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2016 ultimo\informes mensuales 2016\internet\"/>
    </mc:Choice>
  </mc:AlternateContent>
  <bookViews>
    <workbookView xWindow="0" yWindow="0" windowWidth="24000" windowHeight="8745"/>
  </bookViews>
  <sheets>
    <sheet name="Hoja1" sheetId="1" r:id="rId1"/>
    <sheet name="consolidado" sheetId="3" r:id="rId2"/>
    <sheet name="grafica funcionamiento" sheetId="4" r:id="rId3"/>
    <sheet name="grafica inversion" sheetId="5" r:id="rId4"/>
  </sheets>
  <calcPr calcId="152511"/>
</workbook>
</file>

<file path=xl/calcChain.xml><?xml version="1.0" encoding="utf-8"?>
<calcChain xmlns="http://schemas.openxmlformats.org/spreadsheetml/2006/main">
  <c r="J18" i="3" l="1"/>
  <c r="I18" i="3"/>
  <c r="H18" i="3"/>
  <c r="J17" i="3"/>
  <c r="I17" i="3"/>
  <c r="H17" i="3"/>
  <c r="G6" i="3"/>
  <c r="D6" i="3"/>
  <c r="D7" i="3"/>
  <c r="D4" i="3"/>
  <c r="AF61" i="1"/>
  <c r="AE61" i="1"/>
  <c r="AD61" i="1"/>
  <c r="X60" i="1"/>
  <c r="AE60" i="1" s="1"/>
  <c r="AF60" i="1"/>
  <c r="AF59" i="1"/>
  <c r="AE59" i="1"/>
  <c r="AD59" i="1"/>
  <c r="AF58" i="1"/>
  <c r="AE58" i="1"/>
  <c r="AD58" i="1"/>
  <c r="AF57" i="1"/>
  <c r="AE57" i="1"/>
  <c r="AD57" i="1"/>
  <c r="AF56" i="1"/>
  <c r="AE56" i="1"/>
  <c r="AD56" i="1"/>
  <c r="AF55" i="1"/>
  <c r="AE55" i="1"/>
  <c r="AD55" i="1"/>
  <c r="AF54" i="1"/>
  <c r="AE54" i="1"/>
  <c r="AD54" i="1"/>
  <c r="AF53" i="1"/>
  <c r="AE53" i="1"/>
  <c r="AD53" i="1"/>
  <c r="AF52" i="1"/>
  <c r="AE52" i="1"/>
  <c r="AD52" i="1"/>
  <c r="AF51" i="1"/>
  <c r="AE51" i="1"/>
  <c r="AD51" i="1"/>
  <c r="AF50" i="1"/>
  <c r="AE50" i="1"/>
  <c r="AD50" i="1"/>
  <c r="AF49" i="1"/>
  <c r="AE49" i="1"/>
  <c r="AD49" i="1"/>
  <c r="AF48" i="1"/>
  <c r="AE48" i="1"/>
  <c r="AD48" i="1"/>
  <c r="AF47" i="1"/>
  <c r="AE47" i="1"/>
  <c r="AD47" i="1"/>
  <c r="AF46" i="1"/>
  <c r="AE46" i="1"/>
  <c r="AD46" i="1"/>
  <c r="AF45" i="1"/>
  <c r="AE45" i="1"/>
  <c r="AD45" i="1"/>
  <c r="AF44" i="1"/>
  <c r="AE44" i="1"/>
  <c r="AD44" i="1"/>
  <c r="AF43" i="1"/>
  <c r="AE43" i="1"/>
  <c r="AD43" i="1"/>
  <c r="AF42" i="1"/>
  <c r="AE42" i="1"/>
  <c r="AD42" i="1"/>
  <c r="AF41" i="1"/>
  <c r="AE41" i="1"/>
  <c r="AD41" i="1"/>
  <c r="AF40" i="1"/>
  <c r="AE40" i="1"/>
  <c r="AD40" i="1"/>
  <c r="AF39" i="1"/>
  <c r="AE39" i="1"/>
  <c r="AD39" i="1"/>
  <c r="AF38" i="1"/>
  <c r="AE38" i="1"/>
  <c r="AD38" i="1"/>
  <c r="AF37" i="1"/>
  <c r="AE37" i="1"/>
  <c r="AD37" i="1"/>
  <c r="AF36" i="1"/>
  <c r="AE36" i="1"/>
  <c r="AD36" i="1"/>
  <c r="AF35" i="1"/>
  <c r="AE35" i="1"/>
  <c r="AD35" i="1"/>
  <c r="AF34" i="1"/>
  <c r="AE34" i="1"/>
  <c r="AD34" i="1"/>
  <c r="AF33" i="1"/>
  <c r="AE33" i="1"/>
  <c r="AD33" i="1"/>
  <c r="AF32" i="1"/>
  <c r="AE32" i="1"/>
  <c r="AD32" i="1"/>
  <c r="AF31" i="1"/>
  <c r="AE31" i="1"/>
  <c r="AD31" i="1"/>
  <c r="AF30" i="1"/>
  <c r="AE30" i="1"/>
  <c r="AD30" i="1"/>
  <c r="AF29" i="1"/>
  <c r="AE29" i="1"/>
  <c r="AD29" i="1"/>
  <c r="AF28" i="1"/>
  <c r="AE28" i="1"/>
  <c r="AD28" i="1"/>
  <c r="AF27" i="1"/>
  <c r="AE27" i="1"/>
  <c r="AD27" i="1"/>
  <c r="AF26" i="1"/>
  <c r="AE26" i="1"/>
  <c r="AD26" i="1"/>
  <c r="AF25" i="1"/>
  <c r="AE25" i="1"/>
  <c r="AD25" i="1"/>
  <c r="AF24" i="1"/>
  <c r="AE24" i="1"/>
  <c r="AD24" i="1"/>
  <c r="AF23" i="1"/>
  <c r="AE23" i="1"/>
  <c r="AD23" i="1"/>
  <c r="AF22" i="1"/>
  <c r="AE22" i="1"/>
  <c r="AD22" i="1"/>
  <c r="AF21" i="1"/>
  <c r="AE21" i="1"/>
  <c r="AD21" i="1"/>
  <c r="AF20" i="1"/>
  <c r="AE20" i="1"/>
  <c r="AD20" i="1"/>
  <c r="AF19" i="1"/>
  <c r="AE19" i="1"/>
  <c r="AD19" i="1"/>
  <c r="AF18" i="1"/>
  <c r="AE18" i="1"/>
  <c r="AD18" i="1"/>
  <c r="AF17" i="1"/>
  <c r="AE17" i="1"/>
  <c r="AD17" i="1"/>
  <c r="AF16" i="1"/>
  <c r="AE16" i="1"/>
  <c r="AD16" i="1"/>
  <c r="AF15" i="1"/>
  <c r="AE15" i="1"/>
  <c r="AD15" i="1"/>
  <c r="AF14" i="1"/>
  <c r="AE14" i="1"/>
  <c r="AD14" i="1"/>
  <c r="AF13" i="1"/>
  <c r="AE13" i="1"/>
  <c r="AD13" i="1"/>
  <c r="AF12" i="1"/>
  <c r="AE12" i="1"/>
  <c r="AD12" i="1"/>
  <c r="AF11" i="1"/>
  <c r="AE11" i="1"/>
  <c r="AD11" i="1"/>
  <c r="AF10" i="1"/>
  <c r="AE10" i="1"/>
  <c r="AD10" i="1"/>
  <c r="AF9" i="1"/>
  <c r="AE9" i="1"/>
  <c r="AD9" i="1"/>
  <c r="AF8" i="1"/>
  <c r="AE8" i="1"/>
  <c r="AD8" i="1"/>
  <c r="AF7" i="1"/>
  <c r="AE7" i="1"/>
  <c r="AD7" i="1"/>
  <c r="AF6" i="1"/>
  <c r="AE6" i="1"/>
  <c r="AD6" i="1"/>
  <c r="AF5" i="1"/>
  <c r="AE5" i="1"/>
  <c r="AD5" i="1"/>
  <c r="AF4" i="1"/>
  <c r="AE4" i="1"/>
  <c r="AD4" i="1"/>
  <c r="G4" i="3"/>
  <c r="J8" i="3"/>
  <c r="J10" i="3"/>
  <c r="J11" i="3"/>
  <c r="I8" i="3"/>
  <c r="I10" i="3"/>
  <c r="I11" i="3"/>
  <c r="H8" i="3"/>
  <c r="H10" i="3"/>
  <c r="H11" i="3"/>
  <c r="G7" i="3"/>
  <c r="G8" i="3"/>
  <c r="G11" i="3"/>
  <c r="F8" i="3"/>
  <c r="F11" i="3"/>
  <c r="E8" i="3"/>
  <c r="E11" i="3"/>
  <c r="D8" i="3"/>
  <c r="D11" i="3"/>
  <c r="C8" i="3"/>
  <c r="C11" i="3"/>
  <c r="G5" i="3"/>
  <c r="G9" i="3"/>
  <c r="G10" i="3"/>
  <c r="M11" i="3"/>
  <c r="L11" i="3"/>
  <c r="K11" i="3"/>
  <c r="F10" i="3"/>
  <c r="E10" i="3"/>
  <c r="B8" i="3"/>
  <c r="B10" i="3"/>
  <c r="B11" i="3"/>
  <c r="M10" i="3"/>
  <c r="L10" i="3"/>
  <c r="K10" i="3"/>
  <c r="M9" i="3"/>
  <c r="L9" i="3"/>
  <c r="K9" i="3"/>
  <c r="M8" i="3"/>
  <c r="L8" i="3"/>
  <c r="K8" i="3"/>
  <c r="M7" i="3"/>
  <c r="L7" i="3"/>
  <c r="K7" i="3"/>
  <c r="M5" i="3"/>
  <c r="L5" i="3"/>
  <c r="K5" i="3"/>
  <c r="M4" i="3"/>
  <c r="L4" i="3"/>
  <c r="K4" i="3"/>
  <c r="AD60" i="1" l="1"/>
</calcChain>
</file>

<file path=xl/sharedStrings.xml><?xml version="1.0" encoding="utf-8"?>
<sst xmlns="http://schemas.openxmlformats.org/spreadsheetml/2006/main" count="352" uniqueCount="103">
  <si>
    <t/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</si>
  <si>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</si>
  <si>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</si>
  <si>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</si>
  <si>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</si>
  <si>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</si>
  <si>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</si>
  <si>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</si>
  <si>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</si>
  <si>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
COMPROMISO DEP.GSTOS</t>
  </si>
  <si>
    <t>TOTAL
OBLIGACIONES DEP.GSTOS</t>
  </si>
  <si>
    <t>TOTAL
ORDENES DE PAGO DEP.GSTOS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</si>
  <si>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</si>
  <si>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</si>
  <si>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</si>
  <si>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</si>
  <si>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</si>
  <si>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</si>
  <si>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</si>
  <si>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</si>
  <si>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</si>
  <si>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</si>
  <si>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</si>
  <si>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</si>
  <si>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</si>
  <si>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</si>
  <si>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PRIMA DE SERVICIO</t>
  </si>
  <si>
    <t>PRIMA DE VACACIONES</t>
  </si>
  <si>
    <t>16</t>
  </si>
  <si>
    <t>PRIMA DE NAVIDAD</t>
  </si>
  <si>
    <t>PRIMA DE COORDINACION</t>
  </si>
  <si>
    <t>BONIFICACION DE DIRECCION</t>
  </si>
  <si>
    <t>HORAS EXTRAS</t>
  </si>
  <si>
    <t>HONORARIOS</t>
  </si>
  <si>
    <t>REMUNERACION SERVICIOS TECNICOS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</si>
  <si>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</si>
  <si>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</si>
  <si>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</si>
  <si>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</si>
  <si>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</si>
  <si>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APORTES AL ICBF</t>
  </si>
  <si>
    <t>APORTES AL SENA</t>
  </si>
  <si>
    <t>APORTES A LA ESAP</t>
  </si>
  <si>
    <t>APORTES A ESCUELAS INDUSTRIALES E INSTITUTOS TECNICOS</t>
  </si>
  <si>
    <t>IMPUESTO DE VEHICULO</t>
  </si>
  <si>
    <t>EQUIPO DE MUSICA Y ACCESORIOS</t>
  </si>
  <si>
    <t>EQUIPO DE SISTEMAS</t>
  </si>
  <si>
    <t>SOFTWARE</t>
  </si>
  <si>
    <t>MOBILIARIO Y ENSERES</t>
  </si>
  <si>
    <t>COMBUSTIBLE Y LUBRICANTES</t>
  </si>
  <si>
    <t>PAPELERIA, UTILES DE ESCRITORIO Y OFICINA</t>
  </si>
  <si>
    <t>PRODUCTOS DE ASEO Y LIMPIEZA</t>
  </si>
  <si>
    <t>PRODUCTOS DE CAFETERIA Y RESTAURANTE</t>
  </si>
  <si>
    <t>OTROS MATERIALES Y SUMINISTROS</t>
  </si>
  <si>
    <t>MANTENIMIENTO DE BIENES INMUEBLES</t>
  </si>
  <si>
    <t>MANTENIMIENTO DE BIENES MUEBLES, EQUIPOS Y ENSERES</t>
  </si>
  <si>
    <t>MANTENIMIENTO EQUIPO COMUNICACIONES Y COMPUTACION</t>
  </si>
  <si>
    <t>MANTENIMIENTO EQUIPO DE NAVEGACION Y TRANSPORTE</t>
  </si>
  <si>
    <t>SERVICIO DE ASEO</t>
  </si>
  <si>
    <t>SERVICIO DE SEGURIDAD Y VIGILANCIA</t>
  </si>
  <si>
    <t>CORREO</t>
  </si>
  <si>
    <t>SERVICIOS DE TRANSMISION DE INFORMACION</t>
  </si>
  <si>
    <t>OTROS COMUNICACIONES Y TRANSPORTE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</si>
  <si>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</si>
  <si>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</si>
  <si>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</si>
  <si>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</si>
  <si>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</si>
  <si>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OTROS SEGUROS</t>
  </si>
  <si>
    <t>ARRENDAMIENTOS BIENES MUEBLES</t>
  </si>
  <si>
    <t>ARRENDAMIENTOS BIENES INMUEBLES</t>
  </si>
  <si>
    <t>VIATICOS Y GASTOS DE VIAJE AL EXTERIOR</t>
  </si>
  <si>
    <t>VIATICOS Y GASTOS DE VIAJE AL INTERIOR</t>
  </si>
  <si>
    <t>ELEMENTOS PARA BIENESTAR SOCIAL</t>
  </si>
  <si>
    <t>SERVICIOS DE BIENESTAR SOCIAL</t>
  </si>
  <si>
    <t>OTROS GASTOS  ADQUISICION BIENES</t>
  </si>
  <si>
    <t>TRANSFERENCIAS CORRIENTES</t>
  </si>
  <si>
    <t>INVERSION</t>
  </si>
  <si>
    <t>FONDOS ESPECIALES</t>
  </si>
  <si>
    <t>Rubro</t>
  </si>
  <si>
    <t>Presupuesto Asignado- Decreto de Liquidacion</t>
  </si>
  <si>
    <t>Modificacion Presupuestal</t>
  </si>
  <si>
    <t>Provion del 1%</t>
  </si>
  <si>
    <t>Bloqueo</t>
  </si>
  <si>
    <t>Apropiacion Vigente</t>
  </si>
  <si>
    <t>Compromisos</t>
  </si>
  <si>
    <t>Obligaciones</t>
  </si>
  <si>
    <t>Pagos</t>
  </si>
  <si>
    <t>% de Compromisos</t>
  </si>
  <si>
    <t>% De Obligaciones</t>
  </si>
  <si>
    <t>% de Pagos</t>
  </si>
  <si>
    <t>Gastos de Personal</t>
  </si>
  <si>
    <t>Gastos Generales</t>
  </si>
  <si>
    <t>Transfrerencias</t>
  </si>
  <si>
    <t>Total Funcionamiento</t>
  </si>
  <si>
    <t>Inversion-FORTALECIMIENTO INSTITUCIONAL DE LOS   BOMBEROS, A TRAVÉS DEL FONDO NACIONAL DE BOMBEROS A NIVEL NACIONAL</t>
  </si>
  <si>
    <t>Total Inversion</t>
  </si>
  <si>
    <t>TOTAL PRESUPUESTO</t>
  </si>
  <si>
    <t>Adiciones</t>
  </si>
  <si>
    <t>Ejecucion Presupuestal Corte septiembre  2016</t>
  </si>
  <si>
    <t>Otros gastos personales</t>
  </si>
  <si>
    <t>* Otros gastos personales : Se recibiero recursos por $442,000,000, los cuales se modificaron a gastos de personal</t>
  </si>
  <si>
    <t>* Otras transferencias : Se recibieron recursos por $200,000,000, los cuales se modificaron a gastos de personal un  valor de $177,634,000 y queda un sobrante de $22,366,000.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</si>
</sst>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$-240A]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7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4" fontId="4" fillId="0" borderId="0" xfId="0" applyNumberFormat="1" applyFont="1" applyFill="1" applyBorder="1" applyAlignment="1">
      <alignment horizontal="right" vertical="center" wrapText="1" readingOrder="1"/>
    </xf>
    <xf numFmtId="4" fontId="7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12" fillId="0" borderId="0" xfId="0" applyFont="1" applyFill="1" applyBorder="1"/>
    <xf numFmtId="0" fontId="13" fillId="4" borderId="4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4" fillId="0" borderId="8" xfId="0" applyFont="1" applyFill="1" applyBorder="1"/>
    <xf numFmtId="164" fontId="14" fillId="0" borderId="9" xfId="0" applyNumberFormat="1" applyFont="1" applyFill="1" applyBorder="1"/>
    <xf numFmtId="164" fontId="14" fillId="0" borderId="10" xfId="0" applyNumberFormat="1" applyFont="1" applyFill="1" applyBorder="1"/>
    <xf numFmtId="10" fontId="14" fillId="0" borderId="9" xfId="0" applyNumberFormat="1" applyFont="1" applyFill="1" applyBorder="1"/>
    <xf numFmtId="10" fontId="14" fillId="0" borderId="11" xfId="0" applyNumberFormat="1" applyFont="1" applyFill="1" applyBorder="1"/>
    <xf numFmtId="0" fontId="14" fillId="0" borderId="12" xfId="0" applyFont="1" applyFill="1" applyBorder="1"/>
    <xf numFmtId="10" fontId="14" fillId="0" borderId="10" xfId="0" applyNumberFormat="1" applyFont="1" applyFill="1" applyBorder="1"/>
    <xf numFmtId="10" fontId="14" fillId="0" borderId="13" xfId="0" applyNumberFormat="1" applyFont="1" applyFill="1" applyBorder="1"/>
    <xf numFmtId="0" fontId="13" fillId="5" borderId="4" xfId="0" applyFont="1" applyFill="1" applyBorder="1"/>
    <xf numFmtId="164" fontId="13" fillId="5" borderId="5" xfId="0" applyNumberFormat="1" applyFont="1" applyFill="1" applyBorder="1"/>
    <xf numFmtId="10" fontId="13" fillId="5" borderId="6" xfId="0" applyNumberFormat="1" applyFont="1" applyFill="1" applyBorder="1"/>
    <xf numFmtId="10" fontId="13" fillId="5" borderId="7" xfId="0" applyNumberFormat="1" applyFont="1" applyFill="1" applyBorder="1"/>
    <xf numFmtId="0" fontId="14" fillId="0" borderId="14" xfId="0" applyFont="1" applyFill="1" applyBorder="1" applyAlignment="1">
      <alignment wrapText="1"/>
    </xf>
    <xf numFmtId="164" fontId="14" fillId="0" borderId="15" xfId="0" applyNumberFormat="1" applyFont="1" applyFill="1" applyBorder="1"/>
    <xf numFmtId="164" fontId="14" fillId="0" borderId="16" xfId="0" applyNumberFormat="1" applyFont="1" applyFill="1" applyBorder="1"/>
    <xf numFmtId="10" fontId="14" fillId="0" borderId="15" xfId="0" applyNumberFormat="1" applyFont="1" applyFill="1" applyBorder="1"/>
    <xf numFmtId="10" fontId="14" fillId="0" borderId="17" xfId="0" applyNumberFormat="1" applyFont="1" applyFill="1" applyBorder="1"/>
    <xf numFmtId="0" fontId="13" fillId="6" borderId="18" xfId="0" applyFont="1" applyFill="1" applyBorder="1"/>
    <xf numFmtId="164" fontId="13" fillId="6" borderId="19" xfId="0" applyNumberFormat="1" applyFont="1" applyFill="1" applyBorder="1"/>
    <xf numFmtId="10" fontId="13" fillId="6" borderId="20" xfId="0" applyNumberFormat="1" applyFont="1" applyFill="1" applyBorder="1"/>
    <xf numFmtId="10" fontId="13" fillId="6" borderId="21" xfId="0" applyNumberFormat="1" applyFont="1" applyFill="1" applyBorder="1"/>
    <xf numFmtId="0" fontId="13" fillId="7" borderId="4" xfId="0" applyFont="1" applyFill="1" applyBorder="1"/>
    <xf numFmtId="164" fontId="13" fillId="7" borderId="6" xfId="0" applyNumberFormat="1" applyFont="1" applyFill="1" applyBorder="1"/>
    <xf numFmtId="10" fontId="13" fillId="7" borderId="6" xfId="1" applyNumberFormat="1" applyFont="1" applyFill="1" applyBorder="1"/>
    <xf numFmtId="10" fontId="13" fillId="7" borderId="7" xfId="1" applyNumberFormat="1" applyFont="1" applyFill="1" applyBorder="1"/>
    <xf numFmtId="10" fontId="1" fillId="3" borderId="22" xfId="1" applyNumberFormat="1" applyFont="1" applyFill="1" applyBorder="1"/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vertical="top" wrapText="1" readingOrder="1"/>
    </xf>
    <xf numFmtId="43" fontId="1" fillId="0" borderId="0" xfId="2" applyFont="1" applyFill="1" applyBorder="1"/>
    <xf numFmtId="43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2" borderId="6" xfId="0" applyNumberFormat="1" applyFont="1" applyFill="1" applyBorder="1" applyAlignment="1">
      <alignment horizontal="center" vertical="top" wrapText="1" readingOrder="1"/>
    </xf>
    <xf numFmtId="0" fontId="3" fillId="2" borderId="7" xfId="0" applyNumberFormat="1" applyFont="1" applyFill="1" applyBorder="1" applyAlignment="1">
      <alignment horizontal="center" vertical="top" wrapText="1" readingOrder="1"/>
    </xf>
    <xf numFmtId="10" fontId="1" fillId="0" borderId="0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consolidado!$A$8</c:f>
              <c:strCache>
                <c:ptCount val="1"/>
                <c:pt idx="0">
                  <c:v>Total Funcionamiento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347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485429370902747E-16"/>
                  <c:y val="0.16666666666666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(consolidado!$K$3,consolidado!$L$3,consolidado!$M$3)</c:f>
              <c:strCache>
                <c:ptCount val="3"/>
                <c:pt idx="0">
                  <c:v>% de Compromisos</c:v>
                </c:pt>
                <c:pt idx="1">
                  <c:v>% De Obligaciones</c:v>
                </c:pt>
                <c:pt idx="2">
                  <c:v>% de Pagos</c:v>
                </c:pt>
              </c:strCache>
            </c:strRef>
          </c:cat>
          <c:val>
            <c:numRef>
              <c:f>(consolidado!$K$8,consolidado!$L$8,consolidado!$M$8)</c:f>
              <c:numCache>
                <c:formatCode>0.00%</c:formatCode>
                <c:ptCount val="3"/>
                <c:pt idx="0">
                  <c:v>0.74499993649455665</c:v>
                </c:pt>
                <c:pt idx="1">
                  <c:v>0.64464523638633031</c:v>
                </c:pt>
                <c:pt idx="2">
                  <c:v>0.64464523638633031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931824"/>
        <c:axId val="126932216"/>
        <c:axId val="0"/>
      </c:bar3DChart>
      <c:catAx>
        <c:axId val="1269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32216"/>
        <c:crosses val="autoZero"/>
        <c:auto val="1"/>
        <c:lblAlgn val="ctr"/>
        <c:lblOffset val="100"/>
        <c:noMultiLvlLbl val="0"/>
      </c:catAx>
      <c:valAx>
        <c:axId val="12693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31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consolidado!$A$10</c:f>
              <c:strCache>
                <c:ptCount val="1"/>
                <c:pt idx="0">
                  <c:v>Total Inversion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250000000000000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7110921335641591E-17"/>
                  <c:y val="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30494216613318E-3"/>
                  <c:y val="0.20833333333333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(consolidado!$K$3,consolidado!$L$3,consolidado!$M$3)</c:f>
              <c:strCache>
                <c:ptCount val="3"/>
                <c:pt idx="0">
                  <c:v>% de Compromisos</c:v>
                </c:pt>
                <c:pt idx="1">
                  <c:v>% De Obligaciones</c:v>
                </c:pt>
                <c:pt idx="2">
                  <c:v>% de Pagos</c:v>
                </c:pt>
              </c:strCache>
            </c:strRef>
          </c:cat>
          <c:val>
            <c:numRef>
              <c:f>(consolidado!$K$10,consolidado!$L$10,consolidado!$M$10)</c:f>
              <c:numCache>
                <c:formatCode>0.00%</c:formatCode>
                <c:ptCount val="3"/>
                <c:pt idx="0">
                  <c:v>0.67484064000811383</c:v>
                </c:pt>
                <c:pt idx="1">
                  <c:v>0.55841791586653933</c:v>
                </c:pt>
                <c:pt idx="2">
                  <c:v>0.55841791586653933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933392"/>
        <c:axId val="177007528"/>
        <c:axId val="127016552"/>
      </c:bar3DChart>
      <c:catAx>
        <c:axId val="12693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007528"/>
        <c:crosses val="autoZero"/>
        <c:auto val="1"/>
        <c:lblAlgn val="ctr"/>
        <c:lblOffset val="100"/>
        <c:noMultiLvlLbl val="0"/>
      </c:catAx>
      <c:valAx>
        <c:axId val="17700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33392"/>
        <c:crosses val="autoZero"/>
        <c:crossBetween val="between"/>
      </c:valAx>
      <c:serAx>
        <c:axId val="127016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007528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152401</xdr:colOff>
      <xdr:row>14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304800</xdr:colOff>
      <xdr:row>14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tabSelected="1" workbookViewId="0">
      <pane ySplit="3" topLeftCell="A4" activePane="bottomLeft" state="frozen"/>
      <selection activeCell="G1" sqref="G1"/>
      <selection pane="bottomLeft" sqref="A1:R1048576"/>
    </sheetView>
  </sheetViews>
  <sheetFormatPr baseColWidth="10" defaultRowHeight="15" x14ac:dyDescent="0.25"/>
  <cols>
    <col min="1" max="8" width="2.7109375" customWidth="1"/>
    <col min="9" max="9" width="2.42578125" customWidth="1"/>
    <col min="10" max="10" width="0.28515625" customWidth="1"/>
    <col min="11" max="11" width="1.85546875" customWidth="1"/>
    <col min="12" max="12" width="0.85546875" customWidth="1"/>
    <col min="13" max="16" width="2.7109375" customWidth="1"/>
    <col min="17" max="17" width="3.28515625" customWidth="1"/>
    <col min="18" max="18" width="3.140625" customWidth="1"/>
    <col min="19" max="20" width="2.7109375" customWidth="1"/>
    <col min="21" max="22" width="0.85546875" customWidth="1"/>
    <col min="23" max="23" width="1" customWidth="1"/>
    <col min="24" max="24" width="19.28515625" bestFit="1" customWidth="1"/>
    <col min="25" max="25" width="13.85546875" bestFit="1" customWidth="1"/>
    <col min="26" max="26" width="12.7109375" bestFit="1" customWidth="1"/>
    <col min="27" max="27" width="13.5703125" bestFit="1" customWidth="1"/>
    <col min="28" max="28" width="13.140625" customWidth="1"/>
    <col min="29" max="29" width="13.42578125" customWidth="1"/>
    <col min="30" max="30" width="11.28515625" customWidth="1"/>
  </cols>
  <sheetData>
    <row r="1" spans="1:32" ht="4.3499999999999996" customHeight="1" x14ac:dyDescent="0.25"/>
    <row r="2" spans="1:32" ht="4.3499999999999996" customHeight="1" thickBot="1" x14ac:dyDescent="0.3"/>
    <row r="3" spans="1:32" ht="45" customHeight="1" thickBot="1" x14ac:dyDescent="0.3">
      <c r="A3" s="55" t="s">
        <v>1</v>
      </c>
      <c r="B3" s="53"/>
      <c r="C3" s="53"/>
      <c r="D3" s="53"/>
      <c r="E3" s="53"/>
      <c r="F3" s="53"/>
      <c r="G3" s="53"/>
      <c r="H3" s="54"/>
      <c r="I3" s="55" t="s">
        <v>2</v>
      </c>
      <c r="J3" s="53"/>
      <c r="K3" s="53"/>
      <c r="L3" s="53"/>
      <c r="M3" s="54"/>
      <c r="N3" s="55" t="s">
        <v>3</v>
      </c>
      <c r="O3" s="53"/>
      <c r="P3" s="54"/>
      <c r="Q3" s="2" t="s">
        <v>4</v>
      </c>
      <c r="R3" s="55" t="s">
        <v>5</v>
      </c>
      <c r="S3" s="53"/>
      <c r="T3" s="53"/>
      <c r="U3" s="53"/>
      <c r="V3" s="53"/>
      <c r="W3" s="54"/>
      <c r="X3" s="2" t="s">
        <v>6</v>
      </c>
      <c r="Y3" s="2" t="s">
        <v>7</v>
      </c>
      <c r="Z3" s="2" t="s">
        <v>8</v>
      </c>
      <c r="AA3" s="8" t="s">
        <v>9</v>
      </c>
      <c r="AB3" s="2" t="s">
        <v>10</v>
      </c>
      <c r="AC3" s="2" t="s">
        <v>11</v>
      </c>
      <c r="AD3" s="48" t="s">
        <v>88</v>
      </c>
      <c r="AE3" s="48" t="s">
        <v>89</v>
      </c>
      <c r="AF3" s="49" t="s">
        <v>90</v>
      </c>
    </row>
    <row r="4" spans="1:32" x14ac:dyDescent="0.25">
      <c r="A4" s="59" t="s">
        <v>19</v>
      </c>
      <c r="B4" s="52"/>
      <c r="C4" s="52"/>
      <c r="D4" s="52"/>
      <c r="E4" s="52"/>
      <c r="F4" s="52"/>
      <c r="G4" s="52"/>
      <c r="H4" s="52"/>
      <c r="I4" s="56" t="s">
        <v>12</v>
      </c>
      <c r="J4" s="52"/>
      <c r="K4" s="52"/>
      <c r="L4" s="52"/>
      <c r="M4" s="52"/>
      <c r="N4" s="56" t="s">
        <v>13</v>
      </c>
      <c r="O4" s="52"/>
      <c r="P4" s="52"/>
      <c r="Q4" s="4" t="s">
        <v>14</v>
      </c>
      <c r="R4" s="57" t="s">
        <v>15</v>
      </c>
      <c r="S4" s="52"/>
      <c r="T4" s="52"/>
      <c r="U4" s="52"/>
      <c r="V4" s="52"/>
      <c r="W4" s="52"/>
      <c r="X4" s="10">
        <v>972775814.79999995</v>
      </c>
      <c r="Y4" s="10">
        <v>972775814.79999995</v>
      </c>
      <c r="Z4" s="5">
        <v>0</v>
      </c>
      <c r="AA4" s="10">
        <v>972154988</v>
      </c>
      <c r="AB4" s="10">
        <v>972154988</v>
      </c>
      <c r="AC4" s="10">
        <v>972154988</v>
      </c>
      <c r="AD4" s="50">
        <f>+AA4/X4</f>
        <v>0.99936179868932329</v>
      </c>
      <c r="AE4" s="50">
        <f>+AB4/X4</f>
        <v>0.99936179868932329</v>
      </c>
      <c r="AF4" s="50">
        <f>+AC4/X4</f>
        <v>0.99936179868932329</v>
      </c>
    </row>
    <row r="5" spans="1:32" x14ac:dyDescent="0.25">
      <c r="A5" s="59" t="s">
        <v>20</v>
      </c>
      <c r="B5" s="52"/>
      <c r="C5" s="52"/>
      <c r="D5" s="52"/>
      <c r="E5" s="52"/>
      <c r="F5" s="52"/>
      <c r="G5" s="52"/>
      <c r="H5" s="52"/>
      <c r="I5" s="56" t="s">
        <v>12</v>
      </c>
      <c r="J5" s="52"/>
      <c r="K5" s="52"/>
      <c r="L5" s="52"/>
      <c r="M5" s="52"/>
      <c r="N5" s="56" t="s">
        <v>13</v>
      </c>
      <c r="O5" s="52"/>
      <c r="P5" s="52"/>
      <c r="Q5" s="4" t="s">
        <v>14</v>
      </c>
      <c r="R5" s="57" t="s">
        <v>15</v>
      </c>
      <c r="S5" s="52"/>
      <c r="T5" s="52"/>
      <c r="U5" s="52"/>
      <c r="V5" s="52"/>
      <c r="W5" s="52"/>
      <c r="X5" s="10">
        <v>120000000</v>
      </c>
      <c r="Y5" s="10">
        <v>120000000</v>
      </c>
      <c r="Z5" s="5">
        <v>0</v>
      </c>
      <c r="AA5" s="10">
        <v>33749609</v>
      </c>
      <c r="AB5" s="10">
        <v>33749609</v>
      </c>
      <c r="AC5" s="10">
        <v>33749609</v>
      </c>
      <c r="AD5" s="50">
        <f t="shared" ref="AD5:AD61" si="0">+AA5/X5</f>
        <v>0.28124674166666669</v>
      </c>
      <c r="AE5" s="50">
        <f t="shared" ref="AE5:AE61" si="1">+AB5/X5</f>
        <v>0.28124674166666669</v>
      </c>
      <c r="AF5" s="50">
        <f t="shared" ref="AF5:AF61" si="2">+AC5/X5</f>
        <v>0.28124674166666669</v>
      </c>
    </row>
    <row r="6" spans="1:32" x14ac:dyDescent="0.25">
      <c r="A6" s="59" t="s">
        <v>21</v>
      </c>
      <c r="B6" s="52"/>
      <c r="C6" s="52"/>
      <c r="D6" s="52"/>
      <c r="E6" s="52"/>
      <c r="F6" s="52"/>
      <c r="G6" s="52"/>
      <c r="H6" s="52"/>
      <c r="I6" s="56" t="s">
        <v>12</v>
      </c>
      <c r="J6" s="52"/>
      <c r="K6" s="52"/>
      <c r="L6" s="52"/>
      <c r="M6" s="52"/>
      <c r="N6" s="56" t="s">
        <v>13</v>
      </c>
      <c r="O6" s="52"/>
      <c r="P6" s="52"/>
      <c r="Q6" s="4" t="s">
        <v>14</v>
      </c>
      <c r="R6" s="57" t="s">
        <v>15</v>
      </c>
      <c r="S6" s="52"/>
      <c r="T6" s="52"/>
      <c r="U6" s="52"/>
      <c r="V6" s="52"/>
      <c r="W6" s="52"/>
      <c r="X6" s="10">
        <v>95944428</v>
      </c>
      <c r="Y6" s="10">
        <v>95944428</v>
      </c>
      <c r="Z6" s="5">
        <v>0</v>
      </c>
      <c r="AA6" s="10">
        <v>94722910</v>
      </c>
      <c r="AB6" s="10">
        <v>94722910</v>
      </c>
      <c r="AC6" s="10">
        <v>94722910</v>
      </c>
      <c r="AD6" s="50">
        <f t="shared" si="0"/>
        <v>0.98726848421046398</v>
      </c>
      <c r="AE6" s="50">
        <f t="shared" si="1"/>
        <v>0.98726848421046398</v>
      </c>
      <c r="AF6" s="50">
        <f t="shared" si="2"/>
        <v>0.98726848421046398</v>
      </c>
    </row>
    <row r="7" spans="1:32" x14ac:dyDescent="0.25">
      <c r="A7" s="59" t="s">
        <v>22</v>
      </c>
      <c r="B7" s="52"/>
      <c r="C7" s="52"/>
      <c r="D7" s="52"/>
      <c r="E7" s="52"/>
      <c r="F7" s="52"/>
      <c r="G7" s="52"/>
      <c r="H7" s="52"/>
      <c r="I7" s="56" t="s">
        <v>12</v>
      </c>
      <c r="J7" s="52"/>
      <c r="K7" s="52"/>
      <c r="L7" s="52"/>
      <c r="M7" s="52"/>
      <c r="N7" s="56" t="s">
        <v>13</v>
      </c>
      <c r="O7" s="52"/>
      <c r="P7" s="52"/>
      <c r="Q7" s="4" t="s">
        <v>14</v>
      </c>
      <c r="R7" s="57" t="s">
        <v>15</v>
      </c>
      <c r="S7" s="52"/>
      <c r="T7" s="52"/>
      <c r="U7" s="52"/>
      <c r="V7" s="52"/>
      <c r="W7" s="52"/>
      <c r="X7" s="10">
        <v>73983384</v>
      </c>
      <c r="Y7" s="10">
        <v>73983384</v>
      </c>
      <c r="Z7" s="5">
        <v>0</v>
      </c>
      <c r="AA7" s="10">
        <v>73983384</v>
      </c>
      <c r="AB7" s="10">
        <v>73983384</v>
      </c>
      <c r="AC7" s="10">
        <v>73983384</v>
      </c>
      <c r="AD7" s="50">
        <f t="shared" si="0"/>
        <v>1</v>
      </c>
      <c r="AE7" s="50">
        <f t="shared" si="1"/>
        <v>1</v>
      </c>
      <c r="AF7" s="50">
        <f t="shared" si="2"/>
        <v>1</v>
      </c>
    </row>
    <row r="8" spans="1:32" x14ac:dyDescent="0.25">
      <c r="A8" s="59" t="s">
        <v>23</v>
      </c>
      <c r="B8" s="52"/>
      <c r="C8" s="52"/>
      <c r="D8" s="52"/>
      <c r="E8" s="52"/>
      <c r="F8" s="52"/>
      <c r="G8" s="52"/>
      <c r="H8" s="52"/>
      <c r="I8" s="56" t="s">
        <v>12</v>
      </c>
      <c r="J8" s="52"/>
      <c r="K8" s="52"/>
      <c r="L8" s="52"/>
      <c r="M8" s="52"/>
      <c r="N8" s="56" t="s">
        <v>13</v>
      </c>
      <c r="O8" s="52"/>
      <c r="P8" s="52"/>
      <c r="Q8" s="4" t="s">
        <v>14</v>
      </c>
      <c r="R8" s="57" t="s">
        <v>15</v>
      </c>
      <c r="S8" s="52"/>
      <c r="T8" s="52"/>
      <c r="U8" s="52"/>
      <c r="V8" s="52"/>
      <c r="W8" s="52"/>
      <c r="X8" s="10">
        <v>33472068.5</v>
      </c>
      <c r="Y8" s="10">
        <v>33472068.5</v>
      </c>
      <c r="Z8" s="5">
        <v>0</v>
      </c>
      <c r="AA8" s="10">
        <v>29431342</v>
      </c>
      <c r="AB8" s="10">
        <v>29431342</v>
      </c>
      <c r="AC8" s="10">
        <v>29431342</v>
      </c>
      <c r="AD8" s="50">
        <f t="shared" si="0"/>
        <v>0.8792806455926081</v>
      </c>
      <c r="AE8" s="50">
        <f t="shared" si="1"/>
        <v>0.8792806455926081</v>
      </c>
      <c r="AF8" s="50">
        <f t="shared" si="2"/>
        <v>0.8792806455926081</v>
      </c>
    </row>
    <row r="9" spans="1:32" x14ac:dyDescent="0.25">
      <c r="A9" s="59" t="s">
        <v>24</v>
      </c>
      <c r="B9" s="52"/>
      <c r="C9" s="52"/>
      <c r="D9" s="52"/>
      <c r="E9" s="52"/>
      <c r="F9" s="52"/>
      <c r="G9" s="52"/>
      <c r="H9" s="52"/>
      <c r="I9" s="56" t="s">
        <v>12</v>
      </c>
      <c r="J9" s="52"/>
      <c r="K9" s="52"/>
      <c r="L9" s="52"/>
      <c r="M9" s="52"/>
      <c r="N9" s="56" t="s">
        <v>13</v>
      </c>
      <c r="O9" s="52"/>
      <c r="P9" s="52"/>
      <c r="Q9" s="4" t="s">
        <v>14</v>
      </c>
      <c r="R9" s="57" t="s">
        <v>15</v>
      </c>
      <c r="S9" s="52"/>
      <c r="T9" s="52"/>
      <c r="U9" s="52"/>
      <c r="V9" s="52"/>
      <c r="W9" s="52"/>
      <c r="X9" s="10">
        <v>9931039.0500000007</v>
      </c>
      <c r="Y9" s="10">
        <v>9931039.0500000007</v>
      </c>
      <c r="Z9" s="5">
        <v>0</v>
      </c>
      <c r="AA9" s="10">
        <v>2892256</v>
      </c>
      <c r="AB9" s="10">
        <v>2892256</v>
      </c>
      <c r="AC9" s="10">
        <v>2892256</v>
      </c>
      <c r="AD9" s="50">
        <f t="shared" si="0"/>
        <v>0.29123397717381844</v>
      </c>
      <c r="AE9" s="50">
        <f t="shared" si="1"/>
        <v>0.29123397717381844</v>
      </c>
      <c r="AF9" s="50">
        <f t="shared" si="2"/>
        <v>0.29123397717381844</v>
      </c>
    </row>
    <row r="10" spans="1:32" ht="15" customHeight="1" x14ac:dyDescent="0.25">
      <c r="A10" s="59" t="s">
        <v>25</v>
      </c>
      <c r="B10" s="52"/>
      <c r="C10" s="52"/>
      <c r="D10" s="52"/>
      <c r="E10" s="52"/>
      <c r="F10" s="52"/>
      <c r="G10" s="52"/>
      <c r="H10" s="52"/>
      <c r="I10" s="56" t="s">
        <v>12</v>
      </c>
      <c r="J10" s="52"/>
      <c r="K10" s="52"/>
      <c r="L10" s="52"/>
      <c r="M10" s="52"/>
      <c r="N10" s="56" t="s">
        <v>13</v>
      </c>
      <c r="O10" s="52"/>
      <c r="P10" s="52"/>
      <c r="Q10" s="4" t="s">
        <v>14</v>
      </c>
      <c r="R10" s="57" t="s">
        <v>15</v>
      </c>
      <c r="S10" s="52"/>
      <c r="T10" s="52"/>
      <c r="U10" s="52"/>
      <c r="V10" s="52"/>
      <c r="W10" s="52"/>
      <c r="X10" s="10">
        <v>1829116.75</v>
      </c>
      <c r="Y10" s="10">
        <v>1829116.75</v>
      </c>
      <c r="Z10" s="5">
        <v>0</v>
      </c>
      <c r="AA10" s="10">
        <v>1251460</v>
      </c>
      <c r="AB10" s="10">
        <v>1251460</v>
      </c>
      <c r="AC10" s="10">
        <v>1251460</v>
      </c>
      <c r="AD10" s="50">
        <f t="shared" si="0"/>
        <v>0.68418814709339904</v>
      </c>
      <c r="AE10" s="50">
        <f t="shared" si="1"/>
        <v>0.68418814709339904</v>
      </c>
      <c r="AF10" s="50">
        <f t="shared" si="2"/>
        <v>0.68418814709339904</v>
      </c>
    </row>
    <row r="11" spans="1:32" ht="15" customHeight="1" x14ac:dyDescent="0.25">
      <c r="A11" s="59" t="s">
        <v>26</v>
      </c>
      <c r="B11" s="52"/>
      <c r="C11" s="52"/>
      <c r="D11" s="52"/>
      <c r="E11" s="52"/>
      <c r="F11" s="52"/>
      <c r="G11" s="52"/>
      <c r="H11" s="52"/>
      <c r="I11" s="56" t="s">
        <v>12</v>
      </c>
      <c r="J11" s="52"/>
      <c r="K11" s="52"/>
      <c r="L11" s="52"/>
      <c r="M11" s="52"/>
      <c r="N11" s="56" t="s">
        <v>13</v>
      </c>
      <c r="O11" s="52"/>
      <c r="P11" s="52"/>
      <c r="Q11" s="4" t="s">
        <v>14</v>
      </c>
      <c r="R11" s="57" t="s">
        <v>15</v>
      </c>
      <c r="S11" s="52"/>
      <c r="T11" s="52"/>
      <c r="U11" s="52"/>
      <c r="V11" s="52"/>
      <c r="W11" s="52"/>
      <c r="X11" s="10">
        <v>62464257.149999999</v>
      </c>
      <c r="Y11" s="10">
        <v>62464257.149999999</v>
      </c>
      <c r="Z11" s="5">
        <v>0</v>
      </c>
      <c r="AA11" s="10">
        <v>62070490</v>
      </c>
      <c r="AB11" s="10">
        <v>62070490</v>
      </c>
      <c r="AC11" s="10">
        <v>62070490</v>
      </c>
      <c r="AD11" s="50">
        <f t="shared" si="0"/>
        <v>0.993696120502091</v>
      </c>
      <c r="AE11" s="50">
        <f t="shared" si="1"/>
        <v>0.993696120502091</v>
      </c>
      <c r="AF11" s="50">
        <f t="shared" si="2"/>
        <v>0.993696120502091</v>
      </c>
    </row>
    <row r="12" spans="1:32" ht="15" customHeight="1" x14ac:dyDescent="0.25">
      <c r="A12" s="59" t="s">
        <v>27</v>
      </c>
      <c r="B12" s="52"/>
      <c r="C12" s="52"/>
      <c r="D12" s="52"/>
      <c r="E12" s="52"/>
      <c r="F12" s="52"/>
      <c r="G12" s="52"/>
      <c r="H12" s="52"/>
      <c r="I12" s="56" t="s">
        <v>12</v>
      </c>
      <c r="J12" s="52"/>
      <c r="K12" s="52"/>
      <c r="L12" s="52"/>
      <c r="M12" s="52"/>
      <c r="N12" s="56" t="s">
        <v>13</v>
      </c>
      <c r="O12" s="52"/>
      <c r="P12" s="52"/>
      <c r="Q12" s="4" t="s">
        <v>14</v>
      </c>
      <c r="R12" s="57" t="s">
        <v>15</v>
      </c>
      <c r="S12" s="52"/>
      <c r="T12" s="52"/>
      <c r="U12" s="52"/>
      <c r="V12" s="52"/>
      <c r="W12" s="52"/>
      <c r="X12" s="10">
        <v>86551406.590000004</v>
      </c>
      <c r="Y12" s="10">
        <v>86551406.590000004</v>
      </c>
      <c r="Z12" s="5">
        <v>0</v>
      </c>
      <c r="AA12" s="10">
        <v>23245308</v>
      </c>
      <c r="AB12" s="10">
        <v>23245308</v>
      </c>
      <c r="AC12" s="10">
        <v>23245308</v>
      </c>
      <c r="AD12" s="50">
        <f t="shared" si="0"/>
        <v>0.2685722730089718</v>
      </c>
      <c r="AE12" s="50">
        <f t="shared" si="1"/>
        <v>0.2685722730089718</v>
      </c>
      <c r="AF12" s="50">
        <f t="shared" si="2"/>
        <v>0.2685722730089718</v>
      </c>
    </row>
    <row r="13" spans="1:32" ht="15" customHeight="1" x14ac:dyDescent="0.25">
      <c r="A13" s="59" t="s">
        <v>29</v>
      </c>
      <c r="B13" s="52"/>
      <c r="C13" s="52"/>
      <c r="D13" s="52"/>
      <c r="E13" s="52"/>
      <c r="F13" s="52"/>
      <c r="G13" s="52"/>
      <c r="H13" s="52"/>
      <c r="I13" s="56" t="s">
        <v>12</v>
      </c>
      <c r="J13" s="52"/>
      <c r="K13" s="52"/>
      <c r="L13" s="52"/>
      <c r="M13" s="52"/>
      <c r="N13" s="56" t="s">
        <v>13</v>
      </c>
      <c r="O13" s="52"/>
      <c r="P13" s="52"/>
      <c r="Q13" s="4" t="s">
        <v>14</v>
      </c>
      <c r="R13" s="57" t="s">
        <v>15</v>
      </c>
      <c r="S13" s="52"/>
      <c r="T13" s="52"/>
      <c r="U13" s="52"/>
      <c r="V13" s="52"/>
      <c r="W13" s="52"/>
      <c r="X13" s="10">
        <v>22708865.100000001</v>
      </c>
      <c r="Y13" s="10">
        <v>22708865.100000001</v>
      </c>
      <c r="Z13" s="5">
        <v>0</v>
      </c>
      <c r="AA13" s="10">
        <v>3596139</v>
      </c>
      <c r="AB13" s="10">
        <v>3596139</v>
      </c>
      <c r="AC13" s="10">
        <v>3596139</v>
      </c>
      <c r="AD13" s="50">
        <f t="shared" si="0"/>
        <v>0.15835837608635051</v>
      </c>
      <c r="AE13" s="50">
        <f t="shared" si="1"/>
        <v>0.15835837608635051</v>
      </c>
      <c r="AF13" s="50">
        <f t="shared" si="2"/>
        <v>0.15835837608635051</v>
      </c>
    </row>
    <row r="14" spans="1:32" ht="15" customHeight="1" x14ac:dyDescent="0.25">
      <c r="A14" s="59" t="s">
        <v>30</v>
      </c>
      <c r="B14" s="52"/>
      <c r="C14" s="52"/>
      <c r="D14" s="52"/>
      <c r="E14" s="52"/>
      <c r="F14" s="52"/>
      <c r="G14" s="52"/>
      <c r="H14" s="52"/>
      <c r="I14" s="56" t="s">
        <v>12</v>
      </c>
      <c r="J14" s="52"/>
      <c r="K14" s="52"/>
      <c r="L14" s="52"/>
      <c r="M14" s="52"/>
      <c r="N14" s="56" t="s">
        <v>13</v>
      </c>
      <c r="O14" s="52"/>
      <c r="P14" s="52"/>
      <c r="Q14" s="4" t="s">
        <v>14</v>
      </c>
      <c r="R14" s="57" t="s">
        <v>15</v>
      </c>
      <c r="S14" s="52"/>
      <c r="T14" s="52"/>
      <c r="U14" s="52"/>
      <c r="V14" s="52"/>
      <c r="W14" s="52"/>
      <c r="X14" s="10">
        <v>26877447</v>
      </c>
      <c r="Y14" s="10">
        <v>25645557</v>
      </c>
      <c r="Z14" s="10">
        <v>1231890</v>
      </c>
      <c r="AA14" s="10">
        <v>14913447</v>
      </c>
      <c r="AB14" s="10">
        <v>14913447</v>
      </c>
      <c r="AC14" s="10">
        <v>14913447</v>
      </c>
      <c r="AD14" s="50">
        <f t="shared" si="0"/>
        <v>0.55486843672317543</v>
      </c>
      <c r="AE14" s="50">
        <f t="shared" si="1"/>
        <v>0.55486843672317543</v>
      </c>
      <c r="AF14" s="50">
        <f t="shared" si="2"/>
        <v>0.55486843672317543</v>
      </c>
    </row>
    <row r="15" spans="1:32" ht="15" customHeight="1" x14ac:dyDescent="0.25">
      <c r="A15" s="59" t="s">
        <v>31</v>
      </c>
      <c r="B15" s="52"/>
      <c r="C15" s="52"/>
      <c r="D15" s="52"/>
      <c r="E15" s="52"/>
      <c r="F15" s="52"/>
      <c r="G15" s="52"/>
      <c r="H15" s="52"/>
      <c r="I15" s="56" t="s">
        <v>12</v>
      </c>
      <c r="J15" s="52"/>
      <c r="K15" s="52"/>
      <c r="L15" s="52"/>
      <c r="M15" s="52"/>
      <c r="N15" s="56" t="s">
        <v>13</v>
      </c>
      <c r="O15" s="52"/>
      <c r="P15" s="52"/>
      <c r="Q15" s="4" t="s">
        <v>14</v>
      </c>
      <c r="R15" s="57" t="s">
        <v>15</v>
      </c>
      <c r="S15" s="52"/>
      <c r="T15" s="52"/>
      <c r="U15" s="52"/>
      <c r="V15" s="52"/>
      <c r="W15" s="52"/>
      <c r="X15" s="10">
        <v>54010407.350000001</v>
      </c>
      <c r="Y15" s="10">
        <v>54010407.350000001</v>
      </c>
      <c r="Z15" s="5">
        <v>0</v>
      </c>
      <c r="AA15" s="10">
        <v>27984144</v>
      </c>
      <c r="AB15" s="10">
        <v>27984144</v>
      </c>
      <c r="AC15" s="10">
        <v>27984144</v>
      </c>
      <c r="AD15" s="50">
        <f t="shared" si="0"/>
        <v>0.5181250313232455</v>
      </c>
      <c r="AE15" s="50">
        <f t="shared" si="1"/>
        <v>0.5181250313232455</v>
      </c>
      <c r="AF15" s="50">
        <f t="shared" si="2"/>
        <v>0.5181250313232455</v>
      </c>
    </row>
    <row r="16" spans="1:32" x14ac:dyDescent="0.25">
      <c r="A16" s="59" t="s">
        <v>32</v>
      </c>
      <c r="B16" s="52"/>
      <c r="C16" s="52"/>
      <c r="D16" s="52"/>
      <c r="E16" s="52"/>
      <c r="F16" s="52"/>
      <c r="G16" s="52"/>
      <c r="H16" s="52"/>
      <c r="I16" s="56" t="s">
        <v>12</v>
      </c>
      <c r="J16" s="52"/>
      <c r="K16" s="52"/>
      <c r="L16" s="52"/>
      <c r="M16" s="52"/>
      <c r="N16" s="56" t="s">
        <v>13</v>
      </c>
      <c r="O16" s="52"/>
      <c r="P16" s="52"/>
      <c r="Q16" s="4" t="s">
        <v>14</v>
      </c>
      <c r="R16" s="57" t="s">
        <v>15</v>
      </c>
      <c r="S16" s="52"/>
      <c r="T16" s="52"/>
      <c r="U16" s="52"/>
      <c r="V16" s="52"/>
      <c r="W16" s="52"/>
      <c r="X16" s="10">
        <v>8746933</v>
      </c>
      <c r="Y16" s="10">
        <v>8746933</v>
      </c>
      <c r="Z16" s="5">
        <v>0</v>
      </c>
      <c r="AA16" s="5">
        <v>0</v>
      </c>
      <c r="AB16" s="5">
        <v>0</v>
      </c>
      <c r="AC16" s="5">
        <v>0</v>
      </c>
      <c r="AD16" s="50">
        <f t="shared" si="0"/>
        <v>0</v>
      </c>
      <c r="AE16" s="50">
        <f t="shared" si="1"/>
        <v>0</v>
      </c>
      <c r="AF16" s="50">
        <f t="shared" si="2"/>
        <v>0</v>
      </c>
    </row>
    <row r="17" spans="1:32" x14ac:dyDescent="0.25">
      <c r="A17" s="59" t="s">
        <v>33</v>
      </c>
      <c r="B17" s="52"/>
      <c r="C17" s="52"/>
      <c r="D17" s="52"/>
      <c r="E17" s="52"/>
      <c r="F17" s="52"/>
      <c r="G17" s="52"/>
      <c r="H17" s="52"/>
      <c r="I17" s="56" t="s">
        <v>12</v>
      </c>
      <c r="J17" s="52"/>
      <c r="K17" s="52"/>
      <c r="L17" s="52"/>
      <c r="M17" s="52"/>
      <c r="N17" s="56" t="s">
        <v>13</v>
      </c>
      <c r="O17" s="52"/>
      <c r="P17" s="52"/>
      <c r="Q17" s="4" t="s">
        <v>14</v>
      </c>
      <c r="R17" s="57" t="s">
        <v>15</v>
      </c>
      <c r="S17" s="52"/>
      <c r="T17" s="52"/>
      <c r="U17" s="52"/>
      <c r="V17" s="52"/>
      <c r="W17" s="52"/>
      <c r="X17" s="10">
        <v>278000000</v>
      </c>
      <c r="Y17" s="10">
        <v>271500000</v>
      </c>
      <c r="Z17" s="10">
        <v>6500000</v>
      </c>
      <c r="AA17" s="10">
        <v>271500000</v>
      </c>
      <c r="AB17" s="10">
        <v>203700000</v>
      </c>
      <c r="AC17" s="10">
        <v>203700000</v>
      </c>
      <c r="AD17" s="50">
        <f t="shared" si="0"/>
        <v>0.97661870503597126</v>
      </c>
      <c r="AE17" s="50">
        <f t="shared" si="1"/>
        <v>0.73273381294964024</v>
      </c>
      <c r="AF17" s="50">
        <f t="shared" si="2"/>
        <v>0.73273381294964024</v>
      </c>
    </row>
    <row r="18" spans="1:32" x14ac:dyDescent="0.25">
      <c r="A18" s="59" t="s">
        <v>34</v>
      </c>
      <c r="B18" s="52"/>
      <c r="C18" s="52"/>
      <c r="D18" s="52"/>
      <c r="E18" s="52"/>
      <c r="F18" s="52"/>
      <c r="G18" s="52"/>
      <c r="H18" s="52"/>
      <c r="I18" s="56" t="s">
        <v>12</v>
      </c>
      <c r="J18" s="52"/>
      <c r="K18" s="52"/>
      <c r="L18" s="52"/>
      <c r="M18" s="52"/>
      <c r="N18" s="56" t="s">
        <v>13</v>
      </c>
      <c r="O18" s="52"/>
      <c r="P18" s="52"/>
      <c r="Q18" s="4" t="s">
        <v>14</v>
      </c>
      <c r="R18" s="57" t="s">
        <v>15</v>
      </c>
      <c r="S18" s="52"/>
      <c r="T18" s="52"/>
      <c r="U18" s="52"/>
      <c r="V18" s="52"/>
      <c r="W18" s="52"/>
      <c r="X18" s="10">
        <v>511008200</v>
      </c>
      <c r="Y18" s="10">
        <v>494813200</v>
      </c>
      <c r="Z18" s="10">
        <v>16195000</v>
      </c>
      <c r="AA18" s="10">
        <v>494813200</v>
      </c>
      <c r="AB18" s="10">
        <v>361276149.32999998</v>
      </c>
      <c r="AC18" s="10">
        <v>361276149.32999998</v>
      </c>
      <c r="AD18" s="50">
        <f t="shared" si="0"/>
        <v>0.9683077492689941</v>
      </c>
      <c r="AE18" s="50">
        <f t="shared" si="1"/>
        <v>0.70698699028704426</v>
      </c>
      <c r="AF18" s="50">
        <f t="shared" si="2"/>
        <v>0.70698699028704426</v>
      </c>
    </row>
    <row r="19" spans="1:32" x14ac:dyDescent="0.25">
      <c r="A19" s="59" t="s">
        <v>35</v>
      </c>
      <c r="B19" s="52"/>
      <c r="C19" s="52"/>
      <c r="D19" s="52"/>
      <c r="E19" s="52"/>
      <c r="F19" s="52"/>
      <c r="G19" s="52"/>
      <c r="H19" s="52"/>
      <c r="I19" s="56" t="s">
        <v>12</v>
      </c>
      <c r="J19" s="52"/>
      <c r="K19" s="52"/>
      <c r="L19" s="52"/>
      <c r="M19" s="52"/>
      <c r="N19" s="56" t="s">
        <v>13</v>
      </c>
      <c r="O19" s="52"/>
      <c r="P19" s="52"/>
      <c r="Q19" s="4" t="s">
        <v>14</v>
      </c>
      <c r="R19" s="57" t="s">
        <v>15</v>
      </c>
      <c r="S19" s="52"/>
      <c r="T19" s="52"/>
      <c r="U19" s="52"/>
      <c r="V19" s="52"/>
      <c r="W19" s="52"/>
      <c r="X19" s="10">
        <v>52399057.289999999</v>
      </c>
      <c r="Y19" s="10">
        <v>52399057.289999999</v>
      </c>
      <c r="Z19" s="5">
        <v>0</v>
      </c>
      <c r="AA19" s="10">
        <v>48973120</v>
      </c>
      <c r="AB19" s="10">
        <v>48973120</v>
      </c>
      <c r="AC19" s="10">
        <v>48973120</v>
      </c>
      <c r="AD19" s="50">
        <f t="shared" si="0"/>
        <v>0.93461834110794551</v>
      </c>
      <c r="AE19" s="50">
        <f t="shared" si="1"/>
        <v>0.93461834110794551</v>
      </c>
      <c r="AF19" s="50">
        <f t="shared" si="2"/>
        <v>0.93461834110794551</v>
      </c>
    </row>
    <row r="20" spans="1:32" x14ac:dyDescent="0.25">
      <c r="A20" s="59" t="s">
        <v>36</v>
      </c>
      <c r="B20" s="52"/>
      <c r="C20" s="52"/>
      <c r="D20" s="52"/>
      <c r="E20" s="52"/>
      <c r="F20" s="52"/>
      <c r="G20" s="52"/>
      <c r="H20" s="52"/>
      <c r="I20" s="56" t="s">
        <v>12</v>
      </c>
      <c r="J20" s="52"/>
      <c r="K20" s="52"/>
      <c r="L20" s="52"/>
      <c r="M20" s="52"/>
      <c r="N20" s="56" t="s">
        <v>13</v>
      </c>
      <c r="O20" s="52"/>
      <c r="P20" s="52"/>
      <c r="Q20" s="4" t="s">
        <v>14</v>
      </c>
      <c r="R20" s="57" t="s">
        <v>15</v>
      </c>
      <c r="S20" s="52"/>
      <c r="T20" s="52"/>
      <c r="U20" s="52"/>
      <c r="V20" s="52"/>
      <c r="W20" s="52"/>
      <c r="X20" s="10">
        <v>152755292.22</v>
      </c>
      <c r="Y20" s="10">
        <v>152755292.22</v>
      </c>
      <c r="Z20" s="5">
        <v>0</v>
      </c>
      <c r="AA20" s="10">
        <v>136066199</v>
      </c>
      <c r="AB20" s="10">
        <v>136066199</v>
      </c>
      <c r="AC20" s="10">
        <v>136066199</v>
      </c>
      <c r="AD20" s="50">
        <f t="shared" si="0"/>
        <v>0.8907462191492248</v>
      </c>
      <c r="AE20" s="50">
        <f t="shared" si="1"/>
        <v>0.8907462191492248</v>
      </c>
      <c r="AF20" s="50">
        <f t="shared" si="2"/>
        <v>0.8907462191492248</v>
      </c>
    </row>
    <row r="21" spans="1:32" x14ac:dyDescent="0.25">
      <c r="A21" s="59" t="s">
        <v>37</v>
      </c>
      <c r="B21" s="52"/>
      <c r="C21" s="52"/>
      <c r="D21" s="52"/>
      <c r="E21" s="52"/>
      <c r="F21" s="52"/>
      <c r="G21" s="52"/>
      <c r="H21" s="52"/>
      <c r="I21" s="56" t="s">
        <v>12</v>
      </c>
      <c r="J21" s="52"/>
      <c r="K21" s="52"/>
      <c r="L21" s="52"/>
      <c r="M21" s="52"/>
      <c r="N21" s="56" t="s">
        <v>13</v>
      </c>
      <c r="O21" s="52"/>
      <c r="P21" s="52"/>
      <c r="Q21" s="4" t="s">
        <v>14</v>
      </c>
      <c r="R21" s="57" t="s">
        <v>15</v>
      </c>
      <c r="S21" s="52"/>
      <c r="T21" s="52"/>
      <c r="U21" s="52"/>
      <c r="V21" s="52"/>
      <c r="W21" s="52"/>
      <c r="X21" s="10">
        <v>99451665.329999998</v>
      </c>
      <c r="Y21" s="10">
        <v>99451665.329999998</v>
      </c>
      <c r="Z21" s="5">
        <v>0</v>
      </c>
      <c r="AA21" s="10">
        <v>96376734</v>
      </c>
      <c r="AB21" s="10">
        <v>96376734</v>
      </c>
      <c r="AC21" s="10">
        <v>96376734</v>
      </c>
      <c r="AD21" s="50">
        <f t="shared" si="0"/>
        <v>0.96908114791444888</v>
      </c>
      <c r="AE21" s="50">
        <f t="shared" si="1"/>
        <v>0.96908114791444888</v>
      </c>
      <c r="AF21" s="50">
        <f t="shared" si="2"/>
        <v>0.96908114791444888</v>
      </c>
    </row>
    <row r="22" spans="1:32" x14ac:dyDescent="0.25">
      <c r="A22" s="59" t="s">
        <v>38</v>
      </c>
      <c r="B22" s="52"/>
      <c r="C22" s="52"/>
      <c r="D22" s="52"/>
      <c r="E22" s="52"/>
      <c r="F22" s="52"/>
      <c r="G22" s="52"/>
      <c r="H22" s="52"/>
      <c r="I22" s="56" t="s">
        <v>12</v>
      </c>
      <c r="J22" s="52"/>
      <c r="K22" s="52"/>
      <c r="L22" s="52"/>
      <c r="M22" s="52"/>
      <c r="N22" s="56" t="s">
        <v>13</v>
      </c>
      <c r="O22" s="52"/>
      <c r="P22" s="52"/>
      <c r="Q22" s="4" t="s">
        <v>14</v>
      </c>
      <c r="R22" s="57" t="s">
        <v>15</v>
      </c>
      <c r="S22" s="52"/>
      <c r="T22" s="52"/>
      <c r="U22" s="52"/>
      <c r="V22" s="52"/>
      <c r="W22" s="52"/>
      <c r="X22" s="10">
        <v>49985400.219999999</v>
      </c>
      <c r="Y22" s="10">
        <v>49985400.219999999</v>
      </c>
      <c r="Z22" s="5">
        <v>0</v>
      </c>
      <c r="AA22" s="10">
        <v>44160400</v>
      </c>
      <c r="AB22" s="10">
        <v>44160400</v>
      </c>
      <c r="AC22" s="10">
        <v>44160400</v>
      </c>
      <c r="AD22" s="50">
        <f t="shared" si="0"/>
        <v>0.88346596817545697</v>
      </c>
      <c r="AE22" s="50">
        <f t="shared" si="1"/>
        <v>0.88346596817545697</v>
      </c>
      <c r="AF22" s="50">
        <f t="shared" si="2"/>
        <v>0.88346596817545697</v>
      </c>
    </row>
    <row r="23" spans="1:32" x14ac:dyDescent="0.25">
      <c r="A23" s="59" t="s">
        <v>39</v>
      </c>
      <c r="B23" s="52"/>
      <c r="C23" s="52"/>
      <c r="D23" s="52"/>
      <c r="E23" s="52"/>
      <c r="F23" s="52"/>
      <c r="G23" s="52"/>
      <c r="H23" s="52"/>
      <c r="I23" s="56" t="s">
        <v>12</v>
      </c>
      <c r="J23" s="52"/>
      <c r="K23" s="52"/>
      <c r="L23" s="52"/>
      <c r="M23" s="52"/>
      <c r="N23" s="56" t="s">
        <v>13</v>
      </c>
      <c r="O23" s="52"/>
      <c r="P23" s="52"/>
      <c r="Q23" s="4" t="s">
        <v>14</v>
      </c>
      <c r="R23" s="57" t="s">
        <v>15</v>
      </c>
      <c r="S23" s="52"/>
      <c r="T23" s="52"/>
      <c r="U23" s="52"/>
      <c r="V23" s="52"/>
      <c r="W23" s="52"/>
      <c r="X23" s="10">
        <v>132055185.31999999</v>
      </c>
      <c r="Y23" s="10">
        <v>132055185.31999999</v>
      </c>
      <c r="Z23" s="5">
        <v>0</v>
      </c>
      <c r="AA23" s="10">
        <v>100698963</v>
      </c>
      <c r="AB23" s="10">
        <v>100698963</v>
      </c>
      <c r="AC23" s="10">
        <v>100698963</v>
      </c>
      <c r="AD23" s="50">
        <f t="shared" si="0"/>
        <v>0.76255213118654386</v>
      </c>
      <c r="AE23" s="50">
        <f t="shared" si="1"/>
        <v>0.76255213118654386</v>
      </c>
      <c r="AF23" s="50">
        <f t="shared" si="2"/>
        <v>0.76255213118654386</v>
      </c>
    </row>
    <row r="24" spans="1:32" x14ac:dyDescent="0.25">
      <c r="A24" s="59" t="s">
        <v>40</v>
      </c>
      <c r="B24" s="52"/>
      <c r="C24" s="52"/>
      <c r="D24" s="52"/>
      <c r="E24" s="52"/>
      <c r="F24" s="52"/>
      <c r="G24" s="52"/>
      <c r="H24" s="52"/>
      <c r="I24" s="56" t="s">
        <v>12</v>
      </c>
      <c r="J24" s="52"/>
      <c r="K24" s="52"/>
      <c r="L24" s="52"/>
      <c r="M24" s="52"/>
      <c r="N24" s="56" t="s">
        <v>13</v>
      </c>
      <c r="O24" s="52"/>
      <c r="P24" s="52"/>
      <c r="Q24" s="4" t="s">
        <v>14</v>
      </c>
      <c r="R24" s="57" t="s">
        <v>15</v>
      </c>
      <c r="S24" s="52"/>
      <c r="T24" s="52"/>
      <c r="U24" s="52"/>
      <c r="V24" s="52"/>
      <c r="W24" s="52"/>
      <c r="X24" s="10">
        <v>36728964.329999998</v>
      </c>
      <c r="Y24" s="10">
        <v>36728964.329999998</v>
      </c>
      <c r="Z24" s="5">
        <v>0</v>
      </c>
      <c r="AA24" s="10">
        <v>36728040</v>
      </c>
      <c r="AB24" s="10">
        <v>36728040</v>
      </c>
      <c r="AC24" s="10">
        <v>36728040</v>
      </c>
      <c r="AD24" s="50">
        <f t="shared" si="0"/>
        <v>0.99997483375812901</v>
      </c>
      <c r="AE24" s="50">
        <f t="shared" si="1"/>
        <v>0.99997483375812901</v>
      </c>
      <c r="AF24" s="50">
        <f t="shared" si="2"/>
        <v>0.99997483375812901</v>
      </c>
    </row>
    <row r="25" spans="1:32" x14ac:dyDescent="0.25">
      <c r="A25" s="59" t="s">
        <v>41</v>
      </c>
      <c r="B25" s="52"/>
      <c r="C25" s="52"/>
      <c r="D25" s="52"/>
      <c r="E25" s="52"/>
      <c r="F25" s="52"/>
      <c r="G25" s="52"/>
      <c r="H25" s="52"/>
      <c r="I25" s="56" t="s">
        <v>12</v>
      </c>
      <c r="J25" s="52"/>
      <c r="K25" s="52"/>
      <c r="L25" s="52"/>
      <c r="M25" s="52"/>
      <c r="N25" s="56" t="s">
        <v>13</v>
      </c>
      <c r="O25" s="52"/>
      <c r="P25" s="52"/>
      <c r="Q25" s="4" t="s">
        <v>14</v>
      </c>
      <c r="R25" s="57" t="s">
        <v>15</v>
      </c>
      <c r="S25" s="52"/>
      <c r="T25" s="52"/>
      <c r="U25" s="52"/>
      <c r="V25" s="52"/>
      <c r="W25" s="52"/>
      <c r="X25" s="10">
        <v>6121525</v>
      </c>
      <c r="Y25" s="10">
        <v>6121525</v>
      </c>
      <c r="Z25" s="5">
        <v>0</v>
      </c>
      <c r="AA25" s="10">
        <v>6121190</v>
      </c>
      <c r="AB25" s="10">
        <v>6121190</v>
      </c>
      <c r="AC25" s="10">
        <v>6121190</v>
      </c>
      <c r="AD25" s="50">
        <f t="shared" si="0"/>
        <v>0.99994527507442998</v>
      </c>
      <c r="AE25" s="50">
        <f t="shared" si="1"/>
        <v>0.99994527507442998</v>
      </c>
      <c r="AF25" s="50">
        <f t="shared" si="2"/>
        <v>0.99994527507442998</v>
      </c>
    </row>
    <row r="26" spans="1:32" x14ac:dyDescent="0.25">
      <c r="A26" s="59" t="s">
        <v>42</v>
      </c>
      <c r="B26" s="52"/>
      <c r="C26" s="52"/>
      <c r="D26" s="52"/>
      <c r="E26" s="52"/>
      <c r="F26" s="52"/>
      <c r="G26" s="52"/>
      <c r="H26" s="52"/>
      <c r="I26" s="56" t="s">
        <v>12</v>
      </c>
      <c r="J26" s="52"/>
      <c r="K26" s="52"/>
      <c r="L26" s="52"/>
      <c r="M26" s="52"/>
      <c r="N26" s="56" t="s">
        <v>13</v>
      </c>
      <c r="O26" s="52"/>
      <c r="P26" s="52"/>
      <c r="Q26" s="4" t="s">
        <v>14</v>
      </c>
      <c r="R26" s="57" t="s">
        <v>15</v>
      </c>
      <c r="S26" s="52"/>
      <c r="T26" s="52"/>
      <c r="U26" s="52"/>
      <c r="V26" s="52"/>
      <c r="W26" s="52"/>
      <c r="X26" s="10">
        <v>6182525</v>
      </c>
      <c r="Y26" s="10">
        <v>6182525</v>
      </c>
      <c r="Z26" s="5">
        <v>0</v>
      </c>
      <c r="AA26" s="10">
        <v>6121190</v>
      </c>
      <c r="AB26" s="10">
        <v>6121190</v>
      </c>
      <c r="AC26" s="10">
        <v>6121190</v>
      </c>
      <c r="AD26" s="50">
        <f t="shared" si="0"/>
        <v>0.99007929608048495</v>
      </c>
      <c r="AE26" s="50">
        <f t="shared" si="1"/>
        <v>0.99007929608048495</v>
      </c>
      <c r="AF26" s="50">
        <f t="shared" si="2"/>
        <v>0.99007929608048495</v>
      </c>
    </row>
    <row r="27" spans="1:32" x14ac:dyDescent="0.25">
      <c r="A27" s="59" t="s">
        <v>43</v>
      </c>
      <c r="B27" s="52"/>
      <c r="C27" s="52"/>
      <c r="D27" s="52"/>
      <c r="E27" s="52"/>
      <c r="F27" s="52"/>
      <c r="G27" s="52"/>
      <c r="H27" s="52"/>
      <c r="I27" s="56" t="s">
        <v>12</v>
      </c>
      <c r="J27" s="52"/>
      <c r="K27" s="52"/>
      <c r="L27" s="52"/>
      <c r="M27" s="52"/>
      <c r="N27" s="56" t="s">
        <v>13</v>
      </c>
      <c r="O27" s="52"/>
      <c r="P27" s="52"/>
      <c r="Q27" s="4" t="s">
        <v>14</v>
      </c>
      <c r="R27" s="57" t="s">
        <v>15</v>
      </c>
      <c r="S27" s="52"/>
      <c r="T27" s="52"/>
      <c r="U27" s="52"/>
      <c r="V27" s="52"/>
      <c r="W27" s="52"/>
      <c r="X27" s="10">
        <v>12383950</v>
      </c>
      <c r="Y27" s="10">
        <v>12383950</v>
      </c>
      <c r="Z27" s="5">
        <v>0</v>
      </c>
      <c r="AA27" s="10">
        <v>12243580</v>
      </c>
      <c r="AB27" s="10">
        <v>12243580</v>
      </c>
      <c r="AC27" s="10">
        <v>12243580</v>
      </c>
      <c r="AD27" s="50">
        <f t="shared" si="0"/>
        <v>0.98866516741427413</v>
      </c>
      <c r="AE27" s="50">
        <f t="shared" si="1"/>
        <v>0.98866516741427413</v>
      </c>
      <c r="AF27" s="50">
        <f t="shared" si="2"/>
        <v>0.98866516741427413</v>
      </c>
    </row>
    <row r="28" spans="1:32" x14ac:dyDescent="0.25">
      <c r="A28" s="59" t="s">
        <v>44</v>
      </c>
      <c r="B28" s="52"/>
      <c r="C28" s="52"/>
      <c r="D28" s="52"/>
      <c r="E28" s="52"/>
      <c r="F28" s="52"/>
      <c r="G28" s="52"/>
      <c r="H28" s="52"/>
      <c r="I28" s="56" t="s">
        <v>12</v>
      </c>
      <c r="J28" s="52"/>
      <c r="K28" s="52"/>
      <c r="L28" s="52"/>
      <c r="M28" s="52"/>
      <c r="N28" s="56" t="s">
        <v>13</v>
      </c>
      <c r="O28" s="52"/>
      <c r="P28" s="52"/>
      <c r="Q28" s="4" t="s">
        <v>14</v>
      </c>
      <c r="R28" s="57" t="s">
        <v>15</v>
      </c>
      <c r="S28" s="52"/>
      <c r="T28" s="52"/>
      <c r="U28" s="52"/>
      <c r="V28" s="52"/>
      <c r="W28" s="52"/>
      <c r="X28" s="10">
        <v>4200000</v>
      </c>
      <c r="Y28" s="10">
        <v>2800000</v>
      </c>
      <c r="Z28" s="10">
        <v>1400000</v>
      </c>
      <c r="AA28" s="10">
        <v>2800000</v>
      </c>
      <c r="AB28" s="10">
        <v>2800000</v>
      </c>
      <c r="AC28" s="10">
        <v>2800000</v>
      </c>
      <c r="AD28" s="50">
        <f t="shared" si="0"/>
        <v>0.66666666666666663</v>
      </c>
      <c r="AE28" s="50">
        <f t="shared" si="1"/>
        <v>0.66666666666666663</v>
      </c>
      <c r="AF28" s="50">
        <f t="shared" si="2"/>
        <v>0.66666666666666663</v>
      </c>
    </row>
    <row r="29" spans="1:32" x14ac:dyDescent="0.25">
      <c r="A29" s="59" t="s">
        <v>45</v>
      </c>
      <c r="B29" s="52"/>
      <c r="C29" s="52"/>
      <c r="D29" s="52"/>
      <c r="E29" s="52"/>
      <c r="F29" s="52"/>
      <c r="G29" s="52"/>
      <c r="H29" s="52"/>
      <c r="I29" s="56" t="s">
        <v>12</v>
      </c>
      <c r="J29" s="52"/>
      <c r="K29" s="52"/>
      <c r="L29" s="52"/>
      <c r="M29" s="52"/>
      <c r="N29" s="56" t="s">
        <v>13</v>
      </c>
      <c r="O29" s="52"/>
      <c r="P29" s="52"/>
      <c r="Q29" s="4" t="s">
        <v>14</v>
      </c>
      <c r="R29" s="57" t="s">
        <v>15</v>
      </c>
      <c r="S29" s="52"/>
      <c r="T29" s="52"/>
      <c r="U29" s="52"/>
      <c r="V29" s="52"/>
      <c r="W29" s="52"/>
      <c r="X29" s="10">
        <v>2512753.33</v>
      </c>
      <c r="Y29" s="10">
        <v>2349000</v>
      </c>
      <c r="Z29" s="10">
        <v>163753.32999999999</v>
      </c>
      <c r="AA29" s="10">
        <v>2349000</v>
      </c>
      <c r="AB29" s="10">
        <v>2349000</v>
      </c>
      <c r="AC29" s="10">
        <v>2349000</v>
      </c>
      <c r="AD29" s="50">
        <f t="shared" si="0"/>
        <v>0.93483111611277814</v>
      </c>
      <c r="AE29" s="50">
        <f t="shared" si="1"/>
        <v>0.93483111611277814</v>
      </c>
      <c r="AF29" s="50">
        <f t="shared" si="2"/>
        <v>0.93483111611277814</v>
      </c>
    </row>
    <row r="30" spans="1:32" x14ac:dyDescent="0.25">
      <c r="A30" s="59" t="s">
        <v>46</v>
      </c>
      <c r="B30" s="52"/>
      <c r="C30" s="52"/>
      <c r="D30" s="52"/>
      <c r="E30" s="52"/>
      <c r="F30" s="52"/>
      <c r="G30" s="52"/>
      <c r="H30" s="52"/>
      <c r="I30" s="56" t="s">
        <v>12</v>
      </c>
      <c r="J30" s="52"/>
      <c r="K30" s="52"/>
      <c r="L30" s="52"/>
      <c r="M30" s="52"/>
      <c r="N30" s="56" t="s">
        <v>13</v>
      </c>
      <c r="O30" s="52"/>
      <c r="P30" s="52"/>
      <c r="Q30" s="4" t="s">
        <v>14</v>
      </c>
      <c r="R30" s="57" t="s">
        <v>15</v>
      </c>
      <c r="S30" s="52"/>
      <c r="T30" s="52"/>
      <c r="U30" s="52"/>
      <c r="V30" s="52"/>
      <c r="W30" s="52"/>
      <c r="X30" s="10">
        <v>13865265</v>
      </c>
      <c r="Y30" s="5">
        <v>0</v>
      </c>
      <c r="Z30" s="10">
        <v>13865265</v>
      </c>
      <c r="AA30" s="5">
        <v>0</v>
      </c>
      <c r="AB30" s="5">
        <v>0</v>
      </c>
      <c r="AC30" s="5">
        <v>0</v>
      </c>
      <c r="AD30" s="50">
        <f t="shared" si="0"/>
        <v>0</v>
      </c>
      <c r="AE30" s="50">
        <f t="shared" si="1"/>
        <v>0</v>
      </c>
      <c r="AF30" s="50">
        <f t="shared" si="2"/>
        <v>0</v>
      </c>
    </row>
    <row r="31" spans="1:32" x14ac:dyDescent="0.25">
      <c r="A31" s="59" t="s">
        <v>47</v>
      </c>
      <c r="B31" s="52"/>
      <c r="C31" s="52"/>
      <c r="D31" s="52"/>
      <c r="E31" s="52"/>
      <c r="F31" s="52"/>
      <c r="G31" s="52"/>
      <c r="H31" s="52"/>
      <c r="I31" s="56" t="s">
        <v>12</v>
      </c>
      <c r="J31" s="52"/>
      <c r="K31" s="52"/>
      <c r="L31" s="52"/>
      <c r="M31" s="52"/>
      <c r="N31" s="56" t="s">
        <v>13</v>
      </c>
      <c r="O31" s="52"/>
      <c r="P31" s="52"/>
      <c r="Q31" s="4" t="s">
        <v>14</v>
      </c>
      <c r="R31" s="57" t="s">
        <v>15</v>
      </c>
      <c r="S31" s="52"/>
      <c r="T31" s="52"/>
      <c r="U31" s="52"/>
      <c r="V31" s="52"/>
      <c r="W31" s="52"/>
      <c r="X31" s="10">
        <v>42865437</v>
      </c>
      <c r="Y31" s="10">
        <v>40500490.5</v>
      </c>
      <c r="Z31" s="10">
        <v>2364946.5</v>
      </c>
      <c r="AA31" s="10">
        <v>37111416</v>
      </c>
      <c r="AB31" s="5">
        <v>0</v>
      </c>
      <c r="AC31" s="5">
        <v>0</v>
      </c>
      <c r="AD31" s="50">
        <f t="shared" si="0"/>
        <v>0.86576548840502898</v>
      </c>
      <c r="AE31" s="50">
        <f t="shared" si="1"/>
        <v>0</v>
      </c>
      <c r="AF31" s="50">
        <f t="shared" si="2"/>
        <v>0</v>
      </c>
    </row>
    <row r="32" spans="1:32" x14ac:dyDescent="0.25">
      <c r="A32" s="59" t="s">
        <v>48</v>
      </c>
      <c r="B32" s="52"/>
      <c r="C32" s="52"/>
      <c r="D32" s="52"/>
      <c r="E32" s="52"/>
      <c r="F32" s="52"/>
      <c r="G32" s="52"/>
      <c r="H32" s="52"/>
      <c r="I32" s="56" t="s">
        <v>12</v>
      </c>
      <c r="J32" s="52"/>
      <c r="K32" s="52"/>
      <c r="L32" s="52"/>
      <c r="M32" s="52"/>
      <c r="N32" s="56" t="s">
        <v>13</v>
      </c>
      <c r="O32" s="52"/>
      <c r="P32" s="52"/>
      <c r="Q32" s="4" t="s">
        <v>14</v>
      </c>
      <c r="R32" s="57" t="s">
        <v>15</v>
      </c>
      <c r="S32" s="52"/>
      <c r="T32" s="52"/>
      <c r="U32" s="52"/>
      <c r="V32" s="52"/>
      <c r="W32" s="52"/>
      <c r="X32" s="10">
        <v>7687641.8700000001</v>
      </c>
      <c r="Y32" s="10">
        <v>5266400</v>
      </c>
      <c r="Z32" s="10">
        <v>2421241.87</v>
      </c>
      <c r="AA32" s="10">
        <v>5266400</v>
      </c>
      <c r="AB32" s="10">
        <v>5266400</v>
      </c>
      <c r="AC32" s="10">
        <v>5266400</v>
      </c>
      <c r="AD32" s="50">
        <f t="shared" si="0"/>
        <v>0.68504752030026606</v>
      </c>
      <c r="AE32" s="50">
        <f t="shared" si="1"/>
        <v>0.68504752030026606</v>
      </c>
      <c r="AF32" s="50">
        <f t="shared" si="2"/>
        <v>0.68504752030026606</v>
      </c>
    </row>
    <row r="33" spans="1:32" x14ac:dyDescent="0.25">
      <c r="A33" s="59" t="s">
        <v>49</v>
      </c>
      <c r="B33" s="52"/>
      <c r="C33" s="52"/>
      <c r="D33" s="52"/>
      <c r="E33" s="52"/>
      <c r="F33" s="52"/>
      <c r="G33" s="52"/>
      <c r="H33" s="52"/>
      <c r="I33" s="56" t="s">
        <v>12</v>
      </c>
      <c r="J33" s="52"/>
      <c r="K33" s="52"/>
      <c r="L33" s="52"/>
      <c r="M33" s="52"/>
      <c r="N33" s="56" t="s">
        <v>13</v>
      </c>
      <c r="O33" s="52"/>
      <c r="P33" s="52"/>
      <c r="Q33" s="4" t="s">
        <v>14</v>
      </c>
      <c r="R33" s="57" t="s">
        <v>15</v>
      </c>
      <c r="S33" s="52"/>
      <c r="T33" s="52"/>
      <c r="U33" s="52"/>
      <c r="V33" s="52"/>
      <c r="W33" s="52"/>
      <c r="X33" s="10">
        <v>26000000</v>
      </c>
      <c r="Y33" s="10">
        <v>26000000</v>
      </c>
      <c r="Z33" s="5">
        <v>0</v>
      </c>
      <c r="AA33" s="10">
        <v>26000000</v>
      </c>
      <c r="AB33" s="10">
        <v>12680391</v>
      </c>
      <c r="AC33" s="10">
        <v>12680391</v>
      </c>
      <c r="AD33" s="50">
        <f t="shared" si="0"/>
        <v>1</v>
      </c>
      <c r="AE33" s="50">
        <f t="shared" si="1"/>
        <v>0.48770734615384614</v>
      </c>
      <c r="AF33" s="50">
        <f t="shared" si="2"/>
        <v>0.48770734615384614</v>
      </c>
    </row>
    <row r="34" spans="1:32" ht="15" customHeight="1" x14ac:dyDescent="0.25">
      <c r="A34" s="59" t="s">
        <v>50</v>
      </c>
      <c r="B34" s="52"/>
      <c r="C34" s="52"/>
      <c r="D34" s="52"/>
      <c r="E34" s="52"/>
      <c r="F34" s="52"/>
      <c r="G34" s="52"/>
      <c r="H34" s="52"/>
      <c r="I34" s="56" t="s">
        <v>12</v>
      </c>
      <c r="J34" s="52"/>
      <c r="K34" s="52"/>
      <c r="L34" s="52"/>
      <c r="M34" s="52"/>
      <c r="N34" s="56" t="s">
        <v>13</v>
      </c>
      <c r="O34" s="52"/>
      <c r="P34" s="52"/>
      <c r="Q34" s="4" t="s">
        <v>14</v>
      </c>
      <c r="R34" s="57" t="s">
        <v>15</v>
      </c>
      <c r="S34" s="52"/>
      <c r="T34" s="52"/>
      <c r="U34" s="52"/>
      <c r="V34" s="52"/>
      <c r="W34" s="52"/>
      <c r="X34" s="10">
        <v>28830112</v>
      </c>
      <c r="Y34" s="10">
        <v>20399497</v>
      </c>
      <c r="Z34" s="10">
        <v>8430615</v>
      </c>
      <c r="AA34" s="10">
        <v>20399497</v>
      </c>
      <c r="AB34" s="10">
        <v>14648776</v>
      </c>
      <c r="AC34" s="10">
        <v>14648776</v>
      </c>
      <c r="AD34" s="50">
        <f t="shared" si="0"/>
        <v>0.70757605797715939</v>
      </c>
      <c r="AE34" s="50">
        <f t="shared" si="1"/>
        <v>0.50810680166625788</v>
      </c>
      <c r="AF34" s="50">
        <f t="shared" si="2"/>
        <v>0.50810680166625788</v>
      </c>
    </row>
    <row r="35" spans="1:32" ht="15" customHeight="1" x14ac:dyDescent="0.25">
      <c r="A35" s="59" t="s">
        <v>51</v>
      </c>
      <c r="B35" s="52"/>
      <c r="C35" s="52"/>
      <c r="D35" s="52"/>
      <c r="E35" s="52"/>
      <c r="F35" s="52"/>
      <c r="G35" s="52"/>
      <c r="H35" s="52"/>
      <c r="I35" s="56" t="s">
        <v>12</v>
      </c>
      <c r="J35" s="52"/>
      <c r="K35" s="52"/>
      <c r="L35" s="52"/>
      <c r="M35" s="52"/>
      <c r="N35" s="56" t="s">
        <v>13</v>
      </c>
      <c r="O35" s="52"/>
      <c r="P35" s="52"/>
      <c r="Q35" s="4" t="s">
        <v>14</v>
      </c>
      <c r="R35" s="57" t="s">
        <v>15</v>
      </c>
      <c r="S35" s="52"/>
      <c r="T35" s="52"/>
      <c r="U35" s="52"/>
      <c r="V35" s="52"/>
      <c r="W35" s="52"/>
      <c r="X35" s="10">
        <v>9360000</v>
      </c>
      <c r="Y35" s="5">
        <v>0</v>
      </c>
      <c r="Z35" s="10">
        <v>9360000</v>
      </c>
      <c r="AA35" s="5">
        <v>0</v>
      </c>
      <c r="AB35" s="5">
        <v>0</v>
      </c>
      <c r="AC35" s="5">
        <v>0</v>
      </c>
      <c r="AD35" s="50">
        <f t="shared" si="0"/>
        <v>0</v>
      </c>
      <c r="AE35" s="50">
        <f t="shared" si="1"/>
        <v>0</v>
      </c>
      <c r="AF35" s="50">
        <f t="shared" si="2"/>
        <v>0</v>
      </c>
    </row>
    <row r="36" spans="1:32" ht="15" customHeight="1" x14ac:dyDescent="0.25">
      <c r="A36" s="59" t="s">
        <v>52</v>
      </c>
      <c r="B36" s="52"/>
      <c r="C36" s="52"/>
      <c r="D36" s="52"/>
      <c r="E36" s="52"/>
      <c r="F36" s="52"/>
      <c r="G36" s="52"/>
      <c r="H36" s="52"/>
      <c r="I36" s="56" t="s">
        <v>12</v>
      </c>
      <c r="J36" s="52"/>
      <c r="K36" s="52"/>
      <c r="L36" s="52"/>
      <c r="M36" s="52"/>
      <c r="N36" s="56" t="s">
        <v>13</v>
      </c>
      <c r="O36" s="52"/>
      <c r="P36" s="52"/>
      <c r="Q36" s="4" t="s">
        <v>14</v>
      </c>
      <c r="R36" s="57" t="s">
        <v>15</v>
      </c>
      <c r="S36" s="52"/>
      <c r="T36" s="52"/>
      <c r="U36" s="52"/>
      <c r="V36" s="52"/>
      <c r="W36" s="52"/>
      <c r="X36" s="10">
        <v>4880870</v>
      </c>
      <c r="Y36" s="5">
        <v>0</v>
      </c>
      <c r="Z36" s="10">
        <v>4880870</v>
      </c>
      <c r="AA36" s="5">
        <v>0</v>
      </c>
      <c r="AB36" s="5">
        <v>0</v>
      </c>
      <c r="AC36" s="5">
        <v>0</v>
      </c>
      <c r="AD36" s="50">
        <f t="shared" si="0"/>
        <v>0</v>
      </c>
      <c r="AE36" s="50">
        <f t="shared" si="1"/>
        <v>0</v>
      </c>
      <c r="AF36" s="50">
        <f t="shared" si="2"/>
        <v>0</v>
      </c>
    </row>
    <row r="37" spans="1:32" ht="15" customHeight="1" x14ac:dyDescent="0.25">
      <c r="A37" s="59" t="s">
        <v>53</v>
      </c>
      <c r="B37" s="52"/>
      <c r="C37" s="52"/>
      <c r="D37" s="52"/>
      <c r="E37" s="52"/>
      <c r="F37" s="52"/>
      <c r="G37" s="52"/>
      <c r="H37" s="52"/>
      <c r="I37" s="56" t="s">
        <v>12</v>
      </c>
      <c r="J37" s="52"/>
      <c r="K37" s="52"/>
      <c r="L37" s="52"/>
      <c r="M37" s="52"/>
      <c r="N37" s="56" t="s">
        <v>13</v>
      </c>
      <c r="O37" s="52"/>
      <c r="P37" s="52"/>
      <c r="Q37" s="4" t="s">
        <v>14</v>
      </c>
      <c r="R37" s="57" t="s">
        <v>15</v>
      </c>
      <c r="S37" s="52"/>
      <c r="T37" s="52"/>
      <c r="U37" s="52"/>
      <c r="V37" s="52"/>
      <c r="W37" s="52"/>
      <c r="X37" s="10">
        <v>5000000</v>
      </c>
      <c r="Y37" s="5">
        <v>0</v>
      </c>
      <c r="Z37" s="10">
        <v>5000000</v>
      </c>
      <c r="AA37" s="5">
        <v>0</v>
      </c>
      <c r="AB37" s="5">
        <v>0</v>
      </c>
      <c r="AC37" s="5">
        <v>0</v>
      </c>
      <c r="AD37" s="50">
        <f t="shared" si="0"/>
        <v>0</v>
      </c>
      <c r="AE37" s="50">
        <f t="shared" si="1"/>
        <v>0</v>
      </c>
      <c r="AF37" s="50">
        <f t="shared" si="2"/>
        <v>0</v>
      </c>
    </row>
    <row r="38" spans="1:32" x14ac:dyDescent="0.25">
      <c r="A38" s="59" t="s">
        <v>54</v>
      </c>
      <c r="B38" s="52"/>
      <c r="C38" s="52"/>
      <c r="D38" s="52"/>
      <c r="E38" s="52"/>
      <c r="F38" s="52"/>
      <c r="G38" s="52"/>
      <c r="H38" s="52"/>
      <c r="I38" s="56" t="s">
        <v>12</v>
      </c>
      <c r="J38" s="52"/>
      <c r="K38" s="52"/>
      <c r="L38" s="52"/>
      <c r="M38" s="52"/>
      <c r="N38" s="56" t="s">
        <v>13</v>
      </c>
      <c r="O38" s="52"/>
      <c r="P38" s="52"/>
      <c r="Q38" s="4" t="s">
        <v>14</v>
      </c>
      <c r="R38" s="57" t="s">
        <v>15</v>
      </c>
      <c r="S38" s="52"/>
      <c r="T38" s="52"/>
      <c r="U38" s="52"/>
      <c r="V38" s="52"/>
      <c r="W38" s="52"/>
      <c r="X38" s="10">
        <v>5486155.7999999998</v>
      </c>
      <c r="Y38" s="10">
        <v>5486155.7999999998</v>
      </c>
      <c r="Z38" s="5">
        <v>0</v>
      </c>
      <c r="AA38" s="10">
        <v>5237054.4000000004</v>
      </c>
      <c r="AB38" s="10">
        <v>4690694.4000000004</v>
      </c>
      <c r="AC38" s="10">
        <v>4690694.4000000004</v>
      </c>
      <c r="AD38" s="50">
        <f t="shared" si="0"/>
        <v>0.95459454505466301</v>
      </c>
      <c r="AE38" s="50">
        <f t="shared" si="1"/>
        <v>0.85500568540178912</v>
      </c>
      <c r="AF38" s="50">
        <f t="shared" si="2"/>
        <v>0.85500568540178912</v>
      </c>
    </row>
    <row r="39" spans="1:32" x14ac:dyDescent="0.25">
      <c r="A39" s="59" t="s">
        <v>55</v>
      </c>
      <c r="B39" s="52"/>
      <c r="C39" s="52"/>
      <c r="D39" s="52"/>
      <c r="E39" s="52"/>
      <c r="F39" s="52"/>
      <c r="G39" s="52"/>
      <c r="H39" s="52"/>
      <c r="I39" s="56" t="s">
        <v>12</v>
      </c>
      <c r="J39" s="52"/>
      <c r="K39" s="52"/>
      <c r="L39" s="52"/>
      <c r="M39" s="52"/>
      <c r="N39" s="56" t="s">
        <v>13</v>
      </c>
      <c r="O39" s="52"/>
      <c r="P39" s="52"/>
      <c r="Q39" s="4" t="s">
        <v>14</v>
      </c>
      <c r="R39" s="57" t="s">
        <v>15</v>
      </c>
      <c r="S39" s="52"/>
      <c r="T39" s="52"/>
      <c r="U39" s="52"/>
      <c r="V39" s="52"/>
      <c r="W39" s="52"/>
      <c r="X39" s="10">
        <v>5321666</v>
      </c>
      <c r="Y39" s="10">
        <v>5321666</v>
      </c>
      <c r="Z39" s="5">
        <v>0</v>
      </c>
      <c r="AA39" s="10">
        <v>2760488</v>
      </c>
      <c r="AB39" s="5">
        <v>0</v>
      </c>
      <c r="AC39" s="5">
        <v>0</v>
      </c>
      <c r="AD39" s="50">
        <f t="shared" si="0"/>
        <v>0.51872627857516795</v>
      </c>
      <c r="AE39" s="50">
        <f t="shared" si="1"/>
        <v>0</v>
      </c>
      <c r="AF39" s="50">
        <f t="shared" si="2"/>
        <v>0</v>
      </c>
    </row>
    <row r="40" spans="1:32" x14ac:dyDescent="0.25">
      <c r="A40" s="59" t="s">
        <v>56</v>
      </c>
      <c r="B40" s="52"/>
      <c r="C40" s="52"/>
      <c r="D40" s="52"/>
      <c r="E40" s="52"/>
      <c r="F40" s="52"/>
      <c r="G40" s="52"/>
      <c r="H40" s="52"/>
      <c r="I40" s="56" t="s">
        <v>12</v>
      </c>
      <c r="J40" s="52"/>
      <c r="K40" s="52"/>
      <c r="L40" s="52"/>
      <c r="M40" s="52"/>
      <c r="N40" s="56" t="s">
        <v>13</v>
      </c>
      <c r="O40" s="52"/>
      <c r="P40" s="52"/>
      <c r="Q40" s="4" t="s">
        <v>14</v>
      </c>
      <c r="R40" s="57" t="s">
        <v>15</v>
      </c>
      <c r="S40" s="52"/>
      <c r="T40" s="52"/>
      <c r="U40" s="52"/>
      <c r="V40" s="52"/>
      <c r="W40" s="52"/>
      <c r="X40" s="10">
        <v>15000000</v>
      </c>
      <c r="Y40" s="5">
        <v>0</v>
      </c>
      <c r="Z40" s="10">
        <v>15000000</v>
      </c>
      <c r="AA40" s="5">
        <v>0</v>
      </c>
      <c r="AB40" s="5">
        <v>0</v>
      </c>
      <c r="AC40" s="5">
        <v>0</v>
      </c>
      <c r="AD40" s="50">
        <f t="shared" si="0"/>
        <v>0</v>
      </c>
      <c r="AE40" s="50">
        <f t="shared" si="1"/>
        <v>0</v>
      </c>
      <c r="AF40" s="50">
        <f t="shared" si="2"/>
        <v>0</v>
      </c>
    </row>
    <row r="41" spans="1:32" x14ac:dyDescent="0.25">
      <c r="A41" s="59" t="s">
        <v>57</v>
      </c>
      <c r="B41" s="52"/>
      <c r="C41" s="52"/>
      <c r="D41" s="52"/>
      <c r="E41" s="52"/>
      <c r="F41" s="52"/>
      <c r="G41" s="52"/>
      <c r="H41" s="52"/>
      <c r="I41" s="56" t="s">
        <v>12</v>
      </c>
      <c r="J41" s="52"/>
      <c r="K41" s="52"/>
      <c r="L41" s="52"/>
      <c r="M41" s="52"/>
      <c r="N41" s="56" t="s">
        <v>13</v>
      </c>
      <c r="O41" s="52"/>
      <c r="P41" s="52"/>
      <c r="Q41" s="4" t="s">
        <v>14</v>
      </c>
      <c r="R41" s="57" t="s">
        <v>15</v>
      </c>
      <c r="S41" s="52"/>
      <c r="T41" s="52"/>
      <c r="U41" s="52"/>
      <c r="V41" s="52"/>
      <c r="W41" s="52"/>
      <c r="X41" s="10">
        <v>31200000</v>
      </c>
      <c r="Y41" s="10">
        <v>31200000</v>
      </c>
      <c r="Z41" s="5">
        <v>0</v>
      </c>
      <c r="AA41" s="10">
        <v>31200000</v>
      </c>
      <c r="AB41" s="10">
        <v>13587413</v>
      </c>
      <c r="AC41" s="10">
        <v>13587413</v>
      </c>
      <c r="AD41" s="50">
        <f t="shared" si="0"/>
        <v>1</v>
      </c>
      <c r="AE41" s="50">
        <f t="shared" si="1"/>
        <v>0.43549400641025643</v>
      </c>
      <c r="AF41" s="50">
        <f t="shared" si="2"/>
        <v>0.43549400641025643</v>
      </c>
    </row>
    <row r="42" spans="1:32" x14ac:dyDescent="0.25">
      <c r="A42" s="59" t="s">
        <v>58</v>
      </c>
      <c r="B42" s="52"/>
      <c r="C42" s="52"/>
      <c r="D42" s="52"/>
      <c r="E42" s="52"/>
      <c r="F42" s="52"/>
      <c r="G42" s="52"/>
      <c r="H42" s="52"/>
      <c r="I42" s="56" t="s">
        <v>12</v>
      </c>
      <c r="J42" s="52"/>
      <c r="K42" s="52"/>
      <c r="L42" s="52"/>
      <c r="M42" s="52"/>
      <c r="N42" s="56" t="s">
        <v>13</v>
      </c>
      <c r="O42" s="52"/>
      <c r="P42" s="52"/>
      <c r="Q42" s="4" t="s">
        <v>14</v>
      </c>
      <c r="R42" s="57" t="s">
        <v>15</v>
      </c>
      <c r="S42" s="52"/>
      <c r="T42" s="52"/>
      <c r="U42" s="52"/>
      <c r="V42" s="52"/>
      <c r="W42" s="52"/>
      <c r="X42" s="10">
        <v>44393462.460000001</v>
      </c>
      <c r="Y42" s="10">
        <v>30614497.670000002</v>
      </c>
      <c r="Z42" s="10">
        <v>13778964.789999999</v>
      </c>
      <c r="AA42" s="10">
        <v>30614497.670000002</v>
      </c>
      <c r="AB42" s="10">
        <v>26821346.600000001</v>
      </c>
      <c r="AC42" s="10">
        <v>26821346.600000001</v>
      </c>
      <c r="AD42" s="50">
        <f t="shared" si="0"/>
        <v>0.68961725383742467</v>
      </c>
      <c r="AE42" s="50">
        <f t="shared" si="1"/>
        <v>0.60417334250886456</v>
      </c>
      <c r="AF42" s="50">
        <f t="shared" si="2"/>
        <v>0.60417334250886456</v>
      </c>
    </row>
    <row r="43" spans="1:32" ht="15" customHeight="1" x14ac:dyDescent="0.25">
      <c r="A43" s="59" t="s">
        <v>59</v>
      </c>
      <c r="B43" s="52"/>
      <c r="C43" s="52"/>
      <c r="D43" s="52"/>
      <c r="E43" s="52"/>
      <c r="F43" s="52"/>
      <c r="G43" s="52"/>
      <c r="H43" s="52"/>
      <c r="I43" s="56" t="s">
        <v>12</v>
      </c>
      <c r="J43" s="52"/>
      <c r="K43" s="52"/>
      <c r="L43" s="52"/>
      <c r="M43" s="52"/>
      <c r="N43" s="56" t="s">
        <v>13</v>
      </c>
      <c r="O43" s="52"/>
      <c r="P43" s="52"/>
      <c r="Q43" s="4" t="s">
        <v>14</v>
      </c>
      <c r="R43" s="57" t="s">
        <v>15</v>
      </c>
      <c r="S43" s="52"/>
      <c r="T43" s="52"/>
      <c r="U43" s="52"/>
      <c r="V43" s="52"/>
      <c r="W43" s="52"/>
      <c r="X43" s="10">
        <v>126321116.54000001</v>
      </c>
      <c r="Y43" s="10">
        <v>126321116.54000001</v>
      </c>
      <c r="Z43" s="5">
        <v>0</v>
      </c>
      <c r="AA43" s="10">
        <v>126321116.54000001</v>
      </c>
      <c r="AB43" s="10">
        <v>67149828</v>
      </c>
      <c r="AC43" s="10">
        <v>67149828</v>
      </c>
      <c r="AD43" s="50">
        <f t="shared" si="0"/>
        <v>1</v>
      </c>
      <c r="AE43" s="50">
        <f t="shared" si="1"/>
        <v>0.53158038686854692</v>
      </c>
      <c r="AF43" s="50">
        <f t="shared" si="2"/>
        <v>0.53158038686854692</v>
      </c>
    </row>
    <row r="44" spans="1:32" x14ac:dyDescent="0.25">
      <c r="A44" s="59" t="s">
        <v>60</v>
      </c>
      <c r="B44" s="52"/>
      <c r="C44" s="52"/>
      <c r="D44" s="52"/>
      <c r="E44" s="52"/>
      <c r="F44" s="52"/>
      <c r="G44" s="52"/>
      <c r="H44" s="52"/>
      <c r="I44" s="56" t="s">
        <v>12</v>
      </c>
      <c r="J44" s="52"/>
      <c r="K44" s="52"/>
      <c r="L44" s="52"/>
      <c r="M44" s="52"/>
      <c r="N44" s="56" t="s">
        <v>13</v>
      </c>
      <c r="O44" s="52"/>
      <c r="P44" s="52"/>
      <c r="Q44" s="4" t="s">
        <v>14</v>
      </c>
      <c r="R44" s="57" t="s">
        <v>15</v>
      </c>
      <c r="S44" s="52"/>
      <c r="T44" s="52"/>
      <c r="U44" s="52"/>
      <c r="V44" s="52"/>
      <c r="W44" s="52"/>
      <c r="X44" s="10">
        <v>20081743</v>
      </c>
      <c r="Y44" s="5">
        <v>0</v>
      </c>
      <c r="Z44" s="10">
        <v>20081743</v>
      </c>
      <c r="AA44" s="5">
        <v>0</v>
      </c>
      <c r="AB44" s="5">
        <v>0</v>
      </c>
      <c r="AC44" s="5">
        <v>0</v>
      </c>
      <c r="AD44" s="50">
        <f t="shared" si="0"/>
        <v>0</v>
      </c>
      <c r="AE44" s="50">
        <f t="shared" si="1"/>
        <v>0</v>
      </c>
      <c r="AF44" s="50">
        <f t="shared" si="2"/>
        <v>0</v>
      </c>
    </row>
    <row r="45" spans="1:32" x14ac:dyDescent="0.25">
      <c r="A45" s="59" t="s">
        <v>61</v>
      </c>
      <c r="B45" s="52"/>
      <c r="C45" s="52"/>
      <c r="D45" s="52"/>
      <c r="E45" s="52"/>
      <c r="F45" s="52"/>
      <c r="G45" s="52"/>
      <c r="H45" s="52"/>
      <c r="I45" s="56" t="s">
        <v>12</v>
      </c>
      <c r="J45" s="52"/>
      <c r="K45" s="52"/>
      <c r="L45" s="52"/>
      <c r="M45" s="52"/>
      <c r="N45" s="56" t="s">
        <v>13</v>
      </c>
      <c r="O45" s="52"/>
      <c r="P45" s="52"/>
      <c r="Q45" s="4" t="s">
        <v>14</v>
      </c>
      <c r="R45" s="57" t="s">
        <v>15</v>
      </c>
      <c r="S45" s="52"/>
      <c r="T45" s="52"/>
      <c r="U45" s="52"/>
      <c r="V45" s="52"/>
      <c r="W45" s="52"/>
      <c r="X45" s="10">
        <v>27230000</v>
      </c>
      <c r="Y45" s="10">
        <v>13808872</v>
      </c>
      <c r="Z45" s="10">
        <v>13421128</v>
      </c>
      <c r="AA45" s="10">
        <v>13808872</v>
      </c>
      <c r="AB45" s="10">
        <v>11266680</v>
      </c>
      <c r="AC45" s="10">
        <v>11266680</v>
      </c>
      <c r="AD45" s="50">
        <f t="shared" si="0"/>
        <v>0.50711979434447296</v>
      </c>
      <c r="AE45" s="50">
        <f t="shared" si="1"/>
        <v>0.41375982372383402</v>
      </c>
      <c r="AF45" s="50">
        <f t="shared" si="2"/>
        <v>0.41375982372383402</v>
      </c>
    </row>
    <row r="46" spans="1:32" x14ac:dyDescent="0.25">
      <c r="A46" s="59" t="s">
        <v>62</v>
      </c>
      <c r="B46" s="52"/>
      <c r="C46" s="52"/>
      <c r="D46" s="52"/>
      <c r="E46" s="52"/>
      <c r="F46" s="52"/>
      <c r="G46" s="52"/>
      <c r="H46" s="52"/>
      <c r="I46" s="56" t="s">
        <v>12</v>
      </c>
      <c r="J46" s="52"/>
      <c r="K46" s="52"/>
      <c r="L46" s="52"/>
      <c r="M46" s="52"/>
      <c r="N46" s="56" t="s">
        <v>13</v>
      </c>
      <c r="O46" s="52"/>
      <c r="P46" s="52"/>
      <c r="Q46" s="4" t="s">
        <v>14</v>
      </c>
      <c r="R46" s="57" t="s">
        <v>15</v>
      </c>
      <c r="S46" s="52"/>
      <c r="T46" s="52"/>
      <c r="U46" s="52"/>
      <c r="V46" s="52"/>
      <c r="W46" s="52"/>
      <c r="X46" s="10">
        <v>30228257</v>
      </c>
      <c r="Y46" s="10">
        <v>28017123</v>
      </c>
      <c r="Z46" s="10">
        <v>2211134</v>
      </c>
      <c r="AA46" s="10">
        <v>28017123</v>
      </c>
      <c r="AB46" s="10">
        <v>17515600</v>
      </c>
      <c r="AC46" s="10">
        <v>17515600</v>
      </c>
      <c r="AD46" s="50">
        <f t="shared" si="0"/>
        <v>0.92685208412777487</v>
      </c>
      <c r="AE46" s="50">
        <f t="shared" si="1"/>
        <v>0.57944459053659625</v>
      </c>
      <c r="AF46" s="50">
        <f t="shared" si="2"/>
        <v>0.57944459053659625</v>
      </c>
    </row>
    <row r="47" spans="1:32" x14ac:dyDescent="0.25">
      <c r="A47" s="59" t="s">
        <v>63</v>
      </c>
      <c r="B47" s="52"/>
      <c r="C47" s="52"/>
      <c r="D47" s="52"/>
      <c r="E47" s="52"/>
      <c r="F47" s="52"/>
      <c r="G47" s="52"/>
      <c r="H47" s="52"/>
      <c r="I47" s="56" t="s">
        <v>12</v>
      </c>
      <c r="J47" s="52"/>
      <c r="K47" s="52"/>
      <c r="L47" s="52"/>
      <c r="M47" s="52"/>
      <c r="N47" s="56" t="s">
        <v>13</v>
      </c>
      <c r="O47" s="52"/>
      <c r="P47" s="52"/>
      <c r="Q47" s="4" t="s">
        <v>14</v>
      </c>
      <c r="R47" s="57" t="s">
        <v>15</v>
      </c>
      <c r="S47" s="52"/>
      <c r="T47" s="52"/>
      <c r="U47" s="52"/>
      <c r="V47" s="52"/>
      <c r="W47" s="52"/>
      <c r="X47" s="10">
        <v>2900000</v>
      </c>
      <c r="Y47" s="10">
        <v>2900000</v>
      </c>
      <c r="Z47" s="5">
        <v>0</v>
      </c>
      <c r="AA47" s="10">
        <v>1136800</v>
      </c>
      <c r="AB47" s="5">
        <v>0</v>
      </c>
      <c r="AC47" s="5">
        <v>0</v>
      </c>
      <c r="AD47" s="50">
        <f t="shared" si="0"/>
        <v>0.39200000000000002</v>
      </c>
      <c r="AE47" s="50">
        <f t="shared" si="1"/>
        <v>0</v>
      </c>
      <c r="AF47" s="50">
        <f t="shared" si="2"/>
        <v>0</v>
      </c>
    </row>
    <row r="48" spans="1:32" x14ac:dyDescent="0.25">
      <c r="A48" s="59" t="s">
        <v>64</v>
      </c>
      <c r="B48" s="52"/>
      <c r="C48" s="52"/>
      <c r="D48" s="52"/>
      <c r="E48" s="52"/>
      <c r="F48" s="52"/>
      <c r="G48" s="52"/>
      <c r="H48" s="52"/>
      <c r="I48" s="56" t="s">
        <v>12</v>
      </c>
      <c r="J48" s="52"/>
      <c r="K48" s="52"/>
      <c r="L48" s="52"/>
      <c r="M48" s="52"/>
      <c r="N48" s="56" t="s">
        <v>13</v>
      </c>
      <c r="O48" s="52"/>
      <c r="P48" s="52"/>
      <c r="Q48" s="4" t="s">
        <v>14</v>
      </c>
      <c r="R48" s="57" t="s">
        <v>15</v>
      </c>
      <c r="S48" s="52"/>
      <c r="T48" s="52"/>
      <c r="U48" s="52"/>
      <c r="V48" s="52"/>
      <c r="W48" s="52"/>
      <c r="X48" s="10">
        <v>5000000</v>
      </c>
      <c r="Y48" s="10">
        <v>5000000</v>
      </c>
      <c r="Z48" s="5">
        <v>0</v>
      </c>
      <c r="AA48" s="10">
        <v>2734024</v>
      </c>
      <c r="AB48" s="10">
        <v>2734024</v>
      </c>
      <c r="AC48" s="10">
        <v>2734024</v>
      </c>
      <c r="AD48" s="50">
        <f t="shared" si="0"/>
        <v>0.54680479999999998</v>
      </c>
      <c r="AE48" s="50">
        <f t="shared" si="1"/>
        <v>0.54680479999999998</v>
      </c>
      <c r="AF48" s="50">
        <f t="shared" si="2"/>
        <v>0.54680479999999998</v>
      </c>
    </row>
    <row r="49" spans="1:32" x14ac:dyDescent="0.25">
      <c r="A49" s="59" t="s">
        <v>65</v>
      </c>
      <c r="B49" s="52"/>
      <c r="C49" s="52"/>
      <c r="D49" s="52"/>
      <c r="E49" s="52"/>
      <c r="F49" s="52"/>
      <c r="G49" s="52"/>
      <c r="H49" s="52"/>
      <c r="I49" s="56" t="s">
        <v>12</v>
      </c>
      <c r="J49" s="52"/>
      <c r="K49" s="52"/>
      <c r="L49" s="52"/>
      <c r="M49" s="52"/>
      <c r="N49" s="56" t="s">
        <v>13</v>
      </c>
      <c r="O49" s="52"/>
      <c r="P49" s="52"/>
      <c r="Q49" s="4" t="s">
        <v>14</v>
      </c>
      <c r="R49" s="57" t="s">
        <v>15</v>
      </c>
      <c r="S49" s="52"/>
      <c r="T49" s="52"/>
      <c r="U49" s="52"/>
      <c r="V49" s="52"/>
      <c r="W49" s="52"/>
      <c r="X49" s="10">
        <v>9980000</v>
      </c>
      <c r="Y49" s="10">
        <v>9980000</v>
      </c>
      <c r="Z49" s="5">
        <v>0</v>
      </c>
      <c r="AA49" s="10">
        <v>7769250</v>
      </c>
      <c r="AB49" s="10">
        <v>7769250</v>
      </c>
      <c r="AC49" s="10">
        <v>7769250</v>
      </c>
      <c r="AD49" s="50">
        <f t="shared" si="0"/>
        <v>0.77848196392785574</v>
      </c>
      <c r="AE49" s="50">
        <f t="shared" si="1"/>
        <v>0.77848196392785574</v>
      </c>
      <c r="AF49" s="50">
        <f t="shared" si="2"/>
        <v>0.77848196392785574</v>
      </c>
    </row>
    <row r="50" spans="1:32" x14ac:dyDescent="0.25">
      <c r="A50" s="59" t="s">
        <v>66</v>
      </c>
      <c r="B50" s="52"/>
      <c r="C50" s="52"/>
      <c r="D50" s="52"/>
      <c r="E50" s="52"/>
      <c r="F50" s="52"/>
      <c r="G50" s="52"/>
      <c r="H50" s="52"/>
      <c r="I50" s="56" t="s">
        <v>12</v>
      </c>
      <c r="J50" s="52"/>
      <c r="K50" s="52"/>
      <c r="L50" s="52"/>
      <c r="M50" s="52"/>
      <c r="N50" s="56" t="s">
        <v>13</v>
      </c>
      <c r="O50" s="52"/>
      <c r="P50" s="52"/>
      <c r="Q50" s="4" t="s">
        <v>14</v>
      </c>
      <c r="R50" s="57" t="s">
        <v>15</v>
      </c>
      <c r="S50" s="52"/>
      <c r="T50" s="52"/>
      <c r="U50" s="52"/>
      <c r="V50" s="52"/>
      <c r="W50" s="52"/>
      <c r="X50" s="10">
        <v>126170000</v>
      </c>
      <c r="Y50" s="10">
        <v>126170000</v>
      </c>
      <c r="Z50" s="5">
        <v>0</v>
      </c>
      <c r="AA50" s="10">
        <v>70582116.010000005</v>
      </c>
      <c r="AB50" s="10">
        <v>70582115.409999996</v>
      </c>
      <c r="AC50" s="10">
        <v>70582115.409999996</v>
      </c>
      <c r="AD50" s="50">
        <f t="shared" si="0"/>
        <v>0.55942074986129831</v>
      </c>
      <c r="AE50" s="50">
        <f t="shared" si="1"/>
        <v>0.55942074510580964</v>
      </c>
      <c r="AF50" s="50">
        <f t="shared" si="2"/>
        <v>0.55942074510580964</v>
      </c>
    </row>
    <row r="51" spans="1:32" x14ac:dyDescent="0.25">
      <c r="A51" s="59" t="s">
        <v>67</v>
      </c>
      <c r="B51" s="52"/>
      <c r="C51" s="52"/>
      <c r="D51" s="52"/>
      <c r="E51" s="52"/>
      <c r="F51" s="52"/>
      <c r="G51" s="52"/>
      <c r="H51" s="52"/>
      <c r="I51" s="56" t="s">
        <v>12</v>
      </c>
      <c r="J51" s="52"/>
      <c r="K51" s="52"/>
      <c r="L51" s="52"/>
      <c r="M51" s="52"/>
      <c r="N51" s="56" t="s">
        <v>13</v>
      </c>
      <c r="O51" s="52"/>
      <c r="P51" s="52"/>
      <c r="Q51" s="4" t="s">
        <v>14</v>
      </c>
      <c r="R51" s="57" t="s">
        <v>15</v>
      </c>
      <c r="S51" s="52"/>
      <c r="T51" s="52"/>
      <c r="U51" s="52"/>
      <c r="V51" s="52"/>
      <c r="W51" s="52"/>
      <c r="X51" s="10">
        <v>7940000</v>
      </c>
      <c r="Y51" s="10">
        <v>7940000</v>
      </c>
      <c r="Z51" s="5">
        <v>0</v>
      </c>
      <c r="AA51" s="10">
        <v>4181120</v>
      </c>
      <c r="AB51" s="10">
        <v>4181120</v>
      </c>
      <c r="AC51" s="10">
        <v>4181120</v>
      </c>
      <c r="AD51" s="50">
        <f t="shared" si="0"/>
        <v>0.52658942065491188</v>
      </c>
      <c r="AE51" s="50">
        <f t="shared" si="1"/>
        <v>0.52658942065491188</v>
      </c>
      <c r="AF51" s="50">
        <f t="shared" si="2"/>
        <v>0.52658942065491188</v>
      </c>
    </row>
    <row r="52" spans="1:32" ht="15" customHeight="1" x14ac:dyDescent="0.25">
      <c r="A52" s="59" t="s">
        <v>68</v>
      </c>
      <c r="B52" s="52"/>
      <c r="C52" s="52"/>
      <c r="D52" s="52"/>
      <c r="E52" s="52"/>
      <c r="F52" s="52"/>
      <c r="G52" s="52"/>
      <c r="H52" s="52"/>
      <c r="I52" s="56" t="s">
        <v>12</v>
      </c>
      <c r="J52" s="52"/>
      <c r="K52" s="52"/>
      <c r="L52" s="52"/>
      <c r="M52" s="52"/>
      <c r="N52" s="56" t="s">
        <v>13</v>
      </c>
      <c r="O52" s="52"/>
      <c r="P52" s="52"/>
      <c r="Q52" s="4" t="s">
        <v>14</v>
      </c>
      <c r="R52" s="57" t="s">
        <v>15</v>
      </c>
      <c r="S52" s="52"/>
      <c r="T52" s="52"/>
      <c r="U52" s="52"/>
      <c r="V52" s="52"/>
      <c r="W52" s="52"/>
      <c r="X52" s="10">
        <v>899888</v>
      </c>
      <c r="Y52" s="10">
        <v>899888</v>
      </c>
      <c r="Z52" s="5">
        <v>0</v>
      </c>
      <c r="AA52" s="10">
        <v>899888</v>
      </c>
      <c r="AB52" s="10">
        <v>899888</v>
      </c>
      <c r="AC52" s="10">
        <v>899888</v>
      </c>
      <c r="AD52" s="50">
        <f t="shared" si="0"/>
        <v>1</v>
      </c>
      <c r="AE52" s="50">
        <f t="shared" si="1"/>
        <v>1</v>
      </c>
      <c r="AF52" s="50">
        <f t="shared" si="2"/>
        <v>1</v>
      </c>
    </row>
    <row r="53" spans="1:32" x14ac:dyDescent="0.25">
      <c r="A53" s="59" t="s">
        <v>69</v>
      </c>
      <c r="B53" s="52"/>
      <c r="C53" s="52"/>
      <c r="D53" s="52"/>
      <c r="E53" s="52"/>
      <c r="F53" s="52"/>
      <c r="G53" s="52"/>
      <c r="H53" s="52"/>
      <c r="I53" s="56" t="s">
        <v>12</v>
      </c>
      <c r="J53" s="52"/>
      <c r="K53" s="52"/>
      <c r="L53" s="52"/>
      <c r="M53" s="52"/>
      <c r="N53" s="56" t="s">
        <v>13</v>
      </c>
      <c r="O53" s="52"/>
      <c r="P53" s="52"/>
      <c r="Q53" s="4" t="s">
        <v>14</v>
      </c>
      <c r="R53" s="57" t="s">
        <v>15</v>
      </c>
      <c r="S53" s="52"/>
      <c r="T53" s="52"/>
      <c r="U53" s="52"/>
      <c r="V53" s="52"/>
      <c r="W53" s="52"/>
      <c r="X53" s="10">
        <v>47874735</v>
      </c>
      <c r="Y53" s="10">
        <v>47874735</v>
      </c>
      <c r="Z53" s="5">
        <v>0</v>
      </c>
      <c r="AA53" s="10">
        <v>47874435</v>
      </c>
      <c r="AB53" s="10">
        <v>9574887</v>
      </c>
      <c r="AC53" s="10">
        <v>9574887</v>
      </c>
      <c r="AD53" s="50">
        <f t="shared" si="0"/>
        <v>0.99999373364677635</v>
      </c>
      <c r="AE53" s="50">
        <f t="shared" si="1"/>
        <v>0.19999874672935528</v>
      </c>
      <c r="AF53" s="50">
        <f t="shared" si="2"/>
        <v>0.19999874672935528</v>
      </c>
    </row>
    <row r="54" spans="1:32" x14ac:dyDescent="0.25">
      <c r="A54" s="59" t="s">
        <v>70</v>
      </c>
      <c r="B54" s="52"/>
      <c r="C54" s="52"/>
      <c r="D54" s="52"/>
      <c r="E54" s="52"/>
      <c r="F54" s="52"/>
      <c r="G54" s="52"/>
      <c r="H54" s="52"/>
      <c r="I54" s="56" t="s">
        <v>12</v>
      </c>
      <c r="J54" s="52"/>
      <c r="K54" s="52"/>
      <c r="L54" s="52"/>
      <c r="M54" s="52"/>
      <c r="N54" s="56" t="s">
        <v>13</v>
      </c>
      <c r="O54" s="52"/>
      <c r="P54" s="52"/>
      <c r="Q54" s="4" t="s">
        <v>14</v>
      </c>
      <c r="R54" s="57" t="s">
        <v>15</v>
      </c>
      <c r="S54" s="52"/>
      <c r="T54" s="52"/>
      <c r="U54" s="52"/>
      <c r="V54" s="52"/>
      <c r="W54" s="52"/>
      <c r="X54" s="10">
        <v>392580000</v>
      </c>
      <c r="Y54" s="10">
        <v>392580000</v>
      </c>
      <c r="Z54" s="5">
        <v>0</v>
      </c>
      <c r="AA54" s="10">
        <v>392580000</v>
      </c>
      <c r="AB54" s="10">
        <v>294435000</v>
      </c>
      <c r="AC54" s="10">
        <v>294435000</v>
      </c>
      <c r="AD54" s="50">
        <f t="shared" si="0"/>
        <v>1</v>
      </c>
      <c r="AE54" s="50">
        <f t="shared" si="1"/>
        <v>0.75</v>
      </c>
      <c r="AF54" s="50">
        <f t="shared" si="2"/>
        <v>0.75</v>
      </c>
    </row>
    <row r="55" spans="1:32" x14ac:dyDescent="0.25">
      <c r="A55" s="59" t="s">
        <v>71</v>
      </c>
      <c r="B55" s="52"/>
      <c r="C55" s="52"/>
      <c r="D55" s="52"/>
      <c r="E55" s="52"/>
      <c r="F55" s="52"/>
      <c r="G55" s="52"/>
      <c r="H55" s="52"/>
      <c r="I55" s="56" t="s">
        <v>12</v>
      </c>
      <c r="J55" s="52"/>
      <c r="K55" s="52"/>
      <c r="L55" s="52"/>
      <c r="M55" s="52"/>
      <c r="N55" s="56" t="s">
        <v>13</v>
      </c>
      <c r="O55" s="52"/>
      <c r="P55" s="52"/>
      <c r="Q55" s="4" t="s">
        <v>14</v>
      </c>
      <c r="R55" s="57" t="s">
        <v>15</v>
      </c>
      <c r="S55" s="52"/>
      <c r="T55" s="52"/>
      <c r="U55" s="52"/>
      <c r="V55" s="52"/>
      <c r="W55" s="52"/>
      <c r="X55" s="10">
        <v>2038337</v>
      </c>
      <c r="Y55" s="10">
        <v>2038337</v>
      </c>
      <c r="Z55" s="5">
        <v>0</v>
      </c>
      <c r="AA55" s="5">
        <v>0</v>
      </c>
      <c r="AB55" s="5">
        <v>0</v>
      </c>
      <c r="AC55" s="5">
        <v>0</v>
      </c>
      <c r="AD55" s="50">
        <f t="shared" si="0"/>
        <v>0</v>
      </c>
      <c r="AE55" s="50">
        <f t="shared" si="1"/>
        <v>0</v>
      </c>
      <c r="AF55" s="50">
        <f t="shared" si="2"/>
        <v>0</v>
      </c>
    </row>
    <row r="56" spans="1:32" x14ac:dyDescent="0.25">
      <c r="A56" s="59" t="s">
        <v>72</v>
      </c>
      <c r="B56" s="52"/>
      <c r="C56" s="52"/>
      <c r="D56" s="52"/>
      <c r="E56" s="52"/>
      <c r="F56" s="52"/>
      <c r="G56" s="52"/>
      <c r="H56" s="52"/>
      <c r="I56" s="56" t="s">
        <v>12</v>
      </c>
      <c r="J56" s="52"/>
      <c r="K56" s="52"/>
      <c r="L56" s="52"/>
      <c r="M56" s="52"/>
      <c r="N56" s="56" t="s">
        <v>13</v>
      </c>
      <c r="O56" s="52"/>
      <c r="P56" s="52"/>
      <c r="Q56" s="4" t="s">
        <v>14</v>
      </c>
      <c r="R56" s="57" t="s">
        <v>15</v>
      </c>
      <c r="S56" s="52"/>
      <c r="T56" s="52"/>
      <c r="U56" s="52"/>
      <c r="V56" s="52"/>
      <c r="W56" s="52"/>
      <c r="X56" s="10">
        <v>209699607</v>
      </c>
      <c r="Y56" s="10">
        <v>200000000</v>
      </c>
      <c r="Z56" s="10">
        <v>9699607</v>
      </c>
      <c r="AA56" s="10">
        <v>198547967</v>
      </c>
      <c r="AB56" s="10">
        <v>198547967</v>
      </c>
      <c r="AC56" s="10">
        <v>198547967</v>
      </c>
      <c r="AD56" s="50">
        <f t="shared" si="0"/>
        <v>0.94682088269245068</v>
      </c>
      <c r="AE56" s="50">
        <f t="shared" si="1"/>
        <v>0.94682088269245068</v>
      </c>
      <c r="AF56" s="50">
        <f t="shared" si="2"/>
        <v>0.94682088269245068</v>
      </c>
    </row>
    <row r="57" spans="1:32" x14ac:dyDescent="0.25">
      <c r="A57" s="59" t="s">
        <v>73</v>
      </c>
      <c r="B57" s="52"/>
      <c r="C57" s="52"/>
      <c r="D57" s="52"/>
      <c r="E57" s="52"/>
      <c r="F57" s="52"/>
      <c r="G57" s="52"/>
      <c r="H57" s="52"/>
      <c r="I57" s="56" t="s">
        <v>12</v>
      </c>
      <c r="J57" s="52"/>
      <c r="K57" s="52"/>
      <c r="L57" s="52"/>
      <c r="M57" s="52"/>
      <c r="N57" s="56" t="s">
        <v>13</v>
      </c>
      <c r="O57" s="52"/>
      <c r="P57" s="52"/>
      <c r="Q57" s="4" t="s">
        <v>14</v>
      </c>
      <c r="R57" s="57" t="s">
        <v>15</v>
      </c>
      <c r="S57" s="52"/>
      <c r="T57" s="52"/>
      <c r="U57" s="52"/>
      <c r="V57" s="52"/>
      <c r="W57" s="52"/>
      <c r="X57" s="10">
        <v>1000000</v>
      </c>
      <c r="Y57" s="5">
        <v>0</v>
      </c>
      <c r="Z57" s="10">
        <v>1000000</v>
      </c>
      <c r="AA57" s="5">
        <v>0</v>
      </c>
      <c r="AB57" s="5">
        <v>0</v>
      </c>
      <c r="AC57" s="5">
        <v>0</v>
      </c>
      <c r="AD57" s="50">
        <f t="shared" si="0"/>
        <v>0</v>
      </c>
      <c r="AE57" s="50">
        <f t="shared" si="1"/>
        <v>0</v>
      </c>
      <c r="AF57" s="50">
        <f t="shared" si="2"/>
        <v>0</v>
      </c>
    </row>
    <row r="58" spans="1:32" x14ac:dyDescent="0.25">
      <c r="A58" s="59" t="s">
        <v>74</v>
      </c>
      <c r="B58" s="52"/>
      <c r="C58" s="52"/>
      <c r="D58" s="52"/>
      <c r="E58" s="52"/>
      <c r="F58" s="52"/>
      <c r="G58" s="52"/>
      <c r="H58" s="52"/>
      <c r="I58" s="56" t="s">
        <v>12</v>
      </c>
      <c r="J58" s="52"/>
      <c r="K58" s="52"/>
      <c r="L58" s="52"/>
      <c r="M58" s="52"/>
      <c r="N58" s="56" t="s">
        <v>13</v>
      </c>
      <c r="O58" s="52"/>
      <c r="P58" s="52"/>
      <c r="Q58" s="4" t="s">
        <v>14</v>
      </c>
      <c r="R58" s="57" t="s">
        <v>15</v>
      </c>
      <c r="S58" s="52"/>
      <c r="T58" s="52"/>
      <c r="U58" s="52"/>
      <c r="V58" s="52"/>
      <c r="W58" s="52"/>
      <c r="X58" s="10">
        <v>16000000</v>
      </c>
      <c r="Y58" s="5">
        <v>0</v>
      </c>
      <c r="Z58" s="10">
        <v>16000000</v>
      </c>
      <c r="AA58" s="5">
        <v>0</v>
      </c>
      <c r="AB58" s="5">
        <v>0</v>
      </c>
      <c r="AC58" s="5">
        <v>0</v>
      </c>
      <c r="AD58" s="50">
        <f t="shared" si="0"/>
        <v>0</v>
      </c>
      <c r="AE58" s="50">
        <f t="shared" si="1"/>
        <v>0</v>
      </c>
      <c r="AF58" s="50">
        <f t="shared" si="2"/>
        <v>0</v>
      </c>
    </row>
    <row r="59" spans="1:32" ht="15" customHeight="1" x14ac:dyDescent="0.25">
      <c r="A59" s="59" t="s">
        <v>75</v>
      </c>
      <c r="B59" s="52"/>
      <c r="C59" s="52"/>
      <c r="D59" s="52"/>
      <c r="E59" s="52"/>
      <c r="F59" s="52"/>
      <c r="G59" s="52"/>
      <c r="H59" s="52"/>
      <c r="I59" s="56" t="s">
        <v>12</v>
      </c>
      <c r="J59" s="52"/>
      <c r="K59" s="52"/>
      <c r="L59" s="52"/>
      <c r="M59" s="52"/>
      <c r="N59" s="56" t="s">
        <v>13</v>
      </c>
      <c r="O59" s="52"/>
      <c r="P59" s="52"/>
      <c r="Q59" s="4" t="s">
        <v>14</v>
      </c>
      <c r="R59" s="57" t="s">
        <v>15</v>
      </c>
      <c r="S59" s="52"/>
      <c r="T59" s="52"/>
      <c r="U59" s="52"/>
      <c r="V59" s="52"/>
      <c r="W59" s="52"/>
      <c r="X59" s="10">
        <v>1098000</v>
      </c>
      <c r="Y59" s="10">
        <v>661200</v>
      </c>
      <c r="Z59" s="10">
        <v>436800</v>
      </c>
      <c r="AA59" s="10">
        <v>661200</v>
      </c>
      <c r="AB59" s="10">
        <v>661200</v>
      </c>
      <c r="AC59" s="10">
        <v>661200</v>
      </c>
      <c r="AD59" s="50">
        <f t="shared" si="0"/>
        <v>0.6021857923497268</v>
      </c>
      <c r="AE59" s="50">
        <f t="shared" si="1"/>
        <v>0.6021857923497268</v>
      </c>
      <c r="AF59" s="50">
        <f t="shared" si="2"/>
        <v>0.6021857923497268</v>
      </c>
    </row>
    <row r="60" spans="1:32" x14ac:dyDescent="0.25">
      <c r="A60" s="61" t="s">
        <v>76</v>
      </c>
      <c r="B60" s="52"/>
      <c r="C60" s="52"/>
      <c r="D60" s="52"/>
      <c r="E60" s="52"/>
      <c r="F60" s="52"/>
      <c r="G60" s="52"/>
      <c r="H60" s="52"/>
      <c r="I60" s="60" t="s">
        <v>12</v>
      </c>
      <c r="J60" s="52"/>
      <c r="K60" s="52"/>
      <c r="L60" s="52"/>
      <c r="M60" s="52"/>
      <c r="N60" s="60" t="s">
        <v>16</v>
      </c>
      <c r="O60" s="52"/>
      <c r="P60" s="52"/>
      <c r="Q60" s="3" t="s">
        <v>17</v>
      </c>
      <c r="R60" s="62" t="s">
        <v>18</v>
      </c>
      <c r="S60" s="52"/>
      <c r="T60" s="52"/>
      <c r="U60" s="52"/>
      <c r="V60" s="52"/>
      <c r="W60" s="52"/>
      <c r="X60" s="9">
        <f>35732233</f>
        <v>35732233</v>
      </c>
      <c r="Y60" s="7">
        <v>0</v>
      </c>
      <c r="Z60" s="9">
        <v>35732233</v>
      </c>
      <c r="AA60" s="7">
        <v>0</v>
      </c>
      <c r="AB60" s="7">
        <v>0</v>
      </c>
      <c r="AC60" s="7">
        <v>0</v>
      </c>
      <c r="AD60" s="50">
        <f t="shared" si="0"/>
        <v>0</v>
      </c>
      <c r="AE60" s="50">
        <f t="shared" si="1"/>
        <v>0</v>
      </c>
      <c r="AF60" s="50">
        <f t="shared" si="2"/>
        <v>0</v>
      </c>
    </row>
    <row r="61" spans="1:32" s="43" customFormat="1" x14ac:dyDescent="0.25">
      <c r="A61" s="61" t="s">
        <v>77</v>
      </c>
      <c r="B61" s="52"/>
      <c r="C61" s="52"/>
      <c r="D61" s="52"/>
      <c r="E61" s="52"/>
      <c r="F61" s="52"/>
      <c r="G61" s="52"/>
      <c r="H61" s="52"/>
      <c r="I61" s="60" t="s">
        <v>12</v>
      </c>
      <c r="J61" s="52"/>
      <c r="K61" s="52"/>
      <c r="L61" s="52"/>
      <c r="M61" s="52"/>
      <c r="N61" s="60" t="s">
        <v>13</v>
      </c>
      <c r="O61" s="52"/>
      <c r="P61" s="52"/>
      <c r="Q61" s="3" t="s">
        <v>28</v>
      </c>
      <c r="R61" s="62" t="s">
        <v>78</v>
      </c>
      <c r="S61" s="52"/>
      <c r="T61" s="52"/>
      <c r="U61" s="52"/>
      <c r="V61" s="52"/>
      <c r="W61" s="52"/>
      <c r="X61" s="9">
        <v>30220584614</v>
      </c>
      <c r="Y61" s="9">
        <v>21414982242.73</v>
      </c>
      <c r="Z61" s="9">
        <v>8805602371.2700005</v>
      </c>
      <c r="AA61" s="9">
        <v>20394072971.400002</v>
      </c>
      <c r="AB61" s="9">
        <v>16875711167.280001</v>
      </c>
      <c r="AC61" s="9">
        <v>16875711167.280001</v>
      </c>
      <c r="AD61" s="50">
        <f t="shared" si="0"/>
        <v>0.67484045169504214</v>
      </c>
      <c r="AE61" s="50">
        <f t="shared" si="1"/>
        <v>0.55841776004102028</v>
      </c>
      <c r="AF61" s="50">
        <f t="shared" si="2"/>
        <v>0.55841776004102028</v>
      </c>
    </row>
    <row r="62" spans="1:32" x14ac:dyDescent="0.25">
      <c r="A62" s="1" t="s">
        <v>0</v>
      </c>
      <c r="B62" s="1" t="s">
        <v>0</v>
      </c>
      <c r="C62" s="1" t="s">
        <v>0</v>
      </c>
      <c r="D62" s="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58" t="s">
        <v>0</v>
      </c>
      <c r="J62" s="52"/>
      <c r="K62" s="58" t="s">
        <v>0</v>
      </c>
      <c r="L62" s="52"/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58" t="s">
        <v>0</v>
      </c>
      <c r="V62" s="52"/>
      <c r="W62" s="52"/>
      <c r="X62" s="44"/>
      <c r="Y62" s="1" t="s">
        <v>0</v>
      </c>
      <c r="Z62" s="1" t="s">
        <v>0</v>
      </c>
      <c r="AA62" s="6" t="s">
        <v>0</v>
      </c>
      <c r="AB62" s="1" t="s">
        <v>0</v>
      </c>
      <c r="AC62" s="1" t="s">
        <v>0</v>
      </c>
    </row>
    <row r="64" spans="1:32" x14ac:dyDescent="0.25">
      <c r="X64" s="45"/>
    </row>
    <row r="66" spans="24:24" x14ac:dyDescent="0.25">
      <c r="X66" s="46"/>
    </row>
    <row r="68" spans="24:24" x14ac:dyDescent="0.25">
      <c r="X68" s="46"/>
    </row>
  </sheetData>
  <mergeCells count="239">
    <mergeCell ref="I62:J62"/>
    <mergeCell ref="K62:L62"/>
    <mergeCell ref="U62:W62"/>
    <mergeCell ref="N61:P61"/>
    <mergeCell ref="R61:W61"/>
    <mergeCell ref="A61:H61"/>
    <mergeCell ref="I61:M61"/>
    <mergeCell ref="A60:H60"/>
    <mergeCell ref="I60:M60"/>
    <mergeCell ref="N60:P60"/>
    <mergeCell ref="R60:W60"/>
    <mergeCell ref="A59:H59"/>
    <mergeCell ref="I59:M59"/>
    <mergeCell ref="N59:P59"/>
    <mergeCell ref="R59:W59"/>
    <mergeCell ref="I58:M58"/>
    <mergeCell ref="N58:P58"/>
    <mergeCell ref="R58:W58"/>
    <mergeCell ref="A57:H57"/>
    <mergeCell ref="I57:M57"/>
    <mergeCell ref="N57:P57"/>
    <mergeCell ref="R57:W57"/>
    <mergeCell ref="A58:H58"/>
    <mergeCell ref="I56:M56"/>
    <mergeCell ref="N56:P56"/>
    <mergeCell ref="R56:W56"/>
    <mergeCell ref="A55:H55"/>
    <mergeCell ref="I55:M55"/>
    <mergeCell ref="N55:P55"/>
    <mergeCell ref="R55:W55"/>
    <mergeCell ref="A56:H56"/>
    <mergeCell ref="I54:M54"/>
    <mergeCell ref="N54:P54"/>
    <mergeCell ref="R54:W54"/>
    <mergeCell ref="A53:H53"/>
    <mergeCell ref="I53:M53"/>
    <mergeCell ref="N53:P53"/>
    <mergeCell ref="R53:W53"/>
    <mergeCell ref="A54:H54"/>
    <mergeCell ref="A52:H52"/>
    <mergeCell ref="I52:M52"/>
    <mergeCell ref="N52:P52"/>
    <mergeCell ref="R52:W52"/>
    <mergeCell ref="N51:P51"/>
    <mergeCell ref="R51:W51"/>
    <mergeCell ref="A51:H51"/>
    <mergeCell ref="I51:M51"/>
    <mergeCell ref="A50:H50"/>
    <mergeCell ref="I50:M50"/>
    <mergeCell ref="N50:P50"/>
    <mergeCell ref="R50:W50"/>
    <mergeCell ref="N48:P48"/>
    <mergeCell ref="R48:W48"/>
    <mergeCell ref="I49:M49"/>
    <mergeCell ref="N49:P49"/>
    <mergeCell ref="R49:W49"/>
    <mergeCell ref="A48:H48"/>
    <mergeCell ref="I48:M48"/>
    <mergeCell ref="A49:H49"/>
    <mergeCell ref="A47:H47"/>
    <mergeCell ref="I47:M47"/>
    <mergeCell ref="N47:P47"/>
    <mergeCell ref="R47:W47"/>
    <mergeCell ref="A46:H46"/>
    <mergeCell ref="I46:M46"/>
    <mergeCell ref="N46:P46"/>
    <mergeCell ref="R46:W46"/>
    <mergeCell ref="N44:P44"/>
    <mergeCell ref="R44:W44"/>
    <mergeCell ref="A45:H45"/>
    <mergeCell ref="I45:M45"/>
    <mergeCell ref="N45:P45"/>
    <mergeCell ref="R45:W45"/>
    <mergeCell ref="A44:H44"/>
    <mergeCell ref="I44:M44"/>
    <mergeCell ref="N42:P42"/>
    <mergeCell ref="R42:W42"/>
    <mergeCell ref="A43:H43"/>
    <mergeCell ref="I43:M43"/>
    <mergeCell ref="N43:P43"/>
    <mergeCell ref="R43:W43"/>
    <mergeCell ref="A42:H42"/>
    <mergeCell ref="I42:M42"/>
    <mergeCell ref="A41:H41"/>
    <mergeCell ref="I41:M41"/>
    <mergeCell ref="N41:P41"/>
    <mergeCell ref="R41:W41"/>
    <mergeCell ref="N39:P39"/>
    <mergeCell ref="R39:W39"/>
    <mergeCell ref="A40:H40"/>
    <mergeCell ref="I40:M40"/>
    <mergeCell ref="N40:P40"/>
    <mergeCell ref="R40:W40"/>
    <mergeCell ref="A39:H39"/>
    <mergeCell ref="I39:M39"/>
    <mergeCell ref="A38:H38"/>
    <mergeCell ref="I38:M38"/>
    <mergeCell ref="N38:P38"/>
    <mergeCell ref="R38:W38"/>
    <mergeCell ref="N37:P37"/>
    <mergeCell ref="R37:W37"/>
    <mergeCell ref="A37:H37"/>
    <mergeCell ref="I37:M37"/>
    <mergeCell ref="A36:H36"/>
    <mergeCell ref="I36:M36"/>
    <mergeCell ref="N36:P36"/>
    <mergeCell ref="R36:W36"/>
    <mergeCell ref="N34:P34"/>
    <mergeCell ref="R34:W34"/>
    <mergeCell ref="I35:M35"/>
    <mergeCell ref="N35:P35"/>
    <mergeCell ref="R35:W35"/>
    <mergeCell ref="A34:H34"/>
    <mergeCell ref="I34:M34"/>
    <mergeCell ref="A35:H35"/>
    <mergeCell ref="A33:H33"/>
    <mergeCell ref="I33:M33"/>
    <mergeCell ref="N33:P33"/>
    <mergeCell ref="R33:W33"/>
    <mergeCell ref="N32:P32"/>
    <mergeCell ref="R32:W32"/>
    <mergeCell ref="A32:H32"/>
    <mergeCell ref="I32:M32"/>
    <mergeCell ref="N30:P30"/>
    <mergeCell ref="R30:W30"/>
    <mergeCell ref="A31:H31"/>
    <mergeCell ref="I31:M31"/>
    <mergeCell ref="N31:P31"/>
    <mergeCell ref="R31:W31"/>
    <mergeCell ref="A30:H30"/>
    <mergeCell ref="I30:M30"/>
    <mergeCell ref="A29:H29"/>
    <mergeCell ref="I29:M29"/>
    <mergeCell ref="N29:P29"/>
    <mergeCell ref="R29:W29"/>
    <mergeCell ref="A28:H28"/>
    <mergeCell ref="I28:M28"/>
    <mergeCell ref="N28:P28"/>
    <mergeCell ref="R28:W28"/>
    <mergeCell ref="N27:P27"/>
    <mergeCell ref="R27:W27"/>
    <mergeCell ref="A27:H27"/>
    <mergeCell ref="I27:M27"/>
    <mergeCell ref="A26:H26"/>
    <mergeCell ref="I26:M26"/>
    <mergeCell ref="N26:P26"/>
    <mergeCell ref="R26:W26"/>
    <mergeCell ref="N24:P24"/>
    <mergeCell ref="R24:W24"/>
    <mergeCell ref="A25:H25"/>
    <mergeCell ref="I25:M25"/>
    <mergeCell ref="N25:P25"/>
    <mergeCell ref="R25:W25"/>
    <mergeCell ref="A24:H24"/>
    <mergeCell ref="I24:M24"/>
    <mergeCell ref="A23:H23"/>
    <mergeCell ref="I23:M23"/>
    <mergeCell ref="N23:P23"/>
    <mergeCell ref="R23:W23"/>
    <mergeCell ref="N22:P22"/>
    <mergeCell ref="R22:W22"/>
    <mergeCell ref="A22:H22"/>
    <mergeCell ref="I22:M22"/>
    <mergeCell ref="A21:H21"/>
    <mergeCell ref="I21:M21"/>
    <mergeCell ref="N21:P21"/>
    <mergeCell ref="R21:W21"/>
    <mergeCell ref="N19:P19"/>
    <mergeCell ref="R19:W19"/>
    <mergeCell ref="I20:M20"/>
    <mergeCell ref="N20:P20"/>
    <mergeCell ref="R20:W20"/>
    <mergeCell ref="A19:H19"/>
    <mergeCell ref="I19:M19"/>
    <mergeCell ref="A20:H20"/>
    <mergeCell ref="N18:P18"/>
    <mergeCell ref="R18:W18"/>
    <mergeCell ref="A18:H18"/>
    <mergeCell ref="I18:M18"/>
    <mergeCell ref="A17:H17"/>
    <mergeCell ref="I17:M17"/>
    <mergeCell ref="N17:P17"/>
    <mergeCell ref="R17:W17"/>
    <mergeCell ref="N16:P16"/>
    <mergeCell ref="R16:W16"/>
    <mergeCell ref="A16:H16"/>
    <mergeCell ref="I16:M16"/>
    <mergeCell ref="N14:P14"/>
    <mergeCell ref="R14:W14"/>
    <mergeCell ref="A15:H15"/>
    <mergeCell ref="I15:M15"/>
    <mergeCell ref="N15:P15"/>
    <mergeCell ref="R15:W15"/>
    <mergeCell ref="A14:H14"/>
    <mergeCell ref="I14:M14"/>
    <mergeCell ref="A13:H13"/>
    <mergeCell ref="I13:M13"/>
    <mergeCell ref="N13:P13"/>
    <mergeCell ref="R13:W13"/>
    <mergeCell ref="N11:P11"/>
    <mergeCell ref="R11:W11"/>
    <mergeCell ref="I12:M12"/>
    <mergeCell ref="N12:P12"/>
    <mergeCell ref="R12:W12"/>
    <mergeCell ref="A11:H11"/>
    <mergeCell ref="I11:M11"/>
    <mergeCell ref="A12:H12"/>
    <mergeCell ref="A10:H10"/>
    <mergeCell ref="I10:M10"/>
    <mergeCell ref="N10:P10"/>
    <mergeCell ref="R10:W10"/>
    <mergeCell ref="N8:P8"/>
    <mergeCell ref="R8:W8"/>
    <mergeCell ref="I9:M9"/>
    <mergeCell ref="N9:P9"/>
    <mergeCell ref="R9:W9"/>
    <mergeCell ref="A8:H8"/>
    <mergeCell ref="I8:M8"/>
    <mergeCell ref="A9:H9"/>
    <mergeCell ref="N6:P6"/>
    <mergeCell ref="R6:W6"/>
    <mergeCell ref="A7:H7"/>
    <mergeCell ref="I7:M7"/>
    <mergeCell ref="N7:P7"/>
    <mergeCell ref="R7:W7"/>
    <mergeCell ref="A6:H6"/>
    <mergeCell ref="I6:M6"/>
    <mergeCell ref="N5:P5"/>
    <mergeCell ref="R5:W5"/>
    <mergeCell ref="A5:H5"/>
    <mergeCell ref="I5:M5"/>
    <mergeCell ref="I4:M4"/>
    <mergeCell ref="N4:P4"/>
    <mergeCell ref="R4:W4"/>
    <mergeCell ref="A4:H4"/>
    <mergeCell ref="A3:H3"/>
    <mergeCell ref="I3:M3"/>
    <mergeCell ref="N3:P3"/>
    <mergeCell ref="R3:W3"/>
  </mergeCells>
  <conditionalFormatting sqref="AD4:AF61">
    <cfRule type="iconSet" priority="1">
      <iconSet iconSet="3Arrows">
        <cfvo type="percent" val="0"/>
        <cfvo type="percent" val="70"/>
        <cfvo type="percent" val="75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F4" sqref="F4"/>
    </sheetView>
  </sheetViews>
  <sheetFormatPr baseColWidth="10" defaultRowHeight="15" x14ac:dyDescent="0.25"/>
  <cols>
    <col min="1" max="1" width="18" bestFit="1" customWidth="1"/>
    <col min="2" max="2" width="15.140625" bestFit="1" customWidth="1"/>
    <col min="3" max="3" width="12.7109375" bestFit="1" customWidth="1"/>
    <col min="4" max="4" width="14.28515625" style="11" bestFit="1" customWidth="1"/>
    <col min="5" max="6" width="13.5703125" bestFit="1" customWidth="1"/>
    <col min="7" max="7" width="17.140625" bestFit="1" customWidth="1"/>
    <col min="8" max="10" width="15.140625" bestFit="1" customWidth="1"/>
    <col min="11" max="11" width="12.85546875" customWidth="1"/>
    <col min="14" max="14" width="16.85546875" bestFit="1" customWidth="1"/>
    <col min="15" max="15" width="18.28515625" bestFit="1" customWidth="1"/>
    <col min="16" max="16" width="15.5703125" bestFit="1" customWidth="1"/>
  </cols>
  <sheetData>
    <row r="1" spans="1:16" x14ac:dyDescent="0.25">
      <c r="A1" s="63" t="s">
        <v>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6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6" ht="46.5" thickBot="1" x14ac:dyDescent="0.3">
      <c r="A3" s="13" t="s">
        <v>79</v>
      </c>
      <c r="B3" s="14" t="s">
        <v>80</v>
      </c>
      <c r="C3" s="14" t="s">
        <v>81</v>
      </c>
      <c r="D3" s="14" t="s">
        <v>98</v>
      </c>
      <c r="E3" s="14" t="s">
        <v>82</v>
      </c>
      <c r="F3" s="14" t="s">
        <v>83</v>
      </c>
      <c r="G3" s="15" t="s">
        <v>84</v>
      </c>
      <c r="H3" s="15" t="s">
        <v>85</v>
      </c>
      <c r="I3" s="15" t="s">
        <v>86</v>
      </c>
      <c r="J3" s="15" t="s">
        <v>87</v>
      </c>
      <c r="K3" s="15" t="s">
        <v>88</v>
      </c>
      <c r="L3" s="15" t="s">
        <v>89</v>
      </c>
      <c r="M3" s="16" t="s">
        <v>90</v>
      </c>
    </row>
    <row r="4" spans="1:16" x14ac:dyDescent="0.25">
      <c r="A4" s="17" t="s">
        <v>91</v>
      </c>
      <c r="B4" s="18">
        <v>2898766962</v>
      </c>
      <c r="C4" s="18">
        <v>26877447</v>
      </c>
      <c r="D4" s="18">
        <f>442000000+177634000</f>
        <v>619634000</v>
      </c>
      <c r="E4" s="18">
        <v>0</v>
      </c>
      <c r="F4" s="18">
        <v>0</v>
      </c>
      <c r="G4" s="18">
        <f>+B4+C4+E4+F4+D4</f>
        <v>3545278409</v>
      </c>
      <c r="H4" s="19">
        <v>2593798093</v>
      </c>
      <c r="I4" s="19">
        <v>2392461042.3299999</v>
      </c>
      <c r="J4" s="19">
        <v>2392461042.3299999</v>
      </c>
      <c r="K4" s="20">
        <f>+H4/G4</f>
        <v>0.73162042405905725</v>
      </c>
      <c r="L4" s="20">
        <f>+I4/G4</f>
        <v>0.67483022948396032</v>
      </c>
      <c r="M4" s="21">
        <f>+J4/G4</f>
        <v>0.67483022948396032</v>
      </c>
      <c r="O4" s="45"/>
      <c r="P4" s="46"/>
    </row>
    <row r="5" spans="1:16" x14ac:dyDescent="0.25">
      <c r="A5" s="22" t="s">
        <v>92</v>
      </c>
      <c r="B5" s="18">
        <v>1393200506</v>
      </c>
      <c r="C5" s="18">
        <v>-26877447</v>
      </c>
      <c r="D5" s="18"/>
      <c r="E5" s="18">
        <v>0</v>
      </c>
      <c r="F5" s="18">
        <v>-66812897</v>
      </c>
      <c r="G5" s="18">
        <f>+B5+C5+E5+F5+D5</f>
        <v>1299510162</v>
      </c>
      <c r="H5" s="19">
        <v>1058852264.62</v>
      </c>
      <c r="I5" s="19">
        <v>768161580.40999997</v>
      </c>
      <c r="J5" s="19">
        <v>768161580.40999997</v>
      </c>
      <c r="K5" s="23">
        <f t="shared" ref="K5:K10" si="0">+H5/G5</f>
        <v>0.81480876070286556</v>
      </c>
      <c r="L5" s="23">
        <f t="shared" ref="L5:L10" si="1">+I5/G5</f>
        <v>0.59111625508781518</v>
      </c>
      <c r="M5" s="24">
        <f t="shared" ref="M5:M10" si="2">+J5/G5</f>
        <v>0.59111625508781518</v>
      </c>
      <c r="N5" s="47"/>
      <c r="O5" s="45"/>
      <c r="P5" s="46"/>
    </row>
    <row r="6" spans="1:16" s="51" customFormat="1" x14ac:dyDescent="0.25">
      <c r="A6" s="22" t="s">
        <v>100</v>
      </c>
      <c r="B6" s="18">
        <v>0</v>
      </c>
      <c r="C6" s="18">
        <v>0</v>
      </c>
      <c r="D6" s="18">
        <f>442000000-442000000</f>
        <v>0</v>
      </c>
      <c r="E6" s="18">
        <v>0</v>
      </c>
      <c r="F6" s="18">
        <v>0</v>
      </c>
      <c r="G6" s="18">
        <f>+B6+C6+E6+F6+D6</f>
        <v>0</v>
      </c>
      <c r="H6" s="19"/>
      <c r="I6" s="19"/>
      <c r="J6" s="19"/>
      <c r="K6" s="23"/>
      <c r="L6" s="23"/>
      <c r="M6" s="24"/>
      <c r="N6" s="47"/>
      <c r="O6" s="45"/>
      <c r="P6" s="46"/>
    </row>
    <row r="7" spans="1:16" ht="15.75" thickBot="1" x14ac:dyDescent="0.3">
      <c r="A7" s="22" t="s">
        <v>93</v>
      </c>
      <c r="B7" s="18">
        <v>35732233</v>
      </c>
      <c r="C7" s="18">
        <v>0</v>
      </c>
      <c r="D7" s="18">
        <f>200000000-177634000</f>
        <v>22366000</v>
      </c>
      <c r="E7" s="18">
        <v>0</v>
      </c>
      <c r="F7" s="18">
        <v>0</v>
      </c>
      <c r="G7" s="18">
        <f>+B7+C7+E7+F7+D7</f>
        <v>58098233</v>
      </c>
      <c r="H7" s="19">
        <v>0</v>
      </c>
      <c r="I7" s="19">
        <v>0</v>
      </c>
      <c r="J7" s="19">
        <v>0</v>
      </c>
      <c r="K7" s="23">
        <f t="shared" si="0"/>
        <v>0</v>
      </c>
      <c r="L7" s="23">
        <f t="shared" si="1"/>
        <v>0</v>
      </c>
      <c r="M7" s="24">
        <f t="shared" si="2"/>
        <v>0</v>
      </c>
      <c r="O7" s="47"/>
      <c r="P7" s="46"/>
    </row>
    <row r="8" spans="1:16" ht="15.75" thickBot="1" x14ac:dyDescent="0.3">
      <c r="A8" s="25" t="s">
        <v>94</v>
      </c>
      <c r="B8" s="26">
        <f>SUM(B4:B7)</f>
        <v>4327699701</v>
      </c>
      <c r="C8" s="26">
        <f>SUM(C4:C7)</f>
        <v>0</v>
      </c>
      <c r="D8" s="26">
        <f>SUM(D4:D7)</f>
        <v>642000000</v>
      </c>
      <c r="E8" s="26">
        <f t="shared" ref="E8:J8" si="3">SUM(E4:E7)</f>
        <v>0</v>
      </c>
      <c r="F8" s="26">
        <f t="shared" si="3"/>
        <v>-66812897</v>
      </c>
      <c r="G8" s="26">
        <f>SUM(G4:G7)</f>
        <v>4902886804</v>
      </c>
      <c r="H8" s="26">
        <f t="shared" si="3"/>
        <v>3652650357.6199999</v>
      </c>
      <c r="I8" s="26">
        <f t="shared" si="3"/>
        <v>3160622622.7399998</v>
      </c>
      <c r="J8" s="26">
        <f t="shared" si="3"/>
        <v>3160622622.7399998</v>
      </c>
      <c r="K8" s="27">
        <f t="shared" si="0"/>
        <v>0.74499993649455665</v>
      </c>
      <c r="L8" s="27">
        <f t="shared" si="1"/>
        <v>0.64464523638633031</v>
      </c>
      <c r="M8" s="28">
        <f t="shared" si="2"/>
        <v>0.64464523638633031</v>
      </c>
      <c r="O8" s="47"/>
    </row>
    <row r="9" spans="1:16" ht="80.25" thickBot="1" x14ac:dyDescent="0.3">
      <c r="A9" s="29" t="s">
        <v>95</v>
      </c>
      <c r="B9" s="30">
        <v>31000000000</v>
      </c>
      <c r="C9" s="31">
        <v>0</v>
      </c>
      <c r="D9" s="31">
        <v>0</v>
      </c>
      <c r="E9" s="31">
        <v>-353008433</v>
      </c>
      <c r="F9" s="31">
        <v>-426415386</v>
      </c>
      <c r="G9" s="18">
        <f>SUM(B9:F9)</f>
        <v>30220576181</v>
      </c>
      <c r="H9" s="30">
        <v>20394072971.400002</v>
      </c>
      <c r="I9" s="30">
        <v>16875711167.280001</v>
      </c>
      <c r="J9" s="30">
        <v>16875711167.280001</v>
      </c>
      <c r="K9" s="32">
        <f t="shared" si="0"/>
        <v>0.67484064000811383</v>
      </c>
      <c r="L9" s="32">
        <f t="shared" si="1"/>
        <v>0.55841791586653933</v>
      </c>
      <c r="M9" s="33">
        <f t="shared" si="2"/>
        <v>0.55841791586653933</v>
      </c>
    </row>
    <row r="10" spans="1:16" ht="15.75" thickBot="1" x14ac:dyDescent="0.3">
      <c r="A10" s="34" t="s">
        <v>96</v>
      </c>
      <c r="B10" s="35">
        <f>+B9</f>
        <v>31000000000</v>
      </c>
      <c r="C10" s="35">
        <v>0</v>
      </c>
      <c r="D10" s="35">
        <v>0</v>
      </c>
      <c r="E10" s="35">
        <f t="shared" ref="E10:J10" si="4">+E9</f>
        <v>-353008433</v>
      </c>
      <c r="F10" s="35">
        <f t="shared" si="4"/>
        <v>-426415386</v>
      </c>
      <c r="G10" s="35">
        <f t="shared" si="4"/>
        <v>30220576181</v>
      </c>
      <c r="H10" s="35">
        <f t="shared" si="4"/>
        <v>20394072971.400002</v>
      </c>
      <c r="I10" s="35">
        <f t="shared" si="4"/>
        <v>16875711167.280001</v>
      </c>
      <c r="J10" s="35">
        <f t="shared" si="4"/>
        <v>16875711167.280001</v>
      </c>
      <c r="K10" s="36">
        <f t="shared" si="0"/>
        <v>0.67484064000811383</v>
      </c>
      <c r="L10" s="36">
        <f t="shared" si="1"/>
        <v>0.55841791586653933</v>
      </c>
      <c r="M10" s="37">
        <f t="shared" si="2"/>
        <v>0.55841791586653933</v>
      </c>
    </row>
    <row r="11" spans="1:16" ht="15.75" thickBot="1" x14ac:dyDescent="0.3">
      <c r="A11" s="38" t="s">
        <v>97</v>
      </c>
      <c r="B11" s="39">
        <f>+B8+B10</f>
        <v>35327699701</v>
      </c>
      <c r="C11" s="39">
        <f t="shared" ref="C11:J11" si="5">+C8+C10</f>
        <v>0</v>
      </c>
      <c r="D11" s="39">
        <f t="shared" si="5"/>
        <v>642000000</v>
      </c>
      <c r="E11" s="39">
        <f t="shared" si="5"/>
        <v>-353008433</v>
      </c>
      <c r="F11" s="39">
        <f t="shared" si="5"/>
        <v>-493228283</v>
      </c>
      <c r="G11" s="39">
        <f t="shared" si="5"/>
        <v>35123462985</v>
      </c>
      <c r="H11" s="39">
        <f t="shared" si="5"/>
        <v>24046723329.02</v>
      </c>
      <c r="I11" s="39">
        <f t="shared" si="5"/>
        <v>20036333790.02</v>
      </c>
      <c r="J11" s="39">
        <f t="shared" si="5"/>
        <v>20036333790.02</v>
      </c>
      <c r="K11" s="40">
        <f>+H11/G11</f>
        <v>0.68463418141000254</v>
      </c>
      <c r="L11" s="40">
        <f>+I11/G11</f>
        <v>0.57045439393538211</v>
      </c>
      <c r="M11" s="41">
        <f>+J11/G11</f>
        <v>0.57045439393538211</v>
      </c>
    </row>
    <row r="13" spans="1:16" x14ac:dyDescent="0.25">
      <c r="A13" t="s">
        <v>101</v>
      </c>
    </row>
    <row r="14" spans="1:16" x14ac:dyDescent="0.25">
      <c r="A14" s="51" t="s">
        <v>102</v>
      </c>
      <c r="H14" s="50"/>
      <c r="I14" s="50"/>
      <c r="J14" s="50"/>
    </row>
    <row r="15" spans="1:16" x14ac:dyDescent="0.25">
      <c r="H15" s="50"/>
      <c r="I15" s="50"/>
      <c r="J15" s="50"/>
    </row>
    <row r="17" spans="8:10" x14ac:dyDescent="0.25">
      <c r="H17" s="42">
        <f>+H7/H11</f>
        <v>0</v>
      </c>
      <c r="I17" s="42">
        <f>+I7/I11</f>
        <v>0</v>
      </c>
      <c r="J17" s="42">
        <f>+J7/J11</f>
        <v>0</v>
      </c>
    </row>
    <row r="18" spans="8:10" x14ac:dyDescent="0.25">
      <c r="H18" s="42">
        <f>+H8/H11</f>
        <v>0.15189804896253448</v>
      </c>
      <c r="I18" s="42">
        <f>+I8/I11</f>
        <v>0.15774455825417974</v>
      </c>
      <c r="J18" s="42">
        <f>+J8/J11</f>
        <v>0.15774455825417974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8" sqref="K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consolidado</vt:lpstr>
      <vt:lpstr>grafica funcionamiento</vt:lpstr>
      <vt:lpstr>grafica inversion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2016-10-03T14:33:15Z</dcterms:created>
  <dcterms:modified xsi:type="dcterms:W3CDTF">2016-12-21T19:04:36Z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