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tención al ciudadano\2022\INFORMES PQRSD 2021\INFORME EXCEL\"/>
    </mc:Choice>
  </mc:AlternateContent>
  <bookViews>
    <workbookView xWindow="0" yWindow="0" windowWidth="28800" windowHeight="11730" firstSheet="1" activeTab="1"/>
  </bookViews>
  <sheets>
    <sheet name="OCTUBRE FINAL (5)" sheetId="43" state="hidden" r:id="rId1"/>
    <sheet name="DICIEMBRE FINAL (3)" sheetId="50" r:id="rId2"/>
    <sheet name="Hoja3" sheetId="51" r:id="rId3"/>
    <sheet name="Dinámica Diciembre" sheetId="47" r:id="rId4"/>
    <sheet name="Hoja4" sheetId="40" state="hidden" r:id="rId5"/>
    <sheet name="Hoja1" sheetId="6" state="hidden" r:id="rId6"/>
  </sheets>
  <externalReferences>
    <externalReference r:id="rId7"/>
    <externalReference r:id="rId8"/>
    <externalReference r:id="rId9"/>
  </externalReferences>
  <definedNames>
    <definedName name="_xlnm._FilterDatabase" localSheetId="1" hidden="1">'DICIEMBRE FINAL (3)'!$A$1:$Y$84</definedName>
    <definedName name="_xlnm._FilterDatabase" localSheetId="0" hidden="1">'OCTUBRE FINAL (5)'!$A$1:$Y$142</definedName>
    <definedName name="na" localSheetId="1">'DICIEMBRE FINAL (3)'!#REF!</definedName>
    <definedName name="na" localSheetId="0">'OCTUBRE FINAL (5)'!#REF!</definedName>
    <definedName name="na">#REF!</definedName>
  </definedNames>
  <calcPr calcId="162913"/>
  <pivotCaches>
    <pivotCache cacheId="62" r:id="rId10"/>
    <pivotCache cacheId="63" r:id="rId11"/>
    <pivotCache cacheId="64" r:id="rId12"/>
    <pivotCache cacheId="65"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47" l="1"/>
  <c r="C75" i="47"/>
  <c r="C74" i="47"/>
  <c r="C73" i="47"/>
  <c r="C72" i="47"/>
  <c r="C71" i="47"/>
  <c r="C32" i="47" l="1"/>
  <c r="C31" i="47"/>
  <c r="C30" i="47"/>
  <c r="C135" i="47"/>
  <c r="C134" i="47"/>
  <c r="C133" i="47"/>
  <c r="C132" i="47"/>
  <c r="C118" i="47"/>
  <c r="C117" i="47"/>
  <c r="C116" i="47"/>
  <c r="C115" i="47"/>
  <c r="C114" i="47"/>
  <c r="C109" i="47"/>
  <c r="C106" i="47"/>
  <c r="C105" i="47"/>
  <c r="C101" i="47"/>
  <c r="C99" i="47"/>
  <c r="C97" i="47"/>
  <c r="C107" i="47"/>
  <c r="C102" i="47"/>
  <c r="C100" i="47"/>
  <c r="C92" i="47"/>
  <c r="C91" i="47"/>
  <c r="C90" i="47"/>
  <c r="C108" i="47"/>
  <c r="C89" i="47"/>
  <c r="C104" i="47"/>
  <c r="C103" i="47"/>
  <c r="C98" i="47"/>
  <c r="C96" i="47"/>
  <c r="C95" i="47"/>
  <c r="C94" i="47"/>
  <c r="C93" i="47"/>
  <c r="C88" i="47"/>
  <c r="C87" i="47"/>
  <c r="C61" i="47"/>
  <c r="C60" i="47"/>
  <c r="C49" i="47"/>
  <c r="C48" i="47"/>
  <c r="C47" i="47"/>
  <c r="C46" i="47"/>
  <c r="C45" i="47"/>
  <c r="C50" i="47" s="1"/>
  <c r="C19" i="47"/>
  <c r="C18" i="47"/>
  <c r="C17" i="47"/>
  <c r="C16" i="47"/>
  <c r="C6" i="47"/>
  <c r="C7" i="47" s="1"/>
  <c r="C5" i="47"/>
  <c r="C4" i="47"/>
  <c r="C136" i="47" l="1"/>
  <c r="C20" i="47"/>
  <c r="C62" i="47"/>
  <c r="C119" i="47"/>
  <c r="C110" i="47"/>
  <c r="B33" i="47" l="1"/>
</calcChain>
</file>

<file path=xl/sharedStrings.xml><?xml version="1.0" encoding="utf-8"?>
<sst xmlns="http://schemas.openxmlformats.org/spreadsheetml/2006/main" count="2569" uniqueCount="865">
  <si>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</si>
  <si>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</si>
  <si>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</si>
  <si>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</si>
  <si>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</si>
  <si>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</si>
  <si>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</si>
  <si>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</si>
  <si>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</si>
  <si>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</si>
  <si>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</si>
  <si>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</si>
  <si>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</si>
  <si>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</si>
  <si>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</si>
  <si>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</si>
  <si>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</si>
  <si>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</si>
  <si>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</si>
  <si>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</si>
  <si>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</si>
  <si>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</si>
  <si>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</si>
  <si>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</si>
  <si>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N/A</t>
  </si>
  <si>
    <t>SI</t>
  </si>
  <si>
    <t>Etiquetas de fila</t>
  </si>
  <si>
    <t>Total general</t>
  </si>
  <si>
    <t>Cumplido</t>
  </si>
  <si>
    <t>Vencido</t>
  </si>
  <si>
    <t>Entidad Territorial</t>
  </si>
  <si>
    <t>Persona Natural</t>
  </si>
  <si>
    <t>Antioquia</t>
  </si>
  <si>
    <t>Atlántico</t>
  </si>
  <si>
    <t>Bogotá</t>
  </si>
  <si>
    <t>Boyacá</t>
  </si>
  <si>
    <t>Caldas</t>
  </si>
  <si>
    <t>Cesar</t>
  </si>
  <si>
    <t>Cundinamarca</t>
  </si>
  <si>
    <t>Meta</t>
  </si>
  <si>
    <t>Nariño</t>
  </si>
  <si>
    <t>Putumayo</t>
  </si>
  <si>
    <t>Santander</t>
  </si>
  <si>
    <t>Valle del Cauca</t>
  </si>
  <si>
    <t>Acompañamiento Juridico</t>
  </si>
  <si>
    <t>Fortalecimiento Bomberil</t>
  </si>
  <si>
    <t>Otros</t>
  </si>
  <si>
    <t>Queja contra Cuerpo de Bomberos</t>
  </si>
  <si>
    <t>Persona Juridica</t>
  </si>
  <si>
    <t>Entidad Bomberil</t>
  </si>
  <si>
    <t>Naturaleza</t>
  </si>
  <si>
    <t>Entidad Publica</t>
  </si>
  <si>
    <t>Temas de Consulta</t>
  </si>
  <si>
    <t>Legislacion Bomberil</t>
  </si>
  <si>
    <t>Solicitud de Informacion</t>
  </si>
  <si>
    <t>Extemporaneo</t>
  </si>
  <si>
    <t>En proceso</t>
  </si>
  <si>
    <t>Radicación Directa</t>
  </si>
  <si>
    <t>Canal Presencial</t>
  </si>
  <si>
    <t>Risaralda</t>
  </si>
  <si>
    <t>Vichada</t>
  </si>
  <si>
    <t>Servicio Mensajeria</t>
  </si>
  <si>
    <t>Canal Escrito</t>
  </si>
  <si>
    <t>DEPARTAMENTO</t>
  </si>
  <si>
    <t>Amazonas</t>
  </si>
  <si>
    <t>Arauca</t>
  </si>
  <si>
    <t>Bolívar</t>
  </si>
  <si>
    <t>Caquetá</t>
  </si>
  <si>
    <t>Casanare</t>
  </si>
  <si>
    <t>Cauca</t>
  </si>
  <si>
    <t>Chocó</t>
  </si>
  <si>
    <t>Córdoba</t>
  </si>
  <si>
    <t>Guainía</t>
  </si>
  <si>
    <t>Guaviare</t>
  </si>
  <si>
    <t>Huila</t>
  </si>
  <si>
    <t>La Guajira</t>
  </si>
  <si>
    <t>Magdalena</t>
  </si>
  <si>
    <t>Norte de Santander</t>
  </si>
  <si>
    <t>Quindío</t>
  </si>
  <si>
    <t>San Andres y Providencia</t>
  </si>
  <si>
    <t>Sucre</t>
  </si>
  <si>
    <t>Tolima</t>
  </si>
  <si>
    <t>Vaupés</t>
  </si>
  <si>
    <t>Canal de Atencion</t>
  </si>
  <si>
    <t>Correo Atención Ciudadano</t>
  </si>
  <si>
    <t>Formato Electronico</t>
  </si>
  <si>
    <t>Subdirección Estratégica y de Coordinación Bomberil </t>
  </si>
  <si>
    <t>Subdirección Administrativa y Financiera </t>
  </si>
  <si>
    <t>Dirección General</t>
  </si>
  <si>
    <t>Formulación, Actualización y Acompañamiento Normativo y Operativo</t>
  </si>
  <si>
    <t>Área Cenrtral de Referencia Bomberil</t>
  </si>
  <si>
    <t>Oficina Asesora Juridica</t>
  </si>
  <si>
    <t>Educación</t>
  </si>
  <si>
    <t>Inpección, Vigilancia y Control</t>
  </si>
  <si>
    <t>Fortalecimiento Bomberil para la Respuesta</t>
  </si>
  <si>
    <t xml:space="preserve">Contratación </t>
  </si>
  <si>
    <t>No Reporta</t>
  </si>
  <si>
    <t>Cuenta de Canal de Atención</t>
  </si>
  <si>
    <t>Correo Institucional</t>
  </si>
  <si>
    <t>Radicacion Directa</t>
  </si>
  <si>
    <t>chat</t>
  </si>
  <si>
    <t>johana paola rincón mahecha  </t>
  </si>
  <si>
    <t>CDI RAYITOS DE LUZ  </t>
  </si>
  <si>
    <t>DELEGACION DEPARTAMENTAL DE HUILA  </t>
  </si>
  <si>
    <t>MINISTERIO DEL INTEROR VICEMINISTERIO DE RELACIONES POLÍTICAS  </t>
  </si>
  <si>
    <t>ALCALDIA MUNICIPAL DE GALERAS SUCRE  </t>
  </si>
  <si>
    <t>JHONATTAN PINZON  </t>
  </si>
  <si>
    <t>CUERPO DE BOMBEROS VOLUNTARIOS DE LA MERCED - CALDAS  </t>
  </si>
  <si>
    <t>ASDEBER NEIVA  </t>
  </si>
  <si>
    <t>ALCALDIA MUNICIPAL DE NILO SECRETARIA DE GOBIERNO  </t>
  </si>
  <si>
    <t>Catherine Benavides Guerrero  </t>
  </si>
  <si>
    <t>S.T.L  </t>
  </si>
  <si>
    <t>DIEGO FERNANDO GUTIERREZ  </t>
  </si>
  <si>
    <t>CUERPO DE BOMBEROS VOLUNTARIOS DE SAMPUES  </t>
  </si>
  <si>
    <t>CUERPO DE BOMBEROS VOLUNTARIOS LOS PATIOS </t>
  </si>
  <si>
    <t>CUERPO DE BOMBEROS VOLUNTARIOS DE SOPO  </t>
  </si>
  <si>
    <t>GRUPO COMERCIAL E INDUSTRIAL VALLEJO DUQUE S.A.S  </t>
  </si>
  <si>
    <t>CONTRALORIA DELEGADA PARA EL SECTOR DE INFRAESTRUTURA CAROLINA SANCHEZ BRAVO  </t>
  </si>
  <si>
    <t>JUZGADO 02 CIVIL CIRCUITO  </t>
  </si>
  <si>
    <t>FRANCISCO JAVIER RINCONES MANJARREZ </t>
  </si>
  <si>
    <t>PROCURADURIA 9 JUDICIAL II ASUNTOS CIVILES CARTAGENA  </t>
  </si>
  <si>
    <t>GOBERNACION DE BOYACA  </t>
  </si>
  <si>
    <t>EDGAR DANIEL SAENZ MUNEVAR </t>
  </si>
  <si>
    <t>LAURA MARIA CEBALLOS CASTAÑO </t>
  </si>
  <si>
    <t>JAVIER RAMIREZ FLOREZ </t>
  </si>
  <si>
    <t>CONCEJO RESTREPO META  </t>
  </si>
  <si>
    <t>BENEMERITO CUERPO DE BOMBEROS VOLUNTARIOS DE LETICIA  </t>
  </si>
  <si>
    <t>CUERPO DE BOMBEROS VOLUNTARIOS DE SAN ANDRES ISLA  </t>
  </si>
  <si>
    <t>COLMEDICOS S.A.S.  </t>
  </si>
  <si>
    <t>ALCALDIA DE BARRANQUILLA  </t>
  </si>
  <si>
    <t>MARVIN RODRIGO PADILLA NIETO </t>
  </si>
  <si>
    <t>ALCALDIA EBEJICO ANTIOQUIA </t>
  </si>
  <si>
    <t>ALCALDIA GOMEZ PLATA SECRETARIA GENERAL GOBIERNO Y POSTCONFLICTO ANTIOQUIA </t>
  </si>
  <si>
    <t>CUERPO DE BOMBEROS VOLUNTARIOS DE SIBATE  </t>
  </si>
  <si>
    <t>JUZGADO 02 PENAL CIRCUITO ADOLESCENTES FUNCION CONTROL CONOCIMIENTO  </t>
  </si>
  <si>
    <t>JUZGADO CATORCE ADMINISTRATIVO ORAL DEL CIRCUITO DE TUNJA  </t>
  </si>
  <si>
    <t>MIGUEL ANGEL AVILA DIAZ </t>
  </si>
  <si>
    <t>FERNANDO ARELLANO ARELLANO MOSOS </t>
  </si>
  <si>
    <t>ALCALDIA MUNICIPAL PIVIJAY MAGDALENA </t>
  </si>
  <si>
    <t>GOBERNACION DEPARTAMENTAL DEL VALLE DEL CAUCA  </t>
  </si>
  <si>
    <t>MOVISTAR EMPRESAS  </t>
  </si>
  <si>
    <t>UNGRD  </t>
  </si>
  <si>
    <t>ALCALDIA MUNICIPAL CUBARRAL META </t>
  </si>
  <si>
    <t>TERRITORIO ANCESTRAL DEL PUEBLO ARHUACO  </t>
  </si>
  <si>
    <t>VEEDURIA CIUDADANA LIDERES PARA LA TRANSPARENCIA  </t>
  </si>
  <si>
    <t>CUERPO DE BOMBEROS DE PUERTO LLERAS - META  </t>
  </si>
  <si>
    <t>WILLIAM ROBAYO  </t>
  </si>
  <si>
    <t>JHON JAIRO PINZON EUGENIO </t>
  </si>
  <si>
    <t>RICARDO SALAMANCA  </t>
  </si>
  <si>
    <t>BOMBEROS CHINU  </t>
  </si>
  <si>
    <t>CUERPO DE BOMBEROS VOLUNTARIOS DE ARBELAEZ - CUNDINAMARCA  </t>
  </si>
  <si>
    <t>CONTRALORIA GENERAL DE LA NACION VIGILANCIA FISCAL SECTOR INFRAESTRUCTURA  </t>
  </si>
  <si>
    <t>VEEDURIA CIUDADANA EN GESTION  </t>
  </si>
  <si>
    <t>ALCALDIA VALLEDUPAR CESAR </t>
  </si>
  <si>
    <t>CUERPO DE BOMBEROS VOLUNTARIOS DE GALAPA - ATLANTICO  </t>
  </si>
  <si>
    <t>CARLOS MORA  </t>
  </si>
  <si>
    <t>ALEXIS ESCOBAR  </t>
  </si>
  <si>
    <t>CUERPO DE BOMBEROS VOLUNTARIOS MAGANGUE - BOLIVAR  </t>
  </si>
  <si>
    <t>CUERPO DE BOMBEROS VOLUNTARIOS DE ACACIAS  </t>
  </si>
  <si>
    <t>CUERPO DE BOMBEROS VOLUNTARIOS DE EL TAMBO - NARIÑO  </t>
  </si>
  <si>
    <t>VEEDURIA DIGNIDAD EDUCATIVA  </t>
  </si>
  <si>
    <t>CUERPO DE BOMBEROS VOLUNTARIOS DE CHINAVITA  </t>
  </si>
  <si>
    <t>CUERPO DE BOMBEROS VOLUNTARIOS BELALCAZAR CALDAS  </t>
  </si>
  <si>
    <t>JUVENAL PEREZ VEGA </t>
  </si>
  <si>
    <t>BOMBEROS VOLUNTARIOS SAN JUAN DE ACOSTA  </t>
  </si>
  <si>
    <t>BOMBEROS VIOTA CUNDINAMARCA </t>
  </si>
  <si>
    <t>CUERPO DE BOMBEROS OFICIAL DE ARAUCA - ARAUCA  </t>
  </si>
  <si>
    <t>PROMOTORA LA VIDA ES BELLA  </t>
  </si>
  <si>
    <t>LUZ INES ACEVEDO </t>
  </si>
  <si>
    <t>CONTRALORIA DELAGA PARA INFRAESTRUCTORA  </t>
  </si>
  <si>
    <t>GOBERNACION ATLANTICO SECRETARIA DEL INTERIOR  </t>
  </si>
  <si>
    <t>CUERPO DE BOMBEROS VOLUNTARIOS DE ARMENIA - ANTIOQUIA  </t>
  </si>
  <si>
    <t>CUERPO DE BOMBEROS VOLUNTARIOS DE NILO  </t>
  </si>
  <si>
    <t>CUERPO DE BOMBEROS VOLUNTARIOS DE LERIDA - TOLIMA  </t>
  </si>
  <si>
    <t>CUERPO DE BOMBEROS VOLUNTARIOS DE VILLA DE LEYVA  </t>
  </si>
  <si>
    <t>ALCALDIA DE ARMENIA ANTIOQUIA  </t>
  </si>
  <si>
    <t>FRANCISCO RINCONES MANJARRES </t>
  </si>
  <si>
    <t>CUERPO DE BOMBEROS VOLUNTARIOS DE SAN JUAN DE URABA  </t>
  </si>
  <si>
    <t>CUERPO DE BOMBEROS VOLUNTARIOS DE CLEMENCIA BOLIVAR  </t>
  </si>
  <si>
    <t>CUERPO DE BOMBEROS VOLUNTARIOS DE DUITAMA  </t>
  </si>
  <si>
    <t>CUERPO DE BOMBEROS VOLUNTARIOS DE NUEVA GRANADA - MAGDALENA  </t>
  </si>
  <si>
    <t>JOSE ANTONIO SABOGAL ZAMORA </t>
  </si>
  <si>
    <t>CUERPO DE BOMBEROS VOLUNTARIOS DE TUTA  </t>
  </si>
  <si>
    <t>VEEDURIA CIUDADANA VIGIAS DEL CAFE  </t>
  </si>
  <si>
    <t>CUERPO DE BOMBEROS VOLUNTARIOS DE CALOTO - CAUCA  </t>
  </si>
  <si>
    <t>SEMINARIO MAYOR TEOLOGICO SAN STEBAN  </t>
  </si>
  <si>
    <t>CORPORACION MERITO PARA EL EMPLEO PUBLICO  </t>
  </si>
  <si>
    <t>YURANIS GOMEZ  </t>
  </si>
  <si>
    <t>JUZGADO 01 PROMISCUO MUNICIPAL PUERTO COLOMBIA  </t>
  </si>
  <si>
    <t>JUZGADO 07 PENAL CIRCUITO - N. DE SANTANDER - CUCUTA  </t>
  </si>
  <si>
    <t>YORMAN SUAREZ HORMAZA CONCEJAL DE CHITAGA  </t>
  </si>
  <si>
    <t>ALCALDIA MUNICIPAL CACOTA NORTE DE SANTANDER </t>
  </si>
  <si>
    <t>SISBEN CERINZA BOYACÁ  </t>
  </si>
  <si>
    <t>ALCALDIA SILVIA CAUCA </t>
  </si>
  <si>
    <t>JUAN CARLOS CASTRO HERNANDEZ  </t>
  </si>
  <si>
    <t>ABOGADOSESPECIALIZADOS2001@GMAIL.COM ARGEMIRO HECHAVARRIA  </t>
  </si>
  <si>
    <t>CUERPO DE BOMBEROS VOLUNTARIOS DE CHIPAQUE - CUNDINAMARCA  </t>
  </si>
  <si>
    <t>CUERPO DE BOMBEROS VOLUNTARIOS DE BARBOSA  </t>
  </si>
  <si>
    <t>SURA  </t>
  </si>
  <si>
    <t>CONTRALORIA DIRECTORA DE CUENTAS Y ESTADíSTICAS FISCALES  </t>
  </si>
  <si>
    <t>ANONIMO_PQRSD </t>
  </si>
  <si>
    <t>BIANOR RAFAEL PABóN CANTILLO </t>
  </si>
  <si>
    <t>ALCALDIA FLANDES SECRETARIA DE GOBIERNO </t>
  </si>
  <si>
    <t>ALCALDIA MARULANDA CALDAS </t>
  </si>
  <si>
    <t>CUERPO DE BOMBEROS VOLUNTARIOS CARTAGO VALLE  </t>
  </si>
  <si>
    <t>CONTRALORIA GERENCIA DEPARTAMENTAL DE ANTIOQUIA  </t>
  </si>
  <si>
    <t>ALVARO ANDREY GOMEZ MARTINEZ  </t>
  </si>
  <si>
    <t>FERRETERIA  </t>
  </si>
  <si>
    <t>PROCURADURIA 1 DELEGADA CONTRATACIóN ESTATAL  </t>
  </si>
  <si>
    <t>BANCAMANIA  </t>
  </si>
  <si>
    <t>ANDRES FELIPE MUÑOZ VALENCIA  </t>
  </si>
  <si>
    <t>ALCALDIA CIENAGA DE ORO CORDOBA </t>
  </si>
  <si>
    <t>ALVARO ANTONIO AGUIRRE RAMIREZ </t>
  </si>
  <si>
    <t>CUERPO DE BOMBEROS VOLUNTARIOS DE EL COPEY - CESAR  </t>
  </si>
  <si>
    <t>GERMAN DARIO VERGARA SERRATO </t>
  </si>
  <si>
    <t>AEROCIVIL  </t>
  </si>
  <si>
    <t>JUZGADO 01 LABORAL PEQUEñAS CAUSAS - META - VILLAVICENCIO  </t>
  </si>
  <si>
    <t>BENEMéRITO CUERPO DE BOMBEROS VOLUNTARIOS BUGA  </t>
  </si>
  <si>
    <t>JENIFFER BURBANO  </t>
  </si>
  <si>
    <t>COMITE DEPARTAMENTAL BOLIVAR  </t>
  </si>
  <si>
    <t>GOBERNACIóN DEL META ANGELA MARITZA MORALES LOZADA  </t>
  </si>
  <si>
    <t>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t>
  </si>
  <si>
    <t>Jorge Restrepo Sanguino </t>
  </si>
  <si>
    <t>FORMULACIÓN, ACTUALIZACIÓN ,ACOMPAÑAMINETO NORMATIVO Y OPERATIVO </t>
  </si>
  <si>
    <t>CAC. INCONFORMIDAD CON EL SERVICIO DE CUERPO DE BOMBEROS VOLUNTARIOS DE COLOMBIA HUILA </t>
  </si>
  <si>
    <t>CAC. RECUPERACION DE BIENES PROPIEDAD CUERPOS DE BOMBEROS VOLUNTARIOS DE TARQUI, ELIAS Y SANTA MARIA </t>
  </si>
  <si>
    <t>CAC. REUBICACION EQUIPO ESPECIAL DE RESCATE VEHICULAR </t>
  </si>
  <si>
    <t>Andrés Fernando Muñoz Cabrera </t>
  </si>
  <si>
    <t>FORTALECIMIENTO BOMBERIL PARA LA RESPUESTA </t>
  </si>
  <si>
    <t>CI. Traslado EXT_S21-00082011-PQRSD-079644-PQR </t>
  </si>
  <si>
    <t>Liz Margaret Álvarez calderon </t>
  </si>
  <si>
    <t>SUBDIRECCIÓN ESTRATÉGICA Y DE COORDINACIÓN BOMBERIL </t>
  </si>
  <si>
    <t>CI. Solicitud de copia del Proyecto “Construcción de la estación de bomberos del Municipio de Galeras- Sucre” Radicado número 2017-3320026082 </t>
  </si>
  <si>
    <t>Jonathan Prieto </t>
  </si>
  <si>
    <t>SUBDIRECCIÓN ADMINISTRATIVA Y FINANCIERA </t>
  </si>
  <si>
    <t>CAC. SOLICITUD DE RESPUESTA DE INTERVENCIÓN </t>
  </si>
  <si>
    <t>Camilo Portilla Quelal </t>
  </si>
  <si>
    <t>CAC. solicitud visita </t>
  </si>
  <si>
    <t>CAC. ASUNTO DERECHO DE PETICIÓN, PARA SOLICITAR LA INSPECCIÓN, VIGILANCIA Y CONTROL AL CUERPO DE BOMBEROS VOLUNTARIOS DE NEIVA, PARA QUE DEJE DE INTERFERIR EN EL SERVICIO PÚBLICO ESENCIAL DE BOMBEROS EN LA CIUDAD DE NEIVA. </t>
  </si>
  <si>
    <t>CAC. REMISION POR COMPETENCIA RADICADO 2021114132 </t>
  </si>
  <si>
    <t>CAC. REMISION POR COMPENCIA RADICADO 2021115264 </t>
  </si>
  <si>
    <t>usuario de salida </t>
  </si>
  <si>
    <t>DEPENDENCIA DE SALIDA </t>
  </si>
  <si>
    <t>FE. Centralización de Concepto de Bomberos </t>
  </si>
  <si>
    <t>RD: SOLICITUD  </t>
  </si>
  <si>
    <t>RD: DERECHO DE PETICIÓN INVESTIGACIÓN DISCIPLINARIAS A UNIDAD CUERPO DE BOMBEROS  </t>
  </si>
  <si>
    <t>CAC. VERIFICACIÓN DE DATOS PARA DOTACIÓN UNIFORMES EN PAGÍNA RUE. </t>
  </si>
  <si>
    <t>CAC. Respuesta Oficial  </t>
  </si>
  <si>
    <t>CAC. petición de informacion </t>
  </si>
  <si>
    <t>RD. Solicitud ejecución de proyecto para el fortalecimiento del Cuerpo de Bomberos Voluntarios de Sopó, mediante la ejecución de recursos del saldo del Superávit de la Sobretasa Bomberil de la vigencia 2019 </t>
  </si>
  <si>
    <t>CAC. Consulta </t>
  </si>
  <si>
    <t>EDUCACIÓN NACIONAL PARA BOMBEROS  </t>
  </si>
  <si>
    <t>CI. Solicitud Información – Proceso Atención Denuncia 2021-208386-82111-D, con Radicado 2021ER0046570 del 19/04/2021. </t>
  </si>
  <si>
    <t>Alvaro Perez </t>
  </si>
  <si>
    <t>GESTIÓN CONTRACTUAL </t>
  </si>
  <si>
    <t>CAC. URGENTE¡¡¡ NOTIFICACIÓN AUTO ADMITE ACCIÓN DE TUTELA 266 - 2021 </t>
  </si>
  <si>
    <t>CAC. [Smartsupp] New message from javier00261@hotmail.com </t>
  </si>
  <si>
    <t>Jiud Magnoly Gaviria Narvaez </t>
  </si>
  <si>
    <t>COORDINACIÓN OPERATIVA </t>
  </si>
  <si>
    <t>CAC. INFORME TUTELA 2021-00266-00 JGDO 2 C. CTO DE CARTAGENA </t>
  </si>
  <si>
    <t>CAC. S-2021-001951-GOBDPAC: Solicitud capacidad operativa Cuerpos de Bomberos Voluntarios de Boyacá. </t>
  </si>
  <si>
    <t>Cristian Fernando Salcedo Rueda </t>
  </si>
  <si>
    <t>CAC. Comparto Carta Dirección Nacional de Bomberos Colombia con usted </t>
  </si>
  <si>
    <t>CAC. Solicitud de revisión a violación de derechos en institución Bomberil </t>
  </si>
  <si>
    <t>CAC. SOLICITUD CONCEPTO </t>
  </si>
  <si>
    <t>CAC. CONSULTA CONCEJO MUNICIPAL DE RESTREPO META </t>
  </si>
  <si>
    <t>CAC. SOLICITUD INFORMACION </t>
  </si>
  <si>
    <t>CAC.SOLICITUD DE INFORMACION </t>
  </si>
  <si>
    <t>CAC. Derecho de petición Colmédicos S.A.S </t>
  </si>
  <si>
    <t>CAC. Consulta dotación básica de vestido y calzado para Bomberos (EMAIL CERTIFICADO de correocertificado@barranquilla.gov.co)  </t>
  </si>
  <si>
    <t>CAC. Denuncia en contra de la comandante yarledis perez y el presidente de la junta de dignatarios Carlos viloria, del Cuerpo de bomberos voluntarios de Galapa-Atlantico </t>
  </si>
  <si>
    <t>CAC.SOLICITUD VISITA DE INSPECCIÓN, VIGILANCIA Y CONTROL </t>
  </si>
  <si>
    <t>CAC. REMISIÓN OFICIO ENVIADO AL SEÑOR GABRIEL ORTEGA- BOMBEROS GOMEZ PLATA </t>
  </si>
  <si>
    <t>CAC. Oficio grupo de inspección, vigilancia y control  </t>
  </si>
  <si>
    <t>Javier Alberto Coral Meneses </t>
  </si>
  <si>
    <t>INSPECCIÓN, VIGILANCIA Y CONTROL </t>
  </si>
  <si>
    <t>CAC. REQUERIMIENTO INCIDENTE DE DESACATO 2021-00121 </t>
  </si>
  <si>
    <t>CAC. OFICIO No. 1029 - PROCESO 15001333301420200001800 </t>
  </si>
  <si>
    <t>CAC.radicacion de proyectos corporacion Prodesarrollo Girardot </t>
  </si>
  <si>
    <t>CAC. solicitud de certificacion laboral </t>
  </si>
  <si>
    <t>CAC. SOLICITUD DE PETICIÓN E INFORMACIÓN. </t>
  </si>
  <si>
    <t>CAC. Solicitud de información </t>
  </si>
  <si>
    <t>CAC. Proceso SIE N° 005-2021, radicación de observaciones en situación de indisponibilidad Secop </t>
  </si>
  <si>
    <t>CAC. OFICIO 2021EE10848-Traslado por competencia – Solicitud de Ayuda Urgente. Radicado UNGRD No. 2021ER02553. (EMAIL CERTIFICADO de correspondencia@gestiondelriesgo.gov.co) </t>
  </si>
  <si>
    <t>CI.SOLICITUD DE INFORMACION </t>
  </si>
  <si>
    <t>CAC. Acompañamiento </t>
  </si>
  <si>
    <t>CAC.RADICACIÓN SOLICITUD DE INFORMACIÓN OFICIO_023_Direcciòn_General_De_Bomberos. </t>
  </si>
  <si>
    <t>CAC. Solicitud y seguimiento </t>
  </si>
  <si>
    <t>CAC. solicitud por conciliación de alimentos de menores de edad </t>
  </si>
  <si>
    <t>CI.DERECHO DE PETICION </t>
  </si>
  <si>
    <t>CAC. respuesta no argumentada </t>
  </si>
  <si>
    <t>CI. DNBC No. *20212050095621* -Derecho de Petición </t>
  </si>
  <si>
    <t>CAC. SOLICITUD DE ACALRACION A LA ADMINISTRACION MUNICIPAL SOBRE RESOLUCION INTERNA DEL CUERPO DE BOMBEROS </t>
  </si>
  <si>
    <t>CAC. Solicitud de informacion documentos para presentacion de proyectos cuerpos de bomberos de colombia </t>
  </si>
  <si>
    <t>CI. Solicitud Información Contraloría General de la República – Atención Denuncia 2021-212026-82111-D </t>
  </si>
  <si>
    <t>CAC. SOLICITUD INFORMACION Y COPIAS </t>
  </si>
  <si>
    <t>RD: PROYECTO ESTACIÓN BOMBEROS  </t>
  </si>
  <si>
    <t>Yerky Sneider Garavito Cancelado </t>
  </si>
  <si>
    <t>CAC. Solicitud de asesoría para el proceso de contratación con el municipio y resultado de averiguaciones de la procuraduría delegada </t>
  </si>
  <si>
    <t>CAC. respuesta de la alcaldía Jambalo Cauca a la DNBC convenio bomberos Jambalo Cauca  </t>
  </si>
  <si>
    <t>CAC. Denuncia </t>
  </si>
  <si>
    <t>CAC. KIT BIOSEGURIDAD.pdf </t>
  </si>
  <si>
    <t>CAC. SOLICITUD SOAT MAQUINA DE INTERVENCION RAPIDA COMODATO NUMERO 147 DE 2018 </t>
  </si>
  <si>
    <t>Arley Coy </t>
  </si>
  <si>
    <t>GESTIÓN ADMININSTRATIVA </t>
  </si>
  <si>
    <t>CAC. RECLAMO UNIFORMES DE FATIGA FALTANTES A 11 BOMBEROS EL TAMBO NARIÑO </t>
  </si>
  <si>
    <t>CAC. Solicitud  </t>
  </si>
  <si>
    <t>Julio Alejandro Chamorro Cabrera  </t>
  </si>
  <si>
    <t>CAC. Solicitud apoyo fortalecimiento Cuerpo de Bomberos Voluntarios de Chinavita </t>
  </si>
  <si>
    <t>RD: PROYECTO INFRAESTRUCTURA </t>
  </si>
  <si>
    <t>CAC. Solicitud concepto destinación de recursos Sobretasa Bomberil </t>
  </si>
  <si>
    <t>CI. Reiteración Solicitud Información del Oficio 2021EE0165649 del 01/10/2021 - Proceso Atención Denuncia 2021-208386-82111-D. </t>
  </si>
  <si>
    <t>CAC. comodato cuerpo de bomberos voluntarios de juan de acosta </t>
  </si>
  <si>
    <t>CAC. petición </t>
  </si>
  <si>
    <t>CAC. SOLICITUD COPIA SOAT </t>
  </si>
  <si>
    <t>CAC. REITERACIÓN DERECHO DE PETICIÓN - RADICADO 20213800099572 </t>
  </si>
  <si>
    <t>RD: SOLICITUD APOYO JURIDICO </t>
  </si>
  <si>
    <t>CAC. AG8-1-01-AC-DNBC-01 Solicitud Información Contratación, Contable y Presupuestal. </t>
  </si>
  <si>
    <t>CAC. Apoyo Con El Despliegue De Actividades De Vigilancia Y Control Preven-tivo De Cara A La Distribución Y Ejecución De Los Recursos Del Fondo De Bomberos Del Atlántico (FONBOMA). </t>
  </si>
  <si>
    <t>CAC. Buenos días carta para Carlos López  </t>
  </si>
  <si>
    <t>CAC. CONCEPTO JURÍDICO </t>
  </si>
  <si>
    <t>CAC. AUTO DE TRAMITE </t>
  </si>
  <si>
    <t>CI. Traslado de denuncia a Tribunal Disciplinario – Requerimiento </t>
  </si>
  <si>
    <t>CAC. consulta </t>
  </si>
  <si>
    <t>CAC. SOLICITUD DE INFORMACIÓN- DESTINACIÓN RECURSOS SOBRETASA BOMBERIL. </t>
  </si>
  <si>
    <t>CAC. APOYO JURÍDICO PROCURADURIA. </t>
  </si>
  <si>
    <t>CAC. Inquietud Seguros. </t>
  </si>
  <si>
    <t>CAC. Remisión de Proyecto a postulación para la suscripción del convenio de cofinanciación para la construcción de las Estaciones de Bomberos. </t>
  </si>
  <si>
    <t>CAC. Suspensión del Servicio de Bomberos en el Municipio de Clemencia Bolívar. </t>
  </si>
  <si>
    <t>CAC. Solicitud. </t>
  </si>
  <si>
    <t>CAC. SOLICITUD ASESORIAS SOBRE INHABILIDADES. </t>
  </si>
  <si>
    <t>Andrea Bibiana Castañeda Durán  </t>
  </si>
  <si>
    <t>CAC. Queja. </t>
  </si>
  <si>
    <t>CAC. Renuncia por persecución y malos manejos en el Cuerpo de Bomberos Voluntarios Guamo. </t>
  </si>
  <si>
    <t>CAC. AG8-1-02-AC-DNBC-02 Solicitud Datos Personales. </t>
  </si>
  <si>
    <t>CAC: derecho de peticion </t>
  </si>
  <si>
    <t>CAC. SOLICITUD INFORME VISITA BOMBEROS MONIQUIRA. </t>
  </si>
  <si>
    <t>CAC. ENVIO PROYECTO CONTRUCCION SEDE BOMBEROS CALOTO.  </t>
  </si>
  <si>
    <t>CAC. Tema Eclesiástico - Interreligioso. </t>
  </si>
  <si>
    <t>Edgar Alexander Maya Lopez </t>
  </si>
  <si>
    <t>CAC. DERECHO DE PETICIÓN (INSISTENCIA). </t>
  </si>
  <si>
    <t>CAC. Undeliverable: Queja. </t>
  </si>
  <si>
    <t>CAC. EXPEDICION DE CUMPLIMIENTO EXPEDIDO POR LA DNBC. </t>
  </si>
  <si>
    <t>CI. RAD 2021-00741 AUTO VINCULA EN ACCION DE TUTELA. </t>
  </si>
  <si>
    <t>CI. NOTIFICACIÓN AUTO ADMISORIO TUTELA SEGUNDA INSTANCIA 2021-00361 SHAMIR EDUARDO SANTOS FLÓREZ COMO APODERADO DE NÉSTOR JULIO DUARTE CHINCHILLA VS CUERPO DE BOMBEROS VOLUNTARIOS DE CÚCUTA, VINCULADOS DIRECCIÓN NACIONAL DE BOMBEROS DE COLOMBIA Y SECRETAR </t>
  </si>
  <si>
    <t>RD. Solicitud creación Cuerpo de Bomberos. </t>
  </si>
  <si>
    <t>CAC. SOLICITUD INFORMACION. </t>
  </si>
  <si>
    <t>RD: solicitud de certificación - San Juan de Urabá / Antioquia </t>
  </si>
  <si>
    <t>Luis Alberto Valencia Pulido </t>
  </si>
  <si>
    <t>CAC: Solicitud concepto Sobretasa Bomberil respecto al Impuesto de Industria y Comercio. </t>
  </si>
  <si>
    <t>CAC: Solicitud </t>
  </si>
  <si>
    <t>CAC: RESPUESTA a la solicitud de investigación disciplinaria contra subcomandante del cuerpo de bomberos de Facatativá- Cundinamarca. </t>
  </si>
  <si>
    <t>CAC: INFORMACIÓN </t>
  </si>
  <si>
    <t>CAC:No expedición de resolución </t>
  </si>
  <si>
    <t>Melba Vidal </t>
  </si>
  <si>
    <t>CAC:PETICION AL DIRECTOR NACIONAL DE BOMBEROS DE COLOMBIA </t>
  </si>
  <si>
    <t>CAC: Validacion de directorio actualizado. </t>
  </si>
  <si>
    <t>GESTIÓN TALENTO HUMANO </t>
  </si>
  <si>
    <t>CAC: Solicitud Información – Proceso Atención de Derecho de Petición Solicitud de Servició 2021-221950-82111-SE. </t>
  </si>
  <si>
    <t>FE. Quejas por comportamiento del personal del cuerpo de Bomberos estación centro histórico Bogotá D.C </t>
  </si>
  <si>
    <t>CAC. DNBC No. *20212050095621* -Derecho de Petición </t>
  </si>
  <si>
    <t>CAC. Concepto. </t>
  </si>
  <si>
    <t>CAC. Solicitud de información. </t>
  </si>
  <si>
    <t>CAC. SOLICITUD DE INFORMACION. </t>
  </si>
  <si>
    <t>CAC. DERECHO DE PETICION. </t>
  </si>
  <si>
    <t>FE. inconformidad </t>
  </si>
  <si>
    <t>CAC. Asunto: Traslado Queja ciudadana radicado N° 2021- 223593-80054-NC. </t>
  </si>
  <si>
    <t>CAC. Solicitud de concepto. </t>
  </si>
  <si>
    <t>CAC. Tabla tarifas El Cerrito (Valle).  </t>
  </si>
  <si>
    <t>FE. PREGUNTA </t>
  </si>
  <si>
    <t>CAC. REITERACIÓN : Solicitud ordenada en auto Expediente No. IUS-E-2021-205583 IUC-D-2021-1848553. </t>
  </si>
  <si>
    <t>CAC. Derecho de Petición Dirección Nacional de Bomberos Certificado de Seguridad - Certificación de Brigadistas </t>
  </si>
  <si>
    <t>FE. Incorporación  </t>
  </si>
  <si>
    <t>FE. queja </t>
  </si>
  <si>
    <t>RD. Proyecto &amp;amp;quot;construcción sede Cuerpo de Bomberos&amp;amp;quot;.  </t>
  </si>
  <si>
    <t>CAC. Respuesta Oficial, EXT_S21-00080483-PQRSD-078130-PQR, Capitán Cuerpo de Bomberos Valledupar. </t>
  </si>
  <si>
    <t>CAC. Copia de requerimiento Alcaldía de El Copey. </t>
  </si>
  <si>
    <t>CAC. Drones Colombia. </t>
  </si>
  <si>
    <t>Pedro Andrés Manosalva Rincón </t>
  </si>
  <si>
    <t>DIRECCION GENERAL </t>
  </si>
  <si>
    <t>CAC. Solicitud de resolución. </t>
  </si>
  <si>
    <t>CAC. Radicado oficio Dotación CBVS. </t>
  </si>
  <si>
    <t>CI. 2021 614 AUTO ADMISORIO TUTELA. </t>
  </si>
  <si>
    <t>RD: CERTIFICADO </t>
  </si>
  <si>
    <t>CHT. INQUIETUDES NORMATIVAS. </t>
  </si>
  <si>
    <t>CAC:SOLICITUD </t>
  </si>
  <si>
    <t>CHT. INQUIETUDES JURÍDICAS. </t>
  </si>
  <si>
    <t>CAC. RESPUESTA RAD 2021-00741 AUTO VINCULA EN ACCION DE TUTELA. </t>
  </si>
  <si>
    <t>20211140111302  </t>
  </si>
  <si>
    <t>2021-10-28 10:13:58 </t>
  </si>
  <si>
    <t>20211140111332  </t>
  </si>
  <si>
    <t>2021-10-28 10:42:43 </t>
  </si>
  <si>
    <t>20211140111372  </t>
  </si>
  <si>
    <t>2021-10-28 13:15:19 </t>
  </si>
  <si>
    <t>20211140111462  </t>
  </si>
  <si>
    <t>2021-10-28 15:44:56 </t>
  </si>
  <si>
    <t>20211140111482  </t>
  </si>
  <si>
    <t>2021-10-28 15:49:15 </t>
  </si>
  <si>
    <t>20211140111552  </t>
  </si>
  <si>
    <t>2021-10-29 09:52:28 </t>
  </si>
  <si>
    <t>20211140111582  </t>
  </si>
  <si>
    <t>2021-10-29 16:06:53 </t>
  </si>
  <si>
    <t>20211140111682  </t>
  </si>
  <si>
    <t>2021-10-29 17:00:10 </t>
  </si>
  <si>
    <t>vencido</t>
  </si>
  <si>
    <t>EN PROCESO</t>
  </si>
  <si>
    <t>VENCIDO</t>
  </si>
  <si>
    <t>Al día 18/11/2021 tiene 31 días.</t>
  </si>
  <si>
    <t>Al día 18/11/2021 tiene 32 días.</t>
  </si>
  <si>
    <t>Al día 18/11/2021 tiene 30 días.</t>
  </si>
  <si>
    <t>Al día 18/11/2021 tiene 29 días.</t>
  </si>
  <si>
    <t>Al día 18/11/2021 tiene 28 días.</t>
  </si>
  <si>
    <t>Al día 18/11/2021 tiene 27 días.</t>
  </si>
  <si>
    <t>Al día 18/11/2021 tiene 26 días.</t>
  </si>
  <si>
    <t>Al día 18/11/2021 tiene 25 días.</t>
  </si>
  <si>
    <t>Al día 18/11/2021 tiene 24 días.</t>
  </si>
  <si>
    <t>Al día 18/11/2021 tiene 23 días.</t>
  </si>
  <si>
    <t>Al día 19/11/2021 tiene 24 días.</t>
  </si>
  <si>
    <t>Al día 19/11/2021 tiene 23 días.</t>
  </si>
  <si>
    <t>Al día 19/11/2021 tiene 22 días.</t>
  </si>
  <si>
    <t>Al día 19/11/2021 tiene  días.</t>
  </si>
  <si>
    <t>Al día 19/11/2021 tiene  21 días.</t>
  </si>
  <si>
    <t>Al día 19/11/2021 tiene 20 días.</t>
  </si>
  <si>
    <t>Al día 19/11/2021 tiene 19 días.</t>
  </si>
  <si>
    <t>Al día 19/11/2021 tiene 18  días.</t>
  </si>
  <si>
    <t>hasta el día 12/11/2021 van 13 días</t>
  </si>
  <si>
    <t>Al día 19/11/2021 tiene 17 días.</t>
  </si>
  <si>
    <t>Al día 19/11/2021 tiene  16 días.</t>
  </si>
  <si>
    <t>Al día 19/11/2021 tiene 16 días.</t>
  </si>
  <si>
    <t>Al día 22/11/2021 tiene 17 días.</t>
  </si>
  <si>
    <t>Al día 22/11/2021 tiene  días.</t>
  </si>
  <si>
    <t>Al día 22/11/2021 tiene 16 días.</t>
  </si>
  <si>
    <t>Al día 22/11/2021 tiene 15 días.</t>
  </si>
  <si>
    <t>Al día 22/11/2021 tiene 14 días.</t>
  </si>
  <si>
    <t>PDF</t>
  </si>
  <si>
    <t>Luis Alberto Valencia Pulido</t>
  </si>
  <si>
    <t>Maria del Consuelo Arias Prieto</t>
  </si>
  <si>
    <t>Cuenta de Dependencia</t>
  </si>
  <si>
    <t>%</t>
  </si>
  <si>
    <t>Cuenta de Estado</t>
  </si>
  <si>
    <t>Evolucion PQRSD</t>
  </si>
  <si>
    <t>Total Mes</t>
  </si>
  <si>
    <t>TOTAL</t>
  </si>
  <si>
    <t>Cuenta de Tipo de petición</t>
  </si>
  <si>
    <t>Cuenta de Canal Oficial de Entrada</t>
  </si>
  <si>
    <t>Cuenta de Naturaleza jurídica del peticionario</t>
  </si>
  <si>
    <t>Cuenta de Departamento</t>
  </si>
  <si>
    <t>Cuenta de Tema de Consulta</t>
  </si>
  <si>
    <t>Octubre</t>
  </si>
  <si>
    <t>20211140117442  </t>
  </si>
  <si>
    <t>2021-12-01 10:12:13 </t>
  </si>
  <si>
    <t>RD: PROYECTOS DE ADQUISICION VEHICULOS  </t>
  </si>
  <si>
    <t>PETICIóN INTERéS GENERAL  </t>
  </si>
  <si>
    <t>CUERPO DE BOMBEROS DE GIRARDOT  </t>
  </si>
  <si>
    <t>20211140117462  </t>
  </si>
  <si>
    <t>2021-12-01 10:53:53 </t>
  </si>
  <si>
    <t>CAC. 2021EE0206928 Seguimiento reportes SIRECI 2021 Dirección Nacional de Bomberos DNBC </t>
  </si>
  <si>
    <t>PETICIóN ENTRE AUTORIDADES  </t>
  </si>
  <si>
    <t>CONTRALORIA GENERAL DE LA NACION  </t>
  </si>
  <si>
    <t>20219000117492  </t>
  </si>
  <si>
    <t>2021-12-01 11:06:24 </t>
  </si>
  <si>
    <t>PETICIóN DOCUMENTOS O INFORMACIóN </t>
  </si>
  <si>
    <t>jose luis castaño </t>
  </si>
  <si>
    <t>Carlos Armando López Barrera </t>
  </si>
  <si>
    <t>GESTIÓN JURÍDICA </t>
  </si>
  <si>
    <t>20211140117502  </t>
  </si>
  <si>
    <t>2021-12-01 11:18:43 </t>
  </si>
  <si>
    <t>CAC. Solicitud de información - incendios forestales RUE de junio a noviembre en Antioquia </t>
  </si>
  <si>
    <t>JUAN PABLO FRANCO GóMEZ </t>
  </si>
  <si>
    <t>20211140117592  </t>
  </si>
  <si>
    <t>2021-12-01 12:18:48 </t>
  </si>
  <si>
    <t>CAC. DERECHO DE PETICION </t>
  </si>
  <si>
    <t>PETICIóN INTERéS PARTICULAR  </t>
  </si>
  <si>
    <t>20211140117612  </t>
  </si>
  <si>
    <t>2021-12-01 13:38:29 </t>
  </si>
  <si>
    <t>RD. Asignación de presupuesto y competencia de las administraciones municipales sobre los manejos internos de recursos en la institucion bemberil </t>
  </si>
  <si>
    <t>CUERPO DE BOMBEROS VOLUNTARIOS DE TOCAIMA - CUNDINAMARCA  </t>
  </si>
  <si>
    <t>20211140117652  </t>
  </si>
  <si>
    <t>2021-12-01 16:42:54 </t>
  </si>
  <si>
    <t>CAC. Segunda Reiteración Solicitud Información – Proceso Atención Derecho de Petición de Servició 2021-221950-82111-SE con Radicado 2021ER0132061. </t>
  </si>
  <si>
    <t>20211140117692  </t>
  </si>
  <si>
    <t>2021-12-02 16:50:12 </t>
  </si>
  <si>
    <t>CAC. RESPUESTA FUNCIÓN PÚBLICA RAD. 20212040428051 </t>
  </si>
  <si>
    <t>RAFAEL HERNANDO LEGUIZAMON  </t>
  </si>
  <si>
    <t>20211140117712  </t>
  </si>
  <si>
    <t>2021-12-03 13:13:14 </t>
  </si>
  <si>
    <t>CAC. PETICION </t>
  </si>
  <si>
    <t>SILVIO JIMENEZ  </t>
  </si>
  <si>
    <t>CUERPO DE BOMBEROS VOLUNTARIOS DE BUCARAMANGA  </t>
  </si>
  <si>
    <t>20211140117812  </t>
  </si>
  <si>
    <t>2021-12-03 15:44:19 </t>
  </si>
  <si>
    <t>CAC. TRASLADO OFICIO POR COMPETENCIA </t>
  </si>
  <si>
    <t>JUAN GONZALO HENAO HENAO </t>
  </si>
  <si>
    <t>20211140117822  </t>
  </si>
  <si>
    <t>2021-12-03 16:04:02 </t>
  </si>
  <si>
    <t>CAC. derecho de peticion </t>
  </si>
  <si>
    <t>ASOCIACION DE BOMBEROS RESCATES Y SIMILARES DE  </t>
  </si>
  <si>
    <t>20211140117852  </t>
  </si>
  <si>
    <t>2021-12-03 16:38:46 </t>
  </si>
  <si>
    <t>CAC. Información </t>
  </si>
  <si>
    <t>20211140117912  </t>
  </si>
  <si>
    <t>2021-12-03 17:08:49 </t>
  </si>
  <si>
    <t>CAC. AG8-1-AC-DNBC-08 Solicitud Información </t>
  </si>
  <si>
    <t>20211140117942  </t>
  </si>
  <si>
    <t>2021-12-03 17:30:23 </t>
  </si>
  <si>
    <t>CAC. Pregunta sobre Bombero 2. </t>
  </si>
  <si>
    <t>ALVARO JOSE VELEZ JURADO </t>
  </si>
  <si>
    <t>20211140117952  </t>
  </si>
  <si>
    <t>2021-12-03 17:35:19 </t>
  </si>
  <si>
    <t>CAC.OFI21-00167664 / IDM: Solicitud de salida del director nacional de bomberos </t>
  </si>
  <si>
    <t>FEDERACION BOMBEROS DE COLOMBIA  </t>
  </si>
  <si>
    <t>20211140117982  </t>
  </si>
  <si>
    <t>2021-12-04 00:19:01 </t>
  </si>
  <si>
    <t>CAC. SOLICITUD DE CONSULTA  </t>
  </si>
  <si>
    <t>CUERPO DE BOMBEROS VOLUNTARIOS DE GUAMO  </t>
  </si>
  <si>
    <t>20211140118022  </t>
  </si>
  <si>
    <t>2021-12-06 09:21:36 </t>
  </si>
  <si>
    <t>CAC. ORIENTACION CERTIFICADOS BOMBERILES. </t>
  </si>
  <si>
    <t>SUPERTIENDAS Y DROGUERÍAS OLÍMPICA S.A.  </t>
  </si>
  <si>
    <t>20211140118032  </t>
  </si>
  <si>
    <t>2021-12-06 09:27:22 </t>
  </si>
  <si>
    <t>CAC: solicitud a los entes de control de bomberos </t>
  </si>
  <si>
    <t>OSCAR ANTONIO ESPINOSA DIAZ </t>
  </si>
  <si>
    <t>BENEMERITO CUERPO DE BOMBEROS VOLUNTARIOS DE SAN JUAN DE PASTO  </t>
  </si>
  <si>
    <t>20211140118152  </t>
  </si>
  <si>
    <t>2021-12-06 10:34:39 </t>
  </si>
  <si>
    <t>CAC. SOLICITUD CONCEPTO CONTABLE. </t>
  </si>
  <si>
    <t>LUZ YAMILE HERNANDEZ OBANDO </t>
  </si>
  <si>
    <t>20211140118162  </t>
  </si>
  <si>
    <t>2021-12-06 10:35:56 </t>
  </si>
  <si>
    <t>CAC: Respuesta a comunicado con radicado 20213000018851 </t>
  </si>
  <si>
    <t>PETICIóN DE CONSULTA </t>
  </si>
  <si>
    <t>CUERPO DE BOMBEROS VOLUNTARIOS DE YARUMAL  </t>
  </si>
  <si>
    <t>20211140118172  </t>
  </si>
  <si>
    <t>2021-12-06 10:38:43 </t>
  </si>
  <si>
    <t>CI. OFI2021-34535 Traslado DNBC EXT_S21-00099847-PQRSD-097244-PQR, EXT_S21-00100148-PQRSD-097528-PQR y EXT_S21-00100054-PQR,  </t>
  </si>
  <si>
    <t>FRANKLIN ROLANDO CANO VALCARCEL </t>
  </si>
  <si>
    <t>CAC: solicitud información </t>
  </si>
  <si>
    <t>20211140118272  </t>
  </si>
  <si>
    <t>2021-12-06 12:12:47 </t>
  </si>
  <si>
    <t>CAC. Llamado a audiencia a la comandante yarledis Milena perez. </t>
  </si>
  <si>
    <t>20211140118282  </t>
  </si>
  <si>
    <t>2021-12-06 13:38:07 </t>
  </si>
  <si>
    <t>CAC. Solicitud Información. </t>
  </si>
  <si>
    <t>BIBIANA SANCHEZ RAMIREZ  </t>
  </si>
  <si>
    <t>20211140118292  </t>
  </si>
  <si>
    <t>2021-12-06 14:44:11 </t>
  </si>
  <si>
    <t>CAC. Derecho de petición. </t>
  </si>
  <si>
    <t>20211140118342  </t>
  </si>
  <si>
    <t>2021-12-06 17:01:31 </t>
  </si>
  <si>
    <t>CAC. NOTIFICACIÒN AUTO ADMISORIO ACCIÒN DE TUTELA. </t>
  </si>
  <si>
    <t>JUZGADO PRIMERO PROMISCUO DE FAMILIA  </t>
  </si>
  <si>
    <t>20211140118442  </t>
  </si>
  <si>
    <t>2021-12-07 11:33:21 </t>
  </si>
  <si>
    <t>CAC. Solicitud informacion. </t>
  </si>
  <si>
    <t>GULIVER SILVINO VANEGAS ATENCIA </t>
  </si>
  <si>
    <t>20211140118472  </t>
  </si>
  <si>
    <t>2021-12-07 11:39:08 </t>
  </si>
  <si>
    <t>CAC. Solicitud orientación Cuerpo Bomberos Voluntarios Santa María Boyacá. </t>
  </si>
  <si>
    <t>CUERPO DE BOMBEROS DE SANTA MARIA  </t>
  </si>
  <si>
    <t>20211140118522  </t>
  </si>
  <si>
    <t>2021-12-07 14:09:05 </t>
  </si>
  <si>
    <t>CAC. Traslado - Asociación de Bomberos de Neiva (ASDEBER). </t>
  </si>
  <si>
    <t>20211140118552  </t>
  </si>
  <si>
    <t>2021-12-07 14:32:36 </t>
  </si>
  <si>
    <t>CAC. Aclaración informe ola invernal en la ciudad de Bogotá. </t>
  </si>
  <si>
    <t>IDIGER  </t>
  </si>
  <si>
    <t>20211140118562  </t>
  </si>
  <si>
    <t>2021-12-07 14:35:10 </t>
  </si>
  <si>
    <t>CAC. Fortalecimiento Sistema Bomberil del departamento de Bolívar. </t>
  </si>
  <si>
    <t>GOBERNACION DEL BOLIVAR SECRETARIA DEL INTERIOR  </t>
  </si>
  <si>
    <t>20211140118622  </t>
  </si>
  <si>
    <t>2021-12-09 10:38:15 </t>
  </si>
  <si>
    <t>RD: SOLICITUD ACOMPAÑAMIENTO </t>
  </si>
  <si>
    <t>GOBERNACION DE CAQUETA SECRETARIA DE GOBIERNO  </t>
  </si>
  <si>
    <t>20211140118632  </t>
  </si>
  <si>
    <t>2021-12-09 11:52:35 </t>
  </si>
  <si>
    <t>CAC: Documento de Carlos Frías Guerra </t>
  </si>
  <si>
    <t>CARLOS ALBERTO FRIAS GUERRA </t>
  </si>
  <si>
    <t>20211140118782  </t>
  </si>
  <si>
    <t>2021-12-09 13:26:00 </t>
  </si>
  <si>
    <t>CAC:SOLICITUD APOYO PARA CONFORMACIÓN DE CUERPO DE BOMBEROS GÁMBITA </t>
  </si>
  <si>
    <t>GESTION DEL RIESGO GAMBITA  </t>
  </si>
  <si>
    <t>20211140118792  </t>
  </si>
  <si>
    <t>2021-12-09 13:30:56 </t>
  </si>
  <si>
    <t>CAC: IMPORTANTE: NOTIFICACIÓN AUTO INTERLOCUTORIO N°. 2054 DE DICIEMBRE 07 DE 2021 - ACCIÓN DE TUTELA - RADICADO 2021-00300-00 </t>
  </si>
  <si>
    <t>JUZGADO CIVIL MUNICIPAL SEVILLA JUZGADO CIVIL MUNICIPAL SEVILLA  </t>
  </si>
  <si>
    <t>20211140118832  </t>
  </si>
  <si>
    <t>2021-12-09 13:53:40 </t>
  </si>
  <si>
    <t>CAC: para su conocimiento </t>
  </si>
  <si>
    <t>20211140118882  </t>
  </si>
  <si>
    <t>2021-12-09 15:53:38 </t>
  </si>
  <si>
    <t>RD: RADICACION REGLAMENTO COMITE EVALUACION </t>
  </si>
  <si>
    <t>20211140118952  </t>
  </si>
  <si>
    <t>2021-12-09 17:03:54 </t>
  </si>
  <si>
    <t>CAC:CSC CARIBE- Oficio CSC_CB_134 Reiteración solicitudes financieras </t>
  </si>
  <si>
    <t>RM INGENIEROS  </t>
  </si>
  <si>
    <t>CUERPO DE BOMBEROS VOLUNTARIOS DE VITERBO - CALDAS  </t>
  </si>
  <si>
    <t>20211140119012  </t>
  </si>
  <si>
    <t>2021-12-10 13:18:54 </t>
  </si>
  <si>
    <t>CAC: Solicitud apoyo jurídico ley de garantías </t>
  </si>
  <si>
    <t>CUERPO DE BOMBEROS EL CARMEN CHUCURI  </t>
  </si>
  <si>
    <t>20211140119072  </t>
  </si>
  <si>
    <t>2021-12-10 15:50:00 </t>
  </si>
  <si>
    <t>CAC: Derecho de Petición </t>
  </si>
  <si>
    <t>CARLOS FERNANDO MEDINA </t>
  </si>
  <si>
    <t>20211140119112  </t>
  </si>
  <si>
    <t>2021-12-10 19:34:11 </t>
  </si>
  <si>
    <t>CAC: SOLICITUD VISITA TÉCNICA PERSONAL ESPECIALIZADO DE BOMBEROS PROYECTO CUARTEL BOMBEROS OSPINA – NARIÑO. </t>
  </si>
  <si>
    <t>SECRETARIA PLANEACION OSPINA NARIÑO </t>
  </si>
  <si>
    <t>CUERPO DE BOMBEROS VOLUNTARIOS DE LIBANO  </t>
  </si>
  <si>
    <t>20211140119312  </t>
  </si>
  <si>
    <t>2021-12-13 15:22:29 </t>
  </si>
  <si>
    <t>CAC.PETICIÓN DE INFORME QUE NO RESPONDE LA COMANDANTE DIANA BOMBEROS ANAPOIMA </t>
  </si>
  <si>
    <t>HERIBERTO CORREA ZULUAGA </t>
  </si>
  <si>
    <t>20211140119322  </t>
  </si>
  <si>
    <t>2021-12-13 16:02:56 </t>
  </si>
  <si>
    <t>CAC. Solicitud Efectos Silencio Administrativo Positivo </t>
  </si>
  <si>
    <t>EBERT RICON DEVIA </t>
  </si>
  <si>
    <t>20211140119332  </t>
  </si>
  <si>
    <t>2021-12-13 16:08:14 </t>
  </si>
  <si>
    <t>CAC.SOLICITUD DERECHO DE PETICION </t>
  </si>
  <si>
    <t>CUERPO DE BOMBEROS VOLUNTARIOS DE BARBOSA - SANTANDER  </t>
  </si>
  <si>
    <t>20211140119342  </t>
  </si>
  <si>
    <t>2021-12-13 16:18:14 </t>
  </si>
  <si>
    <t>FISCALIA GENERAL DE LA NACION  </t>
  </si>
  <si>
    <t>20211140119372  </t>
  </si>
  <si>
    <t>2021-12-13 16:29:04 </t>
  </si>
  <si>
    <t>CUERPO DE BOMBEROS DE OVEJAS  </t>
  </si>
  <si>
    <t>20211140119392  </t>
  </si>
  <si>
    <t>2021-12-13 16:44:36 </t>
  </si>
  <si>
    <t>CAC.Oficio 2021EE13372- Traslado por competencia - “Radicación Proyecto Cuerpo de Bomberos Rionegro - Antioquia, con Radicado UNGRD No. 2021ER05143. </t>
  </si>
  <si>
    <t>ALCALDIA MUNICIPAL DE RIONEGRO  </t>
  </si>
  <si>
    <t>20211140119402  </t>
  </si>
  <si>
    <t>2021-12-13 16:52:46 </t>
  </si>
  <si>
    <t>CAC.Oficio 2021EE13372- Traslado por competencia - “Radicación Proyecto Cuerpo de Bomberos Rionegro - Antioquia, con Radicado UNGRD No. 2021ER05143. (EMAIL CERTIFICADO de correspondencia@gestiondelriesgo.gov.co) </t>
  </si>
  <si>
    <t>ALCALDIA RIONEGRO ANTIOQUIA </t>
  </si>
  <si>
    <t>20211140119512  </t>
  </si>
  <si>
    <t>2021-12-14 10:31:15 </t>
  </si>
  <si>
    <t>20211140119802  </t>
  </si>
  <si>
    <t>2021-12-15 10:05:06 </t>
  </si>
  <si>
    <t>CI. NOTIFICACION FALLO TUTELA 110013337044202100308. </t>
  </si>
  <si>
    <t>JUZGADO 44 ADMINISTRATIVO DE ORALIDAD DE BOGOTA  </t>
  </si>
  <si>
    <t>20211140119892  </t>
  </si>
  <si>
    <t>2021-12-15 13:48:03 </t>
  </si>
  <si>
    <t>CAC. DENUNCIA INSPECCIONES y otros 3 documentos.pdf.  </t>
  </si>
  <si>
    <t>20211140119932  </t>
  </si>
  <si>
    <t>2021-12-15 14:06:36 </t>
  </si>
  <si>
    <t>CAC. SOLICITUD CONCEPTO. </t>
  </si>
  <si>
    <t>ALCALDIA ALBAN CUNDINAMARCA </t>
  </si>
  <si>
    <t>20211140119952  </t>
  </si>
  <si>
    <t>2021-12-15 14:26:46 </t>
  </si>
  <si>
    <t>CAC. SOLICITUD DE COMODATO KIT VEHICULAR. </t>
  </si>
  <si>
    <t>CUERPO DE BOMBEROS VOLUNTARIOS SABANAGRANDE  </t>
  </si>
  <si>
    <t>CAROLINA ESCARRAGA </t>
  </si>
  <si>
    <t>20211140119982  </t>
  </si>
  <si>
    <t>2021-12-15 14:43:28 </t>
  </si>
  <si>
    <t>CAC. OF. 6759 Procuraduría Regional de Santander. </t>
  </si>
  <si>
    <t>PROCURADURIA REGIONAL DE SANTANDER  </t>
  </si>
  <si>
    <t>20219000120132  </t>
  </si>
  <si>
    <t>2021-12-15 17:52:26 </t>
  </si>
  <si>
    <t>Irregularidades  </t>
  </si>
  <si>
    <t>20211140120152  </t>
  </si>
  <si>
    <t>2021-12-16 10:00:42 </t>
  </si>
  <si>
    <t>CAC.queja irregularidades bomberos pital </t>
  </si>
  <si>
    <t>CLARA INES FLOREZ VALENZUELA </t>
  </si>
  <si>
    <t>20211140120242  </t>
  </si>
  <si>
    <t>2021-12-16 14:31:04 </t>
  </si>
  <si>
    <t>RD. DOCUMENTOS Y CD DE LA CONSTRUCION DE ESTACION DE BOMBEROS MUNICIPIO EL MOLINO LA GUAJIRA  </t>
  </si>
  <si>
    <t>IACONSULTING  </t>
  </si>
  <si>
    <t>20211140120322  </t>
  </si>
  <si>
    <t>2021-12-16 16:34:52 </t>
  </si>
  <si>
    <t>CHISTIAN RAMIREZ  </t>
  </si>
  <si>
    <t>20211140120342  </t>
  </si>
  <si>
    <t>2021-12-16 16:56:23 </t>
  </si>
  <si>
    <t>CAC. OFICIO 1246 Y TRASLADO DE TUTELA 2021-306-00. </t>
  </si>
  <si>
    <t>JUZGADO SEGUNDO PROMISCUO DE FAMILIA DEL CIRCUITO DEL ESPINAL  </t>
  </si>
  <si>
    <t>JAIRO SOTO GIL  </t>
  </si>
  <si>
    <t>20211140120402  </t>
  </si>
  <si>
    <t>2021-12-17 09:14:09 </t>
  </si>
  <si>
    <t>CAC.solicitud de revicion </t>
  </si>
  <si>
    <t>20211140120692  </t>
  </si>
  <si>
    <t>2021-12-17 13:17:53 </t>
  </si>
  <si>
    <t>CAC. solicitud paz y salvo </t>
  </si>
  <si>
    <t>CARMEN AMELIA  </t>
  </si>
  <si>
    <t>20211140120962  </t>
  </si>
  <si>
    <t>2021-12-20 09:13:38 </t>
  </si>
  <si>
    <t>CAC: DERECHO DE PETICION. </t>
  </si>
  <si>
    <t>KILDERMAN BUSTAMANTE NN </t>
  </si>
  <si>
    <t>20211140120992  </t>
  </si>
  <si>
    <t>2021-12-20 09:24:57 </t>
  </si>
  <si>
    <t>CAC:Solicitud </t>
  </si>
  <si>
    <t>DELEGACION BOMBEROS SANTANDER </t>
  </si>
  <si>
    <t>20211140121162  </t>
  </si>
  <si>
    <t>2021-12-20 10:24:53 </t>
  </si>
  <si>
    <t>CAC: Solicitud copia de Resolución </t>
  </si>
  <si>
    <t>20211140121182  </t>
  </si>
  <si>
    <t>2021-12-20 12:34:39 </t>
  </si>
  <si>
    <t>CAC:REMITO DERECHO DE PETICION BOMBEROS SOATÁ BOYACÁ </t>
  </si>
  <si>
    <t>CUERPO DE BOMBEROS VOLUNTARIOS DE SOATA  </t>
  </si>
  <si>
    <t>20219000121462  </t>
  </si>
  <si>
    <t>2021-12-21 08:54:33 </t>
  </si>
  <si>
    <t>20211140121692  </t>
  </si>
  <si>
    <t>2021-12-21 11:13:24 </t>
  </si>
  <si>
    <t>RD: REQUERIMIENTO  </t>
  </si>
  <si>
    <t>PROCURADURIA GENERAL DE LA NACION  </t>
  </si>
  <si>
    <t>20211140121822  </t>
  </si>
  <si>
    <t>2021-12-21 13:47:49 </t>
  </si>
  <si>
    <t>CAC: SOLICITUD </t>
  </si>
  <si>
    <t>20211140122192  </t>
  </si>
  <si>
    <t>2021-12-22 11:50:46 </t>
  </si>
  <si>
    <t>CAC: DERECHO DE PETICIÓN #2 </t>
  </si>
  <si>
    <t>20211140122222  </t>
  </si>
  <si>
    <t>2021-12-22 11:58:02 </t>
  </si>
  <si>
    <t>CUERPO DE BOMBEROS VOLUNTARIOS CORDOBA QUINDÍO  </t>
  </si>
  <si>
    <t>20211140122262  </t>
  </si>
  <si>
    <t>2021-12-22 12:12:00 </t>
  </si>
  <si>
    <t>CAC: Apertura de Indagación Preliminar E-2018-503073/ IUC D-2019-1254375 </t>
  </si>
  <si>
    <t>PROCURADURIA  </t>
  </si>
  <si>
    <t>20211140122362  </t>
  </si>
  <si>
    <t>2021-12-22 14:38:31 </t>
  </si>
  <si>
    <t>CAC: COMUNICADO </t>
  </si>
  <si>
    <t>CUERPO DE BOMBEROS VOLUNTARIOS DE VENECIA  </t>
  </si>
  <si>
    <t>20211140122382  </t>
  </si>
  <si>
    <t>2021-12-22 14:42:03 </t>
  </si>
  <si>
    <t>CAC:Requerimiento Oficio P1DCE-4467 - Expediente No. IUS-E-2020-198540 - IUC D-2021-1707307 </t>
  </si>
  <si>
    <t>PROCURADURíA 1 DELEGADA CONTRATACIóN ESTATAL MARIA CECILIA RUBIANO VARGAS SECRETARIO GRADO 11 </t>
  </si>
  <si>
    <t>20211140122482  </t>
  </si>
  <si>
    <t>2021-12-22 16:26:19 </t>
  </si>
  <si>
    <t>CAC: Superintendencia de Industria y Comercio. Radicacion </t>
  </si>
  <si>
    <t>SUPERINTENDENCIA DE INDUSTRIA Y COMERCIO  </t>
  </si>
  <si>
    <t>20211140122652  </t>
  </si>
  <si>
    <t>2021-12-24 11:29:13 </t>
  </si>
  <si>
    <t>CAC: Comunicación Observaciones – Proceso Atención Denuncias </t>
  </si>
  <si>
    <t>CONTRALORIA GENERAL DE LA NACIÓN ATENCIÓN CIUDADANIA  </t>
  </si>
  <si>
    <t>20211140122842  </t>
  </si>
  <si>
    <t>2021-12-27 11:05:44 </t>
  </si>
  <si>
    <t>CAC: Consulta aplicación resolución 66 de 2019 y Res 04 de 2021 </t>
  </si>
  <si>
    <t>NICOLáS ANDRéS LASTRE  </t>
  </si>
  <si>
    <t>20211140122852  </t>
  </si>
  <si>
    <t>2021-12-27 11:10:40 </t>
  </si>
  <si>
    <t>CAC: SOLICITUD ASESORÍA JURIDICA </t>
  </si>
  <si>
    <t>CUERPO DE BOMBEROS VOLUNTARIOS DE ZIPAQUIRA  </t>
  </si>
  <si>
    <t>20211140122862  </t>
  </si>
  <si>
    <t>2021-12-27 11:20:58 </t>
  </si>
  <si>
    <t>CAC: CERTIFICADO DE CUMPLIMIENTO </t>
  </si>
  <si>
    <t>CUERPO DE BOMBEROS VOLUNTARIOS DE TRUJILLO - VALLE DEL CAUCA  </t>
  </si>
  <si>
    <t>20211140122872  </t>
  </si>
  <si>
    <t>2021-12-27 11:30:38 </t>
  </si>
  <si>
    <t>CAC: Consulta </t>
  </si>
  <si>
    <t>MAURICIO MOLINA  </t>
  </si>
  <si>
    <t>20211140122952  </t>
  </si>
  <si>
    <t>2021-12-27 14:54:35 </t>
  </si>
  <si>
    <t>CAC: PROPUESTA DE PRESTACION DE SERVICIOS CBV PANDI PARA EL AÑO 2022 Y CARTA DE TERMINACION DE CONTRATO </t>
  </si>
  <si>
    <t>CUERPO DE BOMBEROS VOLUNTARIOS DE PANDI  </t>
  </si>
  <si>
    <t>20211140123012  </t>
  </si>
  <si>
    <t>2021-12-27 15:22:18 </t>
  </si>
  <si>
    <t>CUERPO OFICIAL DE BOMBEROS MEDELLIN CCFEED DAGRD  </t>
  </si>
  <si>
    <t>20211140123072  </t>
  </si>
  <si>
    <t>2021-12-28 10:26:06 </t>
  </si>
  <si>
    <t>CAC: BETEITIVA_SOLICITUD </t>
  </si>
  <si>
    <t>CUERPO DE BOMBEROS VOLUNTARIOS DE BETEITIVA  </t>
  </si>
  <si>
    <t>20211140123102  </t>
  </si>
  <si>
    <t>2021-12-28 11:00:20 </t>
  </si>
  <si>
    <t>CAC: Respondiendo a: DESCRIPCION O ASUNTO: Fwd: DENUNCIA BOMBEROS SANTA ROSA DECABAL. Radicado No.34953 </t>
  </si>
  <si>
    <t>20211140123562  </t>
  </si>
  <si>
    <t>2021-12-29 11:45:15 </t>
  </si>
  <si>
    <t>CAC: QUEJA, IRREGULARIDADES E ILEGALIDAD BOMBEROS PAZ DE ARIPORO </t>
  </si>
  <si>
    <t>Anotación ORFEO: Se brindo respuesta para el día 10 de diciembre, el orfeo se paso a revisión del Doctor Ronny Romero.</t>
  </si>
  <si>
    <t>El radicado de salida no se encuentra digitalizado, no se sabe el medio de envio.</t>
  </si>
  <si>
    <t>Jiud Magnoly Gaviria Narvaez</t>
  </si>
  <si>
    <t>Word</t>
  </si>
  <si>
    <t>Hasta el día 11/01/2021 son 28 días</t>
  </si>
  <si>
    <t>FE. informacion </t>
  </si>
  <si>
    <t>Hasta el día 11/01/2021 son 27 días</t>
  </si>
  <si>
    <t>Anotación ORFEo: se envía respuesta vía correo electrónico.</t>
  </si>
  <si>
    <t>No se deja trazabilidad del correo electrónico enviado.</t>
  </si>
  <si>
    <t>Jorge Restrepo Sanguino</t>
  </si>
  <si>
    <t xml:space="preserve">SI </t>
  </si>
  <si>
    <t>Anotación ORFEO: Seda respuesta mediante correo electrónico el día 03 de diciembre con numero de radicado 20213000029581.</t>
  </si>
  <si>
    <t>Jorge Edwin Amarillo Alvarado</t>
  </si>
  <si>
    <t>Juan Gabriel Parra</t>
  </si>
  <si>
    <t>17/12/2021</t>
  </si>
  <si>
    <t>Hasta el día 11/01/2021 son 25 días</t>
  </si>
  <si>
    <t xml:space="preserve"> Julio Alejandro Chamorro Cabrera</t>
  </si>
  <si>
    <t>En Orfeo no se menciona el número de radicado de salida.</t>
  </si>
  <si>
    <t>Anotación Orfeo: SE RADICO EL 07-12-21 A LA CGR.</t>
  </si>
  <si>
    <t>No se adjunta la respuesta remitida ni el número de radicado.</t>
  </si>
  <si>
    <t>Hasta el día 11/01/2021 son 25 días.</t>
  </si>
  <si>
    <t>Hasta el día 11/01/2021 son 27 días.</t>
  </si>
  <si>
    <t>Anotación ORFEO: Respuesta enviada al Dr Ronny Romero el 27 de diciembre del 2021.</t>
  </si>
  <si>
    <t>Melba Vidal</t>
  </si>
  <si>
    <t>Anotación ORFEO:  Se archiva y se le da respuesta al correo electrónico proyectos@yarumal.gov.co.</t>
  </si>
  <si>
    <t>El correo que se adjunta es del CB de Yolombo - Antioquia no de Yarumal.</t>
  </si>
  <si>
    <t>Yerky Sneider Garavito Cancelado</t>
  </si>
  <si>
    <t>Correo institucional</t>
  </si>
  <si>
    <t xml:space="preserve"> 20/12/2021</t>
  </si>
  <si>
    <t xml:space="preserve"> 21/12/21</t>
  </si>
  <si>
    <t>Andrea Bibiana Castañeda Durán</t>
  </si>
  <si>
    <t>Anotación ORFEO: Se brinda respuesta y se adjunta soporte por parte de la aseguradora de pago y caso cerrado.</t>
  </si>
  <si>
    <t>COORDINACIÓN OPERATIVA</t>
  </si>
  <si>
    <t>Anotación ORFEO:  GESTIONADO.</t>
  </si>
  <si>
    <t>Liz Margaret Álvarez Calderón</t>
  </si>
  <si>
    <t>20212000029931 y 20212000029911</t>
  </si>
  <si>
    <t>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t>
  </si>
  <si>
    <t>Lina Maria Rojas Gallego</t>
  </si>
  <si>
    <t>No informan el número de radicado de salida ni se deja trazabilidad de el envio.</t>
  </si>
  <si>
    <t>Anotación ORFEO:  Respuesta enviada al Dr. Ronny Romero el 27 de diciembre del 2021</t>
  </si>
  <si>
    <t>Anotación ORFEO: Respuestas enviadas al Dr. Ronny Romero el 31 de diciembre del 2021</t>
  </si>
  <si>
    <t>Anotación ORFEO: Se envía correo electrónico a peticionario con lo informado, comprobante en documentos.</t>
  </si>
  <si>
    <t xml:space="preserve"> Faubricio Sanchez Cortes</t>
  </si>
  <si>
    <t>GESTIÓN ATENCIÓN AL USUARIO</t>
  </si>
  <si>
    <t>20212110030591</t>
  </si>
  <si>
    <t>Orlando Murillo Lopez</t>
  </si>
  <si>
    <t>Hasta el día 12/01/2021 son 24 días.</t>
  </si>
  <si>
    <t>Hasta el día 12/01/2021 son 23 días.</t>
  </si>
  <si>
    <t>Respuesta remitida por correo electrónico, se deja comprobante en documentos.</t>
  </si>
  <si>
    <t>Anotación ORFEO: Se dio respuesta a través del correo electrónico infraestructura@dnbc.gov.co.</t>
  </si>
  <si>
    <t>No se adjunta copia del correo electrónico enviado.</t>
  </si>
  <si>
    <t>Infraestructura</t>
  </si>
  <si>
    <t>Anotación ORFEO: Se da traslado al Cb Anapoima, por ser de su competencia.</t>
  </si>
  <si>
    <t>20211140031121</t>
  </si>
  <si>
    <t xml:space="preserve"> Melba Vidal</t>
  </si>
  <si>
    <t>Anotación ORFEO: Respuesta enviada al Dr Ronny Romero el 28 de diciembre.</t>
  </si>
  <si>
    <t>Hasta el día 12/01/2021 son 21 días.</t>
  </si>
  <si>
    <t>CAC. OFICIO TRASLADO JOEL VASQUEZ </t>
  </si>
  <si>
    <t>Anotación ORFEO: Se brinda respuesta bajo 2021114019402- 20212120032141- Secretario Gobierno Alcaldía Rionegro, hace referencia a la misma consulta y traslado por parte de la UNGRD.</t>
  </si>
  <si>
    <t>Anotación ORFEO: están en revisión, aprobación y firma, se brindara respuesta para enero 2022.</t>
  </si>
  <si>
    <t>CAC. solicitud información </t>
  </si>
  <si>
    <t>Hasta el día 12/01/2021 son 20 días.</t>
  </si>
  <si>
    <t>Ronny Estiven Romero Velandia</t>
  </si>
  <si>
    <t>Hasta el día 12/01/2021 son 19 días.</t>
  </si>
  <si>
    <t>Formato Electrónico</t>
  </si>
  <si>
    <t>No designa</t>
  </si>
  <si>
    <t>Anotación ORFEO: SOLICITUD GESTIONADA.</t>
  </si>
  <si>
    <t>Juan Guillermo Valencia Álvarez</t>
  </si>
  <si>
    <t>No se deja trazabilidad de la respuesta ni del envio realizado.</t>
  </si>
  <si>
    <t>CAC. DERECHO DE PETICION  </t>
  </si>
  <si>
    <t>Hasta el día 12/01/2021 son 18 días.</t>
  </si>
  <si>
    <t>Hasta el día 12/01/2021 son 17 días.</t>
  </si>
  <si>
    <t>Quindio</t>
  </si>
  <si>
    <t>Hasta el día 12/01/2021 son 16 días.</t>
  </si>
  <si>
    <t>Hasta el día 12/01/2021 son 15 días.</t>
  </si>
  <si>
    <t>FE. Certificación de cumplimiento </t>
  </si>
  <si>
    <t xml:space="preserve"> Jiud Magnoly Gaviria Narvaez</t>
  </si>
  <si>
    <t>Anotación ORFEO: Se brindo rta mediante email de segurosdnbc@gmail.com.</t>
  </si>
  <si>
    <t xml:space="preserve"> Lina Maria Rojas Gallego</t>
  </si>
  <si>
    <t>Hasta el día 12/01/2021 son 14 días.</t>
  </si>
  <si>
    <t>Jose Alexander Teuta Gomez</t>
  </si>
  <si>
    <t>05/01/2022 </t>
  </si>
  <si>
    <t>Hasta el día 12/01/2021 son 12 días.</t>
  </si>
  <si>
    <t>Hasta el día 12/01/2021 son 11 días.</t>
  </si>
  <si>
    <t>CAC. AMPLIACION CONTRATO 161 DE 2021. </t>
  </si>
  <si>
    <t>Hasta el día 12/01/2021 son 10 días.</t>
  </si>
  <si>
    <t xml:space="preserve">Helferson JIMENEZ SOGAMOSO 
</t>
  </si>
  <si>
    <t>Hasta el día 12/01/2021 son 9 días.</t>
  </si>
  <si>
    <t>JUAN SEBASTIÁN GIRALDO BERMÚDEZ</t>
  </si>
  <si>
    <t>EVALUACIÓN Y SEGUIMIENTO</t>
  </si>
  <si>
    <t>Anotación ORFEO: se envía correo para fines pertinentes.</t>
  </si>
  <si>
    <t>Noviembre</t>
  </si>
  <si>
    <t>Diciembre</t>
  </si>
  <si>
    <t>PETICIÓN ENTRE AUTORIDADES  </t>
  </si>
  <si>
    <t>Anotación ORFEO: Se archiva por cuanto se entregaron en documento físico al funcionario de la Fiscalía General de la Nación el día 12/01/2022.</t>
  </si>
  <si>
    <t>PSI</t>
  </si>
  <si>
    <t>Promedio de Tiempo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</si>
</sst>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11" x14ac:knownFonts="1">
    <font>
      <sz val="11"/>
      <color theme="1"/>
      <name val="Calibri"/>
      <family val="2"/>
      <scheme val="minor"/>
    </font>
    <font>
      <u/>
      <sz val="11"/>
      <color theme="10"/>
      <name val="Calibri"/>
      <family val="2"/>
      <scheme val="minor"/>
    </font>
    <font>
      <b/>
      <sz val="10"/>
      <name val="Calibri"/>
      <family val="2"/>
      <scheme val="minor"/>
    </font>
    <font>
      <sz val="10"/>
      <color theme="1"/>
      <name val="Calibri"/>
      <family val="2"/>
      <scheme val="minor"/>
    </font>
    <font>
      <sz val="10"/>
      <name val="Calibri"/>
      <family val="2"/>
      <scheme val="minor"/>
    </font>
    <font>
      <sz val="8"/>
      <color rgb="FF000000"/>
      <name val="Arial"/>
      <family val="2"/>
    </font>
    <font>
      <sz val="11"/>
      <color rgb="FF000000"/>
      <name val="Calibri"/>
      <family val="2"/>
      <scheme val="minor"/>
    </font>
    <font>
      <b/>
      <sz val="11"/>
      <name val="Calibri"/>
      <family val="2"/>
      <scheme val="minor"/>
    </font>
    <font>
      <sz val="11"/>
      <name val="Calibri"/>
      <family val="2"/>
      <scheme val="minor"/>
    </font>
    <font>
      <sz val="8"/>
      <name val="Verdana"/>
      <family val="2"/>
    </font>
    <font>
      <b/>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FF"/>
        <bgColor indexed="64"/>
      </patternFill>
    </fill>
    <fill>
      <patternFill patternType="solid">
        <fgColor rgb="FF00B0F0"/>
        <bgColor theme="4" tint="0.79998168889431442"/>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top/>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68">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4"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2" applyFont="1" applyFill="1" applyBorder="1" applyAlignment="1">
      <alignment horizontal="center" vertical="center" wrapText="1"/>
    </xf>
    <xf numFmtId="0" fontId="0" fillId="5"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164" fontId="0" fillId="5"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0" fillId="4" borderId="1" xfId="0" applyFont="1" applyFill="1" applyBorder="1" applyAlignment="1">
      <alignment horizontal="center" vertical="center" wrapText="1"/>
    </xf>
    <xf numFmtId="164" fontId="0" fillId="4"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9" fontId="10" fillId="8" borderId="6" xfId="0" applyNumberFormat="1"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1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center" vertical="center" wrapText="1"/>
    </xf>
    <xf numFmtId="0" fontId="0" fillId="0" borderId="0" xfId="0" applyFill="1" applyAlignment="1">
      <alignment wrapText="1"/>
    </xf>
    <xf numFmtId="0" fontId="0" fillId="0" borderId="8" xfId="0" applyBorder="1" applyAlignment="1">
      <alignment horizontal="center" vertical="center" wrapText="1"/>
    </xf>
    <xf numFmtId="0" fontId="0" fillId="0" borderId="7" xfId="0" applyBorder="1" applyAlignment="1">
      <alignment horizontal="left" vertical="center" wrapText="1"/>
    </xf>
    <xf numFmtId="0" fontId="8" fillId="0" borderId="0" xfId="2" applyFont="1" applyFill="1" applyBorder="1" applyAlignment="1">
      <alignment horizontal="center" vertical="center" wrapText="1"/>
    </xf>
    <xf numFmtId="0" fontId="0"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0" xfId="2"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0" xfId="0"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 xfId="2" applyFont="1" applyFill="1" applyBorder="1" applyAlignment="1">
      <alignment horizontal="center" vertical="center" wrapText="1"/>
    </xf>
    <xf numFmtId="0" fontId="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7" xfId="0" applyFill="1" applyBorder="1" applyAlignment="1">
      <alignment vertical="center" wrapText="1"/>
    </xf>
    <xf numFmtId="0" fontId="0" fillId="0" borderId="8" xfId="0"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left" vertical="center" wrapText="1"/>
    </xf>
    <xf numFmtId="0" fontId="10" fillId="8" borderId="11" xfId="0" applyFont="1" applyFill="1" applyBorder="1" applyAlignment="1">
      <alignment horizontal="center" vertical="center" wrapText="1"/>
    </xf>
    <xf numFmtId="0" fontId="0" fillId="0" borderId="1" xfId="0" applyNumberFormat="1" applyBorder="1" applyAlignment="1">
      <alignment horizontal="center" vertical="center" wrapText="1"/>
    </xf>
    <xf numFmtId="9" fontId="0" fillId="0" borderId="0" xfId="0" applyNumberFormat="1" applyAlignment="1">
      <alignment horizontal="center" vertical="center" wrapText="1"/>
    </xf>
    <xf numFmtId="9" fontId="0" fillId="0" borderId="8" xfId="0" applyNumberFormat="1" applyBorder="1" applyAlignment="1">
      <alignment horizontal="center" vertical="center" wrapText="1"/>
    </xf>
    <xf numFmtId="9" fontId="0" fillId="0" borderId="0" xfId="0" applyNumberFormat="1" applyFill="1" applyAlignment="1">
      <alignment horizontal="center" vertical="center" wrapText="1"/>
    </xf>
    <xf numFmtId="0" fontId="10" fillId="8" borderId="9" xfId="0" applyFont="1" applyFill="1" applyBorder="1" applyAlignment="1">
      <alignment horizontal="center" vertical="center" wrapText="1"/>
    </xf>
    <xf numFmtId="0" fontId="10" fillId="8" borderId="12" xfId="0" applyFont="1" applyFill="1" applyBorder="1" applyAlignment="1">
      <alignment horizontal="center" vertical="center" wrapText="1"/>
    </xf>
    <xf numFmtId="9" fontId="10" fillId="8" borderId="10" xfId="0" applyNumberFormat="1" applyFont="1" applyFill="1" applyBorder="1" applyAlignment="1">
      <alignment horizontal="center" vertical="center" wrapText="1"/>
    </xf>
    <xf numFmtId="9" fontId="10" fillId="0" borderId="13" xfId="0" applyNumberFormat="1" applyFont="1" applyFill="1" applyBorder="1" applyAlignment="1">
      <alignment horizontal="center" vertical="center" wrapText="1"/>
    </xf>
    <xf numFmtId="9" fontId="0" fillId="0" borderId="13" xfId="0" applyNumberFormat="1" applyFill="1" applyBorder="1" applyAlignment="1">
      <alignment horizontal="center" vertical="center" wrapText="1"/>
    </xf>
    <xf numFmtId="0" fontId="10" fillId="2" borderId="12" xfId="0" applyFont="1" applyFill="1" applyBorder="1" applyAlignment="1">
      <alignment horizontal="center" vertical="center" wrapText="1"/>
    </xf>
    <xf numFmtId="0" fontId="0" fillId="0" borderId="14" xfId="0" applyFill="1" applyBorder="1" applyAlignment="1">
      <alignment horizontal="left" vertical="center" wrapText="1"/>
    </xf>
    <xf numFmtId="0" fontId="0" fillId="0" borderId="7" xfId="0" applyBorder="1" applyAlignment="1">
      <alignment horizontal="left"/>
    </xf>
    <xf numFmtId="0" fontId="0" fillId="0" borderId="1" xfId="0" applyNumberFormat="1" applyBorder="1" applyAlignment="1">
      <alignment horizontal="center" vertical="center"/>
    </xf>
  </cellXfs>
  <cellStyles count="3">
    <cellStyle name="Hipervínculo" xfId="2" builtinId="8"/>
    <cellStyle name="Hyperlink" xfId="1"/>
    <cellStyle name="Normal" xfId="0" builtinId="0"/>
  </cellStyles>
  <dxfs count="300">
    <dxf>
      <font>
        <b/>
      </font>
      <fill>
        <patternFill patternType="solid">
          <fgColor indexed="64"/>
          <bgColor rgb="FF00B0F0"/>
        </patternFill>
      </fill>
    </dxf>
    <dxf>
      <font>
        <b/>
      </font>
      <fill>
        <patternFill patternType="solid">
          <fgColor theme="4" tint="0.79998168889431442"/>
          <bgColor rgb="FF00B0F0"/>
        </patternFill>
      </fill>
    </dxf>
    <dxf>
      <alignment horizontal="center" readingOrder="0"/>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theme="4" tint="0.79998168889431442"/>
          <bgColor rgb="FF00B0F0"/>
        </patternFill>
      </fill>
      <alignment horizontal="center" readingOrder="0"/>
    </dxf>
    <dxf>
      <font>
        <b/>
      </font>
      <fill>
        <patternFill patternType="solid">
          <fgColor theme="4" tint="0.79998168889431442"/>
          <bgColor rgb="FF00B0F0"/>
        </patternFill>
      </fill>
      <alignment horizontal="center" readingOrder="0"/>
    </dxf>
    <dxf>
      <font>
        <b/>
      </font>
      <fill>
        <patternFill patternType="solid">
          <fgColor theme="4" tint="0.79998168889431442"/>
          <bgColor rgb="FF00B0F0"/>
        </patternFill>
      </fill>
      <alignment horizontal="center" readingOrder="0"/>
    </dxf>
    <dxf>
      <font>
        <b/>
      </font>
      <fill>
        <patternFill patternType="solid">
          <fgColor indexed="64"/>
          <bgColor rgb="FF00B0F0"/>
        </patternFill>
      </fill>
    </dxf>
    <dxf>
      <font>
        <b/>
      </font>
      <fill>
        <patternFill patternType="solid">
          <fgColor indexed="64"/>
          <bgColor rgb="FF00B0F0"/>
        </patternFill>
      </fill>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indexed="64"/>
          <bgColor rgb="FF00B0F0"/>
        </patternFill>
      </fill>
    </dxf>
    <dxf>
      <font>
        <b/>
      </font>
      <fill>
        <patternFill patternType="solid">
          <fgColor theme="4" tint="0.79998168889431442"/>
          <bgColor rgb="FF00B0F0"/>
        </patternFill>
      </fill>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theme="4" tint="0.79998168889431442"/>
          <bgColor rgb="FF00B0F0"/>
        </patternFill>
      </fill>
      <alignment horizontal="center" readingOrder="0"/>
    </dxf>
    <dxf>
      <font>
        <b/>
      </font>
      <fill>
        <patternFill patternType="solid">
          <fgColor theme="4" tint="0.79998168889431442"/>
          <bgColor rgb="FF00B0F0"/>
        </patternFill>
      </fill>
      <alignment horizontal="center"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theme="4" tint="0.79998168889431442"/>
          <bgColor rgb="FF00B0F0"/>
        </patternFill>
      </fill>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vertical="center" readingOrder="0"/>
    </dxf>
    <dxf>
      <alignment horizontal="center"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ont>
        <b/>
      </font>
      <fill>
        <patternFill patternType="solid">
          <fgColor indexed="64"/>
          <bgColor rgb="FF00B0F0"/>
        </patternFill>
      </fill>
    </dxf>
    <dxf>
      <font>
        <b/>
      </font>
      <fill>
        <patternFill patternType="solid">
          <fgColor indexed="64"/>
          <bgColor rgb="FF00B0F0"/>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theme="4" tint="0.79998168889431442"/>
          <bgColor rgb="FF00B0F0"/>
        </patternFill>
      </fill>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indexed="64"/>
          <bgColor rgb="FF00B0F0"/>
        </patternFill>
      </fill>
    </dxf>
    <dxf>
      <font>
        <b/>
      </font>
      <fill>
        <patternFill patternType="solid">
          <fgColor theme="4" tint="0.79998168889431442"/>
          <bgColor rgb="FF00B0F0"/>
        </patternFill>
      </fill>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theme="4" tint="0.79998168889431442"/>
          <bgColor rgb="FF00B0F0"/>
        </patternFill>
      </fill>
      <alignment horizontal="center"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theme="4" tint="0.79998168889431442"/>
          <bgColor rgb="FF00B0F0"/>
        </patternFill>
      </fill>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rgb="FFFFFF00"/>
          <bgColor rgb="FF000000"/>
        </patternFill>
      </fill>
    </dxf>
    <dxf>
      <fill>
        <patternFill patternType="solid">
          <fgColor rgb="FF00B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Diciembre!TablaDinámica11</c:name>
    <c:fmtId val="1"/>
  </c:pivotSource>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'Dinámica Diciembre'!$B$3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0-4A0F-A3E0-73993B6C49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0-4A0F-A3E0-73993B6C49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0-4A0F-A3E0-73993B6C4905}"/>
              </c:ext>
            </c:extLst>
          </c:dPt>
          <c:cat>
            <c:strRef>
              <c:f>'Dinámica Diciembre'!$A$4:$A$7</c:f>
              <c:strCache>
                <c:ptCount val="3"/>
                <c:pt idx="0">
                  <c:v>Dirección General</c:v>
                </c:pt>
                <c:pt idx="1">
                  <c:v>Subdirección Administrativa y Financiera </c:v>
                </c:pt>
                <c:pt idx="2">
                  <c:v>Subdirección Estratégica y de Coordinación Bomberil </c:v>
                </c:pt>
              </c:strCache>
            </c:strRef>
          </c:cat>
          <c:val>
            <c:numRef>
              <c:f>'Dinámica Diciembre'!$B$4:$B$7</c:f>
              <c:numCache>
                <c:formatCode>General</c:formatCode>
                <c:ptCount val="3"/>
                <c:pt idx="0">
                  <c:v>7</c:v>
                </c:pt>
                <c:pt idx="1">
                  <c:v>11</c:v>
                </c:pt>
                <c:pt idx="2">
                  <c:v>65</c:v>
                </c:pt>
              </c:numCache>
            </c:numRef>
          </c:val>
          <c:extLst>
            <c:ext xmlns:c16="http://schemas.microsoft.com/office/drawing/2014/chart" uri="{C3380CC4-5D6E-409C-BE32-E72D297353CC}">
              <c16:uniqueId val="{00000000-4B42-4C8C-8966-406210E60DF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Diciembre!TablaDinámica12</c:name>
    <c:fmtId val="0"/>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'Dinámica Diciembre'!$B$15</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'Dinámica Diciembre'!$A$16:$A$20</c:f>
              <c:strCache>
                <c:ptCount val="4"/>
                <c:pt idx="0">
                  <c:v>Cumplido</c:v>
                </c:pt>
                <c:pt idx="1">
                  <c:v>En proceso</c:v>
                </c:pt>
                <c:pt idx="2">
                  <c:v>Extemporaneo</c:v>
                </c:pt>
                <c:pt idx="3">
                  <c:v>Vencido</c:v>
                </c:pt>
              </c:strCache>
            </c:strRef>
          </c:cat>
          <c:val>
            <c:numRef>
              <c:f>'Dinámica Diciembre'!$B$16:$B$20</c:f>
              <c:numCache>
                <c:formatCode>General</c:formatCode>
                <c:ptCount val="4"/>
                <c:pt idx="0">
                  <c:v>43</c:v>
                </c:pt>
                <c:pt idx="1">
                  <c:v>32</c:v>
                </c:pt>
                <c:pt idx="2">
                  <c:v>3</c:v>
                </c:pt>
                <c:pt idx="3">
                  <c:v>5</c:v>
                </c:pt>
              </c:numCache>
            </c:numRef>
          </c:val>
          <c:extLst>
            <c:ext xmlns:c16="http://schemas.microsoft.com/office/drawing/2014/chart" uri="{C3380CC4-5D6E-409C-BE32-E72D297353CC}">
              <c16:uniqueId val="{00000000-2D84-4480-A3F8-79B93931C716}"/>
            </c:ext>
          </c:extLst>
        </c:ser>
        <c:dLbls>
          <c:showLegendKey val="0"/>
          <c:showVal val="0"/>
          <c:showCatName val="0"/>
          <c:showSerName val="0"/>
          <c:showPercent val="0"/>
          <c:showBubbleSize val="0"/>
        </c:dLbls>
        <c:gapWidth val="100"/>
        <c:overlap val="-24"/>
        <c:axId val="820390463"/>
        <c:axId val="820403359"/>
      </c:barChart>
      <c:catAx>
        <c:axId val="82039046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403359"/>
        <c:crosses val="autoZero"/>
        <c:auto val="1"/>
        <c:lblAlgn val="ctr"/>
        <c:lblOffset val="100"/>
        <c:noMultiLvlLbl val="0"/>
      </c:catAx>
      <c:valAx>
        <c:axId val="820403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39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'Dinámica Diciembre'!$B$29</c:f>
              <c:strCache>
                <c:ptCount val="1"/>
                <c:pt idx="0">
                  <c:v>Total Mes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'Dinámica Diciembre'!$A$30:$A$32</c:f>
              <c:strCache>
                <c:ptCount val="3"/>
                <c:pt idx="0">
                  <c:v>Octubre</c:v>
                </c:pt>
                <c:pt idx="1">
                  <c:v>Noviembre</c:v>
                </c:pt>
                <c:pt idx="2">
                  <c:v>Diciembre</c:v>
                </c:pt>
              </c:strCache>
            </c:strRef>
          </c:cat>
          <c:val>
            <c:numRef>
              <c:f>'Dinámica Diciembre'!$B$30:$B$32</c:f>
              <c:numCache>
                <c:formatCode>General</c:formatCode>
                <c:ptCount val="3"/>
                <c:pt idx="0">
                  <c:v>139</c:v>
                </c:pt>
                <c:pt idx="1">
                  <c:v>108</c:v>
                </c:pt>
                <c:pt idx="2">
                  <c:v>83</c:v>
                </c:pt>
              </c:numCache>
            </c:numRef>
          </c:val>
          <c:extLst>
            <c:ext xmlns:c16="http://schemas.microsoft.com/office/drawing/2014/chart" uri="{C3380CC4-5D6E-409C-BE32-E72D297353CC}">
              <c16:uniqueId val="{00000000-1FC6-459F-AC4E-118E1D29D5DE}"/>
            </c:ext>
          </c:extLst>
        </c:ser>
        <c:dLbls>
          <c:showLegendKey val="0"/>
          <c:showVal val="0"/>
          <c:showCatName val="0"/>
          <c:showSerName val="0"/>
          <c:showPercent val="0"/>
          <c:showBubbleSize val="0"/>
        </c:dLbls>
        <c:gapWidth val="100"/>
        <c:overlap val="-24"/>
        <c:axId val="836850047"/>
        <c:axId val="836834239"/>
      </c:barChart>
      <c:catAx>
        <c:axId val="83685004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834239"/>
        <c:crosses val="autoZero"/>
        <c:auto val="1"/>
        <c:lblAlgn val="ctr"/>
        <c:lblOffset val="100"/>
        <c:noMultiLvlLbl val="0"/>
      </c:catAx>
      <c:valAx>
        <c:axId val="836834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850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Diciembre!TablaDinámica13</c:name>
    <c:fmtId val="0"/>
  </c:pivotSource>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'Dinámica Diciembre'!$B$44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7E-4859-BD93-A592EF227A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7E-4859-BD93-A592EF227A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7E-4859-BD93-A592EF227A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7E-4859-BD93-A592EF227A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7E-4859-BD93-A592EF227A8B}"/>
              </c:ext>
            </c:extLst>
          </c:dPt>
          <c:cat>
            <c:strRef>
              <c:f>'Dinámica Diciembre'!$A$45:$A$50</c:f>
              <c:strCache>
                <c:ptCount val="5"/>
                <c:pt idx="0">
                  <c:v>PETICIóN DE CONSULTA </c:v>
                </c:pt>
                <c:pt idx="1">
                  <c:v>PETICIóN DOCUMENTOS O INFORMACIóN </c:v>
                </c:pt>
                <c:pt idx="2">
                  <c:v>PETICIÓN ENTRE AUTORIDADES  </c:v>
                </c:pt>
                <c:pt idx="3">
                  <c:v>PETICIóN INTERéS GENERAL  </c:v>
                </c:pt>
                <c:pt idx="4">
                  <c:v>PETICIóN INTERéS PARTICULAR  </c:v>
                </c:pt>
              </c:strCache>
            </c:strRef>
          </c:cat>
          <c:val>
            <c:numRef>
              <c:f>'Dinámica Diciembre'!$B$45:$B$50</c:f>
              <c:numCache>
                <c:formatCode>General</c:formatCode>
                <c:ptCount val="5"/>
                <c:pt idx="0">
                  <c:v>4</c:v>
                </c:pt>
                <c:pt idx="1">
                  <c:v>11</c:v>
                </c:pt>
                <c:pt idx="2">
                  <c:v>14</c:v>
                </c:pt>
                <c:pt idx="3">
                  <c:v>31</c:v>
                </c:pt>
                <c:pt idx="4">
                  <c:v>23</c:v>
                </c:pt>
              </c:numCache>
            </c:numRef>
          </c:val>
          <c:extLst>
            <c:ext xmlns:c16="http://schemas.microsoft.com/office/drawing/2014/chart" uri="{C3380CC4-5D6E-409C-BE32-E72D297353CC}">
              <c16:uniqueId val="{00000000-3145-4410-AD70-BE501B22D54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Diciembre!TablaDinámica4</c:name>
    <c:fmtId val="1"/>
  </c:pivotSource>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'Dinámica Diciembre'!$B$59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76-49C5-AB40-D7B09CA02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76-49C5-AB40-D7B09CA029EB}"/>
              </c:ext>
            </c:extLst>
          </c:dPt>
          <c:cat>
            <c:strRef>
              <c:f>'Dinámica Diciembre'!$A$60:$A$62</c:f>
              <c:strCache>
                <c:ptCount val="2"/>
                <c:pt idx="0">
                  <c:v>Canal Escrito</c:v>
                </c:pt>
                <c:pt idx="1">
                  <c:v>Canal Presencial</c:v>
                </c:pt>
              </c:strCache>
            </c:strRef>
          </c:cat>
          <c:val>
            <c:numRef>
              <c:f>'Dinámica Diciembre'!$B$60:$B$62</c:f>
              <c:numCache>
                <c:formatCode>General</c:formatCode>
                <c:ptCount val="2"/>
                <c:pt idx="0">
                  <c:v>75</c:v>
                </c:pt>
                <c:pt idx="1">
                  <c:v>8</c:v>
                </c:pt>
              </c:numCache>
            </c:numRef>
          </c:val>
          <c:extLst>
            <c:ext xmlns:c16="http://schemas.microsoft.com/office/drawing/2014/chart" uri="{C3380CC4-5D6E-409C-BE32-E72D297353CC}">
              <c16:uniqueId val="{00000000-0AD6-40BF-8167-4E0D93D1462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Diciembre!TablaDinámica6</c:name>
    <c:fmtId val="0"/>
  </c:pivotSource>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lineChart>
        <c:grouping val="standard"/>
        <c:varyColors val="0"/>
        <c:ser>
          <c:idx val="0"/>
          <c:order val="0"/>
          <c:tx>
            <c:strRef>
              <c:f>'Dinámica Diciembre'!$B$86</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'Dinámica Diciembre'!$A$87:$A$110</c:f>
              <c:strCache>
                <c:ptCount val="23"/>
                <c:pt idx="0">
                  <c:v>Antioquia</c:v>
                </c:pt>
                <c:pt idx="1">
                  <c:v>Arauca</c:v>
                </c:pt>
                <c:pt idx="2">
                  <c:v>Atlántico</c:v>
                </c:pt>
                <c:pt idx="3">
                  <c:v>Bogotá</c:v>
                </c:pt>
                <c:pt idx="4">
                  <c:v>Bolívar</c:v>
                </c:pt>
                <c:pt idx="5">
                  <c:v>Boyacá</c:v>
                </c:pt>
                <c:pt idx="6">
                  <c:v>Caldas</c:v>
                </c:pt>
                <c:pt idx="7">
                  <c:v>Caquetá</c:v>
                </c:pt>
                <c:pt idx="8">
                  <c:v>Casanare</c:v>
                </c:pt>
                <c:pt idx="9">
                  <c:v>Cauca</c:v>
                </c:pt>
                <c:pt idx="10">
                  <c:v>Cundinamarca</c:v>
                </c:pt>
                <c:pt idx="11">
                  <c:v>Guaviare</c:v>
                </c:pt>
                <c:pt idx="12">
                  <c:v>Huila</c:v>
                </c:pt>
                <c:pt idx="13">
                  <c:v>La Guajira</c:v>
                </c:pt>
                <c:pt idx="14">
                  <c:v>Meta</c:v>
                </c:pt>
                <c:pt idx="15">
                  <c:v>Nariño</c:v>
                </c:pt>
                <c:pt idx="16">
                  <c:v>No designa</c:v>
                </c:pt>
                <c:pt idx="17">
                  <c:v>Quindio</c:v>
                </c:pt>
                <c:pt idx="18">
                  <c:v>Risaralda</c:v>
                </c:pt>
                <c:pt idx="19">
                  <c:v>Santander</c:v>
                </c:pt>
                <c:pt idx="20">
                  <c:v>Sucre</c:v>
                </c:pt>
                <c:pt idx="21">
                  <c:v>Tolima</c:v>
                </c:pt>
                <c:pt idx="22">
                  <c:v>Valle del Cauca</c:v>
                </c:pt>
              </c:strCache>
            </c:strRef>
          </c:cat>
          <c:val>
            <c:numRef>
              <c:f>'Dinámica Diciembre'!$B$87:$B$110</c:f>
              <c:numCache>
                <c:formatCode>General</c:formatCode>
                <c:ptCount val="23"/>
                <c:pt idx="0">
                  <c:v>8</c:v>
                </c:pt>
                <c:pt idx="1">
                  <c:v>1</c:v>
                </c:pt>
                <c:pt idx="2">
                  <c:v>5</c:v>
                </c:pt>
                <c:pt idx="3">
                  <c:v>14</c:v>
                </c:pt>
                <c:pt idx="4">
                  <c:v>3</c:v>
                </c:pt>
                <c:pt idx="5">
                  <c:v>3</c:v>
                </c:pt>
                <c:pt idx="6">
                  <c:v>1</c:v>
                </c:pt>
                <c:pt idx="7">
                  <c:v>1</c:v>
                </c:pt>
                <c:pt idx="8">
                  <c:v>1</c:v>
                </c:pt>
                <c:pt idx="9">
                  <c:v>1</c:v>
                </c:pt>
                <c:pt idx="10">
                  <c:v>9</c:v>
                </c:pt>
                <c:pt idx="11">
                  <c:v>1</c:v>
                </c:pt>
                <c:pt idx="12">
                  <c:v>2</c:v>
                </c:pt>
                <c:pt idx="13">
                  <c:v>3</c:v>
                </c:pt>
                <c:pt idx="14">
                  <c:v>2</c:v>
                </c:pt>
                <c:pt idx="15">
                  <c:v>3</c:v>
                </c:pt>
                <c:pt idx="16">
                  <c:v>1</c:v>
                </c:pt>
                <c:pt idx="17">
                  <c:v>1</c:v>
                </c:pt>
                <c:pt idx="18">
                  <c:v>2</c:v>
                </c:pt>
                <c:pt idx="19">
                  <c:v>7</c:v>
                </c:pt>
                <c:pt idx="20">
                  <c:v>3</c:v>
                </c:pt>
                <c:pt idx="21">
                  <c:v>5</c:v>
                </c:pt>
                <c:pt idx="22">
                  <c:v>6</c:v>
                </c:pt>
              </c:numCache>
            </c:numRef>
          </c:val>
          <c:smooth val="0"/>
          <c:extLst>
            <c:ext xmlns:c16="http://schemas.microsoft.com/office/drawing/2014/chart" uri="{C3380CC4-5D6E-409C-BE32-E72D297353CC}">
              <c16:uniqueId val="{00000000-BCA4-48D8-AE9D-6DD218AF0EF2}"/>
            </c:ext>
          </c:extLst>
        </c:ser>
        <c:dLbls>
          <c:showLegendKey val="0"/>
          <c:showVal val="0"/>
          <c:showCatName val="0"/>
          <c:showSerName val="0"/>
          <c:showPercent val="0"/>
          <c:showBubbleSize val="0"/>
        </c:dLbls>
        <c:marker val="1"/>
        <c:smooth val="0"/>
        <c:axId val="627631951"/>
        <c:axId val="627619055"/>
      </c:lineChart>
      <c:catAx>
        <c:axId val="62763195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619055"/>
        <c:crosses val="autoZero"/>
        <c:auto val="1"/>
        <c:lblAlgn val="ctr"/>
        <c:lblOffset val="100"/>
        <c:noMultiLvlLbl val="0"/>
      </c:catAx>
      <c:valAx>
        <c:axId val="627619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6319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Diciembre!TablaDinámica7</c:name>
    <c:fmtId val="0"/>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'Dinámica Diciembre'!$B$113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'Dinámica Diciembre'!$A$114:$A$119</c:f>
              <c:strCache>
                <c:ptCount val="5"/>
                <c:pt idx="0">
                  <c:v>Fortalecimiento Bomberil</c:v>
                </c:pt>
                <c:pt idx="1">
                  <c:v>Legislacion Bomberil</c:v>
                </c:pt>
                <c:pt idx="2">
                  <c:v>Otros</c:v>
                </c:pt>
                <c:pt idx="3">
                  <c:v>Queja contra Cuerpo de Bomberos</c:v>
                </c:pt>
                <c:pt idx="4">
                  <c:v>Solicitud de Informacion</c:v>
                </c:pt>
              </c:strCache>
            </c:strRef>
          </c:cat>
          <c:val>
            <c:numRef>
              <c:f>'Dinámica Diciembre'!$B$114:$B$119</c:f>
              <c:numCache>
                <c:formatCode>General</c:formatCode>
                <c:ptCount val="5"/>
                <c:pt idx="0">
                  <c:v>8</c:v>
                </c:pt>
                <c:pt idx="1">
                  <c:v>27</c:v>
                </c:pt>
                <c:pt idx="2">
                  <c:v>8</c:v>
                </c:pt>
                <c:pt idx="3">
                  <c:v>6</c:v>
                </c:pt>
                <c:pt idx="4">
                  <c:v>34</c:v>
                </c:pt>
              </c:numCache>
            </c:numRef>
          </c:val>
          <c:extLst>
            <c:ext xmlns:c16="http://schemas.microsoft.com/office/drawing/2014/chart" uri="{C3380CC4-5D6E-409C-BE32-E72D297353CC}">
              <c16:uniqueId val="{00000000-CC25-422A-A5E1-72DE669EFE6A}"/>
            </c:ext>
          </c:extLst>
        </c:ser>
        <c:dLbls>
          <c:showLegendKey val="0"/>
          <c:showVal val="0"/>
          <c:showCatName val="0"/>
          <c:showSerName val="0"/>
          <c:showPercent val="0"/>
          <c:showBubbleSize val="0"/>
        </c:dLbls>
        <c:gapWidth val="150"/>
        <c:shape val="box"/>
        <c:axId val="627624047"/>
        <c:axId val="627618223"/>
        <c:axId val="0"/>
      </c:bar3DChart>
      <c:catAx>
        <c:axId val="62762404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618223"/>
        <c:crosses val="autoZero"/>
        <c:auto val="1"/>
        <c:lblAlgn val="ctr"/>
        <c:lblOffset val="100"/>
        <c:noMultiLvlLbl val="0"/>
      </c:catAx>
      <c:valAx>
        <c:axId val="6276182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6240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DICIEMBRE 2021.xlsx]Dinámica Diciembre!TablaDinámica2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 Diciembre'!$B$70</c:f>
              <c:strCache>
                <c:ptCount val="1"/>
                <c:pt idx="0">
                  <c:v>Total</c:v>
                </c:pt>
              </c:strCache>
            </c:strRef>
          </c:tx>
          <c:spPr>
            <a:solidFill>
              <a:schemeClr val="accent1"/>
            </a:solidFill>
            <a:ln>
              <a:noFill/>
            </a:ln>
            <a:effectLst/>
          </c:spPr>
          <c:invertIfNegative val="0"/>
          <c:cat>
            <c:strRef>
              <c:f>'Dinámica Diciembre'!$A$71:$A$76</c:f>
              <c:strCache>
                <c:ptCount val="5"/>
                <c:pt idx="0">
                  <c:v>Entidad Bomberil</c:v>
                </c:pt>
                <c:pt idx="1">
                  <c:v>Entidad Publica</c:v>
                </c:pt>
                <c:pt idx="2">
                  <c:v>Entidad Territorial</c:v>
                </c:pt>
                <c:pt idx="3">
                  <c:v>Persona Juridica</c:v>
                </c:pt>
                <c:pt idx="4">
                  <c:v>Persona Natural</c:v>
                </c:pt>
              </c:strCache>
            </c:strRef>
          </c:cat>
          <c:val>
            <c:numRef>
              <c:f>'Dinámica Diciembre'!$B$71:$B$76</c:f>
              <c:numCache>
                <c:formatCode>General</c:formatCode>
                <c:ptCount val="5"/>
                <c:pt idx="0">
                  <c:v>27</c:v>
                </c:pt>
                <c:pt idx="1">
                  <c:v>16</c:v>
                </c:pt>
                <c:pt idx="2">
                  <c:v>9</c:v>
                </c:pt>
                <c:pt idx="3">
                  <c:v>6</c:v>
                </c:pt>
                <c:pt idx="4">
                  <c:v>25</c:v>
                </c:pt>
              </c:numCache>
            </c:numRef>
          </c:val>
          <c:extLst>
            <c:ext xmlns:c16="http://schemas.microsoft.com/office/drawing/2014/chart" uri="{C3380CC4-5D6E-409C-BE32-E72D297353CC}">
              <c16:uniqueId val="{00000000-4054-4156-BC8D-C894025649EA}"/>
            </c:ext>
          </c:extLst>
        </c:ser>
        <c:dLbls>
          <c:showLegendKey val="0"/>
          <c:showVal val="0"/>
          <c:showCatName val="0"/>
          <c:showSerName val="0"/>
          <c:showPercent val="0"/>
          <c:showBubbleSize val="0"/>
        </c:dLbls>
        <c:gapWidth val="219"/>
        <c:overlap val="-27"/>
        <c:axId val="1645853183"/>
        <c:axId val="1645856095"/>
      </c:barChart>
      <c:catAx>
        <c:axId val="164585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856095"/>
        <c:crosses val="autoZero"/>
        <c:auto val="1"/>
        <c:lblAlgn val="ctr"/>
        <c:lblOffset val="100"/>
        <c:noMultiLvlLbl val="0"/>
      </c:catAx>
      <c:valAx>
        <c:axId val="1645856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8531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4762</xdr:colOff>
      <xdr:row>0</xdr:row>
      <xdr:rowOff>47625</xdr:rowOff>
    </xdr:from>
    <xdr:to>
      <xdr:col>10</xdr:col>
      <xdr:colOff>4762</xdr:colOff>
      <xdr:row>11</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xdr:colOff>
      <xdr:row>12</xdr:row>
      <xdr:rowOff>133350</xdr:rowOff>
    </xdr:from>
    <xdr:to>
      <xdr:col>10</xdr:col>
      <xdr:colOff>4762</xdr:colOff>
      <xdr:row>27</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xdr:colOff>
      <xdr:row>28</xdr:row>
      <xdr:rowOff>0</xdr:rowOff>
    </xdr:from>
    <xdr:to>
      <xdr:col>10</xdr:col>
      <xdr:colOff>9525</xdr:colOff>
      <xdr:row>40</xdr:row>
      <xdr:rowOff>47625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14287</xdr:colOff>
      <xdr:row>42</xdr:row>
      <xdr:rowOff>28575</xdr:rowOff>
    </xdr:from>
    <xdr:to>
      <xdr:col>10</xdr:col>
      <xdr:colOff>14287</xdr:colOff>
      <xdr:row>52</xdr:row>
      <xdr:rowOff>85725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14287</xdr:colOff>
      <xdr:row>53</xdr:row>
      <xdr:rowOff>161925</xdr:rowOff>
    </xdr:from>
    <xdr:to>
      <xdr:col>10</xdr:col>
      <xdr:colOff>14287</xdr:colOff>
      <xdr:row>67</xdr:row>
      <xdr:rowOff>28575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4761</xdr:colOff>
      <xdr:row>89</xdr:row>
      <xdr:rowOff>133350</xdr:rowOff>
    </xdr:from>
    <xdr:to>
      <xdr:col>10</xdr:col>
      <xdr:colOff>657224</xdr:colOff>
      <xdr:row>104</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823912</xdr:colOff>
      <xdr:row>110</xdr:row>
      <xdr:rowOff>0</xdr:rowOff>
    </xdr:from>
    <xdr:to>
      <xdr:col>10</xdr:col>
      <xdr:colOff>552450</xdr:colOff>
      <xdr:row>123</xdr:row>
      <xdr:rowOff>142875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52387</xdr:colOff>
      <xdr:row>69</xdr:row>
      <xdr:rowOff>19050</xdr:rowOff>
    </xdr:from>
    <xdr:to>
      <xdr:col>10</xdr:col>
      <xdr:colOff>52387</xdr:colOff>
      <xdr:row>82</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PQRSD%20SEPTIEMBRE%202021%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uadro%20PQRSD%20MES%20DE%20OCTUBRE%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PQRSD%20OCTUBRE%202021%20LE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4"/>
      <sheetName val="SEPTIEMBRE"/>
      <sheetName val="DIANA"/>
      <sheetName val="ANGELIC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dmin/Downloads/PQRSD%20DICIEMBRE%20202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dmin/Downloads/PQRSD%20DICIEMBRE%20202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admin/Downloads/PQRSD%20DICIEMBRE%202021.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DNBC" refreshedDate="44498.505765624999" createdVersion="5" refreshedVersion="5" minRefreshableVersion="3" recordCount="148">
  <cacheSource type="worksheet">
    <worksheetSource ref="A1:X43" sheet="DICIEMBRE FINAL" r:id="rId2"/>
  </cacheSource>
  <cacheFields count="24">
    <cacheField name="Canal Oficial de Entrada" numFmtId="0">
      <sharedItems count="1">
        <s v="Canal Escrito"/>
      </sharedItems>
    </cacheField>
    <cacheField name="Canal de Atención" numFmtId="0">
      <sharedItems count="3">
        <s v="Correo Atención Ciudadano"/>
        <s v="Formato Electronico"/>
        <s v="Radicación Directa"/>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ount="6">
        <s v="Solicitud de Informacion"/>
        <s v="Acompañamiento Juridico"/>
        <s v="Fortalecimiento Bomberil"/>
        <s v="Otros"/>
        <s v="Queja contra Cuerpo de Bomberos"/>
        <s v="Legislacion Bomberil"/>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575.438808333332" createdVersion="6" refreshedVersion="6" minRefreshableVersion="3" recordCount="83">
  <cacheSource type="worksheet">
    <worksheetSource ref="A1:X84" sheet="DICIEMBRE FINAL" r:id="rId2"/>
  </cacheSource>
  <cacheFields count="24">
    <cacheField name="Canal Oficial de Entrada" numFmtId="0">
      <sharedItems count="2">
        <s v="Canal Escrito"/>
        <s v="Canal Presencial"/>
      </sharedItems>
    </cacheField>
    <cacheField name="Canal de Atención" numFmtId="0">
      <sharedItems count="4">
        <s v="Correo Atención Ciudadano"/>
        <s v="Radicación Directa"/>
        <s v="Formato Electrónico"/>
        <s v="Correo institucional"/>
      </sharedItems>
    </cacheField>
    <cacheField name="Departamento" numFmtId="0">
      <sharedItems count="23">
        <s v="Bogotá"/>
        <s v="Antioquia"/>
        <s v="Boyacá"/>
        <s v="Huila"/>
        <s v="Risaralda"/>
        <s v="Casanare"/>
        <s v="Cundinamarca"/>
        <s v="Santander"/>
        <s v="Arauca"/>
        <s v="La Guajira"/>
        <s v="Atlántico"/>
        <s v="Tolima"/>
        <s v="Valle del Cauca"/>
        <s v="Bolívar"/>
        <s v="Guaviare"/>
        <s v="Nariño"/>
        <s v="Sucre"/>
        <s v="Caquetá"/>
        <s v="Cauca"/>
        <s v="Meta"/>
        <s v="No designa"/>
        <s v="Caldas"/>
        <s v="Quindio"/>
      </sharedItems>
    </cacheField>
    <cacheField name="Peticionario" numFmtId="0">
      <sharedItems/>
    </cacheField>
    <cacheField name="Naturaleza jurídica del peticionario" numFmtId="0">
      <sharedItems count="6">
        <s v="Entidad Publica"/>
        <s v="Entidad Bomberil"/>
        <s v="Persona Natural"/>
        <s v="Persona Juridica"/>
        <s v="Entidad Territorial"/>
        <s v="No designa"/>
      </sharedItems>
    </cacheField>
    <cacheField name="Tema de Consulta" numFmtId="0">
      <sharedItems count="5">
        <s v="Solicitud de Informacion"/>
        <s v="Fortalecimiento Bomberil"/>
        <s v="Legislacion Bomberil"/>
        <s v="Queja contra Cuerpo de Bomberos"/>
        <s v="Otros"/>
      </sharedItems>
    </cacheField>
    <cacheField name="Asunto" numFmtId="0">
      <sharedItems/>
    </cacheField>
    <cacheField name="Responsable" numFmtId="0">
      <sharedItems/>
    </cacheField>
    <cacheField name="Área" numFmtId="0">
      <sharedItems/>
    </cacheField>
    <cacheField name="Dependencia" numFmtId="0">
      <sharedItems count="3">
        <s v="Dirección General"/>
        <s v="Subdirección Administrativa y Financiera "/>
        <s v="Subdirección Estratégica y de Coordinación Bomberil "/>
      </sharedItems>
    </cacheField>
    <cacheField name="Tipo de petición" numFmtId="0">
      <sharedItems count="6">
        <s v="PETICIóN ENTRE AUTORIDADES  "/>
        <s v="PETICIóN DE CONSULTA "/>
        <s v="PETICIóN INTERéS GENERAL  "/>
        <s v="PETICIóN DOCUMENTOS O INFORMACIóN "/>
        <s v="PETICIóN INTERéS PARTICULAR  "/>
        <s v="PETICION ENTRE AUTORIDADES "/>
      </sharedItems>
    </cacheField>
    <cacheField name="Tiempo de respuesta legal" numFmtId="0">
      <sharedItems containsSemiMixedTypes="0" containsString="0" containsNumber="1" containsInteger="1" minValue="1"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2000029811" maxValue="20213000029581"/>
    </cacheField>
    <cacheField name="Fecha de salida" numFmtId="0">
      <sharedItems containsDate="1" containsBlank="1" containsMixedTypes="1" minDate="2021-12-03T00:00:00" maxDate="2022-01-07T00:00:00"/>
    </cacheField>
    <cacheField name="Tiempo de atención" numFmtId="0">
      <sharedItems containsString="0" containsBlank="1" containsNumber="1" containsInteger="1" minValue="0" maxValue="22"/>
    </cacheField>
    <cacheField name="Estado" numFmtId="0">
      <sharedItems count="4">
        <s v="Cumplido"/>
        <s v="En proceso"/>
        <s v="Vencido"/>
        <s v="Extemporaneo"/>
      </sharedItems>
    </cacheField>
    <cacheField name="Observaciones" numFmtId="0">
      <sharedItems containsBlank="1"/>
    </cacheField>
    <cacheField name="FECHA DIGITALIZACIÓN DOCUMENTO DE RESPUESTA" numFmtId="0">
      <sharedItems containsDate="1" containsBlank="1" containsMixedTypes="1" minDate="2021-01-11T00:00:00" maxDate="2022-01-1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575.503984953706" createdVersion="6" refreshedVersion="6" minRefreshableVersion="3" recordCount="83">
  <cacheSource type="worksheet">
    <worksheetSource ref="A1:X84" sheet="DICIEMBRE FINAL (2)" r:id="rId2"/>
  </cacheSource>
  <cacheFields count="24">
    <cacheField name="Canal Oficial de Entrada" numFmtId="0">
      <sharedItems/>
    </cacheField>
    <cacheField name="Canal de Atención"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ount="3">
        <s v="Dirección General"/>
        <s v="Subdirección Administrativa y Financiera "/>
        <s v="Subdirección Estratégica y de Coordinación Bomberil "/>
      </sharedItems>
    </cacheField>
    <cacheField name="Tipo de petición" numFmtId="0">
      <sharedItems count="5">
        <s v="PETICIÓN ENTRE AUTORIDADES  "/>
        <s v="PETICIóN DE CONSULTA "/>
        <s v="PETICIóN INTERéS GENERAL  "/>
        <s v="PETICIóN DOCUMENTOS O INFORMACIóN "/>
        <s v="PETICIóN INTERéS PARTICULAR  "/>
      </sharedItems>
    </cacheField>
    <cacheField name="Tiempo de respuesta legal" numFmtId="0">
      <sharedItems containsSemiMixedTypes="0" containsString="0" containsNumber="1" containsInteger="1" minValue="1"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2000029811" maxValue="20213000032231"/>
    </cacheField>
    <cacheField name="Fecha de salida" numFmtId="0">
      <sharedItems containsDate="1" containsBlank="1" containsMixedTypes="1" minDate="2021-12-03T00:00:00" maxDate="2022-01-13T00:00:00"/>
    </cacheField>
    <cacheField name="Tiempo de atención" numFmtId="0">
      <sharedItems containsString="0" containsBlank="1" containsNumber="1" containsInteger="1" minValue="0" maxValue="22"/>
    </cacheField>
    <cacheField name="Estado" numFmtId="0">
      <sharedItems count="4">
        <s v="Cumplido"/>
        <s v="En proceso"/>
        <s v="Vencido"/>
        <s v="Extemporaneo"/>
      </sharedItems>
    </cacheField>
    <cacheField name="Observaciones" numFmtId="0">
      <sharedItems containsBlank="1"/>
    </cacheField>
    <cacheField name="FECHA DIGITALIZACIÓN DOCUMENTO DE RESPUESTA" numFmtId="0">
      <sharedItems containsDate="1" containsBlank="1" containsMixedTypes="1" minDate="2021-01-11T00:00:00" maxDate="2022-01-1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 refreshedDate="44578.645979050925" createdVersion="6" refreshedVersion="6" minRefreshableVersion="3" recordCount="83">
  <cacheSource type="worksheet">
    <worksheetSource ref="A1:X84" sheet="DICIEMBRE FINAL (3)"/>
  </cacheSource>
  <cacheFields count="24">
    <cacheField name="Canal Oficial de Entrada" numFmtId="0">
      <sharedItems/>
    </cacheField>
    <cacheField name="Canal de Atención" numFmtId="0">
      <sharedItems/>
    </cacheField>
    <cacheField name="Departamento" numFmtId="0">
      <sharedItems/>
    </cacheField>
    <cacheField name="Peticionario" numFmtId="0">
      <sharedItems/>
    </cacheField>
    <cacheField name="Naturaleza jurídica del peticionario" numFmtId="0">
      <sharedItems count="5">
        <s v="Entidad Publica"/>
        <s v="Entidad Bomberil"/>
        <s v="Persona Natural"/>
        <s v="Persona Juridica"/>
        <s v="Entidad Territorial"/>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2000029811" maxValue="20213000032231"/>
    </cacheField>
    <cacheField name="Fecha de salida" numFmtId="0">
      <sharedItems containsDate="1" containsBlank="1" containsMixedTypes="1" minDate="2021-12-03T00:00:00" maxDate="2022-01-13T00:00:00"/>
    </cacheField>
    <cacheField name="Tiempo de atención" numFmtId="0">
      <sharedItems containsString="0" containsBlank="1" containsNumber="1" containsInteger="1" minValue="0" maxValue="22"/>
    </cacheField>
    <cacheField name="Estado" numFmtId="0">
      <sharedItems/>
    </cacheField>
    <cacheField name="Observaciones" numFmtId="0">
      <sharedItems containsBlank="1"/>
    </cacheField>
    <cacheField name="FECHA DIGITALIZACIÓN DOCUMENTO DE RESPUESTA" numFmtId="0">
      <sharedItems containsDate="1" containsBlank="1" containsMixedTypes="1" minDate="2021-01-11T00:00:00" maxDate="2022-01-1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8">
  <r>
    <x v="0"/>
    <x v="0"/>
    <s v="Cundinamarca"/>
    <s v=" CONTRALORIA DELEGADA PARA EL SECTOR DE INFRAESTRUTURA CAROLINA SANCHEZ BRAVO"/>
    <s v="Entidad Publica"/>
    <x v="0"/>
    <s v=" CI. COMUNICACION DE OBSERVACION DNBC-DENUNCIA 208778-82111-DD."/>
    <s v=" Alvaro Perez"/>
    <s v="Contratación "/>
    <s v="Subdirección Administrativa y Financiera "/>
    <s v=" PETICION ENTRE AUTORIDADES"/>
    <n v="10"/>
    <s v=" 20213800099722"/>
    <s v=" 2021-09-01 09:25:01.684597"/>
    <s v=" 20213000023371"/>
    <d v="2021-09-07T00:00:00"/>
    <n v="6"/>
    <s v="Cumplido"/>
    <m/>
    <d v="2021-09-07T00:00:00"/>
    <s v="PDF"/>
    <s v="SI"/>
    <m/>
    <m/>
  </r>
  <r>
    <x v="0"/>
    <x v="0"/>
    <s v="Bolívar"/>
    <s v=" ALCALDIA MUNICIPAL SITIONUEVO PLANEACION"/>
    <s v="Entidad Territorial"/>
    <x v="0"/>
    <s v=" CI. Solicitud de informaciÃ³n - Bomberos Sitionuevo."/>
    <s v=" Carlos Armando Lopez Barrera"/>
    <s v="Oficina Asesora Juridica"/>
    <s v="Dirección General"/>
    <s v=" PETICION DE INTERES GENERAL"/>
    <n v="30"/>
    <s v=" 20213800099732"/>
    <s v=" 2021-09-01 09:30:31.841913"/>
    <n v="20211200000933"/>
    <d v="2021-09-01T00:00:00"/>
    <n v="1"/>
    <s v="Cumplido"/>
    <m/>
    <d v="2021-09-01T00:00:00"/>
    <s v="PDF"/>
    <s v="SI"/>
    <m/>
    <m/>
  </r>
  <r>
    <x v="0"/>
    <x v="0"/>
    <s v="Cundinamarca"/>
    <s v=" CUERPO DE BOMBEROS VOLUNTARIOS DE ANAPOIMA"/>
    <s v="Entidad Bomberil"/>
    <x v="1"/>
    <s v=" CAC. ASUNTO: Respuesta Radicado No. 02EE2020410600000099492 de 2021 â€“ RÃ©gimen Bomberos Voluntarios."/>
    <s v=" Camilo Portilla Quelal"/>
    <s v="Formulación, Actualización y Acompañamiento Normativo y Operativo"/>
    <s v="Subdirección Estratégica y de Coordinación Bomberil "/>
    <s v=" PETICION DE INTERES GENERAL"/>
    <n v="30"/>
    <s v=" 20213800099772"/>
    <s v=" 2021-09-01 09:55:42.290955"/>
    <m/>
    <m/>
    <m/>
    <s v="En proceso"/>
    <m/>
    <m/>
    <m/>
    <m/>
    <m/>
    <s v="al dia 11/10/2021 lleva 28 días "/>
  </r>
  <r>
    <x v="0"/>
    <x v="0"/>
    <s v="Boyacá"/>
    <s v=" ALCALDIA PAJARITO BOYACA PERSONERIA MUNICIPAL"/>
    <s v="Entidad Territorial"/>
    <x v="0"/>
    <s v=" CAC. RemisiÃ³n Derecho de PeticiÃ³n Ticket NÂ° GSC-2021-73846 - ATENCIÃ“N AL CIUDADANO UNGRD."/>
    <s v=" Jorge Restrepo Sanguino"/>
    <s v="Formulación, Actualización y Acompañamiento Normativo y Operativo"/>
    <s v="Subdirección Estratégica y de Coordinación Bomberil "/>
    <s v=" PETICION DE INTERES GENERAL"/>
    <n v="30"/>
    <s v=" 20213800099782"/>
    <s v=" 2021-09-01 10:01:02.646659"/>
    <n v="20212050095821"/>
    <m/>
    <m/>
    <s v="En proceso"/>
    <s v="NO se evidencia documento de salida firmado "/>
    <m/>
    <m/>
    <m/>
    <m/>
    <s v="al dia 11/10/2021 lleva 28 días "/>
  </r>
  <r>
    <x v="0"/>
    <x v="0"/>
    <s v="Bolívar"/>
    <s v=" CUERPO DE BOMBEROS VOLUNTARIOS DE TURBACO - BOLÃVAR"/>
    <s v="Entidad Bomberil"/>
    <x v="2"/>
    <s v=" CAC. SOLICITUD DE APOYO PARA EL FORTALECIMIENTO DE LA ACTIVIDAD BOMBERIL."/>
    <s v=" Jiud Magnoly Gaviria Narvaez"/>
    <s v="Área Cenrtral de Referencia Bomberil"/>
    <s v="Subdirección Estratégica y de Coordinación Bomberil "/>
    <s v=" PETICION DE INTERES GENERAL"/>
    <n v="30"/>
    <s v=" 20213800099822"/>
    <s v=" 2021-09-01 11:15:27.019267"/>
    <m/>
    <m/>
    <m/>
    <s v="En proceso"/>
    <m/>
    <m/>
    <m/>
    <m/>
    <m/>
    <s v="al dia 11/10/2021 lleva 28 días "/>
  </r>
  <r>
    <x v="0"/>
    <x v="0"/>
    <s v="Bogotá"/>
    <s v=" CUERPO DE BOMBEROS OFICIALES BOGOTÃ¡ UAECOB D.C."/>
    <s v="Entidad Bomberil"/>
    <x v="0"/>
    <s v=" CAC. SOLICITUD INFORMACION."/>
    <s v="Lina maria rojas"/>
    <s v="Educación"/>
    <s v="Subdirección Estratégica y de Coordinación Bomberil "/>
    <s v=" PETICION DE INTERES GENERAL"/>
    <n v="30"/>
    <s v=" 20213800099862"/>
    <s v=" 2021-09-01 14:21:13.969695"/>
    <n v="20212000023961"/>
    <d v="2021-10-07T00:00:00"/>
    <n v="27"/>
    <s v="Cumplido"/>
    <m/>
    <s v="7/10/201"/>
    <s v="PDF"/>
    <s v="SI"/>
    <m/>
    <m/>
  </r>
  <r>
    <x v="0"/>
    <x v="0"/>
    <s v="Antioquia"/>
    <s v=" CUERPO DE BOMBEROS VOLUNTARIO DE HELICONIA ANTIOQUIA"/>
    <s v="Entidad Bomberil"/>
    <x v="0"/>
    <s v=" CI. solicitud formal."/>
    <s v=" Jorge Restrepo Sanguino"/>
    <s v="Formulación, Actualización y Acompañamiento Normativo y Operativo"/>
    <s v="Subdirección Estratégica y de Coordinación Bomberil "/>
    <s v=" PETICION DE INTERES GENERAL"/>
    <n v="30"/>
    <s v=" 20213800099892"/>
    <s v=" 2021-09-01 16:03:58.313427"/>
    <m/>
    <d v="2021-09-07T00:00:00"/>
    <n v="6"/>
    <s v="Cumplido"/>
    <s v="SE DIO RESPUESTA MEDIANTE LLAMADA TELEFÓNICA AL COMANDANTE DE BOMBEROS EL DÍA 07/09/2021"/>
    <m/>
    <m/>
    <m/>
    <m/>
    <m/>
  </r>
  <r>
    <x v="0"/>
    <x v="1"/>
    <s v="Boyacá"/>
    <s v=" ANONIMO_PQRSD"/>
    <s v="Persona Natural"/>
    <x v="3"/>
    <s v=" Mala administraciÃ³n del Cuerpo de Bomberos de DUITAMA"/>
    <s v=" Jorge Restrepo Sanguino"/>
    <s v="Formulación, Actualización y Acompañamiento Normativo y Operativo"/>
    <s v="Subdirección Estratégica y de Coordinación Bomberil "/>
    <s v=" PETICION DE INTERES GENERAL"/>
    <n v="30"/>
    <s v=" 20219000099942"/>
    <s v=" 2021-09-02 05:46:53"/>
    <n v="20212050095841"/>
    <d v="2021-09-10T00:00:00"/>
    <n v="7"/>
    <s v="Cumplido"/>
    <m/>
    <d v="2021-09-10T00:00:00"/>
    <s v="PDF"/>
    <s v="SI"/>
    <m/>
    <m/>
  </r>
  <r>
    <x v="0"/>
    <x v="2"/>
    <s v="Cundinamarca"/>
    <s v=" CUERPO DE BOMBEROS VOLUNTARIOS DE SIBATE"/>
    <s v="Entidad Bomberil"/>
    <x v="1"/>
    <s v=" RD: RADICADO 20213800096712"/>
    <s v=" Andrea Bibiana Castañeda Duran"/>
    <s v="Formulación, Actualización y Acompañamiento Normativo y Operativo"/>
    <s v="Subdirección Estratégica y de Coordinación Bomberil "/>
    <s v=" PETICION DE INTERES GENERAL"/>
    <n v="30"/>
    <s v=" 20213800099962"/>
    <s v=" 2021-09-02 10:35:26.797435"/>
    <m/>
    <s v="2/09/2021"/>
    <n v="1"/>
    <s v="Cumplido"/>
    <s v="SE BRINDÓ ASESORÍA DE FORMA PRESENCIAL, EN REUNIÓN CON EL SR. FRANCISCO GAMBOA EL DÍA 2 DE SEPTIEMBRE DE 2021."/>
    <m/>
    <m/>
    <m/>
    <m/>
    <m/>
  </r>
  <r>
    <x v="0"/>
    <x v="0"/>
    <s v="Caquetá"/>
    <s v=" CUERPO DE BOMBEROS VOLUNTARIOS DE SAN VICENTE DEL CAGUAN - CAQUETA"/>
    <s v="Entidad Bomberil"/>
    <x v="0"/>
    <s v=" CAC: SOLICITU DE CERTIFICADO"/>
    <s v=" Jiud Magnoly Gaviria Narvaez"/>
    <s v="Área Cenrtral de Referencia Bomberil"/>
    <s v="Subdirección Estratégica y de Coordinación Bomberil "/>
    <s v=" PETICIÓN DE DOCUMENTOS E INFORMACIÓN"/>
    <n v="20"/>
    <s v=" 20213800100052"/>
    <s v=" 2021-09-02 16:05:18.996042"/>
    <m/>
    <d v="2021-10-07T00:00:00"/>
    <n v="25"/>
    <s v="Cumplido"/>
    <s v="Se da rta vía email, se hizo traslado, en espera de rta."/>
    <d v="2021-10-07T00:00:00"/>
    <s v="PDF"/>
    <s v="SI"/>
    <m/>
    <m/>
  </r>
  <r>
    <x v="0"/>
    <x v="0"/>
    <s v="Antioquia"/>
    <s v=" PREBEL"/>
    <s v="Persona Juridica"/>
    <x v="0"/>
    <s v=" CAC: Derecho de peticiÃ³n"/>
    <s v="Jose Dario Martinez"/>
    <s v="Formulación, Actualización y Acompañamiento Normativo y Operativo"/>
    <s v="Subdirección Estratégica y de Coordinación Bomberil "/>
    <s v=" PETICION DE INTERES GENERAL"/>
    <n v="30"/>
    <s v=" 20213800100062"/>
    <s v=" 2021-09-02 16:23:06.095964"/>
    <m/>
    <s v="21/09/2021"/>
    <n v="13"/>
    <s v="Cumplido"/>
    <s v="Se da traslado al documento a cuerpo oficial de Bomberos de Medellín con # de rad 20212050095871"/>
    <d v="2021-09-21T00:00:00"/>
    <s v="PDF"/>
    <s v="SI"/>
    <m/>
    <m/>
  </r>
  <r>
    <x v="0"/>
    <x v="0"/>
    <s v="Atlántico"/>
    <s v=" ALCALDIA REPELON ATLANTICO"/>
    <s v="Entidad Territorial"/>
    <x v="0"/>
    <s v=" CAC: CreaciÃ³n Cuerpo de Bomberos Municipal - Ley 1575 de 2012"/>
    <s v=" Jorge Restrepo Sanguino"/>
    <s v="Formulación, Actualización y Acompañamiento Normativo y Operativo"/>
    <s v="Subdirección Estratégica y de Coordinación Bomberil "/>
    <s v=" PETICION DE INTERES GENERAL"/>
    <n v="30"/>
    <s v=" 20213800100082"/>
    <s v=" 2021-09-02 17:05:09.076495"/>
    <n v="20212050095861"/>
    <d v="2021-09-22T00:00:00"/>
    <n v="14"/>
    <s v="Cumplido"/>
    <m/>
    <d v="2021-09-22T00:00:00"/>
    <s v="PDF"/>
    <s v="SI"/>
    <m/>
    <m/>
  </r>
  <r>
    <x v="0"/>
    <x v="0"/>
    <s v="Tolima"/>
    <s v=" CUERPO DE BOMBEROS VOLUNTARIOS DE GUAMO"/>
    <s v="Entidad Bomberil"/>
    <x v="0"/>
    <s v=" CAC: SOLICITUD CONCEPTO"/>
    <s v=" Andrea Bibiana Castañeda Duran"/>
    <s v="Formulación, Actualización y Acompañamiento Normativo y Operativo"/>
    <s v="Subdirección Estratégica y de Coordinación Bomberil "/>
    <s v=" PETICION DE INTERES GENERAL"/>
    <n v="30"/>
    <s v=" 20213800100092"/>
    <s v=" 2021-09-03 09:20:30.600972"/>
    <n v="20212050095751"/>
    <d v="2021-09-10T00:00:00"/>
    <n v="5"/>
    <s v="Cumplido"/>
    <m/>
    <d v="2021-09-10T00:00:00"/>
    <s v="PDF"/>
    <s v="SI"/>
    <m/>
    <m/>
  </r>
  <r>
    <x v="0"/>
    <x v="0"/>
    <s v="Cundinamarca"/>
    <s v=" CUERPO DE BOMBEROS VOLUNTARIOS DE SOPO"/>
    <s v="Entidad Bomberil"/>
    <x v="0"/>
    <s v=" CAC: Derecho de peticiÃ³n"/>
    <s v="Jose teuta"/>
    <s v="Educación"/>
    <s v="Subdirección Estratégica y de Coordinación Bomberil "/>
    <s v=" PETICION DE INTERES GENERAL"/>
    <n v="30"/>
    <s v=" 20213800100142"/>
    <s v=" 2021-09-03 10:27:25.932843"/>
    <n v="20212000023691"/>
    <d v="2021-09-22T00:00:00"/>
    <n v="13"/>
    <s v="Cumplido"/>
    <m/>
    <d v="2021-09-22T00:00:00"/>
    <s v="PDF"/>
    <s v="SI"/>
    <m/>
    <m/>
  </r>
  <r>
    <x v="0"/>
    <x v="0"/>
    <s v="Tolima"/>
    <s v=" RICARDO SALAMANCA"/>
    <s v="Persona Natural"/>
    <x v="1"/>
    <s v=" CAC: peticiÃ³n ciudadana"/>
    <s v=" Andrea Bibiana Castañeda Duran"/>
    <s v="Formulación, Actualización y Acompañamiento Normativo y Operativo"/>
    <s v="Subdirección Estratégica y de Coordinación Bomberil "/>
    <s v=" PETICION DE INTERES GENERAL"/>
    <n v="30"/>
    <s v=" 20213800100172"/>
    <s v=" 2021-09-03 11:22:23.229703"/>
    <n v="20212050096291"/>
    <d v="2021-10-05T00:00:00"/>
    <n v="22"/>
    <s v="Cumplido"/>
    <m/>
    <d v="2021-10-05T00:00:00"/>
    <s v="PDF"/>
    <s v="SI"/>
    <m/>
    <m/>
  </r>
  <r>
    <x v="0"/>
    <x v="0"/>
    <s v="Santander"/>
    <s v=" JUZGADO CATORCE ADMINISTRATIVO ORAL DEL CIRCUITO JUDICIAL DE BUCARAMANGA"/>
    <s v="Entidad Publica"/>
    <x v="0"/>
    <s v=" CAC: 2021-105 AT DESACATO NOTIFICA AUTO DA APERTURA A INCIDENTE +TRASLADO"/>
    <s v=" Jorge Restrepo Sanguino"/>
    <s v="Formulación, Actualización y Acompañamiento Normativo y Operativo"/>
    <s v="Subdirección Estratégica y de Coordinación Bomberil "/>
    <s v=" PETICION ENTRE AUTORIDADES"/>
    <n v="10"/>
    <s v=" 20213800100212"/>
    <s v=" 2021-09-03 12:00:46.178184"/>
    <n v="20212050095931"/>
    <d v="2021-09-08T00:00:00"/>
    <n v="3"/>
    <s v="Cumplido"/>
    <m/>
    <d v="2021-09-08T00:00:00"/>
    <s v="PDF"/>
    <s v="SI"/>
    <m/>
    <m/>
  </r>
  <r>
    <x v="0"/>
    <x v="0"/>
    <s v="Antioquia"/>
    <s v=" JUZGADO SEGUNDO PENAL"/>
    <s v="Entidad Publica"/>
    <x v="0"/>
    <s v=" CAC: URGENTE - TUTELA"/>
    <s v=" Andrea Bibiana Castañeda Duran"/>
    <s v="Formulación, Actualización y Acompañamiento Normativo y Operativo"/>
    <s v="Subdirección Estratégica y de Coordinación Bomberil "/>
    <s v=" PETICION ENTRE AUTORIDADES"/>
    <n v="10"/>
    <s v=" 20213800100302"/>
    <s v=" 2021-09-03 16:39:17.446053"/>
    <s v="20212050095741 "/>
    <s v="7/09/2021"/>
    <n v="2"/>
    <s v="Cumplido"/>
    <m/>
    <s v="7/09/2021"/>
    <s v="PDF"/>
    <s v="SI"/>
    <m/>
    <m/>
  </r>
  <r>
    <x v="0"/>
    <x v="0"/>
    <s v="Bogotá"/>
    <s v=" RM INGENIEROS"/>
    <s v="Persona Juridica"/>
    <x v="0"/>
    <s v=" CAC:CSC CARIBE- Oficio CSC_CB-007 Solicitud de informaciÃ³n DNBC"/>
    <s v=" Luis Alberto Valencia Pulido"/>
    <s v="Área Cenrtral de Referencia Bomberil"/>
    <s v="Subdirección Estratégica y de Coordinación Bomberil "/>
    <s v=" PETICION DE INTERES GENERAL"/>
    <n v="30"/>
    <s v=" 20213800100322"/>
    <s v=" 2021-09-03 17:08:54.113238"/>
    <m/>
    <m/>
    <m/>
    <s v="En proceso"/>
    <m/>
    <m/>
    <m/>
    <m/>
    <m/>
    <s v="al dia 11/10/2021 lleva 26 dias "/>
  </r>
  <r>
    <x v="0"/>
    <x v="0"/>
    <s v="Santander"/>
    <s v=" GOBERNACION DE SANTANDER"/>
    <s v="Entidad Territorial"/>
    <x v="2"/>
    <s v=" CAC. Solicitud visita especial por parte del Ã¡rea de infraestructura de la DNBC para revisiÃ³n de lotes y asesorÃ­a para construcciÃ³n de estaciones de bomberos."/>
    <s v=" Yerky Sneider Garavito Cancelado"/>
    <s v="Subdirección Administrativa y Financiera"/>
    <s v="Subdirección Administrativa y Financiera "/>
    <s v=" PETICION DE INTERES GENERAL"/>
    <n v="30"/>
    <s v=" 20213800100352"/>
    <s v=" 2021-09-06 09:20:44.055753"/>
    <m/>
    <m/>
    <m/>
    <s v="En proceso"/>
    <m/>
    <m/>
    <m/>
    <m/>
    <m/>
    <s v="al dia 11/10/2021 lleva 25 dias "/>
  </r>
  <r>
    <x v="0"/>
    <x v="0"/>
    <s v="Boyacá"/>
    <s v=" CUERPO DE BOMBEROS VOLUNTARIOS DE RAMIRIQUI"/>
    <s v="Entidad Bomberil"/>
    <x v="0"/>
    <s v=" CAC. Solicitud certificaciÃ³n unidades activas bomberos RamiriquÃ­."/>
    <s v=" Luis Alberto Valencia Pulido"/>
    <s v="Área Cenrtral de Referencia Bomberil"/>
    <s v="Subdirección Estratégica y de Coordinación Bomberil "/>
    <s v=" PETICIÓN DE DOCUMENTOS E INFORMACIÓN"/>
    <n v="30"/>
    <s v=" 20213800100402"/>
    <s v=" 2021-09-06 10:13:42.114724"/>
    <n v="20212100023231"/>
    <d v="2021-09-13T00:00:00"/>
    <n v="5"/>
    <s v="Cumplido"/>
    <s v="Se da respuesta a través de correo electrónico con radicado No. 20212100023231 el día 13/09/2021"/>
    <m/>
    <m/>
    <m/>
    <m/>
    <s v="no se evidencia documento de salida "/>
  </r>
  <r>
    <x v="0"/>
    <x v="0"/>
    <s v="Tolima"/>
    <s v=" NO MAS CORRUPCION PRADO TOLIMA"/>
    <s v="Persona Natural"/>
    <x v="4"/>
    <s v=" CAC. NO MAS CORRUPCION EN LA UNIDAD DE BOMBEROS DEL MUNICIPIO DE PRADO."/>
    <s v=" Cristian Fernando Salcedo Rueda"/>
    <s v="Inpección, Vigilancia y Control"/>
    <s v="Subdirección Estratégica y de Coordinación Bomberil "/>
    <s v=" PETICION DE INTERES GENERAL"/>
    <n v="30"/>
    <s v=" 20213800100462"/>
    <s v=" 2021-09-06 10:50:34.73353"/>
    <m/>
    <m/>
    <m/>
    <s v="En proceso"/>
    <s v="al día 12/10/2021 lleva 24 días"/>
    <m/>
    <m/>
    <m/>
    <m/>
    <m/>
  </r>
  <r>
    <x v="0"/>
    <x v="0"/>
    <s v="Santander"/>
    <s v=" JUZGADO TERCERO ADMINISTRATIVO"/>
    <s v="Entidad Publica"/>
    <x v="1"/>
    <s v=" CAC. OFICIO JTC-1400 EN RAD. NÂ° 7300133310032008003400 - CITAR ESTO AL CONTESTAR"/>
    <s v=" Carlos Armando Lopez Barrera"/>
    <s v="Oficina Asesora Juridica"/>
    <s v="Dirección General"/>
    <s v=" PETICION ENTRE AUTORIDADES"/>
    <n v="10"/>
    <s v=" 20213800100482"/>
    <s v=" 2021-09-06 11:00:55.996654"/>
    <n v="20211200000953"/>
    <d v="2021-09-20T00:00:00"/>
    <n v="10"/>
    <s v="Cumplido"/>
    <m/>
    <d v="2021-09-20T00:00:00"/>
    <s v="PDF"/>
    <s v="SI"/>
    <m/>
    <m/>
  </r>
  <r>
    <x v="0"/>
    <x v="0"/>
    <s v="Santander"/>
    <s v=" GOBERNACION DE SANTANDER"/>
    <s v="Entidad Bomberil"/>
    <x v="2"/>
    <s v=" CAC. Solicitud visita especial por parte del Ã¡rea de infraestructura de la DNBC para revisiÃ³n de lotes y asesorÃ­a para construcciÃ³n de estaciones de bomberos."/>
    <s v=" Yerky Sneider Garavito Cancelado"/>
    <s v="Subdirección Administrativa y Financiera"/>
    <s v="Subdirección Estratégica y de Coordinación Bomberil "/>
    <s v=" PETICION DE INTERES GENERAL"/>
    <n v="30"/>
    <s v=" 20213800100532"/>
    <s v=" 2021-09-06 11:37:43.108566"/>
    <m/>
    <m/>
    <m/>
    <s v="En proceso"/>
    <m/>
    <m/>
    <m/>
    <m/>
    <m/>
    <m/>
  </r>
  <r>
    <x v="0"/>
    <x v="0"/>
    <s v="Cundinamarca"/>
    <s v=" PERSONERIA MUNICIPAL DE CHIA"/>
    <s v="Entidad Territorial"/>
    <x v="0"/>
    <s v=" CAC. Traslado por competencia, peticiÃ³n de informaiciÃ³n de la PersonerÃ­a de chia -"/>
    <s v=" Andrea Bibiana Castañeda Duran"/>
    <s v="Formulación, Actualización y Acompañamiento Normativo y Operativo"/>
    <s v="Subdirección Estratégica y de Coordinación Bomberil "/>
    <s v=" PETICIÓN DE DOCUMENTOS E INFORMACIÓN"/>
    <n v="30"/>
    <s v=" 20213800100772"/>
    <s v=" 2021-09-07 11:48:26.260607"/>
    <n v="20212050096101"/>
    <d v="2021-09-22T00:00:00"/>
    <n v="11"/>
    <s v="Cumplido"/>
    <m/>
    <d v="2021-09-22T00:00:00"/>
    <s v="PDF"/>
    <s v="SI"/>
    <m/>
    <m/>
  </r>
  <r>
    <x v="0"/>
    <x v="0"/>
    <s v="Antioquia"/>
    <s v=" IDALIA AMPARO GONZALEZ GIRALDO SECRETARIA DE GOBIERNO GOBERNACION DE ANTIOQUIA"/>
    <s v="Entidad Territorial"/>
    <x v="3"/>
    <s v=" CAC. SOLICITUD DE VISITAS VERIFICACION CONDICIONES DE OPERATIVIDAD"/>
    <s v=" Cristian Fernando Salcedo Rueda"/>
    <s v="Inpección, Vigilancia y Control"/>
    <s v="Subdirección Estratégica y de Coordinación Bomberil "/>
    <s v=" PETICION DE INTERES GENERAL"/>
    <n v="30"/>
    <s v=" 20213800100832"/>
    <s v=" 2021-09-07 12:30:07.875881"/>
    <m/>
    <m/>
    <m/>
    <s v="En proceso"/>
    <m/>
    <m/>
    <m/>
    <m/>
    <m/>
    <s v="al día 12/10/2021 lleva 25 días "/>
  </r>
  <r>
    <x v="0"/>
    <x v="0"/>
    <s v="Casanare"/>
    <s v=" CUERPO DE BOMBEROS VOLUNTARIOS DE PORE"/>
    <s v="Entidad Bomberil"/>
    <x v="1"/>
    <s v=" CAC. CONCEPTO FAVORABLE DE COMPRA DE VEHICULOS Y HERRAMIENTAS CON LA SOBRE TASA BOMBERIL"/>
    <s v=" Andrea Bibiana Castañeda Duran"/>
    <s v="Formulación, Actualización y Acompañamiento Normativo y Operativo"/>
    <s v="Subdirección Estratégica y de Coordinación Bomberil "/>
    <s v=" PETICION DE INTERES GENERAL"/>
    <n v="30"/>
    <s v=" 20213800100862"/>
    <s v=" 2021-09-07 14:43:47.468485"/>
    <n v="20212050096301"/>
    <m/>
    <m/>
    <s v="Cumplido"/>
    <m/>
    <d v="2021-09-24T00:00:00"/>
    <s v="PDF"/>
    <s v="SI"/>
    <m/>
    <m/>
  </r>
  <r>
    <x v="0"/>
    <x v="0"/>
    <s v="Boyacá"/>
    <s v=" CUERPO DE BOMBEROS GUICAN DE LA SIERRA"/>
    <s v="Entidad Bomberil"/>
    <x v="0"/>
    <s v=" CAC. SOLICITUD CERTIFICACIÃ“N REGISTRO RUE - BOMBEROS GUICAN"/>
    <s v=" Luis Alberto Valencia Pulido"/>
    <s v="Área Cenrtral de Referencia Bomberil"/>
    <s v="Subdirección Estratégica y de Coordinación Bomberil "/>
    <s v=" PETICIÓN DE DOCUMENTOS E INFORMACIÓN"/>
    <n v="20"/>
    <s v=" 20213800100892"/>
    <s v=" 2021-09-07 15:26:31.727286"/>
    <s v=" 20212100023491"/>
    <d v="2021-09-13T00:00:00"/>
    <n v="4"/>
    <s v="Cumplido"/>
    <m/>
    <d v="2021-09-13T00:00:00"/>
    <m/>
    <m/>
    <m/>
    <s v="no se evidencia documento de salida "/>
  </r>
  <r>
    <x v="0"/>
    <x v="0"/>
    <s v="Tolima"/>
    <s v=" CUERPO DE BOMBEROS VOLUNTARIOS DE PLANADAS - TOLIMA"/>
    <s v="Entidad Bomberil"/>
    <x v="1"/>
    <s v=" CAC. APOYO AL CUERPO DE BOMBEROS PLANADAS"/>
    <s v=" Ronny Estiven Romero Velandia"/>
    <s v="Formulación, Actualización y Acompañamiento Normativo y Operativo"/>
    <s v="Subdirección Estratégica y de Coordinación Bomberil "/>
    <s v=" PETICION DE INTERES GENERAL"/>
    <n v="30"/>
    <s v=" 20213800101022"/>
    <s v=" 2021-09-07 17:18:48.819939"/>
    <m/>
    <m/>
    <m/>
    <s v="En proceso"/>
    <m/>
    <m/>
    <m/>
    <m/>
    <m/>
    <s v="al dia 12/10/2021 lleva 25 días "/>
  </r>
  <r>
    <x v="0"/>
    <x v="0"/>
    <s v="Vichada"/>
    <s v=" CUERPO DE BOMBEROS VOLUNTARIOS DE LA PRIMAVERA"/>
    <s v="Entidad Bomberil"/>
    <x v="1"/>
    <s v=" CAC. SOLICITUD DE CONCEPTO JURIDICO"/>
    <s v=" Ronny Estiven Romero Velandia"/>
    <s v="Formulación, Actualización y Acompañamiento Normativo y Operativo"/>
    <s v="Subdirección Estratégica y de Coordinación Bomberil "/>
    <s v=" PETICION DE INTERES GENERAL"/>
    <n v="30"/>
    <s v=" 20213800101032"/>
    <s v=" 2021-09-07 17:27:03.203359"/>
    <m/>
    <m/>
    <m/>
    <s v="En proceso"/>
    <m/>
    <m/>
    <m/>
    <m/>
    <m/>
    <s v="al dia 12/10/2021 lleva 25 días "/>
  </r>
  <r>
    <x v="0"/>
    <x v="0"/>
    <s v="Cauca"/>
    <s v=" CUERPO DE BOMBEROS VOLUNTARIOS PRADERA"/>
    <s v="Entidad Bomberil"/>
    <x v="1"/>
    <s v=" CAC: Consulta jurÃ­dica"/>
    <s v=" Ronny Estiven Romero Velandia"/>
    <s v="Formulación, Actualización y Acompañamiento Normativo y Operativo"/>
    <s v="Subdirección Estratégica y de Coordinación Bomberil "/>
    <s v=" PETICION DE INTERES GENERAL"/>
    <n v="30"/>
    <s v=" 20213800101042"/>
    <s v=" 2021-09-08 11:45:09.882847"/>
    <m/>
    <m/>
    <m/>
    <s v="En proceso"/>
    <m/>
    <m/>
    <m/>
    <m/>
    <m/>
    <s v="al dia 12/10/2021 lleva 24 días "/>
  </r>
  <r>
    <x v="0"/>
    <x v="0"/>
    <s v="Cundinamarca"/>
    <s v=" CUERPO DE BOMBEROS VOLUNTARIOS AGUA DE DIOS CUERPO DE BOMBEROS VOLUNTARIOS AGUA DE DIOS"/>
    <s v="Entidad Bomberil"/>
    <x v="2"/>
    <s v=" CAC: ACTA ASAMBLEA REGULARIZACIÃ“N Y POSTULACION DE HOJAS DE VIDA CUERPO DE BOMBEROS VOLUNTARIOS DE AGUA DE DIOS"/>
    <s v=" Cristian Fernando Salcedo Rueda"/>
    <s v="Inpección, Vigilancia y Control"/>
    <s v="Subdirección Estratégica y de Coordinación Bomberil "/>
    <s v=" PETICION DE INTERES GENERAL"/>
    <n v="30"/>
    <s v=" 20213800101052"/>
    <s v=" 2021-09-08 11:50:26.210638"/>
    <m/>
    <m/>
    <m/>
    <s v="En proceso"/>
    <m/>
    <m/>
    <m/>
    <m/>
    <m/>
    <s v="al dia 12/10/2021 lleva 24 días "/>
  </r>
  <r>
    <x v="0"/>
    <x v="0"/>
    <s v="Bogotá"/>
    <s v=" EDGAR HERNAN PRADA"/>
    <s v="Persona Natural"/>
    <x v="3"/>
    <s v=" CI: Denuncia DNBC"/>
    <s v=" Alvaro Perez"/>
    <s v="Contratación "/>
    <s v="Subdirección Administrativa y Financiera "/>
    <s v=" PETICION DE INTERES GENERAL"/>
    <n v="30"/>
    <s v=" 20213800101102"/>
    <s v=" 2021-09-08 12:31:20.353583"/>
    <m/>
    <m/>
    <m/>
    <s v="Cumplido"/>
    <s v="se archiva el orfeo por no cumplir los requisitos de denuncia que trata el articulo 60 del código de procedimiento penal"/>
    <m/>
    <m/>
    <m/>
    <m/>
    <m/>
  </r>
  <r>
    <x v="0"/>
    <x v="0"/>
    <s v="Cundinamarca"/>
    <s v=" ISELE PAOLA TOSCANO RIVERO"/>
    <s v="Persona Natural"/>
    <x v="1"/>
    <s v=" CAC: Discusiones internas"/>
    <s v=" Andrea Bibiana Castañeda Duran"/>
    <s v="Formulación, Actualización y Acompañamiento Normativo y Operativo"/>
    <s v="Subdirección Estratégica y de Coordinación Bomberil "/>
    <s v=" PETICIÓN DE DOCUMENTOS E INFORMACIÓN"/>
    <n v="20"/>
    <s v=" 20213800101112"/>
    <s v=" 2021-09-08 12:38:27.838683"/>
    <n v="20212050096311"/>
    <d v="2021-10-05T00:00:00"/>
    <s v="18 DIAS"/>
    <s v="Cumplido"/>
    <m/>
    <d v="2021-10-05T00:00:00"/>
    <s v="PDF"/>
    <s v="SI"/>
    <m/>
    <m/>
  </r>
  <r>
    <x v="0"/>
    <x v="0"/>
    <s v="Antioquia"/>
    <s v=" CUERPO DE BOMBEROS VOLUNTARIOS DE BELLO"/>
    <s v="Entidad Bomberil"/>
    <x v="3"/>
    <s v=" CAC: Denuncia de cuerpo de bomberos"/>
    <s v="MAURICIO DELGADO"/>
    <s v="Educación"/>
    <s v="Subdirección Estratégica y de Coordinación Bomberil "/>
    <s v=" PETICION DE INTERES PARTICULAR"/>
    <n v="30"/>
    <s v=" 20213800101132"/>
    <s v=" 2021-09-08 12:43:14.388496"/>
    <n v="20212000023411"/>
    <d v="2021-09-22T00:00:00"/>
    <n v="10"/>
    <s v="Cumplido"/>
    <m/>
    <d v="2021-09-22T00:00:00"/>
    <s v="PDF"/>
    <s v="SI"/>
    <m/>
    <m/>
  </r>
  <r>
    <x v="0"/>
    <x v="0"/>
    <s v="Cundinamarca"/>
    <s v=" CUERPO DE BOMBEROS VOLUNTARIOS DE ANAPOIMA"/>
    <s v="Entidad Bomberil"/>
    <x v="1"/>
    <s v=" CAC: Traslado EXT_S21-00073101-PQRSD-070852-PQR"/>
    <s v=" Jorge Restrepo Sanguino"/>
    <s v="Formulación, Actualización y Acompañamiento Normativo y Operativo"/>
    <s v="Subdirección Estratégica y de Coordinación Bomberil "/>
    <s v=" PETICION DE INTERES GENERAL"/>
    <n v="30"/>
    <s v=" 20213800101202"/>
    <s v=" 2021-09-08 15:44:47.74322"/>
    <m/>
    <m/>
    <m/>
    <s v="En proceso"/>
    <m/>
    <m/>
    <m/>
    <m/>
    <m/>
    <s v="al dia 19/10/2021 lleva 28 dias "/>
  </r>
  <r>
    <x v="0"/>
    <x v="0"/>
    <s v="Cauca"/>
    <s v=" ALEJANDRA ARENAS"/>
    <s v="Persona Natural"/>
    <x v="1"/>
    <s v=" CAC: Caso Teniente Bertha Betancur Betancourt- Ansermanuevo Valle del Cauca"/>
    <s v=" Camilo Portilla Quelal"/>
    <s v="Formulación, Actualización y Acompañamiento Normativo y Operativo"/>
    <s v="Subdirección Estratégica y de Coordinación Bomberil "/>
    <s v=" PETICION DE INTERES PARTICULAR"/>
    <n v="30"/>
    <s v=" 20213800101262"/>
    <s v=" 2021-09-09 08:36:36.278381"/>
    <m/>
    <m/>
    <m/>
    <s v="En proceso"/>
    <m/>
    <m/>
    <m/>
    <m/>
    <m/>
    <s v="al dia 19/10/2021 lleva 29 dias "/>
  </r>
  <r>
    <x v="0"/>
    <x v="0"/>
    <s v="Santander"/>
    <s v=" SECRETARIA DEL INTERIOR NORTE DE SANTANDER"/>
    <s v="Persona Juridica"/>
    <x v="2"/>
    <s v=" CAC: RemisiÃ³n CDP para suscripciÃ³n de convenios dentro de la ejecuciÃ³n del plan de acciÃ³n 2021"/>
    <s v=" Jiud Magnoly Gaviria Narvaez"/>
    <s v="Área Cenrtral de Referencia Bomberil"/>
    <s v="Subdirección Estratégica y de Coordinación Bomberil "/>
    <s v=" PETICION DE INTERES GENERAL"/>
    <n v="30"/>
    <s v=" 20213800101272"/>
    <s v=" 2021-09-09 08:40:01.53738"/>
    <m/>
    <m/>
    <m/>
    <s v="En proceso"/>
    <m/>
    <m/>
    <m/>
    <m/>
    <m/>
    <s v="al día 19/10/2021 lleva 29 dias "/>
  </r>
  <r>
    <x v="0"/>
    <x v="0"/>
    <s v="Santander"/>
    <s v=" CORTE CONSTITUCIONAL SALA CUARTA DE REVISION"/>
    <s v="Entidad Publica"/>
    <x v="3"/>
    <s v=" CAC: T-8135737 Auto 19-jul-21 Traslado"/>
    <s v=" Carlos Armando Lopez Barrera"/>
    <s v="Oficina Asesora Juridica"/>
    <s v="Dirección General"/>
    <s v=" PETICION ENTRE AUTORIDADES"/>
    <n v="10"/>
    <s v=" 20213800101282"/>
    <s v=" 2021-09-09 10:27:15.567354"/>
    <n v="20212050095971"/>
    <d v="2021-09-13T00:00:00"/>
    <n v="2"/>
    <s v="Cumplido"/>
    <m/>
    <d v="2021-09-13T00:00:00"/>
    <s v="PDF"/>
    <s v="SI"/>
    <m/>
    <m/>
  </r>
  <r>
    <x v="0"/>
    <x v="0"/>
    <s v="Caquetá"/>
    <s v=" ALCALDIA MORELIA CAQUETA"/>
    <s v="Entidad Territorial"/>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s v="Subdirección Estratégica y de Coordinación Bomberil "/>
    <s v=" PETICION DE INTERES GENERAL"/>
    <n v="30"/>
    <s v=" 20213800101302"/>
    <s v=" 2021-09-09 11:55:48.265117"/>
    <m/>
    <m/>
    <m/>
    <s v="En proceso"/>
    <m/>
    <m/>
    <m/>
    <m/>
    <m/>
    <s v="al dia 19/10/2021 lleva 29 dias "/>
  </r>
  <r>
    <x v="0"/>
    <x v="0"/>
    <s v="Meta"/>
    <s v=" EBERT ANTONIO RINCON DEVIA"/>
    <s v="Persona Natural"/>
    <x v="1"/>
    <s v=" CAC: CONCEPTO"/>
    <s v=" Melba Vidal"/>
    <s v="Formulación, Actualización y Acompañamiento Normativo y Operativo"/>
    <s v="Subdirección Estratégica y de Coordinación Bomberil "/>
    <s v=" PETICION DE INTERES GENERAL"/>
    <n v="30"/>
    <s v=" 20213800101322"/>
    <s v=" 2021-09-09 12:19:17.905325"/>
    <m/>
    <m/>
    <m/>
    <s v="En proceso"/>
    <m/>
    <m/>
    <m/>
    <m/>
    <m/>
    <s v="al dia 19/10/2021 lleva 29 dias "/>
  </r>
  <r>
    <x v="0"/>
    <x v="0"/>
    <s v="Cundinamarca"/>
    <s v=" PROCURADURÃ­A 1 DELEGADA CONTRATACIÃ³N ESTATAL MARIA CECILIA RUBIANO VARGAS SECRETARIO GRADO 11"/>
    <s v="Entidad Territorial"/>
    <x v="0"/>
    <s v=" CAC: Solicitud ordenada en auto Expediente No. IUS-E-2021-205583 IUC-D-2021-1848553"/>
    <s v=" Alvaro Perez"/>
    <s v="Contratación "/>
    <s v="Subdirección Estratégica y de Coordinación Bomberil "/>
    <s v=" PETICIÓN DE DOCUMENTOS E INFORMACIÓN"/>
    <n v="30"/>
    <s v=" 20213800101372"/>
    <s v=" 2021-09-09 12:53:03.197106"/>
    <m/>
    <m/>
    <m/>
    <s v="En proceso"/>
    <m/>
    <m/>
    <m/>
    <m/>
    <m/>
    <s v="al dia 19/10/2021 lleva 29 dias "/>
  </r>
  <r>
    <x v="0"/>
    <x v="0"/>
    <s v="Bolívar"/>
    <s v=" ASOCIACION DE BOMBEROS RESCATES Y SIMILARES DE BOLIVAR, ASDEBERBOL"/>
    <s v="Entidad Bomberil"/>
    <x v="2"/>
    <s v=" RD: INQUIETUDES A SER RESUELTAS"/>
    <s v=" Edgar Alexander Maya Lopez"/>
    <s v="Formulación, Actualización y Acompañamiento Normativo y Operativo"/>
    <s v="Subdirección Estratégica y de Coordinación Bomberil "/>
    <s v=" PETICION DE INTERES GENERAL"/>
    <n v="30"/>
    <s v=" 20213800101402"/>
    <s v=" 2021-09-09 13:33:56.41642"/>
    <m/>
    <m/>
    <m/>
    <s v="En proceso"/>
    <m/>
    <m/>
    <m/>
    <m/>
    <m/>
    <s v="al dia 19/10/2021 lleva 29 dias "/>
  </r>
  <r>
    <x v="0"/>
    <x v="0"/>
    <s v="Nariño"/>
    <s v=" CUERPO DE BOMBEROS VOLUNTARIOS DE SAPUYES"/>
    <s v="Entidad Bomberil"/>
    <x v="2"/>
    <s v=" CAC: OFICIO SOLICITUD"/>
    <s v=" Jiud Magnoly Gaviria Narvaez"/>
    <s v="Área Cenrtral de Referencia Bomberil"/>
    <s v="Subdirección Estratégica y de Coordinación Bomberil "/>
    <s v=" PETICION DE INTERES GENERAL"/>
    <n v="30"/>
    <s v=" 20213800101422"/>
    <s v=" 2021-09-09 13:44:13.75543"/>
    <m/>
    <m/>
    <m/>
    <s v="En proceso"/>
    <m/>
    <m/>
    <m/>
    <m/>
    <m/>
    <s v="al dia 19/10/2021 lleva 29 dias "/>
  </r>
  <r>
    <x v="0"/>
    <x v="0"/>
    <s v="Cundinamarca"/>
    <s v=" CRISTIAN SUAREZ"/>
    <s v="Entidad Publica"/>
    <x v="0"/>
    <s v=" CI. Derecho de peticiÃ³n"/>
    <s v="Lina maria rojas"/>
    <s v="Educación"/>
    <s v="Subdirección Estratégica y de Coordinación Bomberil "/>
    <s v=" PETICION DE INTERES GENERAL"/>
    <n v="30"/>
    <s v=" 20213800101472"/>
    <s v=" 2021-09-10 13:08:33.454628"/>
    <m/>
    <d v="2021-09-15T00:00:00"/>
    <n v="3"/>
    <s v="Cumplido"/>
    <s v="Se archiva por ser informativo, esta dirigido al Ministerio de Educación, se hará seguimiento por si es requerida información desde el MEN."/>
    <m/>
    <m/>
    <m/>
    <m/>
    <m/>
  </r>
  <r>
    <x v="0"/>
    <x v="0"/>
    <s v="Santander"/>
    <s v=" CUERPO DE BOMBEROS VOLUNTARIOS DE LOS SANTOS"/>
    <s v="Entidad Bomberil"/>
    <x v="3"/>
    <s v=" CAC. DERECHO DE PETICION"/>
    <s v=" Edgar Alexander Maya Lopez"/>
    <s v="Formulación, Actualización y Acompañamiento Normativo y Operativo"/>
    <s v="Subdirección Estratégica y de Coordinación Bomberil "/>
    <s v=" PETICION DE INTERES GENERAL"/>
    <n v="30"/>
    <s v=" 20213800101482"/>
    <s v=" 2021-09-10 13:13:32.537622"/>
    <m/>
    <m/>
    <m/>
    <s v="En proceso"/>
    <m/>
    <m/>
    <m/>
    <m/>
    <m/>
    <s v="al dia 19/10/2021 lleva 27 dias  "/>
  </r>
  <r>
    <x v="0"/>
    <x v="0"/>
    <s v="Meta"/>
    <s v=" BOMBEROS CASTILLA"/>
    <s v="Entidad Bomberil"/>
    <x v="1"/>
    <s v=" CAC. Solicitud"/>
    <s v=" Andrea Bibiana Castañeda Duran"/>
    <s v="Formulación, Actualización y Acompañamiento Normativo y Operativo"/>
    <s v="Subdirección Estratégica y de Coordinación Bomberil "/>
    <s v=" PETICION DE INTERES GENERAL"/>
    <n v="30"/>
    <s v=" 20213800101532"/>
    <s v=" 2021-09-10 15:05:13.479148"/>
    <n v="20212050096351"/>
    <d v="2021-10-07T00:00:00"/>
    <n v="19"/>
    <s v="Cumplido"/>
    <m/>
    <d v="2021-10-07T00:00:00"/>
    <s v="PDF"/>
    <s v="SI"/>
    <m/>
    <m/>
  </r>
  <r>
    <x v="0"/>
    <x v="0"/>
    <s v="No Reporta"/>
    <s v=" ISELE PAOLA TOSCANO RIVERO"/>
    <s v="Persona Natural"/>
    <x v="0"/>
    <s v=" CAC. Pregunta de convenio de sobretasa"/>
    <s v=" Andrea Bibiana Castañeda Duran"/>
    <s v="Formulación, Actualización y Acompañamiento Normativo y Operativo"/>
    <s v="Subdirección Estratégica y de Coordinación Bomberil "/>
    <s v=" PETICIÓN DE DOCUMENTOS E INFORMACIÓN"/>
    <n v="20"/>
    <s v=" 20213800101542"/>
    <s v=" 2021-09-10 15:23:31.777634"/>
    <n v="20212050096311"/>
    <d v="2021-09-24T00:00:00"/>
    <n v="10"/>
    <s v="Cumplido"/>
    <m/>
    <d v="2021-09-24T00:00:00"/>
    <s v="PDF"/>
    <s v="SI"/>
    <m/>
    <m/>
  </r>
  <r>
    <x v="0"/>
    <x v="0"/>
    <s v="Santander"/>
    <s v=" DELEGACIÃ³N DE BOMBEROS SANTANDER"/>
    <s v="Entidad Bomberil"/>
    <x v="0"/>
    <s v=" CAC: INVESTIGACIÃ“N"/>
    <s v=" Luis Alberto Valencia Pulido"/>
    <s v="Área Cenrtral de Referencia Bomberil"/>
    <s v="Subdirección Estratégica y de Coordinación Bomberil "/>
    <s v=" PETICIÓN DE DOCUMENTOS E INFORMACIÓN"/>
    <n v="20"/>
    <s v=" 20213800101762"/>
    <s v=" 2021-09-13 18:03:43.18636"/>
    <m/>
    <m/>
    <m/>
    <s v="Vencido"/>
    <m/>
    <m/>
    <m/>
    <m/>
    <m/>
    <s v="al dia 20/10/2021 lleva 26 dias "/>
  </r>
  <r>
    <x v="0"/>
    <x v="0"/>
    <s v="Cundinamarca"/>
    <s v=" MINISTERIO DE HACIENDA"/>
    <s v="Entidad Publica"/>
    <x v="3"/>
    <s v=" CAC. Ministerio de Hacienda y CrÃ©dito PÃºblico: Radicado de salida 2-2021-047403"/>
    <s v=" Carlos Armando Lopez Barrera"/>
    <s v="Oficina Asesora Juridica"/>
    <s v="Dirección General"/>
    <s v=" PETICION DE INTERES GENERAL"/>
    <n v="30"/>
    <s v=" 20213800101812"/>
    <s v=" 2021-09-13 18:21:53.711088"/>
    <n v="20211200000983"/>
    <d v="2021-10-12T00:00:00"/>
    <n v="21"/>
    <s v="Cumplido"/>
    <m/>
    <d v="2021-10-12T00:00:00"/>
    <s v="PDF"/>
    <s v="SI"/>
    <m/>
    <m/>
  </r>
  <r>
    <x v="0"/>
    <x v="0"/>
    <s v="Bolívar"/>
    <s v=" CUERPO DE BOMBEROS VOLUNTARIOS MAGANGUE - BOLIVAR"/>
    <s v="Entidad Bomberil"/>
    <x v="3"/>
    <s v=" CAC. GOLPE VEHÃCULO DNBC MAGANGUÃ‰ y otros 4 documentos.pdf"/>
    <s v=" Luis Alberto Valencia Pulido"/>
    <s v="Área Cenrtral de Referencia Bomberil"/>
    <s v="Subdirección Estratégica y de Coordinación Bomberil "/>
    <s v=" PETICION DE INTERES GENERAL"/>
    <n v="30"/>
    <s v=" 20213800101892"/>
    <s v=" 2021-09-13 18:50:39.807368"/>
    <m/>
    <m/>
    <m/>
    <s v="En proceso"/>
    <m/>
    <m/>
    <m/>
    <m/>
    <m/>
    <s v="al dia 20/10/2021 lleva 26 dias "/>
  </r>
  <r>
    <x v="0"/>
    <x v="0"/>
    <s v="Cundinamarca"/>
    <s v=" ALCALDIA NILO CUNDINAMARCA"/>
    <s v="Entidad Territorial"/>
    <x v="2"/>
    <s v=" CI: DERECHO DE PETICION POR CALIFICACION CBV DE NILO"/>
    <s v=" Cristian Fernando Salcedo Rueda"/>
    <s v="Inpección, Vigilancia y Control"/>
    <s v="Subdirección Estratégica y de Coordinación Bomberil "/>
    <s v=" PETICION DE INTERES GENERAL"/>
    <n v="30"/>
    <s v=" 20213800101982"/>
    <s v=" 2021-09-13 19:48:32.77548"/>
    <m/>
    <m/>
    <m/>
    <s v="En proceso"/>
    <m/>
    <m/>
    <m/>
    <m/>
    <m/>
    <s v="al dia 20/10/2021 lleva 26 dias "/>
  </r>
  <r>
    <x v="0"/>
    <x v="0"/>
    <s v="Antioquia"/>
    <s v=" DELEGACION DEPARTAMENTAL DE ANTIOQUIA"/>
    <s v="Entidad Territorial"/>
    <x v="1"/>
    <s v=" RD: solicitud concepto juridico"/>
    <s v=" Andrea Bibiana Castañeda Duran"/>
    <s v="Formulación, Actualización y Acompañamiento Normativo y Operativo"/>
    <s v="Subdirección Estratégica y de Coordinación Bomberil "/>
    <s v=" PETICION DE INTERES GENERAL"/>
    <n v="30"/>
    <s v=" 20213800102002"/>
    <s v=" 2021-09-14 09:17:15.450913"/>
    <m/>
    <m/>
    <m/>
    <s v="En proceso"/>
    <m/>
    <m/>
    <m/>
    <m/>
    <m/>
    <s v="al dia 20/10/2021 lleva 25 dias "/>
  </r>
  <r>
    <x v="0"/>
    <x v="0"/>
    <s v="Boyacá"/>
    <s v=" CUERPO DE BOMBEROS DE SANTA MARIA"/>
    <s v="Entidad Bomberil"/>
    <x v="1"/>
    <s v=" CAC. Solicitud de acompaÃ±amiento, inspecciÃ³n, vigilancia y control"/>
    <s v=" Cristian Fernando Salcedo Rueda"/>
    <s v="Inpección, Vigilancia y Control"/>
    <s v="Subdirección Estratégica y de Coordinación Bomberil "/>
    <s v=" PETICION DE INTERES GENERAL"/>
    <n v="30"/>
    <s v=" 20213800102032"/>
    <s v=" 2021-09-14 11:23:56.38029"/>
    <m/>
    <m/>
    <m/>
    <s v="En proceso"/>
    <m/>
    <m/>
    <m/>
    <m/>
    <m/>
    <s v="al dia 20/10/2021 lleva 25 dias "/>
  </r>
  <r>
    <x v="0"/>
    <x v="0"/>
    <s v="Bogotá"/>
    <s v=" MINISTERIO DE HACIENDA"/>
    <s v="Entidad Publica"/>
    <x v="0"/>
    <s v=" CAC. Ministerio de Hacienda y CrÃ©dito PÃºblico: Radicado de salida 2-2021-047415"/>
    <s v=" Carlos Armando Lopez Barrera"/>
    <s v="Oficina Asesora Juridica"/>
    <s v="Dirección General"/>
    <s v=" PETICION DE INTERES GENERAL"/>
    <n v="30"/>
    <s v=" 20213800102042"/>
    <s v=" 2021-09-14 12:00:46.137673"/>
    <n v="20211200000983"/>
    <d v="2021-10-12T00:00:00"/>
    <n v="25"/>
    <s v="Cumplido"/>
    <m/>
    <d v="2021-10-12T00:00:00"/>
    <s v="PDF"/>
    <s v="SI"/>
    <m/>
    <m/>
  </r>
  <r>
    <x v="0"/>
    <x v="0"/>
    <s v="Bogotá"/>
    <s v=" PROCURÃDURIA GENERAL DE LA NACIÃ“N"/>
    <s v="Entidad Territorial"/>
    <x v="0"/>
    <s v=" CAC: Radicado de salida S-2021-039677"/>
    <s v=" Andrea Bibiana Castañeda Duran"/>
    <s v="Formulación, Actualización y Acompañamiento Normativo y Operativo"/>
    <s v="Subdirección Estratégica y de Coordinación Bomberil "/>
    <s v=" PETICION ENTRE AUTORIDADES"/>
    <n v="10"/>
    <s v=" 20213800102052"/>
    <s v=" 2021-09-14 12:32:23.759162"/>
    <n v="20212050095981"/>
    <d v="2021-09-21T00:00:00"/>
    <n v="5"/>
    <s v="Cumplido"/>
    <m/>
    <d v="2021-09-21T00:00:00"/>
    <s v="PDF"/>
    <s v="SI"/>
    <m/>
    <m/>
  </r>
  <r>
    <x v="0"/>
    <x v="1"/>
    <s v="No Reporta"/>
    <s v=" ANONIMO_PQRSD"/>
    <s v="Persona Natural"/>
    <x v="4"/>
    <s v=" FE. cobros excesivos para renovar los permisos de bomberos, estÃ¡n cobrando $500.000 pesos"/>
    <s v=" Camilo Portilla Quelal"/>
    <s v="Formulación, Actualización y Acompañamiento Normativo y Operativo"/>
    <s v="Subdirección Estratégica y de Coordinación Bomberil "/>
    <s v=" PETICION DE INTERES GENERAL"/>
    <n v="30"/>
    <s v=" 20219000102132"/>
    <s v=" 2021-09-14 17:58:40"/>
    <m/>
    <m/>
    <m/>
    <s v="En proceso"/>
    <m/>
    <m/>
    <m/>
    <m/>
    <m/>
    <s v="dl dia 25/10/2021 lleva 29 dias "/>
  </r>
  <r>
    <x v="0"/>
    <x v="0"/>
    <s v="La Guajira"/>
    <s v=" Diego Andres Rodriguez"/>
    <s v="Persona Natural"/>
    <x v="4"/>
    <s v=" FE. Cobros injustificados"/>
    <s v=" Camilo Portilla Quelal"/>
    <s v="Formulación, Actualización y Acompañamiento Normativo y Operativo"/>
    <s v="Subdirección Estratégica y de Coordinación Bomberil "/>
    <s v=" PETICION DE INTERES GENERAL"/>
    <n v="30"/>
    <s v=" 20219000102142"/>
    <s v=" 2021-09-14 18:36:54"/>
    <m/>
    <d v="2021-10-10T00:00:00"/>
    <n v="18"/>
    <s v="Cumplido"/>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x v="1"/>
    <s v="La Guajira"/>
    <s v=" ismael valbuena granados"/>
    <s v="Persona Natural"/>
    <x v="0"/>
    <s v=" FE. cobro exagerado de bombero de dibulla"/>
    <s v=" Camilo Portilla Quelal"/>
    <s v="Formulación, Actualización y Acompañamiento Normativo y Operativo"/>
    <s v="Subdirección Estratégica y de Coordinación Bomberil "/>
    <s v=" PETICION DE INTERES GENERAL"/>
    <n v="30"/>
    <s v=" 20219000102172"/>
    <s v=" 2021-09-14 20:38:53"/>
    <m/>
    <m/>
    <m/>
    <s v="En proceso"/>
    <m/>
    <m/>
    <m/>
    <m/>
    <m/>
    <s v="al dia 25/10/2021 lleva 29 dias "/>
  </r>
  <r>
    <x v="0"/>
    <x v="1"/>
    <s v="No Reporta"/>
    <s v=" Valentina Arteaga"/>
    <s v="Persona Natural"/>
    <x v="4"/>
    <s v=" FE. RegulaciÃ³n de los precios en el certificado bomberil"/>
    <s v=" Camilo Portilla Quelal"/>
    <s v="Formulación, Actualización y Acompañamiento Normativo y Operativo"/>
    <s v="Subdirección Estratégica y de Coordinación Bomberil "/>
    <s v=" PETICION DE INTERES GENERAL"/>
    <n v="30"/>
    <s v=" 20219000102202"/>
    <s v=" 2021-09-14 22:55:17"/>
    <m/>
    <m/>
    <m/>
    <s v="En proceso"/>
    <m/>
    <m/>
    <m/>
    <m/>
    <m/>
    <s v="al dia 25/10/2021 lleva 29 dias "/>
  </r>
  <r>
    <x v="0"/>
    <x v="1"/>
    <s v="La Guajira"/>
    <s v=" Jaime Alberto Vidales Dau"/>
    <s v="Persona Natural"/>
    <x v="4"/>
    <s v=" FE. Derecho de peticiÃ³n ArtÃ­culo 23 de la ConstituciÃ³n Nacional"/>
    <s v=" Camilo Portilla Quelal"/>
    <s v="Formulación, Actualización y Acompañamiento Normativo y Operativo"/>
    <s v="Subdirección Estratégica y de Coordinación Bomberil "/>
    <s v=" PETICION DE INTERES PARTICULAR"/>
    <n v="30"/>
    <s v=" 20219000102212"/>
    <s v=" 2021-09-15 09:24:48"/>
    <m/>
    <m/>
    <m/>
    <s v="En proceso"/>
    <m/>
    <m/>
    <m/>
    <m/>
    <m/>
    <s v="al dia 25/10/2021 lleva 28 dias "/>
  </r>
  <r>
    <x v="0"/>
    <x v="1"/>
    <s v="La Guajira"/>
    <s v=" Jorge Hernando Amaya IbaÃ±ez"/>
    <s v="Persona Natural"/>
    <x v="4"/>
    <s v=" FE. Cobros Abusivos Bomberos de Dibulla"/>
    <s v=" Camilo Portilla Quelal"/>
    <s v="Formulación, Actualización y Acompañamiento Normativo y Operativo"/>
    <s v="Subdirección Estratégica y de Coordinación Bomberil "/>
    <s v=" PETICION DE INTERES GENERAL"/>
    <n v="30"/>
    <s v=" 20219000102222"/>
    <s v=" 2021-09-15 09:45:00"/>
    <m/>
    <m/>
    <m/>
    <s v="En proceso"/>
    <m/>
    <m/>
    <m/>
    <m/>
    <m/>
    <s v="al dia 25/10/2021 lleva 28 dias "/>
  </r>
  <r>
    <x v="0"/>
    <x v="0"/>
    <s v="Cauca"/>
    <s v=" CUERPO DE BOMBEROS VOLUNTARIOS DE CALOTO - CAUCA"/>
    <s v="Entidad Bomberil"/>
    <x v="2"/>
    <s v=" CAC. Envio documentos referentes a los Radicado 20213800098792 y 20213800098812."/>
    <s v=" Yerky Sneider Garavito Cancelado"/>
    <s v="Subdirección Administrativa y Financiera"/>
    <s v="Subdirección Estratégica y de Coordinación Bomberil "/>
    <s v=" PETICION DE INTERES GENERAL"/>
    <n v="30"/>
    <s v=" 20213800102232"/>
    <s v=" 2021-09-15 11:19:49.900809"/>
    <m/>
    <m/>
    <m/>
    <s v="En proceso"/>
    <m/>
    <m/>
    <m/>
    <m/>
    <m/>
    <s v="al dia 25/10/2021 lleva 28 dias "/>
  </r>
  <r>
    <x v="0"/>
    <x v="0"/>
    <s v="La Guajira"/>
    <s v=" CUERPO DE BOMBEROS VOLUNTARIOS DE DIBULLA"/>
    <s v="Entidad Bomberil"/>
    <x v="3"/>
    <s v=" CAC. Oficio No. 40 Septiembre 14 de 2021.pdf."/>
    <s v=" Cristian Fernando Salcedo Rueda"/>
    <s v="Inpección, Vigilancia y Control"/>
    <s v="Subdirección Estratégica y de Coordinación Bomberil "/>
    <s v=" PETICION DE INTERES GENERAL"/>
    <n v="30"/>
    <s v=" 20213800102262"/>
    <s v=" 2021-09-15 11:51:35.103165"/>
    <m/>
    <m/>
    <m/>
    <s v="En proceso"/>
    <m/>
    <m/>
    <m/>
    <m/>
    <m/>
    <s v="al dia 25/10/2021 lleva 28 dias "/>
  </r>
  <r>
    <x v="0"/>
    <x v="0"/>
    <s v="Cauca"/>
    <s v=" ACOTAPH"/>
    <s v="Entidad Publica"/>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s v="Subdirección Estratégica y de Coordinación Bomberil "/>
    <s v=" PETICION DE INTERES GENERAL"/>
    <n v="30"/>
    <s v=" 20213800102342"/>
    <s v=" 2021-09-15 14:08:25.517175"/>
    <m/>
    <m/>
    <m/>
    <s v="En proceso"/>
    <m/>
    <m/>
    <m/>
    <m/>
    <m/>
    <s v="al dia 25/10/2021 lleva 28 dias "/>
  </r>
  <r>
    <x v="0"/>
    <x v="1"/>
    <s v="La Guajira"/>
    <s v=" Ophelie Pain"/>
    <s v="Persona Natural"/>
    <x v="4"/>
    <s v=" FE. Tarifa muy alta del certificado bomberil"/>
    <s v=" Camilo Portilla Quelal"/>
    <s v="Formulación, Actualización y Acompañamiento Normativo y Operativo"/>
    <s v="Subdirección Estratégica y de Coordinación Bomberil "/>
    <s v=" PETICION DE INTERES GENERAL"/>
    <n v="30"/>
    <s v=" 20219000102352"/>
    <s v=" 2021-09-15 14:13:53"/>
    <m/>
    <m/>
    <m/>
    <s v="En proceso"/>
    <m/>
    <m/>
    <m/>
    <m/>
    <m/>
    <s v="al dia 25/10/2021 lleva 28 dias "/>
  </r>
  <r>
    <x v="0"/>
    <x v="0"/>
    <s v="Nariño"/>
    <s v=" DIEGO INSUASTY AMAGUAÃ‘A"/>
    <s v="Persona Natural"/>
    <x v="1"/>
    <s v=" CAC. Oficio queja Bomberos Yacuanquer - NariÃ±o."/>
    <s v=" Jorge Restrepo Sanguino"/>
    <s v="Formulación, Actualización y Acompañamiento Normativo y Operativo"/>
    <s v="Subdirección Estratégica y de Coordinación Bomberil "/>
    <s v=" PETICION DE INTERES GENERAL"/>
    <n v="30"/>
    <s v=" 20213800102362"/>
    <s v=" 2021-09-15 14:30:12.190204"/>
    <m/>
    <m/>
    <m/>
    <s v="En proceso"/>
    <m/>
    <m/>
    <m/>
    <m/>
    <m/>
    <s v="al 25/10/2021 lleva 28 dias "/>
  </r>
  <r>
    <x v="0"/>
    <x v="0"/>
    <s v="Cauca"/>
    <s v=" ELVIA SIERRA"/>
    <s v="Persona Natural"/>
    <x v="1"/>
    <s v=" CAC. Documentos. InformaciÃ³n Seguro de Vida."/>
    <s v=" Jiud Magnoly Gaviria Narvaez"/>
    <s v="Área Cenrtral de Referencia Bomberil"/>
    <s v="Subdirección Estratégica y de Coordinación Bomberil "/>
    <s v=" PETICION DE INTERES GENERAL"/>
    <n v="30"/>
    <s v=" 20213800102392"/>
    <s v=" 2021-09-15 15:34:00.818546"/>
    <m/>
    <m/>
    <m/>
    <s v="En proceso"/>
    <m/>
    <m/>
    <m/>
    <m/>
    <m/>
    <s v="al dia 25/10/2021 lleva 28 dias "/>
  </r>
  <r>
    <x v="0"/>
    <x v="0"/>
    <s v="Atlántico"/>
    <s v=" CUERPO DE BOMBEROS VOLUNTARIOS INDIGENA EN CONFORMIDAD DE DE TURBANA"/>
    <s v="Entidad Bomberil"/>
    <x v="1"/>
    <s v=" CAC. ViolaciÃ³n a la norma por parte del Cuerpo de bomberos voluntarios de Juan de Acosta."/>
    <s v=" Jorge Restrepo Sanguino"/>
    <s v="Formulación, Actualización y Acompañamiento Normativo y Operativo"/>
    <s v="Subdirección Estratégica y de Coordinación Bomberil "/>
    <s v=" PETICION DE INTERES GENERAL"/>
    <n v="30"/>
    <s v=" 20213800102402"/>
    <s v=" 2021-09-15 15:43:12.562709"/>
    <n v="20212050096191"/>
    <d v="2021-09-24T00:00:00"/>
    <n v="7"/>
    <s v="Cumplido"/>
    <m/>
    <d v="2021-09-24T00:00:00"/>
    <s v="PDF"/>
    <s v="SI"/>
    <m/>
    <m/>
  </r>
  <r>
    <x v="0"/>
    <x v="1"/>
    <s v="La Guajira"/>
    <s v=" carlos camacho"/>
    <s v="Persona Natural"/>
    <x v="4"/>
    <s v=" FE. COBRO EXESIVO E INJUSTIFICADO"/>
    <s v=" Camilo Portilla Quelal"/>
    <s v="Formulación, Actualización y Acompañamiento Normativo y Operativo"/>
    <s v="Subdirección Estratégica y de Coordinación Bomberil "/>
    <s v=" PETICION DE INTERES GENERAL"/>
    <n v="30"/>
    <s v=" 20219000102462"/>
    <s v=" 2021-09-16 00:19:02"/>
    <m/>
    <m/>
    <m/>
    <s v="En proceso"/>
    <m/>
    <m/>
    <m/>
    <m/>
    <m/>
    <s v="al dia 25/10/2021 lleva 27 dias "/>
  </r>
  <r>
    <x v="0"/>
    <x v="1"/>
    <s v="La Guajira"/>
    <s v=" ANONIMO_PQRSD"/>
    <s v="Persona Natural"/>
    <x v="4"/>
    <s v=" FE. Cobro excesivo por parte de bomberos"/>
    <s v=" Camilo Portilla Quelal"/>
    <s v="Formulación, Actualización y Acompañamiento Normativo y Operativo"/>
    <s v="Subdirección Estratégica y de Coordinación Bomberil "/>
    <s v=" PETICION DE INTERES GENERAL"/>
    <n v="30"/>
    <s v=" 20219000102492"/>
    <s v=" 2021-09-16 11:18:07"/>
    <m/>
    <m/>
    <m/>
    <s v="En proceso"/>
    <m/>
    <m/>
    <m/>
    <m/>
    <m/>
    <s v="al dia 25/10/2021 lleva 27 dias "/>
  </r>
  <r>
    <x v="0"/>
    <x v="0"/>
    <s v="Casanare"/>
    <s v=" CUERPO DE BOMBEROS DE TAURAMENA"/>
    <s v="Entidad Bomberil"/>
    <x v="1"/>
    <s v=" CAC: aviso terminacion de comodato"/>
    <s v=" Jiud Magnoly Gaviria Narvaez"/>
    <s v="Fortalecimiento Bomberil para la Respuesta"/>
    <s v="Subdirección Estratégica y de Coordinación Bomberil "/>
    <s v=" PETICION DE INTERES GENERAL"/>
    <n v="30"/>
    <s v=" 20213800102532"/>
    <s v=" 2021-09-16 11:43:51.695897"/>
    <m/>
    <m/>
    <m/>
    <s v="En proceso"/>
    <m/>
    <m/>
    <m/>
    <m/>
    <m/>
    <s v="al dia 25/10/2021 lleva 27 dias "/>
  </r>
  <r>
    <x v="0"/>
    <x v="0"/>
    <s v="Bolívar"/>
    <s v=" CUERPO DE BOMBEROS VOLUNTARIOS DE ARJONA"/>
    <s v="Entidad Bomberil"/>
    <x v="3"/>
    <s v=" CAC: BOMBEROS OFICIALES DE ARJONA"/>
    <s v=" Melba Vidal"/>
    <s v="Formulación, Actualización y Acompañamiento Normativo y Operativo"/>
    <s v="Subdirección Estratégica y de Coordinación Bomberil "/>
    <s v=" PETICION DE INTERES GENERAL"/>
    <n v="30"/>
    <s v=" 20213800102552"/>
    <s v=" 2021-09-16 11:56:09.063041"/>
    <m/>
    <m/>
    <m/>
    <s v="En proceso"/>
    <s v="Para proyectar respuesta, a esto ya se le habia dado respuesta directa a la alcaldia el 30 de abril del 2021 con radicado No 20212000019271"/>
    <m/>
    <m/>
    <m/>
    <m/>
    <s v="al dia 25/10/2021 lleva 27 dias "/>
  </r>
  <r>
    <x v="0"/>
    <x v="0"/>
    <s v="Risaralda"/>
    <s v=" CUERPO DE BOMBEROS VOLUNTARIOS DE LA VIRGINIA - RISARALDA"/>
    <s v="Entidad Bomberil"/>
    <x v="1"/>
    <s v=" CAC: envÃ­o notificaciÃ³n apertura investigaciÃ³n bomberos la Virginia Risaralda"/>
    <s v=" Cristian Fernando Salcedo Rueda"/>
    <s v="Inpección, Vigilancia y Control"/>
    <s v="Subdirección Estratégica y de Coordinación Bomberil "/>
    <s v=" PETICION DE INTERES GENERAL"/>
    <n v="30"/>
    <s v=" 20213800102742"/>
    <s v=" 2021-09-16 14:30:36.792788"/>
    <m/>
    <m/>
    <m/>
    <s v="En proceso"/>
    <m/>
    <m/>
    <m/>
    <m/>
    <m/>
    <s v="al dia 25/10/2021 lleva 27 dias "/>
  </r>
  <r>
    <x v="0"/>
    <x v="1"/>
    <s v="La Guajira"/>
    <s v=" ANONIMO_PQRSD"/>
    <s v="Persona Natural"/>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s v="Subdirección Estratégica y de Coordinación Bomberil "/>
    <s v=" PETICION DE INTERES GENERAL"/>
    <n v="30"/>
    <s v=" 20219000102842"/>
    <s v=" 2021-09-16 19:57:23"/>
    <m/>
    <m/>
    <m/>
    <s v="En proceso"/>
    <m/>
    <m/>
    <m/>
    <m/>
    <m/>
    <s v="al dia 25/10/2021 lleva 27 dias "/>
  </r>
  <r>
    <x v="0"/>
    <x v="1"/>
    <s v="La Guajira"/>
    <s v=" ANONIMO_PQRSD"/>
    <s v="Persona Natural"/>
    <x v="3"/>
    <s v=" FE. Factura servicio de bomberos"/>
    <s v=" Camilo Portilla Quelal"/>
    <s v="Formulación, Actualización y Acompañamiento Normativo y Operativo"/>
    <s v="Subdirección Estratégica y de Coordinación Bomberil "/>
    <s v=" PETICION DE INTERES GENERAL"/>
    <n v="30"/>
    <s v=" 20219000102852"/>
    <s v=" 2021-09-16 21:28:08"/>
    <m/>
    <m/>
    <m/>
    <s v="En proceso"/>
    <m/>
    <m/>
    <m/>
    <m/>
    <m/>
    <s v="al dia 25/10/2021 lleva 27 dias "/>
  </r>
  <r>
    <x v="0"/>
    <x v="0"/>
    <s v="Antioquia"/>
    <s v=" JUZGADO 02 PENAL DEL CIRCUITO PARA ADOLESCENTES MEDELLIN"/>
    <s v="Entidad Territorial"/>
    <x v="1"/>
    <s v=" CI: URGENTE Fallo tutela 2021-00121"/>
    <s v=" Andrea Bibiana Castañeda Duran"/>
    <s v="Formulación, Actualización y Acompañamiento Normativo y Operativo"/>
    <s v="Subdirección Estratégica y de Coordinación Bomberil "/>
    <s v=" PETICION ENTRE AUTORIDADES"/>
    <n v="10"/>
    <s v=" 20213800102922"/>
    <s v=" 2021-09-17 10:51:52.698906"/>
    <n v="20212050096141"/>
    <d v="2021-09-21T00:00:00"/>
    <n v="2"/>
    <s v="Cumplido"/>
    <m/>
    <d v="2021-09-21T00:00:00"/>
    <s v="PDF"/>
    <s v="SI"/>
    <m/>
    <m/>
  </r>
  <r>
    <x v="0"/>
    <x v="0"/>
    <s v="Bogotá"/>
    <s v=" PROCURADURIA GENERAL DE LA NACION"/>
    <s v="Entidad Territorial"/>
    <x v="1"/>
    <s v=" CAC: SOLICITUD PROCURADURIA - Radicado de salida S-2021-040166"/>
    <s v=" Jorge Restrepo Sanguino"/>
    <s v="Formulación, Actualización y Acompañamiento Normativo y Operativo"/>
    <s v="Subdirección Estratégica y de Coordinación Bomberil "/>
    <s v=" PETICION ENTRE AUTORIDADES"/>
    <n v="10"/>
    <s v=" 20213800102932"/>
    <s v=" 2021-09-17 10:59:07.714992"/>
    <n v="20212050096151"/>
    <d v="2021-09-20T00:00:00"/>
    <n v="1"/>
    <s v="Cumplido"/>
    <m/>
    <d v="2021-09-20T00:00:00"/>
    <s v="PDF"/>
    <s v="SI"/>
    <m/>
    <m/>
  </r>
  <r>
    <x v="0"/>
    <x v="0"/>
    <s v="Atlántico"/>
    <s v=" YARLEDYS PEREZ"/>
    <s v="Persona Natural"/>
    <x v="3"/>
    <s v=" CAC: Poniendo en conocimiento violencia de genero, agresión física y presión psicológica"/>
    <s v=" Camilo Portilla Quelal"/>
    <s v="Formulación, Actualización y Acompañamiento Normativo y Operativo"/>
    <s v="Subdirección Estratégica y de Coordinación Bomberil "/>
    <s v=" PETICION DE INTERES PARTICULAR"/>
    <n v="30"/>
    <s v=" 20213800102942"/>
    <s v=" 2021-09-17 "/>
    <m/>
    <m/>
    <m/>
    <s v="En proceso"/>
    <s v="A hoy 08/10/2021 van 15 días"/>
    <m/>
    <m/>
    <m/>
    <m/>
    <s v="Fecha de vencimiento: 2/11/2021"/>
  </r>
  <r>
    <x v="0"/>
    <x v="0"/>
    <s v="Bogotá"/>
    <s v=" PROCURADURIA GENERAL DE LA NACION - OFICINA JURIDICA"/>
    <s v="Entidad Publica"/>
    <x v="0"/>
    <s v=" CAC: SOLICITUD DE INFORMACIÓN (PRÁCTICA DE PRUEBAS) - AUTO DEL 8/9/2021 - INICIACIÓN DE INDAGACIÓN PRELIMINAR - Expediente No. IUS-E-2021-155279 (IUC-D-2021-1816300)"/>
    <s v=" Alvaro Perez"/>
    <s v="Subdirección Administrativa y Financiera"/>
    <s v="Subdirección Administrativa y Financiera "/>
    <s v=" PETICION ENTRE AUTORIDADES"/>
    <n v="10"/>
    <s v=" 20213800103022"/>
    <s v=" 2021-09-17 "/>
    <m/>
    <m/>
    <m/>
    <s v="Vencido"/>
    <s v="A hoy 08/10/2021 van 15 días"/>
    <m/>
    <m/>
    <m/>
    <m/>
    <s v="Fecha de vencimiento:1/10/2021"/>
  </r>
  <r>
    <x v="0"/>
    <x v="0"/>
    <s v="Boyacá"/>
    <s v=" GOBERNACION DE BOYACA"/>
    <s v="Entidad Territorial"/>
    <x v="0"/>
    <s v=" CAC: S-2021-001774-GOBDPAC: Solictud CertificaciÃ³n"/>
    <s v=" Cristian Fernando Salcedo Rueda"/>
    <s v="Inpección, Vigilancia y Control"/>
    <s v="Subdirección Estratégica y de Coordinación Bomberil "/>
    <s v=" PETICION DE INTERES GENERAL"/>
    <n v="30"/>
    <s v=" 20213800103042"/>
    <s v=" 2021-09-17 "/>
    <m/>
    <m/>
    <m/>
    <s v="En proceso"/>
    <s v="A hoy 08/10/2021 van 15 días"/>
    <m/>
    <m/>
    <m/>
    <m/>
    <s v="Fecha de vencimiento: 2/11/2021"/>
  </r>
  <r>
    <x v="0"/>
    <x v="1"/>
    <s v="La Guajira"/>
    <s v=" ANONIMO_PQRSD"/>
    <s v="Persona Natural"/>
    <x v="5"/>
    <s v="FE: precios"/>
    <s v=" Camilo Portilla Quelal"/>
    <s v="Formulación, Actualización y Acompañamiento Normativo y Operativo"/>
    <s v="Subdirección Estratégica y de Coordinación Bomberil "/>
    <s v=" PETICION DE INTERES GENERAL"/>
    <n v="30"/>
    <s v=" 20219000103232"/>
    <s v=" 2021-09-18"/>
    <m/>
    <m/>
    <m/>
    <s v="En proceso"/>
    <s v="A hoy 08/10/2021 van 15 días"/>
    <m/>
    <m/>
    <m/>
    <m/>
    <s v="Fecha de vencimiento: 2/11/2021"/>
  </r>
  <r>
    <x v="0"/>
    <x v="0"/>
    <s v="Cundinamarca"/>
    <s v=" CUERPO DE BOMBEROS VOLUNTARIOS ANOLAIMA"/>
    <s v="Entidad Bomberil"/>
    <x v="0"/>
    <s v=" CAC. SOLICITUD COMADATO MAQUINA EXTINTORA BOMBEROS ANOLAIMA."/>
    <s v=" Alvaro Perez"/>
    <s v="Subdirección Administrativa y Financiera"/>
    <s v="Subdirección Administrativa y Financiera "/>
    <s v=" PETICIÓN DE DOCUMENTOS E INFORMACIÓN"/>
    <n v="20"/>
    <s v=" 20213800103282"/>
    <s v=" 2021-09-20"/>
    <n v="20213000024561"/>
    <d v="2021-10-05T00:00:00"/>
    <n v="12"/>
    <s v="Cumplido"/>
    <m/>
    <s v="N/A"/>
    <s v="Word"/>
    <s v="SI"/>
    <s v="N/A"/>
    <s v="Fecha de vencimiento: 2/11/2021"/>
  </r>
  <r>
    <x v="0"/>
    <x v="0"/>
    <s v="Santander"/>
    <s v=" CUERPO DE BOMBEROS VOLUNTARIOS FLORIDABLANCA"/>
    <s v="Entidad Bomberil"/>
    <x v="2"/>
    <s v=" CAC. Solicitud de información de la donación realizada DNBC."/>
    <s v=" Jiud Magnoly Gaviria Narvaez"/>
    <s v="Área Cenrtral de Referencia Bomberil"/>
    <s v="Subdirección Estratégica y de Coordinación Bomberil "/>
    <s v=" PETICION DE INTERES GENERAL"/>
    <n v="30"/>
    <s v=" 20213800103292"/>
    <s v=" 2021-09-20"/>
    <m/>
    <m/>
    <m/>
    <s v="En proceso"/>
    <s v="A hoy 08/10/2021 van 15 días"/>
    <m/>
    <m/>
    <m/>
    <m/>
    <s v="Fecha de vencimiento: 2/11/2021"/>
  </r>
  <r>
    <x v="0"/>
    <x v="0"/>
    <s v="Bogotá"/>
    <s v=" CONTRALORIA DELEGADA PARA EL SECTOR DE INFRAESTRUTURA CAROLINA SANCHEZ BRAVO"/>
    <s v="Entidad Publica"/>
    <x v="0"/>
    <s v=" CI. Tercera Reiteración Solicitud Información - Proceso Atención Denuncia 2021-208386-82111-D, con Radicado 2021ER0046570 del 19/04/2021."/>
    <s v=" Alvaro Perez"/>
    <s v="Subdirección Administrativa y Financiera"/>
    <s v="Subdirección Administrativa y Financiera "/>
    <s v=" PETICION ENTRE AUTORIDADES"/>
    <n v="3"/>
    <s v=" 20213800103312"/>
    <s v=" 2021-09-20"/>
    <m/>
    <d v="2021-10-04T00:00:00"/>
    <n v="10"/>
    <s v="Extemporaneo"/>
    <s v="Anotación ORFEO: se archiva el orfeo enviado al correo electronico andres.fuentes@contraloria.gov.co se contesta orfeo sin numero debío al trasteo y urgencia del requerimiento."/>
    <s v="N/A"/>
    <m/>
    <s v="SI"/>
    <s v="N/A"/>
    <s v="En documentos no se deja la prueba del envio."/>
  </r>
  <r>
    <x v="0"/>
    <x v="0"/>
    <s v="Bogotá"/>
    <s v=" GENERAL MOTORS COLMOTORES S.A."/>
    <s v="Persona Juridica"/>
    <x v="0"/>
    <s v=" CAC. APOYO ATENCION EMERGENCIAS VEHICULOS ELECTRICOS GM COLMOTORES."/>
    <s v=" Luis Alberto Valencia Pulido"/>
    <s v="Área Cenrtral de Referencia Bomberil"/>
    <s v="Subdirección Estratégica y de Coordinación Bomberil "/>
    <s v=" PETICION DE INTERES GENERAL"/>
    <n v="30"/>
    <s v=" 20213800103362"/>
    <s v=" 2021-09-20"/>
    <m/>
    <m/>
    <m/>
    <s v="En proceso"/>
    <s v="A hoy 08/10/2021 van 14 días."/>
    <m/>
    <m/>
    <m/>
    <m/>
    <s v="Fecha de vencimiento: 3/11/2021"/>
  </r>
  <r>
    <x v="0"/>
    <x v="0"/>
    <s v="Bogotá"/>
    <s v=" CONTRALORIA DELEGADA PARA EL SECTOR DE INFRAESTRUTURA CAROLINA SANCHEZ BRAVO"/>
    <s v="Entidad Publica"/>
    <x v="0"/>
    <s v=" CI. Remito oficio de solicitud información -proceso atención denuncia 2021-208778-82111-D."/>
    <s v=" Alvaro Perez"/>
    <s v="Subdirección Administrativa y Financiera"/>
    <s v="Subdirección Administrativa y Financiera "/>
    <s v=" PETICION ENTRE AUTORIDADES"/>
    <n v="4"/>
    <s v=" 20213800103372"/>
    <s v=" 2021-09-20"/>
    <n v="20213000024441"/>
    <d v="2021-09-29T00:00:00"/>
    <n v="8"/>
    <s v="Extemporaneo"/>
    <m/>
    <s v="N/A"/>
    <m/>
    <s v="SI"/>
    <s v="N/A"/>
    <s v="Fecha de vencimiento:"/>
  </r>
  <r>
    <x v="0"/>
    <x v="0"/>
    <s v="Antioquia"/>
    <s v=" CUERPO DE BOMBEROS VOLUNTARIOS SANTA ROSA DE OSOS"/>
    <s v="Entidad Bomberil"/>
    <x v="2"/>
    <s v=" CAC. Solicitud de información."/>
    <s v=" Yerky Sneider Garavito Cancelado"/>
    <s v="Subdirección Administrativa y Financiera"/>
    <s v="Subdirección Estratégica y de Coordinación Bomberil "/>
    <s v=" PETICIÓN DE DOCUMENTOS E INFORMACIÓN"/>
    <n v="20"/>
    <s v=" 20213800103412"/>
    <s v=" 2021-09-20"/>
    <m/>
    <m/>
    <m/>
    <s v="En proceso"/>
    <s v="A hoy 08/10/2021 van 14 días."/>
    <m/>
    <m/>
    <m/>
    <m/>
    <s v="Fecha de vencimiento: 19/10/2021."/>
  </r>
  <r>
    <x v="0"/>
    <x v="0"/>
    <s v="Boyacá"/>
    <s v=" ALCALDIA IZA BOYACA"/>
    <s v="Entidad Territorial"/>
    <x v="0"/>
    <s v=" CAC. SOLICITUD CERTICACION POBLACION EN CONDICION DE LISTADO CENSAL VIGENCIA 2021- MUNICIPIO DE IZA."/>
    <s v=" Luis Alberto Valencia Pulido"/>
    <s v="Área Cenrtral de Referencia Bomberil"/>
    <s v="Subdirección Estratégica y de Coordinación Bomberil "/>
    <s v=" PETICIÓN DE DOCUMENTOS E INFORMACIÓN"/>
    <n v="20"/>
    <s v=" 20213800103422"/>
    <s v=" 2021-09-20"/>
    <n v="20212100024051"/>
    <d v="2021-10-08T00:00:00"/>
    <n v="14"/>
    <s v="Cumplido"/>
    <m/>
    <s v="N/A"/>
    <s v="Word"/>
    <s v="SI"/>
    <s v="N/A"/>
    <m/>
  </r>
  <r>
    <x v="0"/>
    <x v="0"/>
    <s v="Antioquia"/>
    <s v=" CUERPO DE BOMBEROS VOLUNTARIOS DE MUTATA"/>
    <s v="Entidad Bomberil"/>
    <x v="0"/>
    <s v=" CAC. solicitud de las emergencias atendidas del periodo 2020 hasta la fecha actual."/>
    <s v=" Luis Alberto Valencia Pulido"/>
    <s v="Área Cenrtral de Referencia Bomberil"/>
    <s v="Subdirección Estratégica y de Coordinación Bomberil "/>
    <s v=" PETICION DE INTERES GENERAL"/>
    <n v="30"/>
    <s v=" 20213800103432"/>
    <s v=" 2021-09-20"/>
    <m/>
    <d v="2021-10-08T00:00:00"/>
    <n v="14"/>
    <s v="Cumplido"/>
    <m/>
    <s v="N/A"/>
    <m/>
    <s v="SI"/>
    <s v="N/A"/>
    <s v="Se envia copia de la respuesta al correo de atencion al ciudadano."/>
  </r>
  <r>
    <x v="0"/>
    <x v="0"/>
    <s v="Boyacá"/>
    <s v=" ALCALDIA TUTAZA BOYACA"/>
    <s v="Entidad Territorial"/>
    <x v="0"/>
    <s v=" CAC. Solicitud certificación listado censal Municipio de Tutazá - Bomberos."/>
    <s v=" Luis Alberto Valencia Pulido"/>
    <s v="Área Cenrtral de Referencia Bomberil"/>
    <s v="Subdirección Estratégica y de Coordinación Bomberil "/>
    <s v=" PETICIÓN DE DOCUMENTOS E INFORMACIÓN"/>
    <n v="20"/>
    <s v=" 20213800103632"/>
    <s v=" 2021-09-20"/>
    <n v="20212100024221"/>
    <d v="2021-10-08T00:00:00"/>
    <n v="14"/>
    <s v="Cumplido"/>
    <m/>
    <s v="N/A"/>
    <s v="Word"/>
    <s v="SI"/>
    <s v="N/A"/>
    <m/>
  </r>
  <r>
    <x v="0"/>
    <x v="1"/>
    <s v="Huila"/>
    <s v=" ANONIMO_PQRSD"/>
    <s v="Persona Natural"/>
    <x v="4"/>
    <s v=" FE. Queja del comandante de San AgustÃ­n Huila"/>
    <s v=" Juan Gabriel Parra"/>
    <s v="Formulación, Actualización y Acompañamiento Normativo y Operativo"/>
    <s v="Subdirección Estratégica y de Coordinación Bomberil "/>
    <s v=" PETICION DE INTERES GENERAL"/>
    <n v="30"/>
    <s v=" 20219000103702"/>
    <s v=" 2021-09-21"/>
    <m/>
    <m/>
    <m/>
    <s v="En proceso"/>
    <s v="A hoy 08/10/2021 van 14 días"/>
    <m/>
    <m/>
    <m/>
    <m/>
    <s v="Fecha de vencimiento: 4/11/2021"/>
  </r>
  <r>
    <x v="0"/>
    <x v="2"/>
    <s v="Bogotá"/>
    <s v=" INSPECCION DISTRITAL DE POLICIA"/>
    <s v="Entidad Publica"/>
    <x v="3"/>
    <s v=" RD: SOLICITUD"/>
    <s v=" Ronny Estiven Romero Velandia"/>
    <s v="Formulación, Actualización y Acompañamiento Normativo y Operativo"/>
    <s v="Subdirección Estratégica y de Coordinación Bomberil "/>
    <s v=" PETICION DE INTERES PARTICULAR"/>
    <n v="30"/>
    <s v=" 20213800103742"/>
    <s v=" 2021-09-21"/>
    <m/>
    <m/>
    <m/>
    <s v="En proceso"/>
    <s v="A hoy 11/10/2021 van 14 días"/>
    <m/>
    <m/>
    <m/>
    <m/>
    <s v="Fecha de vencimiento: 4/11/2021"/>
  </r>
  <r>
    <x v="0"/>
    <x v="0"/>
    <s v="Caldas"/>
    <s v=" CUERPO OFICIAL DE BOMBEROS DE MANIZALES - CALDAS"/>
    <s v="Entidad Territorial"/>
    <x v="2"/>
    <s v=" CAC. OFICIO 2021EE10987 Traslado — &quot;Cofinanciación de vehículos para el parque automotor del Cuerpo oficial de Bomberos de Manizales.&quot;."/>
    <s v=" Jiud Magnoly Gaviria Narvaez"/>
    <s v="Área Cenrtral de Referencia Bomberil"/>
    <s v="Subdirección Estratégica y de Coordinación Bomberil "/>
    <s v=" PETICION DE INTERES GENERAL"/>
    <n v="30"/>
    <s v=" 20213800103752"/>
    <s v=" 2021-09-21"/>
    <m/>
    <m/>
    <m/>
    <s v="En proceso"/>
    <s v="A hoy 11/10/2021 van 15 días"/>
    <m/>
    <m/>
    <m/>
    <m/>
    <s v="Fecha de vencimiento: 3/11/2021"/>
  </r>
  <r>
    <x v="0"/>
    <x v="0"/>
    <s v="No Reporta"/>
    <s v=" LIZETH ALEXANDRA SABOGAL RODRÃ­GUEZ"/>
    <s v="Persona Natural"/>
    <x v="4"/>
    <s v=" CAC. Queja"/>
    <s v=" Juan Gabriel Parra"/>
    <s v="Formulación, Actualización y Acompañamiento Normativo y Operativo"/>
    <s v="Subdirección Estratégica y de Coordinación Bomberil "/>
    <s v=" PETICION DE INTERES GENERAL"/>
    <n v="30"/>
    <s v=" 20213800103782"/>
    <s v=" 2021-09-21"/>
    <m/>
    <m/>
    <m/>
    <s v="En proceso"/>
    <s v="A hoy 11/10/2021 van 15 días"/>
    <m/>
    <m/>
    <m/>
    <m/>
    <s v="Fecha de vencimiento: 3/11/2021"/>
  </r>
  <r>
    <x v="0"/>
    <x v="0"/>
    <s v="Boyacá"/>
    <s v=" CUERPO DE BOMBEROS VOLUNTARIOS DE TIBASOSA"/>
    <s v="Entidad Bomberil"/>
    <x v="2"/>
    <s v=" CAC. QUEJA FORMAL PROCURADURIA"/>
    <s v=" Yerky Sneider Garavito Cancelado"/>
    <s v="Subdirección Administrativa y Financiera"/>
    <s v="Subdirección Administrativa y Financiera "/>
    <s v=" PETICION DE INTERES GENERAL"/>
    <n v="30"/>
    <s v=" 20213800103822"/>
    <s v=" 2021-09-21"/>
    <m/>
    <m/>
    <m/>
    <s v="En proceso"/>
    <s v="A hoy 11/10/2021 van 14 días"/>
    <m/>
    <m/>
    <m/>
    <m/>
    <s v="Fecha de vencimiento: 4/11/2021"/>
  </r>
  <r>
    <x v="0"/>
    <x v="0"/>
    <s v="Cundinamarca"/>
    <s v=" ALCALDIA MUNICIPAL DE NILO SECRETARIA DE GOBIERNO"/>
    <s v="Entidad Territorial"/>
    <x v="0"/>
    <s v=" CAC. REMITE POR COMPETENCIA RADICADO 2021109073"/>
    <s v=" Cristian Fernando Salcedo Rueda"/>
    <s v="Inpección, Vigilancia y Control"/>
    <s v="Subdirección Estratégica y de Coordinación Bomberil "/>
    <s v=" PETICION DE INTERES GENERAL"/>
    <n v="30"/>
    <s v=" 20213800103842"/>
    <s v=" 2021-09-21"/>
    <m/>
    <m/>
    <m/>
    <s v="En proceso"/>
    <s v="A hoy 11/10/2021 van días"/>
    <m/>
    <m/>
    <m/>
    <m/>
    <s v="Fecha de vencimiento: 4/11/2021"/>
  </r>
  <r>
    <x v="0"/>
    <x v="0"/>
    <s v="Antioquia"/>
    <s v=" SINDICATO NACIONAL DE BOMBEROS OFICIALES DE COLOMBIA"/>
    <s v="Entidad Bomberil"/>
    <x v="3"/>
    <s v=" CAC. DERECHO DE PETICIÃ“N"/>
    <s v=" Camilo Portilla Quelal"/>
    <s v="Formulación, Actualización y Acompañamiento Normativo y Operativo"/>
    <s v="Subdirección Estratégica y de Coordinación Bomberil "/>
    <s v=" PETICION DE INTERES GENERAL"/>
    <n v="30"/>
    <s v=" 20213800103862"/>
    <s v=" 2021-09-21"/>
    <m/>
    <m/>
    <m/>
    <s v="En proceso"/>
    <s v="A hoy 20/10/2021 van 20 días"/>
    <m/>
    <m/>
    <m/>
    <m/>
    <s v="Fecha de vencimiento: 4/11/2021"/>
  </r>
  <r>
    <x v="0"/>
    <x v="0"/>
    <s v="Atlántico"/>
    <s v=" CUERPO DE BOMBEROS VOLUNTARIOS DE JUAN DE ACOSTA"/>
    <s v="Entidad Bomberil"/>
    <x v="3"/>
    <s v=" CAC. Aportes de diploma"/>
    <s v=" Melba Vidal"/>
    <s v="Formulación, Actualización y Acompañamiento Normativo y Operativo"/>
    <s v="Subdirección Estratégica y de Coordinación Bomberil "/>
    <s v=" PETICION DE INTERES PARTICULAR"/>
    <n v="30"/>
    <s v=" 20213800104052"/>
    <s v=" 2021-09-22"/>
    <m/>
    <m/>
    <m/>
    <s v="En proceso"/>
    <s v="A hoy 20/10/2021 van 20 días"/>
    <m/>
    <m/>
    <m/>
    <m/>
    <s v="Fecha de vencimiento: 4/11/2021"/>
  </r>
  <r>
    <x v="0"/>
    <x v="0"/>
    <s v="Bogotá"/>
    <s v=" JORGE O HERNÃNDEZ LONDOÃ‘O"/>
    <s v="Persona Natural"/>
    <x v="5"/>
    <s v=" CAC. Derecho de PeticiÃ³n"/>
    <s v=" Jorge Restrepo Sanguino"/>
    <s v="Formulación, Actualización y Acompañamiento Normativo y Operativo"/>
    <s v="Subdirección Estratégica y de Coordinación Bomberil "/>
    <s v=" PETICION DE INTERES GENERAL"/>
    <n v="30"/>
    <s v=" 20213800104062"/>
    <s v=" 2021-09-22"/>
    <m/>
    <m/>
    <m/>
    <s v="En proceso"/>
    <s v="A hoy 20/10/2021 van 20 días"/>
    <m/>
    <m/>
    <m/>
    <m/>
    <s v="Fecha de vencimiento: 4/11/2021"/>
  </r>
  <r>
    <x v="0"/>
    <x v="0"/>
    <s v="Sucre"/>
    <s v=" CUERPO DE BOMBEROS VOLUNTARIOS DE COROZAL"/>
    <s v="Entidad Bomberil"/>
    <x v="2"/>
    <s v=" CAC. RadicaciÃ³n de proyecto construcciÃ³n de estaciÃ³n de bomberos CBVC corozal sucre"/>
    <s v=" Yerky Sneider Garavito Cancelado"/>
    <s v="Subdirección Administrativa y Financiera"/>
    <s v="Subdirección Administrativa y Financiera "/>
    <s v=" PETICION DE INTERES GENERAL"/>
    <n v="30"/>
    <s v=" 20213800104092"/>
    <s v=" 2021-09-22"/>
    <m/>
    <m/>
    <m/>
    <s v="En proceso"/>
    <s v="A hoy 20/10/2021 van 22 días"/>
    <m/>
    <m/>
    <m/>
    <m/>
    <s v="Fecha de vencimiento: 4/11/2021"/>
  </r>
  <r>
    <x v="0"/>
    <x v="0"/>
    <s v="Boyacá"/>
    <s v=" ALCALDIA PAJARITO BOYACA PERSONERIA MUNICIPAL"/>
    <s v="Entidad Territorial"/>
    <x v="5"/>
    <s v=" CAC. Envío de oficio por correo electrónico del radicado No. 20214000032841."/>
    <s v=" Camilo Portilla Quelal"/>
    <s v="Formulación, Actualización y Acompañamiento Normativo y Operativo"/>
    <s v="Subdirección Estratégica y de Coordinación Bomberil "/>
    <s v=" PETICION DE INTERES GENERAL"/>
    <n v="30"/>
    <s v=" 20213800104122"/>
    <s v=" 2021-09-22"/>
    <m/>
    <m/>
    <m/>
    <s v="En proceso"/>
    <s v="A hoy 25/10/2021 van 22 días"/>
    <m/>
    <m/>
    <m/>
    <m/>
    <s v="Fecha de vencimiento: 5/11/2021"/>
  </r>
  <r>
    <x v="0"/>
    <x v="0"/>
    <s v="Boyacá"/>
    <s v=" ALCALDIA SANTANA BOYACA"/>
    <s v="Entidad Territorial"/>
    <x v="2"/>
    <s v=" CAC. Respuesta radicado DNBC No.20212050089031"/>
    <s v="Orlando Murillo Lopez"/>
    <s v="Formulación, Actualización y Acompañamiento Normativo y Operativo"/>
    <s v="Subdirección Estratégica y de Coordinación Bomberil "/>
    <s v=" PETICION DE INTERES GENERAL"/>
    <n v="30"/>
    <s v=" 20213800104132"/>
    <s v=" 2021-09-22"/>
    <m/>
    <m/>
    <n v="22"/>
    <s v="Cumplido"/>
    <s v="ANOTACIÓN ORFEO: Respuesta del municipio de Santana en donde refieren no contar con recursos para la creación del cuerpo de Bomberos."/>
    <s v="N/A"/>
    <s v="N/A"/>
    <s v="N/A"/>
    <s v="N/A"/>
    <s v="No dan ninguna respuesta al respecto."/>
  </r>
  <r>
    <x v="0"/>
    <x v="0"/>
    <s v="Antioquia"/>
    <s v=" JUZGADO 02 PENAL DEL CIRCUITO PARA ADOLESCENTES MEDELLIN"/>
    <s v="Entidad Publica"/>
    <x v="0"/>
    <s v=" CAC. Fallo tutela 2021-00121"/>
    <s v=" Andrea Bibiana Castañeda Duran"/>
    <s v="Formulación, Actualización y Acompañamiento Normativo y Operativo"/>
    <s v="Subdirección Estratégica y de Coordinación Bomberil "/>
    <s v=" PETICION ENTRE AUTORIDADES"/>
    <n v="5"/>
    <s v=" 20213800104192"/>
    <s v=" 2021-09-22"/>
    <n v="20212050096141"/>
    <d v="2021-09-21T00:00:00"/>
    <n v="1"/>
    <s v="Cumplido"/>
    <s v="Anotación Orfeo: MISMO DOCUMENTO DEL 20213800102922."/>
    <d v="2021-09-21T00:00:00"/>
    <s v="PDF"/>
    <s v="SI"/>
    <s v="N/A"/>
    <m/>
  </r>
  <r>
    <x v="0"/>
    <x v="1"/>
    <s v="Antioquia"/>
    <s v=" Omar Alejandro Agudelo Zuluaga"/>
    <s v="Persona Natural"/>
    <x v="0"/>
    <s v=" FE. ACTUALIZACIÓN DE APELLIDO"/>
    <s v=" Jorge Restrepo Sanguino"/>
    <s v="Formulación, Actualización y Acompañamiento Normativo y Operativo"/>
    <s v="Subdirección Estratégica y de Coordinación Bomberil "/>
    <s v=" PETICIÓN DE DOCUMENTOS E INFORMACIÓN"/>
    <n v="20"/>
    <s v=" 20219000104372"/>
    <s v=" 2021-09-22"/>
    <m/>
    <d v="2021-10-15T00:00:00"/>
    <n v="22"/>
    <s v="Extemporaneo"/>
    <s v="Anotación ORFEO:  SE DIO RESPUESTA MEDIANTE CORREO ELECTRONICO EL 15/10/2021."/>
    <s v="N/A"/>
    <s v="N/A"/>
    <s v="SI"/>
    <s v="N/A"/>
    <s v="No dejan trazabilidad del correo electrónico"/>
  </r>
  <r>
    <x v="0"/>
    <x v="0"/>
    <s v="Santander"/>
    <s v=" ALCALDIA SANTANDER BOLIVAR"/>
    <s v="Entidad Territorial"/>
    <x v="5"/>
    <s v=" CAC. SOLICITUD DE INFORMACIÃ“N"/>
    <s v=" Camilo Portilla Quelal"/>
    <s v="Formulación, Actualización y Acompañamiento Normativo y Operativo"/>
    <s v="Subdirección Estratégica y de Coordinación Bomberil "/>
    <s v=" PETICION DE INTERES GENERAL"/>
    <n v="30"/>
    <s v=" 20213800104382"/>
    <s v=" 2021-09-22"/>
    <m/>
    <m/>
    <m/>
    <s v="En proceso"/>
    <s v="A hoy 25/10/2021 van 22 días"/>
    <m/>
    <m/>
    <m/>
    <m/>
    <s v="Fecha de vencimiento: 5/11/2021."/>
  </r>
  <r>
    <x v="0"/>
    <x v="0"/>
    <s v="Santander"/>
    <s v=" CUERPO DE BOMBEROS VOLUNTARIOS DE LOS SANTOS"/>
    <s v="Entidad Bomberil"/>
    <x v="5"/>
    <s v=" CAC. PETICION CONSTITUCION EN RENUNCIA"/>
    <s v=" Jorge Restrepo Sanguino"/>
    <s v="Formulación, Actualización y Acompañamiento Normativo y Operativo"/>
    <s v="Subdirección Estratégica y de Coordinación Bomberil "/>
    <s v=" PETICION DE INTERES GENERAL"/>
    <n v="30"/>
    <s v=" 20213800104392"/>
    <s v=" 2021-09-22"/>
    <m/>
    <m/>
    <m/>
    <s v="En proceso"/>
    <s v="A hoy 25/10/2021 van 22 días"/>
    <m/>
    <m/>
    <m/>
    <m/>
    <s v="Fecha de vencimiento: 5/11/2021."/>
  </r>
  <r>
    <x v="0"/>
    <x v="0"/>
    <s v="Caquetá"/>
    <s v=" CUERPO DE BOMBEROS VOLUNTARIOS DE SAN VICENTE DEL CAGUAN - CAQUETA"/>
    <s v="Entidad Bomberil"/>
    <x v="5"/>
    <s v=" CAC. SOLICITUD DE CONCEPTO"/>
    <s v=" Camilo Portilla Quelal"/>
    <s v="Formulación, Actualización y Acompañamiento Normativo y Operativo"/>
    <s v="Subdirección Estratégica y de Coordinación Bomberil "/>
    <s v=" PETICION DE INTERES PARTICULAR"/>
    <n v="30"/>
    <s v=" 20213800104402"/>
    <s v=" 2021-09-22"/>
    <m/>
    <m/>
    <m/>
    <s v="En proceso"/>
    <s v="A hoy 25/10/2021 van 22 días"/>
    <m/>
    <m/>
    <m/>
    <m/>
    <s v="Fecha de vencimiento: 5/11/2021."/>
  </r>
  <r>
    <x v="0"/>
    <x v="0"/>
    <s v="Putumayo"/>
    <s v=" CUERPO DE BOMBEROS VOLUNTARIOS VILLAGARZON PUTUMAYO"/>
    <s v="Entidad Bomberil"/>
    <x v="5"/>
    <s v=" CAC. PETICION DE PARTE DE CUERPO DE BOMBEROS VOLUNTARIOS DE VILLAGARZON"/>
    <s v=" Camilo Portilla Quelal"/>
    <s v="Formulación, Actualización y Acompañamiento Normativo y Operativo"/>
    <s v="Subdirección Estratégica y de Coordinación Bomberil "/>
    <s v=" PETICION DE INTERES GENERAL"/>
    <n v="30"/>
    <s v=" 20213800104512"/>
    <s v=" 2021-09-23"/>
    <m/>
    <m/>
    <m/>
    <s v="En proceso"/>
    <s v="A hoy 25/10/2021 van 22 días"/>
    <m/>
    <m/>
    <m/>
    <m/>
    <s v="Fecha de vencimiento: 5/11/2021."/>
  </r>
  <r>
    <x v="0"/>
    <x v="0"/>
    <s v="Casanare"/>
    <s v=" CUERPO DE BOMBEROS VOLUNTARIOS DE AGUAZUL - CASANARE"/>
    <s v="Entidad Bomberil"/>
    <x v="5"/>
    <s v=" CAC. SOLICITUD DE CONCEPTO"/>
    <s v=" Jorge Restrepo Sanguino"/>
    <s v="Formulación, Actualización y Acompañamiento Normativo y Operativo"/>
    <s v="Subdirección Estratégica y de Coordinación Bomberil "/>
    <s v=" PETICION DE INTERES PARTICULAR"/>
    <n v="30"/>
    <s v=" 20213800104552"/>
    <s v=" 2021-09-23"/>
    <m/>
    <m/>
    <m/>
    <s v="En proceso"/>
    <s v="A hoy 25/10/2021 van 21 días"/>
    <m/>
    <m/>
    <m/>
    <m/>
    <s v="Fecha de vencimiento: 5/11/2021."/>
  </r>
  <r>
    <x v="0"/>
    <x v="0"/>
    <s v="Caldas"/>
    <s v=" CUERPO DE BOMBEROS VOLUNTARIOS DE SAN JOSE - CALDAS"/>
    <s v="Entidad Bomberil"/>
    <x v="0"/>
    <s v=" CAC. Solicitud Reporte de atencion de incidentes RUE"/>
    <s v=" Luis Alberto Valencia Pulido"/>
    <s v="Área Cenrtral de Referencia Bomberil"/>
    <s v="Subdirección Estratégica y de Coordinación Bomberil "/>
    <s v=" PETICIÓN DE DOCUMENTOS E INFORMACIÓN"/>
    <n v="20"/>
    <s v=" 20213800104602"/>
    <s v=" 2021-09-23"/>
    <n v="20212100024861"/>
    <s v="21/10/201"/>
    <n v="19"/>
    <s v="Cumplido"/>
    <s v="A hoy 25/10/2021 van  días"/>
    <s v="N/A"/>
    <s v="N/A"/>
    <s v="N/A"/>
    <s v="N/A"/>
    <s v="La respuesta 20212100024861 no se encuentra digitalizada."/>
  </r>
  <r>
    <x v="0"/>
    <x v="0"/>
    <s v="Guaviare"/>
    <s v=" DELEGACION DEPARTAMENTAL BOMBEROS GUAVIARE"/>
    <s v="Entidad Bomberil"/>
    <x v="0"/>
    <s v=" CAC. Solicitud de certificaciÃ³n"/>
    <s v=" Luis Alberto Valencia Pulido"/>
    <s v="Área Cenrtral de Referencia Bomberil"/>
    <s v="Subdirección Estratégica y de Coordinación Bomberil "/>
    <s v=" PETICIÓN DE DOCUMENTOS E INFORMACIÓN"/>
    <n v="20"/>
    <s v=" 20213800104702"/>
    <s v=" 2021-09-23"/>
    <n v="20212100024651"/>
    <d v="2021-10-08T00:00:00"/>
    <n v="11"/>
    <s v="Cumplido"/>
    <m/>
    <s v="N/A"/>
    <s v="N/A"/>
    <s v="N/A"/>
    <s v="N/A"/>
    <s v="La respuesta 20212100024651 no se encuentra digitalizada."/>
  </r>
  <r>
    <x v="0"/>
    <x v="0"/>
    <s v="No Reporta"/>
    <s v=" EDWIN HERNAN ABELLO GOMEZ"/>
    <s v="Persona Natural"/>
    <x v="0"/>
    <s v=" CAC. Petición información Excepciones de IVA y otros impuestos."/>
    <s v=" Jorge Restrepo Sanguino"/>
    <s v="Formulación, Actualización y Acompañamiento Normativo y Operativo"/>
    <s v="Subdirección Estratégica y de Coordinación Bomberil "/>
    <s v=" PETICION DE INTERES GENERAL"/>
    <n v="30"/>
    <s v=" 20213800104722"/>
    <s v=" 2021-09-23"/>
    <m/>
    <m/>
    <m/>
    <s v="En proceso"/>
    <s v="A hoy 25/10/2021 van 21 días"/>
    <m/>
    <m/>
    <m/>
    <m/>
    <s v="Fecha de vencimiento: 8/11/2021"/>
  </r>
  <r>
    <x v="0"/>
    <x v="0"/>
    <s v="Santander"/>
    <s v=" DELEGACION DEPARTAMENTAL DE SANTANDER"/>
    <s v="Entidad Bomberil"/>
    <x v="0"/>
    <s v=" CAC. Solicitud"/>
    <s v=" Jiud Magnoly Gaviria Narvaez"/>
    <s v="Área Cenrtral de Referencia Bomberil"/>
    <s v="Subdirección Estratégica y de Coordinación Bomberil "/>
    <s v=" PETICIÓN DE DOCUMENTOS E INFORMACIÓN"/>
    <n v="20"/>
    <s v=" 20213800104732"/>
    <s v=" 2021-09-23"/>
    <m/>
    <m/>
    <m/>
    <s v="Vencido"/>
    <s v="A hoy 25/10/2021 van 21 días"/>
    <m/>
    <m/>
    <m/>
    <m/>
    <s v="Fecha de vencimiento: 22/10/2021"/>
  </r>
  <r>
    <x v="0"/>
    <x v="0"/>
    <s v="Caldas"/>
    <s v=" ALCALDIA BELALCAZAR CALDAS"/>
    <s v="Entidad Territorial"/>
    <x v="2"/>
    <s v=" CAC. Carta IntenciÃ³n estaciÃ³n de bomberos BelalcÃ¡zar"/>
    <s v=" Yerky Sneider Garavito Cancelado"/>
    <s v="Subdirección Administrativa y Financiera"/>
    <s v="Subdirección Administrativa y Financiera "/>
    <s v=" PETICION DE INTERES GENERAL"/>
    <n v="30"/>
    <s v=" 20213800104742"/>
    <s v=" 2021-09-23"/>
    <m/>
    <m/>
    <m/>
    <s v="En proceso"/>
    <s v="A hoy 25/10/2021 van 21 días"/>
    <m/>
    <m/>
    <m/>
    <m/>
    <s v="Fecha de vencimiento: 8/11/2021"/>
  </r>
  <r>
    <x v="0"/>
    <x v="0"/>
    <s v="Valle del Cauca"/>
    <s v=" CUERPO DE BOMBEROS VOLUNTARIOS DE LA UNION"/>
    <s v="Entidad Bomberil"/>
    <x v="0"/>
    <s v=" CAC. SOLICITUD"/>
    <s v=" Julio Alejandro Chamorro Cabrera"/>
    <s v="Inpección, Vigilancia y Control"/>
    <s v="Subdirección Estratégica y de Coordinación Bomberil "/>
    <s v=" PETICION DE INTERES GENERAL"/>
    <n v="30"/>
    <s v=" 20213800104892"/>
    <s v=" 2021-09-24"/>
    <n v="20212000024431"/>
    <d v="2021-10-07T00:00:00"/>
    <n v="10"/>
    <s v="Cumplido"/>
    <s v="Anotación Orfeo: 20213800104892 20212000024431 CBV La Unión Respuesta solicitud certificado de Cumplimiento, se envía respuesta el 7 de octubre"/>
    <d v="2021-10-07T00:00:00"/>
    <s v="PDF"/>
    <s v="SI"/>
    <s v="N/A"/>
    <m/>
  </r>
  <r>
    <x v="0"/>
    <x v="0"/>
    <s v="No Reporta"/>
    <s v=" PEDRO QUIROGA"/>
    <s v="Persona Natural"/>
    <x v="5"/>
    <s v=" CAC. Solicitud informaciÃ³n"/>
    <s v=" Andrea Bibiana Castañeda Duran"/>
    <s v="Formulación, Actualización y Acompañamiento Normativo y Operativo"/>
    <s v="Subdirección Estratégica y de Coordinación Bomberil "/>
    <s v=" PETICION DE INTERES GENERAL"/>
    <n v="30"/>
    <s v=" 20213800104902"/>
    <s v=" 2021-09-24"/>
    <n v="20212050096601"/>
    <d v="2021-10-15T00:00:00"/>
    <n v="15"/>
    <s v="Cumplido"/>
    <s v="A hoy 25/10/2021 van  días"/>
    <d v="2021-10-15T00:00:00"/>
    <s v="PDF"/>
    <s v="SI"/>
    <s v="N/A"/>
    <m/>
  </r>
  <r>
    <x v="0"/>
    <x v="1"/>
    <s v="Cesar"/>
    <s v=" ALVARO ANTONIO AGUIRRE RAMIREZ"/>
    <s v="Entidad Bomberil"/>
    <x v="2"/>
    <s v=" FE. SOLICITUD DE INFORMACION SEDE NUEVA BOMBEROS OFICIAL VALLEDUPAR"/>
    <s v=" Yerky Sneider Garavito Cancelado"/>
    <s v="Subdirección Administrativa y Financiera"/>
    <s v="Subdirección Administrativa y Financiera "/>
    <s v=" PETICION DE INTERES GENERAL"/>
    <n v="30"/>
    <s v=" 20219000104922"/>
    <s v=" 2021-09-25"/>
    <m/>
    <m/>
    <m/>
    <s v="En proceso"/>
    <s v="A hoy 25/10/2021 van 20 días"/>
    <m/>
    <m/>
    <m/>
    <m/>
    <s v="Fecha de vencimiento: 9/11/2021"/>
  </r>
  <r>
    <x v="0"/>
    <x v="0"/>
    <s v="Antioquia"/>
    <s v=" NEISON DE JESUS ROJAS OCHOA"/>
    <s v="Persona Natural"/>
    <x v="5"/>
    <s v=" CAC. Consulta."/>
    <s v=" Andrea Bibiana Castañeda Duran"/>
    <s v="Formulación, Actualización y Acompañamiento Normativo y Operativo"/>
    <s v="Subdirección Estratégica y de Coordinación Bomberil "/>
    <s v=" PETICION DE INTERES GENERAL"/>
    <n v="30"/>
    <s v=" 20213800104932"/>
    <s v=" 2021-09-27"/>
    <m/>
    <m/>
    <m/>
    <s v="En proceso"/>
    <s v="A hoy 25/10/2021 van 20 días"/>
    <m/>
    <m/>
    <m/>
    <m/>
    <s v="Fecha de vencimiento: 9/11/2021"/>
  </r>
  <r>
    <x v="0"/>
    <x v="0"/>
    <s v="Sucre"/>
    <s v=" DELEGACION DEPARTAMENTAL DE BOMBEROS DE SUCRE"/>
    <s v="Entidad Bomberil"/>
    <x v="2"/>
    <s v=" CAC.Verificacion informacion cuerpo de bomberos galeras sucre"/>
    <s v=" Andrés Fernando Muñoz Cabrera"/>
    <s v="Área Cenrtral de Referencia Bomberil"/>
    <s v="Subdirección Estratégica y de Coordinación Bomberil "/>
    <s v=" PETICION DE INTERES GENERAL"/>
    <n v="30"/>
    <s v=" 20213800104952"/>
    <s v=" 2021-09-27"/>
    <m/>
    <m/>
    <m/>
    <s v="En proceso"/>
    <s v="A hoy 25/10/2021 van 17 días"/>
    <m/>
    <m/>
    <m/>
    <m/>
    <s v="Fecha de vencimiento: 09/11/2021"/>
  </r>
  <r>
    <x v="0"/>
    <x v="0"/>
    <s v="Antioquia"/>
    <s v=" NATALIA ANDREA DURANGO HENAO"/>
    <s v="Persona Natural"/>
    <x v="5"/>
    <s v=" CAC. Incidente."/>
    <s v=" Camilo Portilla Quelal"/>
    <s v="Formulación, Actualización y Acompañamiento Normativo y Operativo"/>
    <s v="Subdirección Estratégica y de Coordinación Bomberil "/>
    <s v=" PETICION DE INTERES GENERAL"/>
    <n v="30"/>
    <s v=" 20213800104972"/>
    <s v=" 2021-09-27"/>
    <m/>
    <m/>
    <m/>
    <s v="En proceso"/>
    <s v="A hoy 25/10/2021 van 20 días"/>
    <m/>
    <m/>
    <m/>
    <m/>
    <s v="Fecha de vencimiento: 09/11/2021"/>
  </r>
  <r>
    <x v="0"/>
    <x v="0"/>
    <s v="Valle del Cauca"/>
    <s v=" CUERPO DE BOMBEROS VOLUNTARIOS DE SEVILLA"/>
    <s v="Entidad Bomberil"/>
    <x v="2"/>
    <s v=" CI. Traslado Oficio del Cuerpo de Bomberos Voluntarios de Sevilla - Valle"/>
    <s v=" Andrés Fernando Muñoz Cabrera"/>
    <s v="Área Cenrtral de Referencia Bomberil"/>
    <s v="Subdirección Estratégica y de Coordinación Bomberil "/>
    <s v=" PETICION DE INTERES GENERAL"/>
    <n v="30"/>
    <s v=" 20213800104992"/>
    <s v=" 2021-09-27"/>
    <m/>
    <m/>
    <m/>
    <s v="En proceso"/>
    <s v="A hoy 25/10/2021 van 20 días"/>
    <m/>
    <m/>
    <m/>
    <m/>
    <s v="Fecha de vencimiento: 09/11/2021"/>
  </r>
  <r>
    <x v="0"/>
    <x v="0"/>
    <s v="Cundinamarca"/>
    <s v=" ANGELICA TAPIERO BARRERO"/>
    <s v="Persona Natural"/>
    <x v="5"/>
    <s v=" CAC. DERECHO DE PETICION"/>
    <s v=" Camilo Portilla Quelal"/>
    <s v="Formulación, Actualización y Acompañamiento Normativo y Operativo"/>
    <s v="Subdirección Estratégica y de Coordinación Bomberil "/>
    <s v=" PETICION DE INTERES PARTICULAR"/>
    <n v="30"/>
    <s v=" 20213800105072"/>
    <s v=" 2021-09-27"/>
    <m/>
    <m/>
    <m/>
    <s v="En proceso"/>
    <s v="A hoy 25/10/2021 van 20 días"/>
    <m/>
    <m/>
    <m/>
    <m/>
    <s v="Fecha de vencimiento: 10/11/2021."/>
  </r>
  <r>
    <x v="0"/>
    <x v="0"/>
    <s v="Quindío"/>
    <s v=" VEEDURIA CIUDADANA VIGIAS DEL CAFE"/>
    <s v="Persona Juridica"/>
    <x v="5"/>
    <s v=" CAC. SOLICITUD DE INFORMACIÃ“N CON CARÃCTER DE URGENCIA"/>
    <s v=" Jorge Restrepo Sanguino"/>
    <s v="Formulación, Actualización y Acompañamiento Normativo y Operativo"/>
    <s v="Subdirección Estratégica y de Coordinación Bomberil "/>
    <s v=" PETICION DE INTERES GENERAL"/>
    <n v="30"/>
    <s v=" 20213800105092"/>
    <s v=" 2021-09-27"/>
    <m/>
    <m/>
    <m/>
    <s v="En proceso"/>
    <s v="A hoy 25/10/2021 van 20 días"/>
    <m/>
    <m/>
    <m/>
    <m/>
    <s v="Fecha de vencimiento: 10/11/2021"/>
  </r>
  <r>
    <x v="0"/>
    <x v="0"/>
    <s v="Cesar"/>
    <s v=" TRIBUNAL ADMINISTRATIVO DEL CESAR"/>
    <s v="Entidad Publica"/>
    <x v="0"/>
    <s v=" CAC. OFICIO GJ 2959 DEL 27 DE SEPTIEMBRE DE 2021 POR MEDIO DEL CUAL SE REITERA UN REQUERIMIENTO RAD 2018-00053-00 MP CARLOS ALFONSO GUECHÃ MEDINA."/>
    <s v=" Carlos Armando Lopez Barrera"/>
    <s v="Oficina Asesora Juridica"/>
    <s v="Dirección General"/>
    <s v=" PETICION ENTRE AUTORIDADES"/>
    <n v="5"/>
    <s v=" 20213800105182"/>
    <s v=" 2021-09-28"/>
    <n v="20211200000963"/>
    <d v="2021-10-06T00:00:00"/>
    <n v="7"/>
    <s v="Extemporaneo"/>
    <m/>
    <d v="2021-10-06T00:00:00"/>
    <s v="PDF"/>
    <s v="SI"/>
    <s v="N/A"/>
    <m/>
  </r>
  <r>
    <x v="0"/>
    <x v="0"/>
    <s v="Vichada"/>
    <s v=" CUERPO DE BOMBEROS VOLUNTARIOS DE PUERTO CARREÃ‘O - VICHADA"/>
    <s v="Entidad Bomberil"/>
    <x v="5"/>
    <s v=" CAC. Solicitud"/>
    <s v=" Jorge Restrepo Sanguino"/>
    <s v="Formulación, Actualización y Acompañamiento Normativo y Operativo"/>
    <s v="Subdirección Estratégica y de Coordinación Bomberil "/>
    <s v=" PETICION DE INTERES GENERAL"/>
    <n v="30"/>
    <s v=" 20213800105242"/>
    <s v=" 2021-09-28"/>
    <m/>
    <m/>
    <m/>
    <s v="En proceso"/>
    <s v="A hoy 25/10/2021 van 20 días"/>
    <m/>
    <m/>
    <m/>
    <m/>
    <s v="Fecha de vencimiento: 10/11/2021"/>
  </r>
  <r>
    <x v="0"/>
    <x v="0"/>
    <s v="Sucre"/>
    <s v=" ANDRES MAURICIO BLANCO VILLERO"/>
    <s v="Persona Natural"/>
    <x v="5"/>
    <s v=" CAC. INQUIETUDES BOMBERILES."/>
    <s v=" Jorge Restrepo Sanguino"/>
    <s v="Formulación, Actualización y Acompañamiento Normativo y Operativo"/>
    <s v="Subdirección Estratégica y de Coordinación Bomberil "/>
    <s v=" PETICION DE INTERES GENERAL"/>
    <n v="30"/>
    <s v=" 20213800105272"/>
    <s v=" 2021-09-28"/>
    <m/>
    <m/>
    <m/>
    <s v="En proceso"/>
    <s v="A hoy 25/10/2021 van 20 días"/>
    <m/>
    <m/>
    <m/>
    <m/>
    <s v="Fecha de vencimiento: 10/11/2021"/>
  </r>
  <r>
    <x v="0"/>
    <x v="0"/>
    <s v="Cesar"/>
    <s v=" CUERPO DE BOMBEROS VOLUNTARIOS DE LA PAZ"/>
    <s v="Entidad Bomberil"/>
    <x v="2"/>
    <s v=" CAC. Inquietudes acerca de la entrega de uniformes de bomberos."/>
    <s v=" Jiud Magnoly Gaviria Narvaez"/>
    <s v="Área Cenrtral de Referencia Bomberil"/>
    <s v="Subdirección Estratégica y de Coordinación Bomberil "/>
    <s v=" PETICIÓN DE DOCUMENTOS E INFORMACIÓN"/>
    <n v="20"/>
    <s v=" 20213800105312"/>
    <s v=" 2021-09-28"/>
    <m/>
    <m/>
    <m/>
    <s v="En proceso"/>
    <s v="A hoy 25/10/2021 van 19 días"/>
    <m/>
    <m/>
    <m/>
    <m/>
    <s v="Fecha de vencimiento: 27/10/2021"/>
  </r>
  <r>
    <x v="0"/>
    <x v="2"/>
    <s v="Casanare"/>
    <s v=" CUERPO DE BOMBEROS VOLUNTARIOS DE SAN LUIS DE PALENQUE"/>
    <s v="Entidad Bomberil"/>
    <x v="2"/>
    <s v=" RD:PROYECTO DIRECCIÓN NACIONAL DE BOMBEROS"/>
    <s v=" Andrés Fernando Muñoz Cabrera"/>
    <s v="Fortalecimiento Bomberil para la Respuesta"/>
    <s v="Subdirección Estratégica y de Coordinación Bomberil "/>
    <s v=" PETICION DE INTERES GENERAL"/>
    <n v="30"/>
    <s v=" 20213800105352"/>
    <s v=" 2021-09-28"/>
    <m/>
    <m/>
    <m/>
    <s v="En proceso"/>
    <s v="A hoy 25/10/2021 van 19 días"/>
    <m/>
    <m/>
    <m/>
    <m/>
    <s v="Fecha de vencimiento: 11/11/2021"/>
  </r>
  <r>
    <x v="0"/>
    <x v="2"/>
    <s v="Casanare"/>
    <s v=" CUERPO DE BOMBEROS VOLUNTARIOS DE VILLANUEVA - CASANARE"/>
    <s v="Entidad Bomberil"/>
    <x v="2"/>
    <s v=" RD:PROYECTO DIRECCIÓN NACIONAL DE BOMBEROS"/>
    <s v=" Jiud Magnoly Gaviria Narvaez"/>
    <s v="Área Cenrtral de Referencia Bomberil"/>
    <s v="Subdirección Estratégica y de Coordinación Bomberil "/>
    <s v=" PETICION DE INTERES GENERAL"/>
    <n v="30"/>
    <s v=" 20213800105362"/>
    <s v=" 2021-09-28"/>
    <m/>
    <m/>
    <m/>
    <s v="En proceso"/>
    <s v="A hoy 25/10/2021 van 19 días"/>
    <m/>
    <m/>
    <m/>
    <m/>
    <s v="Fecha de vencimiento: 11/11/2021"/>
  </r>
  <r>
    <x v="0"/>
    <x v="2"/>
    <s v="Casanare"/>
    <s v=" CUERPO DE BOMBEROS VOLUNTARIOS CHAMEZA"/>
    <s v="Entidad Bomberil"/>
    <x v="2"/>
    <s v=" RD:PROYECTO DIRECCIÓN NACIONAL DE BOMBEROS"/>
    <s v=" Andrés Fernando Muñoz Cabrera"/>
    <s v="Fortalecimiento Bomberil para la Respuesta"/>
    <s v="Subdirección Estratégica y de Coordinación Bomberil "/>
    <s v=" PETICION DE INTERES GENERAL"/>
    <n v="30"/>
    <s v=" 20213800105372"/>
    <s v=" 2021-09-28"/>
    <m/>
    <m/>
    <m/>
    <s v="En proceso"/>
    <s v="A hoy 25/10/2021 van 19 días"/>
    <m/>
    <m/>
    <m/>
    <m/>
    <s v="Fecha de vencimiento: 11/11/2021"/>
  </r>
  <r>
    <x v="0"/>
    <x v="2"/>
    <s v="Casanare"/>
    <s v=" CUERPO DE BOMBEROS VOLUNTARIOS DE TRINIDAD - CASANARE"/>
    <s v="Entidad Bomberil"/>
    <x v="2"/>
    <s v=" RD:PROYECTO DIRECCIÓN NACIONAL DE BOMBEROS"/>
    <s v=" Andrés Fernando Muñoz Cabrera"/>
    <s v="Fortalecimiento Bomberil para la Respuesta"/>
    <s v="Subdirección Estratégica y de Coordinación Bomberil "/>
    <s v=" PETICION DE INTERES GENERAL"/>
    <n v="30"/>
    <s v=" 20213800105392"/>
    <s v=" 2021-09-28"/>
    <m/>
    <m/>
    <m/>
    <s v="En proceso"/>
    <s v="A hoy 25/10/2021 van 19 días"/>
    <m/>
    <m/>
    <m/>
    <m/>
    <s v="Fecha de vencimiento: 11/11/2021"/>
  </r>
  <r>
    <x v="0"/>
    <x v="0"/>
    <s v="Sucre"/>
    <s v=" CUERPO DE BOMBEROS VOLUNTARIOS DE SAN MARCOS"/>
    <s v="Entidad Bomberil"/>
    <x v="0"/>
    <s v=" CAC. solicitud afiliación ARL."/>
    <s v=" Jiud Magnoly Gaviria Narvaez"/>
    <s v="Área Cenrtral de Referencia Bomberil"/>
    <s v="Subdirección Estratégica y de Coordinación Bomberil "/>
    <s v=" PETICIÓN DE DOCUMENTOS E INFORMACIÓN"/>
    <n v="20"/>
    <s v=" 20213800105402"/>
    <s v=" 2021-09-28"/>
    <m/>
    <d v="2021-10-21T00:00:00"/>
    <n v="18"/>
    <s v="Cumplido"/>
    <s v="Anotación ORFEO: Se dio respuesta a través del correo de Tatiana Herrera el día 21/10/2021."/>
    <s v="N/A"/>
    <s v="N/A"/>
    <s v="SI"/>
    <s v="N/A"/>
    <m/>
  </r>
  <r>
    <x v="0"/>
    <x v="0"/>
    <s v="Atlántico"/>
    <s v=" CUERPO DE BOMBEROS VOLUNTARIOS DE CAMPO DE LA CRUZ"/>
    <s v="Entidad Bomberil"/>
    <x v="2"/>
    <s v=" CAC. Solicitud Cuerpo de Bomberos Voluntarios de Campo de la Cruz"/>
    <s v=" Andrés Fernando Muñoz Cabrera"/>
    <s v="Fortalecimiento Bomberil para la Respuesta"/>
    <s v="Subdirección Estratégica y de Coordinación Bomberil "/>
    <s v=" PETICION DE INTERES GENERAL"/>
    <n v="30"/>
    <s v=" 20213800105412"/>
    <s v=" 2021-09-28"/>
    <m/>
    <m/>
    <m/>
    <s v="En proceso"/>
    <s v="A hoy 25/10/2021 van 18 días"/>
    <m/>
    <m/>
    <m/>
    <m/>
    <s v="Fecha de vencimiento: 10/11/2021."/>
  </r>
  <r>
    <x v="0"/>
    <x v="0"/>
    <s v="Cundinamarca"/>
    <s v=" GOBERNACION DE CUNDINAMARCA"/>
    <s v="Entidad Territorial"/>
    <x v="3"/>
    <s v=" CAC. SOLICITUD DESIGNACIÃ“N DE UN DELEGADO"/>
    <s v=" Luis Alberto Valencia Pulido"/>
    <s v="Área Cenrtral de Referencia Bomberil"/>
    <s v="Subdirección Estratégica y de Coordinación Bomberil "/>
    <s v=" PETICIÓN DE DOCUMENTOS E INFORMACIÓN"/>
    <n v="20"/>
    <s v=" 20213800105432"/>
    <s v=" 2021-09-28"/>
    <m/>
    <m/>
    <m/>
    <s v="En proceso"/>
    <s v="A hoy 25/10/2021 van 20 días"/>
    <m/>
    <m/>
    <m/>
    <m/>
    <s v="Fecha de vencimiento: 26/10/2021."/>
  </r>
  <r>
    <x v="0"/>
    <x v="0"/>
    <s v="Boyacá"/>
    <s v=" ALCALDIA PAJARITO BOYACA PERSONERIA MUNICIPAL"/>
    <s v="Entidad Territorial"/>
    <x v="2"/>
    <s v=" CAC. OFICIO 2021EE10213 Traslado por competencia â€” DERECHO DE PETICIÃ“N PMP-GD-2021-013-002-009. RADICADO UNGRD 2021 ER09872"/>
    <s v=" Andrea Bibiana Castañeda Duran"/>
    <s v="Formulación, Actualización y Acompañamiento Normativo y Operativo"/>
    <s v="Subdirección Estratégica y de Coordinación Bomberil "/>
    <s v=" PETICION DE INTERES GENERAL"/>
    <n v="30"/>
    <s v=" 20213800105482"/>
    <s v=" 2021-09-28"/>
    <m/>
    <m/>
    <m/>
    <s v="En proceso"/>
    <s v="A hoy 25/10/2021 van 19 días"/>
    <m/>
    <m/>
    <m/>
    <m/>
    <s v="Fecha de vencimiento: 11/11/2021."/>
  </r>
  <r>
    <x v="0"/>
    <x v="2"/>
    <s v="Nariño"/>
    <s v=" ALCALDíA MUNICIPAL DE PUPIALES - NARIÃ‘O"/>
    <s v="Entidad Territorial"/>
    <x v="2"/>
    <s v=" RD: PRESENTACIÃ“N Y SOLICITUD DE RECURSOS ESTACIÃ“N DE BOMBEROS"/>
    <s v=" Yerky Sneider Garavito Cancelado"/>
    <s v="Subdirección Administrativa y Financiera"/>
    <s v="Subdirección Administrativa y Financiera "/>
    <s v=" PETICION DE INTERES GENERAL"/>
    <n v="30"/>
    <s v=" 20213800105502"/>
    <s v=" 2021-09-28"/>
    <m/>
    <m/>
    <m/>
    <s v="En proceso"/>
    <s v="A hoy 25/10/2021 van 19 días"/>
    <m/>
    <m/>
    <m/>
    <m/>
    <s v="Fecha de vencimiento: 11/11/2021."/>
  </r>
  <r>
    <x v="0"/>
    <x v="0"/>
    <s v="Vichada"/>
    <s v=" MAURICIO PINO MARIN"/>
    <s v="Persona Natural"/>
    <x v="0"/>
    <s v=" CAC. DEFENSORIA DEL PUEBLO : Remision de comunicacion numero 20210060363552131."/>
    <s v=" Liz Margaret Ãlvarez calderon"/>
    <s v="Inpección, Vigilancia y Control"/>
    <s v="Subdirección Estratégica y de Coordinación Bomberil "/>
    <s v=" PETICION DE INTERES GENERAL"/>
    <n v="30"/>
    <s v=" 20213800105512"/>
    <s v=" 2021-09-28"/>
    <m/>
    <m/>
    <m/>
    <s v="En proceso"/>
    <s v="A hoy 25/10/2021 van 19 días"/>
    <m/>
    <m/>
    <m/>
    <m/>
    <s v="Fecha de vencimiento: 11/11/2021."/>
  </r>
  <r>
    <x v="0"/>
    <x v="0"/>
    <s v="Córdoba"/>
    <s v=" LUIS ERNESTO PORRAS"/>
    <s v="Persona Natural"/>
    <x v="5"/>
    <s v=" CAC. ENVIO OFICIO INFORMANDO INRREGULARIDADES EN CONVENIO 005- DE 2021."/>
    <s v=" Jorge Restrepo Sanguino"/>
    <s v="Formulación, Actualización y Acompañamiento Normativo y Operativo"/>
    <s v="Subdirección Estratégica y de Coordinación Bomberil "/>
    <s v=" PETICION DE INTERES GENERAL"/>
    <n v="30"/>
    <s v=" 20213800105522"/>
    <s v=" 2021-09-28"/>
    <m/>
    <m/>
    <m/>
    <s v="En proceso"/>
    <s v="A hoy 25/10/2021 van 19 días"/>
    <m/>
    <m/>
    <m/>
    <m/>
    <s v="Fecha de vencimiento: 11/11/2021."/>
  </r>
  <r>
    <x v="0"/>
    <x v="0"/>
    <s v="Meta"/>
    <s v=" DEMET NOTIFICACION"/>
    <s v="Entidad Publica"/>
    <x v="0"/>
    <s v=" CAC.Remito oficio No. J8AOV-2021-000207"/>
    <s v=" Carlos Armando Lopez Barrera"/>
    <s v="Oficina Asesora Juridica"/>
    <s v="Dirección General"/>
    <s v=" PETICION ENTRE AUTORIDADES"/>
    <n v="10"/>
    <s v=" 20213800105582"/>
    <s v=" 2021-09-28"/>
    <n v="20211200024851"/>
    <d v="2021-10-11T00:00:00"/>
    <n v="9"/>
    <s v="Cumplido"/>
    <m/>
    <d v="2021-10-11T00:00:00"/>
    <s v="PDF"/>
    <s v="SI"/>
    <s v="N/A"/>
    <m/>
  </r>
  <r>
    <x v="0"/>
    <x v="0"/>
    <s v="Tolima"/>
    <s v=" JHON FREDY SEGURA PINEDA"/>
    <s v="Persona Natural"/>
    <x v="0"/>
    <s v=" CAC. DERECHO DE PETICIÓN"/>
    <s v=" Andrés Fernando Muñoz Cabrera"/>
    <s v="Fortalecimiento Bomberil para la Respuesta"/>
    <s v="Subdirección Estratégica y de Coordinación Bomberil "/>
    <s v=" PETICION DE INTERES PARTICULAR"/>
    <n v="30"/>
    <s v=" 20213800105592"/>
    <s v=" 2021-09-28"/>
    <m/>
    <m/>
    <m/>
    <s v="En proceso"/>
    <s v="A hoy 25/10/2021 van 19 días"/>
    <m/>
    <m/>
    <m/>
    <m/>
    <s v="Fecha de vencimiento: 11/11/2021."/>
  </r>
  <r>
    <x v="0"/>
    <x v="2"/>
    <s v="Nariño"/>
    <s v=" CUERPO DE BOMBEROS VOLUNTARIOS DE TUQUERRES - NARIÃ‘O"/>
    <s v="Entidad Bomberil"/>
    <x v="2"/>
    <s v=" RD. Proyecto kit para la preparación y atención de rescates - especialidad rescate vehicular."/>
    <s v=" Andrés Fernando Muñoz Cabrera"/>
    <s v="Fortalecimiento Bomberil para la Respuesta"/>
    <s v="Subdirección Estratégica y de Coordinación Bomberil "/>
    <s v=" PETICION DE INTERES GENERAL"/>
    <n v="30"/>
    <s v=" 20213800105612"/>
    <s v=" 2021-09-29"/>
    <m/>
    <m/>
    <m/>
    <s v="En proceso"/>
    <s v="A hoy 25/10/2021  van 18 días"/>
    <m/>
    <m/>
    <m/>
    <m/>
    <s v="Fecha de vencimiento: 12/11/2021."/>
  </r>
  <r>
    <x v="0"/>
    <x v="2"/>
    <s v="Nariño"/>
    <s v=" CUERPO DE BOMBEROS VOLUNTARIOS DE TUQUERRES - NARIÃ‘O"/>
    <s v="Entidad Bomberil"/>
    <x v="2"/>
    <s v=" RD. Proyecto kits para la preparación y atención de rescate en todas sus modalidades - especialidad rescate vertical."/>
    <s v=" Andrés Fernando Muñoz Cabrera"/>
    <s v="Fortalecimiento Bomberil para la Respuesta"/>
    <s v="Subdirección Estratégica y de Coordinación Bomberil "/>
    <s v=" PETICION DE INTERES GENERAL"/>
    <n v="30"/>
    <s v=" 20213800105622"/>
    <s v=" 2021-09-29"/>
    <m/>
    <m/>
    <m/>
    <s v="En proceso"/>
    <s v="A hoy 25/10/2021  van 18 días"/>
    <m/>
    <m/>
    <m/>
    <m/>
    <s v="Fecha de vencimiento: 12/11/2021."/>
  </r>
  <r>
    <x v="0"/>
    <x v="0"/>
    <s v="Boyacá"/>
    <s v=" CUERPO DE BOMBEROS VOLUNTARIOS DE SOGAMOSO"/>
    <s v="Entidad Bomberil"/>
    <x v="0"/>
    <s v=" CAC. INFORMACION PARA AFILIACION ARL BOMBEROS VOLUNTARIOS"/>
    <s v=" Jiud Magnoly Gaviria Narvaez"/>
    <s v="Área Cenrtral de Referencia Bomberil"/>
    <s v="Subdirección Estratégica y de Coordinación Bomberil "/>
    <s v=" PETICIÓN DE DOCUMENTOS E INFORMACIÓN"/>
    <n v="20"/>
    <s v=" 20213800105712"/>
    <s v=" 2021-09-29"/>
    <m/>
    <d v="2021-10-13T00:00:00"/>
    <n v="18"/>
    <s v="Cumplido"/>
    <s v="ANOTACIÓN ORFEO:  Se da respuesta a través del correo de Tatiana Herrera el día 13/10/2021."/>
    <s v="N/A"/>
    <s v="N/A"/>
    <s v="SI"/>
    <s v="N/A"/>
    <s v="No dejan trazabilidad del correo electrónico"/>
  </r>
  <r>
    <x v="0"/>
    <x v="0"/>
    <s v="Sucre"/>
    <s v=" ALCALDIA MUNICIPAL DE GALERAS SUCRE"/>
    <s v="Entidad Territorial"/>
    <x v="2"/>
    <s v=" CAC. 20213800104952 CBV de Galeras Sucre PeticiÃ³n Delegado departamental"/>
    <s v=" Andrés Fernando Muñoz Cabrera"/>
    <s v="Fortalecimiento Bomberil para la Respuesta"/>
    <s v="Subdirección Estratégica y de Coordinación Bomberil "/>
    <s v=" PETICION DE INTERES GENERAL"/>
    <n v="30"/>
    <s v=" 20213800105762"/>
    <s v=" 2021-09-29"/>
    <m/>
    <m/>
    <m/>
    <s v="En proceso"/>
    <s v="A hoy 25/10/2021  van 18 días"/>
    <m/>
    <m/>
    <m/>
    <m/>
    <s v="Fecha de vencimiento: 12/11/2021."/>
  </r>
  <r>
    <x v="0"/>
    <x v="0"/>
    <s v="Cesar"/>
    <s v=" CUERPO DE BOMBEROS VOLUNTARIOS DE BOSCONIA"/>
    <s v="Entidad Bomberil"/>
    <x v="0"/>
    <s v=" CI. CERTIFICACION PERSONAL ACTIVO"/>
    <s v=" Luis Alberto Valencia Pulido"/>
    <s v="Área Cenrtral de Referencia Bomberil"/>
    <s v="Subdirección Estratégica y de Coordinación Bomberil "/>
    <s v=" PETICIÓN DE DOCUMENTOS E INFORMACIÓN"/>
    <n v="20"/>
    <s v=" 20213800105842"/>
    <s v=" 2021-09-30"/>
    <n v="2021210025021"/>
    <d v="2021-10-21T00:00:00"/>
    <n v="14"/>
    <s v="Cumplido"/>
    <m/>
    <s v="N/A"/>
    <s v="Word"/>
    <s v="SI"/>
    <s v="N/A"/>
    <s v="La respuesta no se encuentra digitalizada."/>
  </r>
  <r>
    <x v="0"/>
    <x v="0"/>
    <s v="Cundinamarca"/>
    <s v=" CUERPO DE BOMBEROS DE CACHIPAY"/>
    <s v="Entidad Bomberil"/>
    <x v="2"/>
    <s v=" CAC. Donacion Lote"/>
    <s v=" Andrea Bibiana Castañeda Duran"/>
    <s v="Formulación, Actualización y Acompañamiento Normativo y Operativo"/>
    <s v="Subdirección Estratégica y de Coordinación Bomberil "/>
    <s v=" PETICION DE INTERES GENERAL"/>
    <n v="30"/>
    <s v=" 20213800105852"/>
    <s v=" 2021-09-30"/>
    <m/>
    <m/>
    <m/>
    <s v="En proceso"/>
    <s v="A hoy 25/10/2021 van 18 días"/>
    <m/>
    <m/>
    <m/>
    <m/>
    <s v="Fecha de vencimiento: 12/11/2021."/>
  </r>
  <r>
    <x v="0"/>
    <x v="0"/>
    <s v="Bogotá"/>
    <s v=" MINISTERIO DEL INTEROR VICEMINISTERIO DE RELACIONES POLÃTICAS"/>
    <s v="Entidad Publica"/>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s v="Subdirección Estratégica y de Coordinación Bomberil "/>
    <s v=" PETICION DE INTERES GENERAL"/>
    <n v="30"/>
    <s v=" 20213800105952"/>
    <s v=" 2021-09-30"/>
    <m/>
    <m/>
    <m/>
    <s v="En proceso"/>
    <s v="A hoy 25/10/2021 van 17 días"/>
    <m/>
    <m/>
    <m/>
    <m/>
    <s v="Fecha de vencimiento: 11/11/2021."/>
  </r>
  <r>
    <x v="0"/>
    <x v="2"/>
    <s v="Caldas"/>
    <s v=" CUERPO DE BOMBEROS VOLUNTARIOS DE MANZANARES"/>
    <s v="Entidad Bomberil"/>
    <x v="2"/>
    <s v=" RD. RemisiÃ³n Proyecto de InversiÃ³n y Fortalecimiento CBV de Manzanares - Caldas"/>
    <s v=" Andrés Fernando Muñoz Cabrera"/>
    <s v="Fortalecimiento Bomberil para la Respuesta"/>
    <s v="Subdirección Estratégica y de Coordinación Bomberil "/>
    <s v=" PETICION DE INTERES GENERAL"/>
    <n v="30"/>
    <s v="20213800105982"/>
    <s v=" 2021-09-30"/>
    <m/>
    <m/>
    <m/>
    <s v="En proceso"/>
    <s v="A hoy 25/10/2021 van 18 días"/>
    <m/>
    <m/>
    <m/>
    <m/>
    <s v="Fecha de vencimiento: 12/11/2021."/>
  </r>
</pivotCacheRecords>
</file>

<file path=xl/pivotCache/pivotCacheRecords2.xml><?xml version="1.0" encoding="utf-8"?>
<pivotCacheRecords xmlns="http://schemas.openxmlformats.org/spreadsheetml/2006/main" xmlns:r="http://schemas.openxmlformats.org/officeDocument/2006/relationships" count="83">
  <r>
    <x v="0"/>
    <x v="0"/>
    <x v="0"/>
    <s v="CONTRALORIA DIRECTORA DE CUENTAS Y ESTADíSTICAS FISCALES  "/>
    <x v="0"/>
    <x v="0"/>
    <s v="CAC. AG8-1-AC-DNBC-08 Solicitud Información "/>
    <s v="Maria del Consuelo Arias Prieto"/>
    <s v="EVALUACIÓN Y SEGUIMIENTO"/>
    <x v="0"/>
    <x v="0"/>
    <n v="3"/>
    <s v="20211140117912  "/>
    <s v="2021-12-03 17:08:49 "/>
    <m/>
    <d v="2021-12-07T00:00:00"/>
    <n v="3"/>
    <x v="0"/>
    <s v="Anotación Orfeo: SE RADICO EL 07-12-21 A LA CGR."/>
    <s v="N/A"/>
    <s v="N/A"/>
    <s v="N/A"/>
    <s v="N/A"/>
    <s v="No se adjunta la respuesta remitida ni el número de radicado."/>
  </r>
  <r>
    <x v="0"/>
    <x v="0"/>
    <x v="1"/>
    <s v="CUERPO DE BOMBEROS VOLUNTARIOS DE YARUMAL  "/>
    <x v="1"/>
    <x v="1"/>
    <s v="CAC: Respuesta a comunicado con radicado 20213000018851 "/>
    <s v="Yerky Sneider Garavito Cancelado"/>
    <s v="Subdirección Administrativa y Financiera "/>
    <x v="1"/>
    <x v="1"/>
    <n v="35"/>
    <s v="20211140118162  "/>
    <s v="2021-12-06 10:35:56 "/>
    <m/>
    <d v="2021-12-16T00:00:00"/>
    <n v="9"/>
    <x v="0"/>
    <s v="Anotación ORFEO:  Se archiva y se le da respuesta al correo electrónico proyectos@yarumal.gov.co."/>
    <s v="N/A"/>
    <s v="N/A"/>
    <s v="SI"/>
    <s v="N/A"/>
    <s v="El correo que se adjunta es del CB de Yolombo - Antioquia no de Yarumal."/>
  </r>
  <r>
    <x v="0"/>
    <x v="0"/>
    <x v="2"/>
    <s v="CUERPO DE BOMBEROS DE SANTA MARIA  "/>
    <x v="1"/>
    <x v="2"/>
    <s v="CAC. Solicitud orientación Cuerpo Bomberos Voluntarios Santa María Boyacá. "/>
    <s v="Liz Margaret Álvarez Calderón"/>
    <s v="Inpección, Vigilancia y Control"/>
    <x v="2"/>
    <x v="2"/>
    <n v="30"/>
    <s v="20211140118472  "/>
    <s v="2021-12-07 11:39:08 "/>
    <m/>
    <d v="2021-12-22T00:00:00"/>
    <n v="10"/>
    <x v="0"/>
    <s v="Anotación ORFEO:  GESTIONADO."/>
    <s v="N/A"/>
    <s v="N/A"/>
    <s v="N/A"/>
    <s v="N/A"/>
    <s v="No informan el número de radicado de salida ni se deja trazabilidad de el envio."/>
  </r>
  <r>
    <x v="0"/>
    <x v="0"/>
    <x v="0"/>
    <s v="IDIGER  "/>
    <x v="0"/>
    <x v="0"/>
    <s v="CAC. Aclaración informe ola invernal en la ciudad de Bogotá. "/>
    <s v="Luis Alberto Valencia Pulido"/>
    <s v="Fortalecimiento Bomberil para la Respuesta"/>
    <x v="2"/>
    <x v="3"/>
    <n v="20"/>
    <s v="20211140118552  "/>
    <s v="2021-12-07 14:32:36 "/>
    <m/>
    <d v="2021-12-29T00:00:00"/>
    <n v="15"/>
    <x v="0"/>
    <s v="Anotación ORFEO: se envía correo para fines pertinentes."/>
    <s v="N/A"/>
    <s v="N/A"/>
    <s v="N/A"/>
    <s v="N/A"/>
    <s v="No informan el número de radicado de salida ni se deja trazabilidad de el envio."/>
  </r>
  <r>
    <x v="0"/>
    <x v="0"/>
    <x v="3"/>
    <s v="CLARA INES FLOREZ VALENZUELA "/>
    <x v="2"/>
    <x v="3"/>
    <s v="CAC.queja irregularidades bomberos pital "/>
    <s v="Juan Guillermo Valencia Álvarez"/>
    <s v="Subdirección Estratégica y de Coordinación Bomberil "/>
    <x v="2"/>
    <x v="2"/>
    <n v="30"/>
    <s v="20211140120152  "/>
    <s v="2021-12-16 10:00:42 "/>
    <m/>
    <d v="2021-12-23T00:00:00"/>
    <n v="6"/>
    <x v="0"/>
    <s v="Anotación ORFEO: SOLICITUD GESTIONADA."/>
    <s v="N/A"/>
    <s v="N/A"/>
    <s v="N/A"/>
    <s v="N/A"/>
    <s v="No se deja trazabilidad de la respuesta ni del envio realizado."/>
  </r>
  <r>
    <x v="0"/>
    <x v="0"/>
    <x v="4"/>
    <s v="JUAN SEBASTIÁN GIRALDO BERMÚDEZ"/>
    <x v="2"/>
    <x v="3"/>
    <s v="CAC: Respondiendo a: DESCRIPCION O ASUNTO: Fwd: DENUNCIA BOMBEROS SANTA ROSA DECABAL. Radicado No.34953 "/>
    <s v="Ronny Estiven Romero Velandia "/>
    <s v="Formulación, Actualización y Acompañamiento Normativo y Operativo"/>
    <x v="2"/>
    <x v="2"/>
    <n v="30"/>
    <s v="20211140123102  "/>
    <s v="2021-12-28 11:00:20 "/>
    <m/>
    <m/>
    <m/>
    <x v="1"/>
    <m/>
    <m/>
    <m/>
    <m/>
    <m/>
    <s v="Hasta el día 12/01/2021 son 10 días."/>
  </r>
  <r>
    <x v="0"/>
    <x v="0"/>
    <x v="5"/>
    <s v="Helferson JIMENEZ SOGAMOSO _x000a_"/>
    <x v="2"/>
    <x v="3"/>
    <s v="CAC: QUEJA, IRREGULARIDADES E ILEGALIDAD BOMBEROS PAZ DE ARIPORO "/>
    <s v="Ronny Estiven Romero Velandia "/>
    <s v="Formulación, Actualización y Acompañamiento Normativo y Operativo"/>
    <x v="2"/>
    <x v="2"/>
    <n v="30"/>
    <s v="20211140123562  "/>
    <s v="2021-12-29 11:45:15 "/>
    <m/>
    <m/>
    <m/>
    <x v="1"/>
    <m/>
    <m/>
    <m/>
    <m/>
    <m/>
    <s v="Hasta el día 12/01/2021 son 9 días."/>
  </r>
  <r>
    <x v="1"/>
    <x v="1"/>
    <x v="6"/>
    <s v="CUERPO DE BOMBEROS DE GIRARDOT  "/>
    <x v="1"/>
    <x v="1"/>
    <s v="RD: PROYECTOS DE ADQUISICION VEHICULOS  "/>
    <s v="Jiud Magnoly Gaviria Narvaez"/>
    <s v="COORDINACIÓN OPERATIVA"/>
    <x v="2"/>
    <x v="2"/>
    <n v="30"/>
    <s v="20211140117442  "/>
    <s v="2021-12-01 10:12:13 "/>
    <n v="20212120030041"/>
    <d v="2021-12-10T00:00:00"/>
    <n v="7"/>
    <x v="0"/>
    <s v="Anotación ORFEO: Se brindo respuesta para el día 10 de diciembre, el orfeo se paso a revisión del Doctor Ronny Romero."/>
    <s v="N/A"/>
    <s v="Word"/>
    <s v="N/A"/>
    <s v="N/A"/>
    <s v="El radicado de salida no se encuentra digitalizado, no se sabe el medio de envio."/>
  </r>
  <r>
    <x v="0"/>
    <x v="0"/>
    <x v="0"/>
    <s v="CONTRALORIA GENERAL DE LA NACION  "/>
    <x v="0"/>
    <x v="0"/>
    <s v="CAC. 2021EE0206928 Seguimiento reportes SIRECI 2021 Dirección Nacional de Bomberos DNBC "/>
    <s v="Alvaro Perez "/>
    <s v="GESTIÓN CONTRACTUAL "/>
    <x v="1"/>
    <x v="0"/>
    <n v="5"/>
    <s v="20211140117462  "/>
    <s v="2021-12-01 10:53:53 "/>
    <m/>
    <m/>
    <m/>
    <x v="2"/>
    <m/>
    <m/>
    <m/>
    <m/>
    <m/>
    <s v="Hasta el día 11/01/2021 son 28 días"/>
  </r>
  <r>
    <x v="0"/>
    <x v="2"/>
    <x v="7"/>
    <s v="jose luis castaño "/>
    <x v="2"/>
    <x v="0"/>
    <s v="FE. informacion "/>
    <s v="Carlos Armando López Barrera "/>
    <s v="GESTIÓN JURÍDICA "/>
    <x v="0"/>
    <x v="3"/>
    <n v="20"/>
    <s v="20219000117492  "/>
    <s v="2021-12-01 11:06:24 "/>
    <m/>
    <m/>
    <m/>
    <x v="2"/>
    <m/>
    <m/>
    <m/>
    <m/>
    <m/>
    <s v="Hasta el día 11/01/2021 son 27 días"/>
  </r>
  <r>
    <x v="0"/>
    <x v="0"/>
    <x v="1"/>
    <s v="JUAN PABLO FRANCO GóMEZ "/>
    <x v="2"/>
    <x v="0"/>
    <s v="CAC. Solicitud de información - incendios forestales RUE de junio a noviembre en Antioquia "/>
    <s v="Luis Alberto Valencia Pulido"/>
    <s v="Fortalecimiento Bomberil para la Respuesta"/>
    <x v="2"/>
    <x v="3"/>
    <n v="20"/>
    <s v="20211140117502  "/>
    <s v="2021-12-01 11:18:43 "/>
    <m/>
    <d v="2021-12-06T00:00:00"/>
    <n v="3"/>
    <x v="0"/>
    <s v="Anotación ORFEo: se envía respuesta vía correo electrónico."/>
    <s v="N/A"/>
    <s v="Word"/>
    <s v="SI"/>
    <s v="N/A"/>
    <s v="No se deja trazabilidad del correo electrónico enviado."/>
  </r>
  <r>
    <x v="0"/>
    <x v="0"/>
    <x v="8"/>
    <s v="JHON JAIRO PINZON EUGENIO "/>
    <x v="2"/>
    <x v="0"/>
    <s v="CAC. DERECHO DE PETICION "/>
    <s v="Camilo Portilla Quelal "/>
    <s v="Formulación, Actualización y Acompañamiento Normativo y Operativo"/>
    <x v="2"/>
    <x v="4"/>
    <n v="30"/>
    <s v="20211140117592  "/>
    <s v="2021-12-01 12:18:48 "/>
    <m/>
    <m/>
    <m/>
    <x v="1"/>
    <m/>
    <m/>
    <m/>
    <m/>
    <m/>
    <s v="Hasta el día 11/01/2021 son 27 días"/>
  </r>
  <r>
    <x v="1"/>
    <x v="1"/>
    <x v="6"/>
    <s v="CUERPO DE BOMBEROS VOLUNTARIOS DE TOCAIMA - CUNDINAMARCA  "/>
    <x v="1"/>
    <x v="0"/>
    <s v="RD. Asignación de presupuesto y competencia de las administraciones municipales sobre los manejos internos de recursos en la institucion bemberil "/>
    <s v="Jorge Restrepo Sanguino"/>
    <s v="Formulación, Actualización y Acompañamiento Normativo y Operativo"/>
    <x v="2"/>
    <x v="2"/>
    <n v="30"/>
    <s v="20211140117612  "/>
    <s v="2021-12-01 13:38:29 "/>
    <n v="20212110030641"/>
    <d v="2021-12-21T00:00:00"/>
    <n v="13"/>
    <x v="0"/>
    <m/>
    <d v="2021-12-21T00:00:00"/>
    <s v="PDF"/>
    <s v="SI "/>
    <s v="N/A"/>
    <m/>
  </r>
  <r>
    <x v="0"/>
    <x v="0"/>
    <x v="0"/>
    <s v="CONTRALORIA GENERAL DE LA NACION  "/>
    <x v="0"/>
    <x v="0"/>
    <s v="CAC. Segunda Reiteración Solicitud Información – Proceso Atención Derecho de Petición de Servició 2021-221950-82111-SE con Radicado 2021ER0132061. "/>
    <s v="Jorge Edwin Amarillo Alvarado"/>
    <s v="Subdirección Administrativa y Financiera "/>
    <x v="1"/>
    <x v="0"/>
    <n v="2"/>
    <s v="20211140117652  "/>
    <s v="2021-12-01 16:42:54 "/>
    <n v="20213000029581"/>
    <d v="2021-12-03T00:00:00"/>
    <n v="2"/>
    <x v="0"/>
    <s v="Anotación ORFEO: Seda respuesta mediante correo electrónico el día 03 de diciembre con numero de radicado 20213000029581."/>
    <s v="N/A"/>
    <s v="N/A"/>
    <s v="SI"/>
    <s v="N/A"/>
    <s v="No se deja trazabilidad del correo electrónico enviado."/>
  </r>
  <r>
    <x v="0"/>
    <x v="0"/>
    <x v="6"/>
    <s v="RAFAEL HERNANDO LEGUIZAMON  "/>
    <x v="1"/>
    <x v="0"/>
    <s v="CAC. RESPUESTA FUNCIÓN PÚBLICA RAD. 20212040428051 "/>
    <s v="Juan Gabriel Parra"/>
    <s v="Formulación, Actualización y Acompañamiento Normativo y Operativo"/>
    <x v="2"/>
    <x v="3"/>
    <n v="20"/>
    <s v="20211140117692  "/>
    <s v="2021-12-02 16:50:12 "/>
    <n v="20212110030411"/>
    <s v="17/12/2021"/>
    <n v="10"/>
    <x v="0"/>
    <m/>
    <s v="17/12/2021"/>
    <s v="PDF"/>
    <s v="SI"/>
    <s v="N/A"/>
    <m/>
  </r>
  <r>
    <x v="0"/>
    <x v="0"/>
    <x v="9"/>
    <s v="SILVIO JIMENEZ  "/>
    <x v="2"/>
    <x v="3"/>
    <s v="CAC. PETICION "/>
    <s v="Jorge Restrepo Sanguino "/>
    <s v="Formulación, Actualización y Acompañamiento Normativo y Operativo"/>
    <x v="2"/>
    <x v="4"/>
    <n v="30"/>
    <s v="20211140117712  "/>
    <s v="2021-12-03 13:13:14 "/>
    <n v="20212110029951"/>
    <d v="2021-12-22T00:00:00"/>
    <n v="13"/>
    <x v="0"/>
    <m/>
    <d v="2021-12-22T00:00:00"/>
    <s v="PDF"/>
    <s v="SI"/>
    <s v="N/A"/>
    <m/>
  </r>
  <r>
    <x v="0"/>
    <x v="0"/>
    <x v="1"/>
    <s v="JUAN GONZALO HENAO HENAO "/>
    <x v="3"/>
    <x v="0"/>
    <s v="CAC. TRASLADO OFICIO POR COMPETENCIA "/>
    <s v="Camilo Portilla Quelal "/>
    <s v="Formulación, Actualización y Acompañamiento Normativo y Operativo"/>
    <x v="2"/>
    <x v="2"/>
    <n v="30"/>
    <s v="20211140117812  "/>
    <s v="2021-12-03 15:44:19 "/>
    <m/>
    <m/>
    <m/>
    <x v="1"/>
    <m/>
    <m/>
    <m/>
    <m/>
    <m/>
    <s v="Hasta el día 11/01/2021 son 25 días"/>
  </r>
  <r>
    <x v="0"/>
    <x v="0"/>
    <x v="10"/>
    <s v="ASOCIACION DE BOMBEROS RESCATES Y SIMILARES DE  "/>
    <x v="3"/>
    <x v="2"/>
    <s v="CAC. DERECHO DE PETICION "/>
    <s v="Jorge Restrepo Sanguino"/>
    <s v="Formulación, Actualización y Acompañamiento Normativo y Operativo"/>
    <x v="2"/>
    <x v="2"/>
    <n v="30"/>
    <s v="20211140117822  "/>
    <s v="2021-12-03 16:04:02 "/>
    <n v="20212110029871"/>
    <d v="2021-12-15T00:00:00"/>
    <n v="12"/>
    <x v="0"/>
    <m/>
    <d v="2021-12-22T00:00:00"/>
    <s v="PDF"/>
    <s v="SI"/>
    <s v="N/A"/>
    <m/>
  </r>
  <r>
    <x v="0"/>
    <x v="0"/>
    <x v="11"/>
    <s v="ALCALDIA FLANDES SECRETARIA DE GOBIERNO "/>
    <x v="4"/>
    <x v="2"/>
    <s v="CAC. Información "/>
    <s v=" Julio Alejandro Chamorro Cabrera"/>
    <s v="Inpección, Vigilancia y Control"/>
    <x v="2"/>
    <x v="2"/>
    <n v="30"/>
    <s v="20211140117852  "/>
    <s v="2021-12-03 16:38:46 "/>
    <n v="20212000029811"/>
    <d v="2021-12-15T00:00:00"/>
    <n v="8"/>
    <x v="0"/>
    <m/>
    <d v="2022-01-11T00:00:00"/>
    <s v="PDF"/>
    <s v="SI"/>
    <s v="N/A"/>
    <s v="En Orfeo no se menciona el número de radicado de salida."/>
  </r>
  <r>
    <x v="0"/>
    <x v="0"/>
    <x v="12"/>
    <s v="ALVARO JOSE VELEZ JURADO "/>
    <x v="2"/>
    <x v="0"/>
    <s v="CAC. Pregunta sobre Bombero 2. "/>
    <s v="Edgar Alexander Maya Lopez "/>
    <s v="EDUCACIÓN NACIONAL PARA BOMBEROS  "/>
    <x v="2"/>
    <x v="4"/>
    <n v="30"/>
    <s v="20211140117942  "/>
    <s v="2021-12-03 17:30:23 "/>
    <m/>
    <m/>
    <m/>
    <x v="1"/>
    <m/>
    <m/>
    <m/>
    <m/>
    <m/>
    <s v="Hasta el día 11/01/2021 son 25 días."/>
  </r>
  <r>
    <x v="0"/>
    <x v="0"/>
    <x v="10"/>
    <s v="FEDERACION BOMBEROS DE COLOMBIA  "/>
    <x v="1"/>
    <x v="2"/>
    <s v="CAC.OFI21-00167664 / IDM: Solicitud de salida del director nacional de bomberos "/>
    <s v="Carlos Armando López Barrera "/>
    <s v="GESTIÓN JURÍDICA "/>
    <x v="0"/>
    <x v="2"/>
    <n v="30"/>
    <s v="20211140117952  "/>
    <s v="2021-12-03 17:35:19 "/>
    <m/>
    <m/>
    <m/>
    <x v="1"/>
    <m/>
    <m/>
    <m/>
    <m/>
    <m/>
    <s v="Hasta el día 11/01/2021 son 25 días."/>
  </r>
  <r>
    <x v="0"/>
    <x v="0"/>
    <x v="11"/>
    <s v="CUERPO DE BOMBEROS VOLUNTARIOS DE GUAMO  "/>
    <x v="4"/>
    <x v="2"/>
    <s v="CAC. SOLICITUD DE CONSULTA  "/>
    <s v="Juan Gabriel Parra"/>
    <s v="Formulación, Actualización y Acompañamiento Normativo y Operativo"/>
    <x v="2"/>
    <x v="2"/>
    <n v="30"/>
    <s v="20211140117982  "/>
    <s v="2021-12-04 00:19:01 "/>
    <n v="20212110030431"/>
    <s v="17/12/2021"/>
    <n v="10"/>
    <x v="0"/>
    <m/>
    <s v="17/12/2021"/>
    <s v="PDF"/>
    <s v="SI"/>
    <s v="N/A"/>
    <m/>
  </r>
  <r>
    <x v="0"/>
    <x v="0"/>
    <x v="10"/>
    <s v="SUPERTIENDAS Y DROGUERÍAS OLÍMPICA S.A.  "/>
    <x v="3"/>
    <x v="0"/>
    <s v="CAC. ORIENTACION CERTIFICADOS BOMBERILES. "/>
    <s v="Edgar Alexander Maya Lopez "/>
    <s v="EDUCACIÓN NACIONAL PARA BOMBEROS  "/>
    <x v="2"/>
    <x v="2"/>
    <n v="30"/>
    <s v="20211140118022  "/>
    <s v="2021-12-06 09:21:36 "/>
    <m/>
    <m/>
    <m/>
    <x v="1"/>
    <m/>
    <m/>
    <m/>
    <m/>
    <m/>
    <s v="Hasta el día 11/01/2021 son 27 días."/>
  </r>
  <r>
    <x v="0"/>
    <x v="0"/>
    <x v="13"/>
    <s v="OSCAR ANTONIO ESPINOSA DIAZ "/>
    <x v="2"/>
    <x v="2"/>
    <s v="CAC: solicitud a los entes de control de bomberos "/>
    <s v="Melba Vidal"/>
    <s v="Inpección, Vigilancia y Control"/>
    <x v="2"/>
    <x v="4"/>
    <n v="30"/>
    <s v="20211140118032  "/>
    <s v="2021-12-06 09:27:22 "/>
    <n v="20212110032051"/>
    <d v="2022-01-05T00:00:00"/>
    <n v="22"/>
    <x v="1"/>
    <s v="Anotación ORFEO: Respuesta enviada al Dr Ronny Romero el 27 de diciembre del 2021."/>
    <d v="2021-01-11T00:00:00"/>
    <s v="PDF"/>
    <s v="SI"/>
    <s v="N/A"/>
    <s v="En Orfeo no se menciona el número de radicado de salida."/>
  </r>
  <r>
    <x v="0"/>
    <x v="0"/>
    <x v="11"/>
    <s v="LUZ YAMILE HERNANDEZ OBANDO "/>
    <x v="2"/>
    <x v="2"/>
    <s v="CAC. SOLICITUD CONCEPTO CONTABLE. "/>
    <s v="Juan Gabriel Parra"/>
    <s v="Formulación, Actualización y Acompañamiento Normativo y Operativo"/>
    <x v="2"/>
    <x v="4"/>
    <n v="30"/>
    <s v="20211140118152  "/>
    <s v="2021-12-06 10:34:39 "/>
    <n v="20212110030441"/>
    <d v="2021-12-17T00:00:00"/>
    <n v="9"/>
    <x v="0"/>
    <m/>
    <d v="2021-12-17T00:00:00"/>
    <s v="PDF"/>
    <s v="SI"/>
    <s v="N/A"/>
    <m/>
  </r>
  <r>
    <x v="0"/>
    <x v="3"/>
    <x v="12"/>
    <s v="FRANKLIN ROLANDO CANO VALCARCEL "/>
    <x v="2"/>
    <x v="0"/>
    <s v="CI. OFI2021-34535 Traslado DNBC EXT_S21-00099847-PQRSD-097244-PQR, EXT_S21-00100148-PQRSD-097528-PQR y EXT_S21-00100054-PQR,  "/>
    <s v="Camilo Portilla Quelal "/>
    <s v="Formulación, Actualización y Acompañamiento Normativo y Operativo"/>
    <x v="2"/>
    <x v="2"/>
    <n v="30"/>
    <s v="20211140118172  "/>
    <s v="2021-12-06 10:38:43 "/>
    <m/>
    <m/>
    <m/>
    <x v="1"/>
    <m/>
    <m/>
    <m/>
    <m/>
    <m/>
    <s v="Hasta el día 11/01/2021 son 25 días."/>
  </r>
  <r>
    <x v="0"/>
    <x v="0"/>
    <x v="10"/>
    <s v="MARVIN RODRIGO PADILLA NIETO "/>
    <x v="2"/>
    <x v="2"/>
    <s v="CAC. Llamado a audiencia a la comandante yarledis Milena perez. "/>
    <s v="Melba Vidal"/>
    <s v="Inpección, Vigilancia y Control"/>
    <x v="2"/>
    <x v="3"/>
    <n v="20"/>
    <s v="20211140118272  "/>
    <s v="2021-12-06 12:12:47 "/>
    <n v="20212110030241"/>
    <s v=" 20/12/2021"/>
    <n v="10"/>
    <x v="0"/>
    <m/>
    <s v=" 20/12/2021"/>
    <s v="PDF"/>
    <s v="SI"/>
    <s v="N/A"/>
    <m/>
  </r>
  <r>
    <x v="0"/>
    <x v="0"/>
    <x v="14"/>
    <s v="BIBIANA SANCHEZ RAMIREZ  "/>
    <x v="2"/>
    <x v="2"/>
    <s v="CAC. Solicitud Información. "/>
    <s v="Andrea Bibiana Castañeda Durán"/>
    <s v="Formulación, Actualización y Acompañamiento Normativo y Operativo"/>
    <x v="2"/>
    <x v="2"/>
    <n v="30"/>
    <s v="20211140118282  "/>
    <s v="2021-12-06 13:38:07 "/>
    <n v="20212110031041"/>
    <s v=" 21/12/21"/>
    <n v="10"/>
    <x v="0"/>
    <m/>
    <s v=" 21/12/21"/>
    <s v="PDF"/>
    <s v="SI"/>
    <s v="N/A"/>
    <m/>
  </r>
  <r>
    <x v="0"/>
    <x v="0"/>
    <x v="15"/>
    <s v="BENEMERITO CUERPO DE BOMBEROS VOLUNTARIOS DE SAN JUAN DE PASTO  "/>
    <x v="1"/>
    <x v="0"/>
    <s v="CAC. Derecho de petición. "/>
    <s v="Jiud Magnoly Gaviria Narvaez"/>
    <s v="COORDINACIÓN OPERATIVA"/>
    <x v="2"/>
    <x v="4"/>
    <n v="30"/>
    <s v="20211140118292  "/>
    <s v="2021-12-06 14:44:11 "/>
    <m/>
    <d v="2021-12-27T00:00:00"/>
    <n v="14"/>
    <x v="0"/>
    <s v="Anotación ORFEO: Se brinda respuesta y se adjunta soporte por parte de la aseguradora de pago y caso cerrado."/>
    <s v="N/A"/>
    <s v="N/A"/>
    <s v="SI"/>
    <s v="N/A"/>
    <m/>
  </r>
  <r>
    <x v="0"/>
    <x v="0"/>
    <x v="7"/>
    <s v="JUZGADO PRIMERO PROMISCUO DE FAMILIA  "/>
    <x v="0"/>
    <x v="2"/>
    <s v="CAC. NOTIFICACIÒN AUTO ADMISORIO ACCIÒN DE TUTELA. "/>
    <s v="Liz Margaret Álvarez Calderón"/>
    <s v="Inpección, Vigilancia y Control"/>
    <x v="2"/>
    <x v="0"/>
    <n v="3"/>
    <s v="20211140118342  "/>
    <s v="2021-12-06 17:01:31 "/>
    <s v="20212000029931 y 20212000029911"/>
    <d v="2021-12-22T00:00:00"/>
    <n v="11"/>
    <x v="3"/>
    <s v="Anotación ORFEO:  GESTIONADO."/>
    <s v="N/A"/>
    <s v="Word"/>
    <s v="N/A"/>
    <s v="N/A"/>
    <s v="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
  </r>
  <r>
    <x v="0"/>
    <x v="0"/>
    <x v="16"/>
    <s v="GULIVER SILVINO VANEGAS ATENCIA "/>
    <x v="2"/>
    <x v="0"/>
    <s v="CAC. Solicitud informacion. "/>
    <s v="Lina Maria Rojas Gallego"/>
    <s v="Educación"/>
    <x v="2"/>
    <x v="4"/>
    <n v="30"/>
    <s v="20211140118442  "/>
    <s v="2021-12-07 11:33:21 "/>
    <n v="20212140030051"/>
    <d v="2021-12-15T00:00:00"/>
    <n v="6"/>
    <x v="0"/>
    <m/>
    <d v="2021-12-16T00:00:00"/>
    <s v="PDF"/>
    <s v="N/A"/>
    <s v="N/A"/>
    <m/>
  </r>
  <r>
    <x v="0"/>
    <x v="0"/>
    <x v="3"/>
    <s v="ASDEBER NEIVA  "/>
    <x v="3"/>
    <x v="2"/>
    <s v="CAC. Traslado - Asociación de Bomberos de Neiva (ASDEBER). "/>
    <s v="Melba Vidal"/>
    <s v="Inpección, Vigilancia y Control"/>
    <x v="2"/>
    <x v="2"/>
    <n v="30"/>
    <s v="20211140118522  "/>
    <s v="2021-12-07 14:09:05 "/>
    <n v="20212110030941"/>
    <d v="2021-12-21T00:00:00"/>
    <n v="9"/>
    <x v="0"/>
    <m/>
    <d v="2021-12-21T00:00:00"/>
    <s v="PDF"/>
    <s v="SI"/>
    <s v="N/A"/>
    <m/>
  </r>
  <r>
    <x v="0"/>
    <x v="0"/>
    <x v="13"/>
    <s v="GOBERNACION DEL BOLIVAR SECRETARIA DEL INTERIOR  "/>
    <x v="4"/>
    <x v="1"/>
    <s v="CAC. Fortalecimiento Sistema Bomberil del departamento de Bolívar. "/>
    <s v="Melba Vidal"/>
    <s v="Inpección, Vigilancia y Control"/>
    <x v="2"/>
    <x v="2"/>
    <n v="30"/>
    <s v="20211140118562  "/>
    <s v="2021-12-07 14:35:10 "/>
    <n v="20212110032071"/>
    <d v="2022-01-05T00:00:00"/>
    <n v="20"/>
    <x v="0"/>
    <s v="Anotación ORFEO:  Respuesta enviada al Dr. Ronny Romero el 27 de diciembre del 2021"/>
    <d v="2022-01-12T00:00:00"/>
    <s v="PDF"/>
    <s v="SI"/>
    <s v="N/A"/>
    <s v="En Orfeo no se menciona el número de radicado de salida."/>
  </r>
  <r>
    <x v="1"/>
    <x v="1"/>
    <x v="17"/>
    <s v="GOBERNACION DE CAQUETA SECRETARIA DE GOBIERNO  "/>
    <x v="4"/>
    <x v="2"/>
    <s v="RD: SOLICITUD ACOMPAÑAMIENTO "/>
    <s v="Melba Vidal"/>
    <s v="Inpección, Vigilancia y Control"/>
    <x v="2"/>
    <x v="2"/>
    <n v="30"/>
    <s v="20211140118622  "/>
    <s v="2021-12-09 10:38:15 "/>
    <n v="20212110032291"/>
    <d v="2022-01-06T00:00:00"/>
    <n v="20"/>
    <x v="0"/>
    <s v="Anotación ORFEO: Respuestas enviadas al Dr. Ronny Romero el 31 de diciembre del 2021"/>
    <d v="2022-01-12T00:00:00"/>
    <s v="PDF"/>
    <s v="SI"/>
    <s v="N/A"/>
    <s v="En Orfeo no se menciona el número de radicado de salida."/>
  </r>
  <r>
    <x v="0"/>
    <x v="0"/>
    <x v="9"/>
    <s v="CARLOS ALBERTO FRIAS GUERRA "/>
    <x v="2"/>
    <x v="4"/>
    <s v="CAC: Documento de Carlos Frías Guerra "/>
    <s v=" Faubricio Sanchez Cortes"/>
    <s v="GESTIÓN ATENCIÓN AL USUARIO"/>
    <x v="0"/>
    <x v="4"/>
    <n v="30"/>
    <s v="20211140118632  "/>
    <s v="2021-12-09 11:52:35 "/>
    <m/>
    <d v="2021-12-16T00:00:00"/>
    <n v="6"/>
    <x v="0"/>
    <s v="Anotación ORFEO: Se envía correo electrónico a peticionario con lo informado, comprobante en documentos."/>
    <d v="2021-12-16T00:00:00"/>
    <s v="N/A"/>
    <s v="SI"/>
    <s v="N/A"/>
    <m/>
  </r>
  <r>
    <x v="0"/>
    <x v="0"/>
    <x v="7"/>
    <s v="GESTION DEL RIESGO GAMBITA  "/>
    <x v="4"/>
    <x v="2"/>
    <s v="CAC:SOLICITUD APOYO PARA CONFORMACIÓN DE CUERPO DE BOMBEROS GÁMBITA "/>
    <s v="Orlando Murillo Lopez"/>
    <s v="Formulación, Actualización y Acompañamiento Normativo y Operativo"/>
    <x v="2"/>
    <x v="2"/>
    <n v="30"/>
    <s v="20211140118782  "/>
    <s v="2021-12-09 13:26:00 "/>
    <s v="20212110030591"/>
    <d v="2021-12-21T00:00:00"/>
    <n v="8"/>
    <x v="0"/>
    <m/>
    <d v="2021-12-21T00:00:00"/>
    <s v="PDF"/>
    <s v="SI"/>
    <s v="N/A"/>
    <m/>
  </r>
  <r>
    <x v="0"/>
    <x v="0"/>
    <x v="12"/>
    <s v="JUZGADO CIVIL MUNICIPAL SEVILLA JUZGADO CIVIL MUNICIPAL SEVILLA  "/>
    <x v="0"/>
    <x v="2"/>
    <s v="CAC: IMPORTANTE: NOTIFICACIÓN AUTO INTERLOCUTORIO N°. 2054 DE DICIEMBRE 07 DE 2021 - ACCIÓN DE TUTELA - RADICADO 2021-00300-00 "/>
    <s v="Andrea Bibiana Castañeda Durán"/>
    <s v="Formulación, Actualización y Acompañamiento Normativo y Operativo"/>
    <x v="2"/>
    <x v="5"/>
    <n v="1"/>
    <s v="20211140118792  "/>
    <s v="2021-12-09 13:30:56 "/>
    <n v="20212110029981"/>
    <d v="2021-12-10T00:00:00"/>
    <n v="1"/>
    <x v="0"/>
    <m/>
    <d v="2022-01-12T00:00:00"/>
    <s v="PDF"/>
    <s v="SI"/>
    <s v="N/A"/>
    <m/>
  </r>
  <r>
    <x v="0"/>
    <x v="0"/>
    <x v="6"/>
    <s v="CUERPO DE BOMBEROS VOLUNTARIOS DE NILO  "/>
    <x v="1"/>
    <x v="2"/>
    <s v="CAC: para su conocimiento "/>
    <s v="Andrea Bibiana Castañeda Durán  "/>
    <s v="Formulación, Actualización y Acompañamiento Normativo y Operativo"/>
    <x v="2"/>
    <x v="1"/>
    <n v="35"/>
    <s v="20211140118832  "/>
    <s v="2021-12-09 13:53:40 "/>
    <m/>
    <m/>
    <m/>
    <x v="1"/>
    <m/>
    <m/>
    <m/>
    <m/>
    <m/>
    <s v="Hasta el día 12/01/2021 son 24 días."/>
  </r>
  <r>
    <x v="1"/>
    <x v="1"/>
    <x v="6"/>
    <s v="CUERPO DE BOMBEROS VOLUNTARIOS DE SIBATE  "/>
    <x v="1"/>
    <x v="2"/>
    <s v="RD: RADICACION REGLAMENTO COMITE EVALUACION "/>
    <s v="Melba Vidal"/>
    <s v="Inpección, Vigilancia y Control"/>
    <x v="2"/>
    <x v="1"/>
    <n v="35"/>
    <s v="20211140118882  "/>
    <s v="2021-12-09 15:53:38 "/>
    <n v="20212110032301"/>
    <d v="2022-01-06T00:00:00"/>
    <n v="20"/>
    <x v="0"/>
    <s v="Anotación ORFEO: Respuestas enviadas al Dr. Ronny Romero el 31 de diciembre del 2021"/>
    <d v="2022-01-12T00:00:00"/>
    <s v="PDF"/>
    <s v="SI"/>
    <s v="N/A"/>
    <s v="En Orfeo no se menciona el número de radicado de salida."/>
  </r>
  <r>
    <x v="0"/>
    <x v="0"/>
    <x v="0"/>
    <s v="RM INGENIEROS  "/>
    <x v="3"/>
    <x v="1"/>
    <s v="CAC:CSC CARIBE- Oficio CSC_CB_134 Reiteración solicitudes financieras "/>
    <s v="Andrés Fernando Muñoz Cabrera "/>
    <s v="FORTALECIMIENTO BOMBERIL PARA LA RESPUESTA "/>
    <x v="2"/>
    <x v="2"/>
    <n v="30"/>
    <s v="20211140118952  "/>
    <s v="2021-12-09 17:03:54 "/>
    <m/>
    <m/>
    <m/>
    <x v="1"/>
    <m/>
    <m/>
    <m/>
    <m/>
    <m/>
    <s v="Hasta el día 12/01/2021 son 23 días."/>
  </r>
  <r>
    <x v="0"/>
    <x v="0"/>
    <x v="16"/>
    <s v="CUERPO DE BOMBEROS EL CARMEN CHUCURI  "/>
    <x v="1"/>
    <x v="2"/>
    <s v="CAC: Solicitud apoyo jurídico ley de garantías "/>
    <s v="Jorge Restrepo Sanguino"/>
    <s v="Formulación, Actualización y Acompañamiento Normativo y Operativo"/>
    <x v="2"/>
    <x v="2"/>
    <n v="30"/>
    <s v="20211140119012  "/>
    <s v="2021-12-10 13:18:54 "/>
    <n v="20212110030521"/>
    <d v="2021-12-17T00:00:00"/>
    <n v="5"/>
    <x v="0"/>
    <m/>
    <d v="2021-12-17T00:00:00"/>
    <s v="PDF"/>
    <s v="SI"/>
    <s v="N/A"/>
    <m/>
  </r>
  <r>
    <x v="0"/>
    <x v="0"/>
    <x v="18"/>
    <s v="CARLOS FERNANDO MEDINA "/>
    <x v="2"/>
    <x v="4"/>
    <s v="CAC: Derecho de Petición "/>
    <s v="Jiud Magnoly Gaviria Narvaez"/>
    <s v="COORDINACIÓN OPERATIVA"/>
    <x v="2"/>
    <x v="4"/>
    <n v="30"/>
    <s v="20211140119072  "/>
    <s v="2021-12-10 15:50:00 "/>
    <m/>
    <d v="2021-12-27T00:00:00"/>
    <n v="11"/>
    <x v="0"/>
    <m/>
    <d v="2021-12-27T00:00:00"/>
    <s v="N/A"/>
    <s v="SI"/>
    <s v="N/A"/>
    <s v="Respuesta remitida por correo electrónico, se deja comprobante en documentos."/>
  </r>
  <r>
    <x v="0"/>
    <x v="0"/>
    <x v="15"/>
    <s v="SECRETARIA PLANEACION OSPINA NARIÑO "/>
    <x v="4"/>
    <x v="1"/>
    <s v="CAC: SOLICITUD VISITA TÉCNICA PERSONAL ESPECIALIZADO DE BOMBEROS PROYECTO CUARTEL BOMBEROS OSPINA – NARIÑO. "/>
    <s v="Yerky Sneider Garavito Cancelado"/>
    <s v="Infraestructura"/>
    <x v="1"/>
    <x v="2"/>
    <n v="30"/>
    <s v="20211140119112  "/>
    <s v="2021-12-10 19:34:11 "/>
    <m/>
    <d v="2021-12-14T00:00:00"/>
    <n v="3"/>
    <x v="0"/>
    <s v="Anotación ORFEO: Se dio respuesta a través del correo electrónico infraestructura@dnbc.gov.co."/>
    <s v="N/A"/>
    <s v="N/A"/>
    <s v="SI"/>
    <s v="N/A"/>
    <s v="No se adjunta copia del correo electrónico enviado."/>
  </r>
  <r>
    <x v="0"/>
    <x v="0"/>
    <x v="6"/>
    <s v="HERIBERTO CORREA ZULUAGA "/>
    <x v="2"/>
    <x v="4"/>
    <s v="CAC.PETICIÓN DE INFORME QUE NO RESPONDE LA COMANDANTE DIANA BOMBEROS ANAPOIMA "/>
    <s v="Jiud Magnoly Gaviria Narvaez"/>
    <s v="COORDINACIÓN OPERATIVA"/>
    <x v="2"/>
    <x v="4"/>
    <n v="30"/>
    <s v="20211140119312  "/>
    <s v="2021-12-13 15:22:29 "/>
    <m/>
    <d v="2021-12-27T00:00:00"/>
    <n v="11"/>
    <x v="0"/>
    <s v="Anotación ORFEO: Se da traslado al Cb Anapoima, por ser de su competencia."/>
    <d v="2021-12-27T00:00:00"/>
    <s v="N/A"/>
    <s v="SI"/>
    <s v="N/A"/>
    <s v="Respuesta remitida por correo electrónico, se deja comprobante en documentos."/>
  </r>
  <r>
    <x v="0"/>
    <x v="0"/>
    <x v="19"/>
    <s v="EBERT RICON DEVIA "/>
    <x v="2"/>
    <x v="4"/>
    <s v="CAC. Solicitud Efectos Silencio Administrativo Positivo "/>
    <s v=" Faubricio Sanchez Cortes"/>
    <s v="GESTIÓN ATENCIÓN AL USUARIO"/>
    <x v="0"/>
    <x v="4"/>
    <n v="30"/>
    <s v="20211140119322  "/>
    <s v="2021-12-13 16:02:56 "/>
    <s v="20211140031121"/>
    <d v="2021-12-24T00:00:00"/>
    <n v="9"/>
    <x v="0"/>
    <m/>
    <d v="2021-12-24T00:00:00"/>
    <s v="PDF"/>
    <s v="SI"/>
    <s v="N/A"/>
    <m/>
  </r>
  <r>
    <x v="0"/>
    <x v="0"/>
    <x v="7"/>
    <s v="CUERPO DE BOMBEROS VOLUNTARIOS DE BARBOSA - SANTANDER  "/>
    <x v="1"/>
    <x v="2"/>
    <s v="CAC.SOLICITUD DERECHO DE PETICION "/>
    <s v=" Melba Vidal"/>
    <s v="Inpección, Vigilancia y Control"/>
    <x v="2"/>
    <x v="2"/>
    <n v="30"/>
    <s v="20211140119332  "/>
    <s v="2021-12-13 16:08:14 "/>
    <n v="20212110032151"/>
    <d v="2022-01-06T00:00:00"/>
    <n v="18"/>
    <x v="0"/>
    <s v="Anotación ORFEO: Respuesta enviada al Dr Ronny Romero el 28 de diciembre."/>
    <d v="2022-01-12T00:00:00"/>
    <s v="PDF"/>
    <s v="SI"/>
    <s v="N/A"/>
    <s v="En Orfeo no se menciona el número de radicado de salida."/>
  </r>
  <r>
    <x v="0"/>
    <x v="0"/>
    <x v="0"/>
    <s v="FISCALIA GENERAL DE LA NACION  "/>
    <x v="0"/>
    <x v="0"/>
    <s v="CAC. SOLICITUD INFORMACION "/>
    <s v="Carlos Armando López Barrera "/>
    <s v="GESTIÓN JURÍDICA "/>
    <x v="0"/>
    <x v="0"/>
    <n v="10"/>
    <s v="20211140119342  "/>
    <s v="2021-12-13 16:18:14 "/>
    <m/>
    <m/>
    <m/>
    <x v="2"/>
    <m/>
    <m/>
    <m/>
    <m/>
    <m/>
    <s v="Hasta el día 12/01/2021 son 21 días."/>
  </r>
  <r>
    <x v="0"/>
    <x v="0"/>
    <x v="16"/>
    <s v="CUERPO DE BOMBEROS DE OVEJAS  "/>
    <x v="1"/>
    <x v="4"/>
    <s v="CAC. OFICIO TRASLADO JOEL VASQUEZ "/>
    <s v="Andrea Bibiana Castañeda Durán  "/>
    <s v="Formulación, Actualización y Acompañamiento Normativo y Operativo"/>
    <x v="2"/>
    <x v="4"/>
    <n v="30"/>
    <s v="20211140119372  "/>
    <s v="2021-12-13 16:29:04 "/>
    <m/>
    <m/>
    <m/>
    <x v="1"/>
    <m/>
    <m/>
    <m/>
    <m/>
    <m/>
    <s v="Hasta el día 12/01/2021 son 21 días."/>
  </r>
  <r>
    <x v="0"/>
    <x v="0"/>
    <x v="1"/>
    <s v="ALCALDIA MUNICIPAL DE RIONEGRO  "/>
    <x v="4"/>
    <x v="1"/>
    <s v="CAC.Oficio 2021EE13372- Traslado por competencia - “Radicación Proyecto Cuerpo de Bomberos Rionegro - Antioquia, con Radicado UNGRD No. 2021ER05143. "/>
    <s v="Jiud Magnoly Gaviria Narvaez"/>
    <s v="COORDINACIÓN OPERATIVA"/>
    <x v="2"/>
    <x v="2"/>
    <n v="30"/>
    <s v="20211140119392  "/>
    <s v="2021-12-13 16:44:36 "/>
    <n v="20212120032141"/>
    <d v="2022-01-06T00:00:00"/>
    <n v="18"/>
    <x v="0"/>
    <s v="Anotación ORFEO: Se brinda respuesta bajo 2021114019402- 20212120032141- Secretario Gobierno Alcaldía Rionegro, hace referencia a la misma consulta y traslado por parte de la UNGRD."/>
    <d v="2022-01-12T00:00:00"/>
    <s v="PDF"/>
    <s v="SI"/>
    <s v="N/A"/>
    <m/>
  </r>
  <r>
    <x v="0"/>
    <x v="0"/>
    <x v="1"/>
    <s v="ALCALDIA RIONEGRO ANTIOQUIA "/>
    <x v="4"/>
    <x v="1"/>
    <s v="CAC.Oficio 2021EE13372- Traslado por competencia - “Radicación Proyecto Cuerpo de Bomberos Rionegro - Antioquia, con Radicado UNGRD No. 2021ER05143. (EMAIL CERTIFICADO de correspondencia@gestiondelriesgo.gov.co) "/>
    <s v="Jiud Magnoly Gaviria Narvaez"/>
    <s v="COORDINACIÓN OPERATIVA"/>
    <x v="2"/>
    <x v="2"/>
    <n v="30"/>
    <s v="20211140119402  "/>
    <s v="2021-12-13 16:52:46 "/>
    <n v="20212120032141"/>
    <d v="2022-01-06T00:00:00"/>
    <n v="18"/>
    <x v="0"/>
    <s v="Anotación ORFEO: están en revisión, aprobación y firma, se brindara respuesta para enero 2022."/>
    <d v="2022-01-12T00:00:00"/>
    <s v="PDF"/>
    <s v="SI"/>
    <s v="N/A"/>
    <m/>
  </r>
  <r>
    <x v="0"/>
    <x v="0"/>
    <x v="0"/>
    <s v="FISCALIA GENERAL DE LA NACION  "/>
    <x v="0"/>
    <x v="0"/>
    <s v="CAC. solicitud información "/>
    <s v="Carlos Armando López Barrera "/>
    <s v="GESTIÓN JURÍDICA "/>
    <x v="0"/>
    <x v="0"/>
    <n v="10"/>
    <s v="20211140119512  "/>
    <s v="2021-12-14 10:31:15 "/>
    <m/>
    <m/>
    <m/>
    <x v="2"/>
    <m/>
    <m/>
    <m/>
    <m/>
    <m/>
    <s v="Hasta el día 12/01/2021 son 20 días."/>
  </r>
  <r>
    <x v="0"/>
    <x v="3"/>
    <x v="0"/>
    <s v="JUZGADO 44 ADMINISTRATIVO DE ORALIDAD DE BOGOTA  "/>
    <x v="0"/>
    <x v="0"/>
    <s v="CI. NOTIFICACION FALLO TUTELA 110013337044202100308. "/>
    <s v="Ronny Estiven Romero Velandia"/>
    <s v="Formulación, Actualización y Acompañamiento Normativo y Operativo"/>
    <x v="2"/>
    <x v="0"/>
    <n v="2"/>
    <s v="20211140119802  "/>
    <s v="2021-12-15 10:05:06 "/>
    <n v="20212110030401"/>
    <d v="2021-12-15T00:00:00"/>
    <n v="0"/>
    <x v="0"/>
    <m/>
    <d v="2021-12-15T00:00:00"/>
    <s v="PDF"/>
    <s v="SI"/>
    <s v="N/A"/>
    <m/>
  </r>
  <r>
    <x v="0"/>
    <x v="0"/>
    <x v="13"/>
    <s v="CUERPO DE BOMBEROS VOLUNTARIOS MAGANGUE - BOLIVAR  "/>
    <x v="1"/>
    <x v="2"/>
    <s v="CAC. DENUNCIA INSPECCIONES y otros 3 documentos.pdf.  "/>
    <s v="Melba Vidal"/>
    <s v="Inpección, Vigilancia y Control"/>
    <x v="2"/>
    <x v="2"/>
    <n v="30"/>
    <s v="20211140119892  "/>
    <s v="2021-12-15 13:48:03 "/>
    <n v="20212110032311"/>
    <d v="2022-01-06T00:00:00"/>
    <n v="17"/>
    <x v="0"/>
    <s v="Anotación ORFEO: Respuestas enviadas al Dr. Ronny Romero el 31 de diciembre del 2021"/>
    <d v="2022-01-12T00:00:00"/>
    <s v="PDF"/>
    <s v="SI"/>
    <s v="N/A"/>
    <m/>
  </r>
  <r>
    <x v="0"/>
    <x v="0"/>
    <x v="6"/>
    <s v="ALCALDIA ALBAN CUNDINAMARCA "/>
    <x v="4"/>
    <x v="2"/>
    <s v="CAC. SOLICITUD CONCEPTO. "/>
    <s v="Andrea Bibiana Castañeda Durán  "/>
    <s v="Formulación, Actualización y Acompañamiento Normativo y Operativo"/>
    <x v="2"/>
    <x v="2"/>
    <n v="30"/>
    <s v="20211140119932  "/>
    <s v="2021-12-15 14:06:36 "/>
    <m/>
    <m/>
    <m/>
    <x v="1"/>
    <m/>
    <m/>
    <m/>
    <m/>
    <m/>
    <s v="Hasta el día 12/01/2021 son 20 días."/>
  </r>
  <r>
    <x v="0"/>
    <x v="0"/>
    <x v="10"/>
    <s v="CUERPO DE BOMBEROS VOLUNTARIOS SABANAGRANDE  "/>
    <x v="1"/>
    <x v="0"/>
    <s v="CAC. SOLICITUD DE COMODATO KIT VEHICULAR. "/>
    <s v="CAROLINA ESCARRAGA "/>
    <s v="GESTIÓN CONTRACTUAL "/>
    <x v="1"/>
    <x v="3"/>
    <n v="20"/>
    <s v="20211140119952  "/>
    <s v="2021-12-15 14:26:46 "/>
    <m/>
    <m/>
    <m/>
    <x v="1"/>
    <m/>
    <m/>
    <m/>
    <m/>
    <m/>
    <s v="Hasta el día 12/01/2021 son 20 días."/>
  </r>
  <r>
    <x v="0"/>
    <x v="0"/>
    <x v="7"/>
    <s v="PROCURADURIA REGIONAL DE SANTANDER  "/>
    <x v="0"/>
    <x v="0"/>
    <s v="CAC. OF. 6759 Procuraduría Regional de Santander. "/>
    <s v="Alvaro Perez "/>
    <s v="GESTIÓN CONTRACTUAL "/>
    <x v="1"/>
    <x v="0"/>
    <n v="10"/>
    <s v="20211140119982  "/>
    <s v="2021-12-15 14:43:28 "/>
    <m/>
    <m/>
    <m/>
    <x v="2"/>
    <m/>
    <m/>
    <m/>
    <m/>
    <m/>
    <s v="Hasta el día 12/01/2021 son 19 días."/>
  </r>
  <r>
    <x v="1"/>
    <x v="2"/>
    <x v="19"/>
    <s v="ANONIMO_PQRSD "/>
    <x v="5"/>
    <x v="3"/>
    <s v="Irregularidades  "/>
    <s v="Camilo Portilla Quelal "/>
    <s v="Formulación, Actualización y Acompañamiento Normativo y Operativo"/>
    <x v="2"/>
    <x v="2"/>
    <n v="30"/>
    <s v="20219000120132  "/>
    <s v="2021-12-15 17:52:26 "/>
    <n v="20212110032021"/>
    <m/>
    <m/>
    <x v="1"/>
    <m/>
    <m/>
    <m/>
    <m/>
    <m/>
    <s v="Hasta el día 12/01/2021 son 19 días."/>
  </r>
  <r>
    <x v="1"/>
    <x v="1"/>
    <x v="9"/>
    <s v="IACONSULTING  "/>
    <x v="3"/>
    <x v="1"/>
    <s v="RD. DOCUMENTOS Y CD DE LA CONSTRUCION DE ESTACION DE BOMBEROS MUNICIPIO EL MOLINO LA GUAJIRA  "/>
    <s v="Jorge Edwin Amarillo Alvarado "/>
    <s v="Subdirección Administrativa y Financiera "/>
    <x v="1"/>
    <x v="2"/>
    <n v="30"/>
    <s v="20211140120242  "/>
    <s v="2021-12-16 14:31:04 "/>
    <m/>
    <m/>
    <m/>
    <x v="1"/>
    <m/>
    <m/>
    <m/>
    <m/>
    <m/>
    <s v="Hasta el día 12/01/2021 son 19 días."/>
  </r>
  <r>
    <x v="0"/>
    <x v="0"/>
    <x v="12"/>
    <s v="CHISTIAN RAMIREZ  "/>
    <x v="2"/>
    <x v="4"/>
    <s v="CAC. DERECHO DE PETICION  "/>
    <s v="Lina Maria Rojas Gallego"/>
    <s v="Educación"/>
    <x v="2"/>
    <x v="4"/>
    <n v="30"/>
    <s v="20211140120322  "/>
    <s v="2021-12-16 16:34:52 "/>
    <n v="20212140030681"/>
    <d v="2021-12-21T00:00:00"/>
    <n v="4"/>
    <x v="0"/>
    <m/>
    <d v="2021-12-21T00:00:00"/>
    <s v="PDF"/>
    <s v="SI"/>
    <s v="N/A"/>
    <m/>
  </r>
  <r>
    <x v="0"/>
    <x v="0"/>
    <x v="11"/>
    <s v="JUZGADO SEGUNDO PROMISCUO DE FAMILIA DEL CIRCUITO DEL ESPINAL  "/>
    <x v="0"/>
    <x v="0"/>
    <s v="CAC. OFICIO 1246 Y TRASLADO DE TUTELA 2021-306-00. "/>
    <s v="Jorge Restrepo Sanguino"/>
    <s v="Formulación, Actualización y Acompañamiento Normativo y Operativo"/>
    <x v="2"/>
    <x v="0"/>
    <n v="1"/>
    <s v="20211140120342  "/>
    <s v="2021-12-16 16:56:23 "/>
    <n v="20212110030601"/>
    <d v="2021-12-17T00:00:00"/>
    <n v="1"/>
    <x v="0"/>
    <m/>
    <d v="2021-12-17T00:00:00"/>
    <s v="PDF"/>
    <s v="SI"/>
    <s v="N/A"/>
    <m/>
  </r>
  <r>
    <x v="0"/>
    <x v="0"/>
    <x v="7"/>
    <s v="CUERPO DE BOMBEROS VOLUNTARIOS DE BUCARAMANGA  "/>
    <x v="1"/>
    <x v="0"/>
    <s v="CAC.solicitud de revicion "/>
    <s v="Lina Maria Rojas Gallego"/>
    <s v="Educación"/>
    <x v="2"/>
    <x v="2"/>
    <n v="30"/>
    <s v="20211140120402  "/>
    <s v="2021-12-17 09:14:09 "/>
    <n v="20212140031101"/>
    <d v="2021-12-27T00:00:00"/>
    <n v="6"/>
    <x v="0"/>
    <m/>
    <d v="2021-12-27T00:00:00"/>
    <s v="PDF"/>
    <s v="SI"/>
    <s v="N/A"/>
    <m/>
  </r>
  <r>
    <x v="0"/>
    <x v="0"/>
    <x v="15"/>
    <s v="CARMEN AMELIA  "/>
    <x v="1"/>
    <x v="0"/>
    <s v="CAC. solicitud paz y salvo "/>
    <s v="Andrés Fernando Muñoz Cabrera "/>
    <s v="FORTALECIMIENTO BOMBERIL PARA LA RESPUESTA "/>
    <x v="2"/>
    <x v="3"/>
    <n v="20"/>
    <s v="20211140120692  "/>
    <s v="2021-12-17 13:17:53 "/>
    <m/>
    <m/>
    <m/>
    <x v="1"/>
    <m/>
    <m/>
    <m/>
    <m/>
    <m/>
    <s v="Hasta el día 12/01/2021 son 18 días."/>
  </r>
  <r>
    <x v="0"/>
    <x v="0"/>
    <x v="4"/>
    <s v="KILDERMAN BUSTAMANTE NN "/>
    <x v="2"/>
    <x v="0"/>
    <s v="CAC: DERECHO DE PETICION. "/>
    <s v="Ronny Estiven Romero Velandia "/>
    <s v="Formulación, Actualización y Acompañamiento Normativo y Operativo"/>
    <x v="2"/>
    <x v="4"/>
    <n v="30"/>
    <s v="20211140120962  "/>
    <s v="2021-12-20 09:13:38 "/>
    <m/>
    <m/>
    <m/>
    <x v="1"/>
    <m/>
    <m/>
    <m/>
    <m/>
    <m/>
    <s v="Hasta el día 12/01/2021 son 18 días."/>
  </r>
  <r>
    <x v="0"/>
    <x v="0"/>
    <x v="7"/>
    <s v="DELEGACION BOMBEROS SANTANDER "/>
    <x v="1"/>
    <x v="0"/>
    <s v="CAC:Solicitud "/>
    <s v="Andrés Fernando Muñoz Cabrera "/>
    <s v="FORTALECIMIENTO BOMBERIL PARA LA RESPUESTA "/>
    <x v="2"/>
    <x v="2"/>
    <n v="30"/>
    <s v="20211140120992  "/>
    <s v="2021-12-20 09:24:57 "/>
    <m/>
    <m/>
    <m/>
    <x v="1"/>
    <m/>
    <m/>
    <m/>
    <m/>
    <m/>
    <s v="Hasta el día 12/01/2021 son 17 días."/>
  </r>
  <r>
    <x v="0"/>
    <x v="0"/>
    <x v="11"/>
    <s v="CUERPO DE BOMBEROS VOLUNTARIOS DE LIBANO  "/>
    <x v="1"/>
    <x v="0"/>
    <s v="CAC: Solicitud copia de Resolución "/>
    <s v="Camilo Portilla Quelal "/>
    <s v="Formulación, Actualización y Acompañamiento Normativo y Operativo"/>
    <x v="2"/>
    <x v="3"/>
    <n v="20"/>
    <s v="20211140121162  "/>
    <s v="2021-12-20 10:24:53 "/>
    <m/>
    <m/>
    <m/>
    <x v="1"/>
    <m/>
    <m/>
    <m/>
    <m/>
    <m/>
    <s v="Hasta el día 12/01/2021 son 17 días."/>
  </r>
  <r>
    <x v="0"/>
    <x v="0"/>
    <x v="2"/>
    <s v="CUERPO DE BOMBEROS VOLUNTARIOS DE SOATA  "/>
    <x v="1"/>
    <x v="2"/>
    <s v="CAC:REMITO DERECHO DE PETICION BOMBEROS SOATÁ BOYACÁ "/>
    <s v="Camilo Portilla Quelal "/>
    <s v="Formulación, Actualización y Acompañamiento Normativo y Operativo"/>
    <x v="2"/>
    <x v="2"/>
    <n v="30"/>
    <s v="20211140121182  "/>
    <s v="2021-12-20 12:34:39 "/>
    <m/>
    <m/>
    <m/>
    <x v="1"/>
    <m/>
    <m/>
    <m/>
    <m/>
    <m/>
    <s v="Hasta el día 12/01/2021 son 16 días."/>
  </r>
  <r>
    <x v="1"/>
    <x v="2"/>
    <x v="20"/>
    <s v="ANONIMO_PQRSD "/>
    <x v="5"/>
    <x v="2"/>
    <s v="FE. Certificación de cumplimiento "/>
    <s v="Andrea Bibiana Castañeda Durán  "/>
    <s v="Formulación, Actualización y Acompañamiento Normativo y Operativo"/>
    <x v="2"/>
    <x v="1"/>
    <n v="35"/>
    <s v="20219000121462  "/>
    <s v="2021-12-21 08:54:33 "/>
    <m/>
    <m/>
    <m/>
    <x v="1"/>
    <m/>
    <m/>
    <m/>
    <m/>
    <m/>
    <s v="Hasta el día 12/01/2021 son 15 días."/>
  </r>
  <r>
    <x v="1"/>
    <x v="1"/>
    <x v="0"/>
    <s v="PROCURADURIA GENERAL DE LA NACION  "/>
    <x v="0"/>
    <x v="0"/>
    <s v="RD: REQUERIMIENTO  "/>
    <s v="Arley Coy "/>
    <s v="GESTIÓN ADMININSTRATIVA "/>
    <x v="1"/>
    <x v="0"/>
    <n v="10"/>
    <s v="20211140121692  "/>
    <s v="2021-12-21 11:13:24 "/>
    <m/>
    <m/>
    <m/>
    <x v="2"/>
    <m/>
    <m/>
    <m/>
    <m/>
    <m/>
    <s v="Hasta el día 12/01/2021 son 15 días."/>
  </r>
  <r>
    <x v="0"/>
    <x v="0"/>
    <x v="21"/>
    <s v="CUERPO DE BOMBEROS VOLUNTARIOS DE VITERBO - CALDAS  "/>
    <x v="1"/>
    <x v="0"/>
    <s v="CAC: SOLICITUD "/>
    <s v=" Jiud Magnoly Gaviria Narvaez"/>
    <s v="COORDINACIÓN OPERATIVA"/>
    <x v="2"/>
    <x v="3"/>
    <n v="20"/>
    <s v="20211140121822  "/>
    <s v="2021-12-21 13:47:49 "/>
    <m/>
    <d v="2021-12-27T00:00:00"/>
    <n v="4"/>
    <x v="0"/>
    <s v="Anotación ORFEO: Se brindo rta mediante email de segurosdnbc@gmail.com."/>
    <d v="2021-12-27T00:00:00"/>
    <s v="PDF"/>
    <s v="SI"/>
    <s v="N/A"/>
    <m/>
  </r>
  <r>
    <x v="0"/>
    <x v="0"/>
    <x v="12"/>
    <s v="CHISTIAN RAMIREZ  "/>
    <x v="2"/>
    <x v="0"/>
    <s v="CAC: DERECHO DE PETICIÓN #2 "/>
    <s v=" Lina Maria Rojas Gallego"/>
    <s v="Educación"/>
    <x v="2"/>
    <x v="4"/>
    <n v="30"/>
    <s v="20211140122192  "/>
    <s v="2021-12-22 11:50:46 "/>
    <n v="20212140032241"/>
    <d v="2022-01-06T00:00:00"/>
    <n v="11"/>
    <x v="0"/>
    <m/>
    <d v="2022-01-06T00:00:00"/>
    <s v="PDF"/>
    <s v="SI"/>
    <s v="N/A"/>
    <m/>
  </r>
  <r>
    <x v="0"/>
    <x v="0"/>
    <x v="22"/>
    <s v="CUERPO DE BOMBEROS VOLUNTARIOS CORDOBA QUINDÍO  "/>
    <x v="1"/>
    <x v="0"/>
    <s v="CAC: solicitud información "/>
    <s v="Alvaro Perez "/>
    <s v="GESTIÓN CONTRACTUAL "/>
    <x v="1"/>
    <x v="3"/>
    <n v="20"/>
    <s v="20211140122222  "/>
    <s v="2021-12-22 11:58:02 "/>
    <m/>
    <m/>
    <m/>
    <x v="1"/>
    <m/>
    <m/>
    <m/>
    <m/>
    <m/>
    <s v="Hasta el día 12/01/2021 son 14 días."/>
  </r>
  <r>
    <x v="0"/>
    <x v="0"/>
    <x v="0"/>
    <s v="PROCURADURIA  "/>
    <x v="0"/>
    <x v="0"/>
    <s v="CAC: Apertura de Indagación Preliminar E-2018-503073/ IUC D-2019-1254375 "/>
    <s v="Jose Alexander Teuta Gomez"/>
    <s v="Subdirección Estratégica y de Coordinación Bomberil "/>
    <x v="2"/>
    <x v="0"/>
    <n v="10"/>
    <s v="20211140122262  "/>
    <s v="2021-12-22 12:12:00 "/>
    <n v="20212000032081"/>
    <s v="05/01/2022 "/>
    <n v="10"/>
    <x v="0"/>
    <m/>
    <d v="2021-01-12T00:00:00"/>
    <s v="PDF"/>
    <s v="SI"/>
    <s v="N/A"/>
    <m/>
  </r>
  <r>
    <x v="0"/>
    <x v="0"/>
    <x v="1"/>
    <s v="CUERPO DE BOMBEROS VOLUNTARIOS DE VENECIA  "/>
    <x v="1"/>
    <x v="2"/>
    <s v="CAC: COMUNICADO "/>
    <s v="Ronny Estiven Romero Velandia "/>
    <s v="Formulación, Actualización y Acompañamiento Normativo y Operativo"/>
    <x v="2"/>
    <x v="4"/>
    <n v="30"/>
    <s v="20211140122362  "/>
    <s v="2021-12-22 14:38:31 "/>
    <m/>
    <m/>
    <m/>
    <x v="1"/>
    <m/>
    <m/>
    <m/>
    <m/>
    <m/>
    <s v="Hasta el día 12/01/2021 son 14 días."/>
  </r>
  <r>
    <x v="0"/>
    <x v="0"/>
    <x v="0"/>
    <s v="PROCURADURíA 1 DELEGADA CONTRATACIóN ESTATAL MARIA CECILIA RUBIANO VARGAS SECRETARIO GRADO 11 "/>
    <x v="0"/>
    <x v="0"/>
    <s v="CAC:Requerimiento Oficio P1DCE-4467 - Expediente No. IUS-E-2020-198540 - IUC D-2021-1707307 "/>
    <s v="Alvaro Perez "/>
    <s v="GESTIÓN CONTRACTUAL "/>
    <x v="1"/>
    <x v="0"/>
    <n v="10"/>
    <s v="20211140122382  "/>
    <s v="2021-12-22 14:42:03 "/>
    <m/>
    <m/>
    <m/>
    <x v="2"/>
    <m/>
    <m/>
    <m/>
    <m/>
    <m/>
    <s v="Hasta el día 12/01/2021 son 14 días."/>
  </r>
  <r>
    <x v="0"/>
    <x v="0"/>
    <x v="0"/>
    <s v="SUPERINTENDENCIA DE INDUSTRIA Y COMERCIO  "/>
    <x v="0"/>
    <x v="3"/>
    <s v="CAC: Superintendencia de Industria y Comercio. Radicacion "/>
    <s v="Ronny Estiven Romero Velandia "/>
    <s v="Formulación, Actualización y Acompañamiento Normativo y Operativo"/>
    <x v="2"/>
    <x v="4"/>
    <n v="30"/>
    <s v="20211140122482  "/>
    <s v="2021-12-22 16:26:19 "/>
    <m/>
    <m/>
    <m/>
    <x v="1"/>
    <m/>
    <m/>
    <m/>
    <m/>
    <m/>
    <s v="Hasta el día 12/01/2021 son 14 días."/>
  </r>
  <r>
    <x v="0"/>
    <x v="0"/>
    <x v="0"/>
    <s v="CONTRALORIA GENERAL DE LA NACIÓN ATENCIÓN CIUDADANIA  "/>
    <x v="0"/>
    <x v="0"/>
    <s v="CAC: Comunicación Observaciones – Proceso Atención Denuncias "/>
    <s v="Carlos Armando López Barrera "/>
    <s v="GESTIÓN JURÍDICA "/>
    <x v="0"/>
    <x v="0"/>
    <n v="4"/>
    <s v="20211140122652  "/>
    <s v="2021-12-24 11:29:13 "/>
    <m/>
    <m/>
    <m/>
    <x v="2"/>
    <m/>
    <m/>
    <m/>
    <m/>
    <m/>
    <s v="Hasta el día 12/01/2021 son 12 días."/>
  </r>
  <r>
    <x v="0"/>
    <x v="0"/>
    <x v="0"/>
    <s v="NICOLáS ANDRéS LASTRE  "/>
    <x v="2"/>
    <x v="2"/>
    <s v="CAC: Consulta aplicación resolución 66 de 2019 y Res 04 de 2021 "/>
    <s v="Ronny Estiven Romero Velandia "/>
    <s v="Formulación, Actualización y Acompañamiento Normativo y Operativo"/>
    <x v="2"/>
    <x v="4"/>
    <n v="30"/>
    <s v="20211140122842  "/>
    <s v="2021-12-27 11:05:44 "/>
    <m/>
    <m/>
    <m/>
    <x v="1"/>
    <m/>
    <m/>
    <m/>
    <m/>
    <m/>
    <s v="Hasta el día 12/01/2021 son 12 días."/>
  </r>
  <r>
    <x v="0"/>
    <x v="0"/>
    <x v="6"/>
    <s v="CUERPO DE BOMBEROS VOLUNTARIOS DE ZIPAQUIRA  "/>
    <x v="1"/>
    <x v="2"/>
    <s v="CAC: SOLICITUD ASESORÍA JURIDICA "/>
    <s v="Ronny Estiven Romero Velandia "/>
    <s v="Formulación, Actualización y Acompañamiento Normativo y Operativo"/>
    <x v="2"/>
    <x v="4"/>
    <n v="30"/>
    <s v="20211140122852  "/>
    <s v="2021-12-27 11:10:40 "/>
    <m/>
    <m/>
    <m/>
    <x v="1"/>
    <m/>
    <m/>
    <m/>
    <m/>
    <m/>
    <s v="Hasta el día 12/01/2021 son 12 días."/>
  </r>
  <r>
    <x v="0"/>
    <x v="0"/>
    <x v="12"/>
    <s v="CUERPO DE BOMBEROS VOLUNTARIOS DE TRUJILLO - VALLE DEL CAUCA  "/>
    <x v="1"/>
    <x v="0"/>
    <s v="CAC: CERTIFICADO DE CUMPLIMIENTO "/>
    <s v="Ronny Estiven Romero Velandia "/>
    <s v="Formulación, Actualización y Acompañamiento Normativo y Operativo"/>
    <x v="2"/>
    <x v="4"/>
    <n v="30"/>
    <s v="20211140122862  "/>
    <s v="2021-12-27 11:20:58 "/>
    <m/>
    <m/>
    <m/>
    <x v="1"/>
    <m/>
    <m/>
    <m/>
    <m/>
    <m/>
    <s v="Hasta el día 12/01/2021 son 12 días."/>
  </r>
  <r>
    <x v="0"/>
    <x v="0"/>
    <x v="1"/>
    <s v="MAURICIO MOLINA  "/>
    <x v="2"/>
    <x v="2"/>
    <s v="CAC: Consulta "/>
    <s v="Ronny Estiven Romero Velandia "/>
    <s v="Formulación, Actualización y Acompañamiento Normativo y Operativo"/>
    <x v="2"/>
    <x v="4"/>
    <n v="30"/>
    <s v="20211140122872  "/>
    <s v="2021-12-27 11:30:38 "/>
    <m/>
    <m/>
    <m/>
    <x v="1"/>
    <m/>
    <m/>
    <m/>
    <m/>
    <m/>
    <s v="Hasta el día 12/01/2021 son 11 días."/>
  </r>
  <r>
    <x v="0"/>
    <x v="0"/>
    <x v="6"/>
    <s v="CUERPO DE BOMBEROS VOLUNTARIOS DE PANDI  "/>
    <x v="1"/>
    <x v="2"/>
    <s v="CAC: PROPUESTA DE PRESTACION DE SERVICIOS CBV PANDI PARA EL AÑO 2022 Y CARTA DE TERMINACION DE CONTRATO "/>
    <s v="Ronny Estiven Romero Velandia "/>
    <s v="Formulación, Actualización y Acompañamiento Normativo y Operativo"/>
    <x v="2"/>
    <x v="4"/>
    <n v="30"/>
    <s v="20211140122952  "/>
    <s v="2021-12-27 14:54:35 "/>
    <m/>
    <m/>
    <m/>
    <x v="1"/>
    <m/>
    <m/>
    <m/>
    <m/>
    <m/>
    <s v="Hasta el día 12/01/2021 son 11 días."/>
  </r>
  <r>
    <x v="0"/>
    <x v="0"/>
    <x v="1"/>
    <s v="CUERPO OFICIAL DE BOMBEROS MEDELLIN CCFEED DAGRD  "/>
    <x v="1"/>
    <x v="4"/>
    <s v="CAC. AMPLIACION CONTRATO 161 DE 2021. "/>
    <s v="Jorge Edwin Amarillo Alvarado "/>
    <s v="Subdirección Administrativa y Financiera "/>
    <x v="1"/>
    <x v="4"/>
    <n v="30"/>
    <s v="20211140123012  "/>
    <s v="2021-12-27 15:22:18 "/>
    <m/>
    <m/>
    <m/>
    <x v="1"/>
    <m/>
    <m/>
    <m/>
    <m/>
    <m/>
    <s v="Hasta el día 12/01/2021 son 11 días."/>
  </r>
  <r>
    <x v="0"/>
    <x v="0"/>
    <x v="2"/>
    <s v="CUERPO DE BOMBEROS VOLUNTARIOS DE BETEITIVA  "/>
    <x v="1"/>
    <x v="4"/>
    <s v="CAC: BETEITIVA_SOLICITUD "/>
    <s v="JAIRO SOTO GIL  "/>
    <s v="Subdirección Estratégica y de Coordinación Bomberil "/>
    <x v="2"/>
    <x v="3"/>
    <n v="20"/>
    <s v="20211140123072  "/>
    <s v="2021-12-28 10:26:06 "/>
    <m/>
    <m/>
    <m/>
    <x v="1"/>
    <m/>
    <m/>
    <m/>
    <m/>
    <m/>
    <s v="Hasta el día 12/01/2021 son 11 días."/>
  </r>
</pivotCacheRecords>
</file>

<file path=xl/pivotCache/pivotCacheRecords3.xml><?xml version="1.0" encoding="utf-8"?>
<pivotCacheRecords xmlns="http://schemas.openxmlformats.org/spreadsheetml/2006/main" xmlns:r="http://schemas.openxmlformats.org/officeDocument/2006/relationships" count="83">
  <r>
    <s v="Canal Escrito"/>
    <s v="Correo Atención Ciudadano"/>
    <s v="Bogotá"/>
    <s v="CONTRALORIA DIRECTORA DE CUENTAS Y ESTADíSTICAS FISCALES  "/>
    <s v="Entidad Publica"/>
    <s v="Solicitud de Informacion"/>
    <s v="CAC. AG8-1-AC-DNBC-08 Solicitud Información "/>
    <s v="Maria del Consuelo Arias Prieto"/>
    <s v="EVALUACIÓN Y SEGUIMIENTO"/>
    <x v="0"/>
    <x v="0"/>
    <n v="3"/>
    <s v="20211140117912  "/>
    <s v="2021-12-03 17:08:49 "/>
    <m/>
    <d v="2021-12-07T00:00:00"/>
    <n v="3"/>
    <x v="0"/>
    <s v="Anotación Orfeo: SE RADICO EL 07-12-21 A LA CGR."/>
    <s v="N/A"/>
    <s v="N/A"/>
    <s v="N/A"/>
    <s v="N/A"/>
    <s v="No se adjunta la respuesta remitida ni el número de radicado."/>
  </r>
  <r>
    <s v="Canal Escrito"/>
    <s v="Correo Atención Ciudadano"/>
    <s v="Antioquia"/>
    <s v="CUERPO DE BOMBEROS VOLUNTARIOS DE YARUMAL  "/>
    <s v="Entidad Bomberil"/>
    <s v="Fortalecimiento Bomberil"/>
    <s v="CAC: Respuesta a comunicado con radicado 20213000018851 "/>
    <s v="Yerky Sneider Garavito Cancelado"/>
    <s v="Infraestructura"/>
    <x v="1"/>
    <x v="1"/>
    <n v="35"/>
    <s v="20211140118162  "/>
    <s v="2021-12-06 10:35:56 "/>
    <m/>
    <d v="2021-12-16T00:00:00"/>
    <n v="9"/>
    <x v="0"/>
    <s v="Anotación ORFEO:  Se archiva y se le da respuesta al correo electrónico proyectos@yarumal.gov.co."/>
    <s v="N/A"/>
    <s v="N/A"/>
    <s v="SI"/>
    <s v="N/A"/>
    <s v="El correo que se adjunta es del CB de Yolombo - Antioquia no de Yarumal."/>
  </r>
  <r>
    <s v="Canal Escrito"/>
    <s v="Correo Atención Ciudadano"/>
    <s v="Boyacá"/>
    <s v="CUERPO DE BOMBEROS DE SANTA MARIA  "/>
    <s v="Entidad Bomberil"/>
    <s v="Legislacion Bomberil"/>
    <s v="CAC. Solicitud orientación Cuerpo Bomberos Voluntarios Santa María Boyacá. "/>
    <s v="Liz Margaret Álvarez Calderón"/>
    <s v="Inpección, Vigilancia y Control"/>
    <x v="2"/>
    <x v="2"/>
    <n v="30"/>
    <s v="20211140118472  "/>
    <s v="2021-12-07 11:39:08 "/>
    <m/>
    <d v="2021-12-22T00:00:00"/>
    <n v="10"/>
    <x v="0"/>
    <s v="Anotación ORFEO:  GESTIONADO."/>
    <s v="N/A"/>
    <s v="N/A"/>
    <s v="N/A"/>
    <s v="N/A"/>
    <s v="No informan el número de radicado de salida ni se deja trazabilidad de el envio."/>
  </r>
  <r>
    <s v="Canal Escrito"/>
    <s v="Correo Atención Ciudadano"/>
    <s v="Bogotá"/>
    <s v="IDIGER  "/>
    <s v="Entidad Publica"/>
    <s v="Solicitud de Informacion"/>
    <s v="CAC. Aclaración informe ola invernal en la ciudad de Bogotá. "/>
    <s v="Luis Alberto Valencia Pulido"/>
    <s v="Fortalecimiento Bomberil para la Respuesta"/>
    <x v="2"/>
    <x v="3"/>
    <n v="20"/>
    <s v="20211140118552  "/>
    <s v="2021-12-07 14:32:36 "/>
    <m/>
    <d v="2021-12-29T00:00:00"/>
    <n v="15"/>
    <x v="0"/>
    <s v="Anotación ORFEO: se envía correo para fines pertinentes."/>
    <s v="N/A"/>
    <s v="N/A"/>
    <s v="N/A"/>
    <s v="N/A"/>
    <s v="No informan el número de radicado de salida ni se deja trazabilidad de el envio."/>
  </r>
  <r>
    <s v="Canal Escrito"/>
    <s v="Correo Atención Ciudadano"/>
    <s v="Huila"/>
    <s v="CLARA INES FLOREZ VALENZUELA "/>
    <s v="Persona Natural"/>
    <s v="Queja contra Cuerpo de Bomberos"/>
    <s v="CAC.queja irregularidades bomberos pital "/>
    <s v="Juan Guillermo Valencia Álvarez"/>
    <s v="Subdirección Estratégica y de Coordinación Bomberil "/>
    <x v="2"/>
    <x v="2"/>
    <n v="30"/>
    <s v="20211140120152  "/>
    <s v="2021-12-16 10:00:42 "/>
    <m/>
    <d v="2021-12-23T00:00:00"/>
    <n v="6"/>
    <x v="0"/>
    <s v="Anotación ORFEO: SOLICITUD GESTIONADA."/>
    <s v="N/A"/>
    <s v="N/A"/>
    <s v="N/A"/>
    <s v="N/A"/>
    <s v="No se deja trazabilidad de la respuesta ni del envio realizado."/>
  </r>
  <r>
    <s v="Canal Escrito"/>
    <s v="Correo Atención Ciudadano"/>
    <s v="Risaralda"/>
    <s v="JUAN SEBASTIÁN GIRALDO BERMÚDEZ"/>
    <s v="Persona Natural"/>
    <s v="Queja contra Cuerpo de Bomberos"/>
    <s v="CAC: Respondiendo a: DESCRIPCION O ASUNTO: Fwd: DENUNCIA BOMBEROS SANTA ROSA DECABAL. Radicado No.34953 "/>
    <s v="Ronny Estiven Romero Velandia"/>
    <s v="Formulación, Actualización y Acompañamiento Normativo y Operativo"/>
    <x v="2"/>
    <x v="2"/>
    <n v="30"/>
    <s v="20211140123102  "/>
    <s v="2021-12-28 11:00:20 "/>
    <m/>
    <m/>
    <m/>
    <x v="1"/>
    <m/>
    <m/>
    <m/>
    <m/>
    <m/>
    <s v="Hasta el día 12/01/2021 son 10 días."/>
  </r>
  <r>
    <s v="Canal Escrito"/>
    <s v="Correo Atención Ciudadano"/>
    <s v="Casanare"/>
    <s v="Helferson JIMENEZ SOGAMOSO _x000a_"/>
    <s v="Persona Natural"/>
    <s v="Queja contra Cuerpo de Bomberos"/>
    <s v="CAC: QUEJA, IRREGULARIDADES E ILEGALIDAD BOMBEROS PAZ DE ARIPORO "/>
    <s v="Ronny Estiven Romero Velandia"/>
    <s v="Formulación, Actualización y Acompañamiento Normativo y Operativo"/>
    <x v="2"/>
    <x v="2"/>
    <n v="30"/>
    <s v="20211140123562  "/>
    <s v="2021-12-29 11:45:15 "/>
    <m/>
    <m/>
    <m/>
    <x v="1"/>
    <m/>
    <m/>
    <m/>
    <m/>
    <m/>
    <s v="Hasta el día 12/01/2021 son 9 días."/>
  </r>
  <r>
    <s v="Canal Presencial"/>
    <s v="Radicación Directa"/>
    <s v="Cundinamarca"/>
    <s v="CUERPO DE BOMBEROS DE GIRARDOT  "/>
    <s v="Entidad Bomberil"/>
    <s v="Fortalecimiento Bomberil"/>
    <s v="RD: PROYECTOS DE ADQUISICION VEHICULOS  "/>
    <s v="Jiud Magnoly Gaviria Narvaez"/>
    <s v="COORDINACIÓN OPERATIVA"/>
    <x v="2"/>
    <x v="2"/>
    <n v="30"/>
    <s v="20211140117442  "/>
    <s v="2021-12-01 10:12:13 "/>
    <n v="20212120030041"/>
    <d v="2021-12-10T00:00:00"/>
    <n v="7"/>
    <x v="0"/>
    <s v="Anotación ORFEO: Se brindo respuesta para el día 10 de diciembre, el orfeo se paso a revisión del Doctor Ronny Romero."/>
    <s v="N/A"/>
    <s v="Word"/>
    <s v="N/A"/>
    <s v="N/A"/>
    <s v="El radicado de salida no se encuentra digitalizado, no se sabe el medio de envio."/>
  </r>
  <r>
    <s v="Canal Escrito"/>
    <s v="Correo Atención Ciudadano"/>
    <s v="Bogotá"/>
    <s v="CONTRALORIA GENERAL DE LA NACION  "/>
    <s v="Entidad Publica"/>
    <s v="Solicitud de Informacion"/>
    <s v="CAC. 2021EE0206928 Seguimiento reportes SIRECI 2021 Dirección Nacional de Bomberos DNBC "/>
    <s v="Alvaro Perez "/>
    <s v="GESTIÓN CONTRACTUAL "/>
    <x v="1"/>
    <x v="0"/>
    <n v="5"/>
    <s v="20211140117462  "/>
    <s v="2021-12-01 10:53:53 "/>
    <m/>
    <m/>
    <m/>
    <x v="2"/>
    <m/>
    <m/>
    <m/>
    <m/>
    <m/>
    <s v="Hasta el día 11/01/2021 son 28 días"/>
  </r>
  <r>
    <s v="Canal Escrito"/>
    <s v="Formato Electrónico"/>
    <s v="Santander"/>
    <s v="jose luis castaño "/>
    <s v="Persona Natural"/>
    <s v="Solicitud de Informacion"/>
    <s v="FE. informacion "/>
    <s v="Luis Alberto Valencia Pulido"/>
    <s v="COORDINACIÓN OPERATIVA"/>
    <x v="2"/>
    <x v="3"/>
    <n v="20"/>
    <s v="20219000117492  "/>
    <s v="2021-12-01 11:06:24 "/>
    <m/>
    <m/>
    <m/>
    <x v="2"/>
    <m/>
    <m/>
    <m/>
    <m/>
    <m/>
    <s v="Hasta el día 11/01/2021 son 27 días"/>
  </r>
  <r>
    <s v="Canal Escrito"/>
    <s v="Correo Atención Ciudadano"/>
    <s v="Antioquia"/>
    <s v="JUAN PABLO FRANCO GóMEZ "/>
    <s v="Persona Natural"/>
    <s v="Solicitud de Informacion"/>
    <s v="CAC. Solicitud de información - incendios forestales RUE de junio a noviembre en Antioquia "/>
    <s v="Luis Alberto Valencia Pulido"/>
    <s v="Fortalecimiento Bomberil para la Respuesta"/>
    <x v="2"/>
    <x v="3"/>
    <n v="20"/>
    <s v="20211140117502  "/>
    <s v="2021-12-01 11:18:43 "/>
    <m/>
    <d v="2021-12-06T00:00:00"/>
    <n v="3"/>
    <x v="0"/>
    <s v="Anotación ORFEo: se envía respuesta vía correo electrónico."/>
    <s v="N/A"/>
    <s v="Word"/>
    <s v="SI"/>
    <s v="N/A"/>
    <s v="No se deja trazabilidad del correo electrónico enviado."/>
  </r>
  <r>
    <s v="Canal Escrito"/>
    <s v="Correo Atención Ciudadano"/>
    <s v="Arauca"/>
    <s v="JHON JAIRO PINZON EUGENIO "/>
    <s v="Persona Natural"/>
    <s v="Solicitud de Informacion"/>
    <s v="CAC. DERECHO DE PETICION "/>
    <s v="Camilo Portilla Quelal "/>
    <s v="Formulación, Actualización y Acompañamiento Normativo y Operativo"/>
    <x v="2"/>
    <x v="4"/>
    <n v="30"/>
    <s v="20211140117592  "/>
    <s v="2021-12-01 12:18:48 "/>
    <m/>
    <m/>
    <m/>
    <x v="1"/>
    <m/>
    <m/>
    <m/>
    <m/>
    <m/>
    <s v="Hasta el día 11/01/2021 son 27 días"/>
  </r>
  <r>
    <s v="Canal Presencial"/>
    <s v="Radicación Directa"/>
    <s v="Cundinamarca"/>
    <s v="CUERPO DE BOMBEROS VOLUNTARIOS DE TOCAIMA - CUNDINAMARCA  "/>
    <s v="Entidad Bomberil"/>
    <s v="Solicitud de Informacion"/>
    <s v="RD. Asignación de presupuesto y competencia de las administraciones municipales sobre los manejos internos de recursos en la institucion bemberil "/>
    <s v="Jorge Restrepo Sanguino"/>
    <s v="Formulación, Actualización y Acompañamiento Normativo y Operativo"/>
    <x v="2"/>
    <x v="2"/>
    <n v="30"/>
    <s v="20211140117612  "/>
    <s v="2021-12-01 13:38:29 "/>
    <n v="20212110030641"/>
    <d v="2021-12-21T00:00:00"/>
    <n v="13"/>
    <x v="0"/>
    <m/>
    <d v="2021-12-21T00:00:00"/>
    <s v="PDF"/>
    <s v="SI "/>
    <s v="N/A"/>
    <m/>
  </r>
  <r>
    <s v="Canal Escrito"/>
    <s v="Correo Atención Ciudadano"/>
    <s v="Bogotá"/>
    <s v="CONTRALORIA GENERAL DE LA NACION  "/>
    <s v="Entidad Publica"/>
    <s v="Solicitud de Informacion"/>
    <s v="CAC. Segunda Reiteración Solicitud Información – Proceso Atención Derecho de Petición de Servició 2021-221950-82111-SE con Radicado 2021ER0132061. "/>
    <s v="Jorge Edwin Amarillo Alvarado"/>
    <s v="Subdirección Administrativa y Financiera "/>
    <x v="1"/>
    <x v="0"/>
    <n v="2"/>
    <s v="20211140117652  "/>
    <s v="2021-12-01 16:42:54 "/>
    <n v="20213000029581"/>
    <d v="2021-12-03T00:00:00"/>
    <n v="2"/>
    <x v="0"/>
    <s v="Anotación ORFEO: Seda respuesta mediante correo electrónico el día 03 de diciembre con numero de radicado 20213000029581."/>
    <s v="N/A"/>
    <s v="N/A"/>
    <s v="SI"/>
    <s v="N/A"/>
    <s v="No se deja trazabilidad del correo electrónico enviado."/>
  </r>
  <r>
    <s v="Canal Escrito"/>
    <s v="Correo Atención Ciudadano"/>
    <s v="Cundinamarca"/>
    <s v="RAFAEL HERNANDO LEGUIZAMON  "/>
    <s v="Entidad Bomberil"/>
    <s v="Solicitud de Informacion"/>
    <s v="CAC. RESPUESTA FUNCIÓN PÚBLICA RAD. 20212040428051 "/>
    <s v="Juan Gabriel Parra"/>
    <s v="Formulación, Actualización y Acompañamiento Normativo y Operativo"/>
    <x v="2"/>
    <x v="3"/>
    <n v="20"/>
    <s v="20211140117692  "/>
    <s v="2021-12-02 16:50:12 "/>
    <n v="20212110030411"/>
    <s v="17/12/2021"/>
    <n v="10"/>
    <x v="0"/>
    <m/>
    <s v="17/12/2021"/>
    <s v="PDF"/>
    <s v="SI"/>
    <s v="N/A"/>
    <m/>
  </r>
  <r>
    <s v="Canal Escrito"/>
    <s v="Correo Atención Ciudadano"/>
    <s v="La Guajira"/>
    <s v="SILVIO JIMENEZ  "/>
    <s v="Persona Natural"/>
    <s v="Queja contra Cuerpo de Bomberos"/>
    <s v="CAC. PETICION "/>
    <s v="Jorge Restrepo Sanguino"/>
    <s v="Formulación, Actualización y Acompañamiento Normativo y Operativo"/>
    <x v="2"/>
    <x v="4"/>
    <n v="30"/>
    <s v="20211140117712  "/>
    <s v="2021-12-03 13:13:14 "/>
    <n v="20212110029951"/>
    <d v="2021-12-22T00:00:00"/>
    <n v="13"/>
    <x v="0"/>
    <m/>
    <d v="2021-12-22T00:00:00"/>
    <s v="PDF"/>
    <s v="SI"/>
    <s v="N/A"/>
    <m/>
  </r>
  <r>
    <s v="Canal Escrito"/>
    <s v="Correo Atención Ciudadano"/>
    <s v="Antioquia"/>
    <s v="JUAN GONZALO HENAO HENAO "/>
    <s v="Persona Juridica"/>
    <s v="Solicitud de Informacion"/>
    <s v="CAC. TRASLADO OFICIO POR COMPETENCIA "/>
    <s v="Camilo Portilla Quelal "/>
    <s v="Formulación, Actualización y Acompañamiento Normativo y Operativo"/>
    <x v="2"/>
    <x v="2"/>
    <n v="30"/>
    <s v="20211140117812  "/>
    <s v="2021-12-03 15:44:19 "/>
    <m/>
    <m/>
    <m/>
    <x v="1"/>
    <m/>
    <m/>
    <m/>
    <m/>
    <m/>
    <s v="Hasta el día 11/01/2021 son 25 días"/>
  </r>
  <r>
    <s v="Canal Escrito"/>
    <s v="Correo Atención Ciudadano"/>
    <s v="Atlántico"/>
    <s v="ASOCIACION DE BOMBEROS RESCATES Y SIMILARES DE  "/>
    <s v="Persona Juridica"/>
    <s v="Legislacion Bomberil"/>
    <s v="CAC. DERECHO DE PETICION "/>
    <s v="Jorge Restrepo Sanguino"/>
    <s v="Formulación, Actualización y Acompañamiento Normativo y Operativo"/>
    <x v="2"/>
    <x v="2"/>
    <n v="30"/>
    <s v="20211140117822  "/>
    <s v="2021-12-03 16:04:02 "/>
    <n v="20212110029871"/>
    <d v="2021-12-15T00:00:00"/>
    <n v="12"/>
    <x v="0"/>
    <m/>
    <d v="2021-12-22T00:00:00"/>
    <s v="PDF"/>
    <s v="SI"/>
    <s v="N/A"/>
    <m/>
  </r>
  <r>
    <s v="Canal Escrito"/>
    <s v="Correo Atención Ciudadano"/>
    <s v="Tolima"/>
    <s v="ALCALDIA FLANDES SECRETARIA DE GOBIERNO "/>
    <s v="Entidad Territorial"/>
    <s v="Legislacion Bomberil"/>
    <s v="CAC. Información "/>
    <s v=" Julio Alejandro Chamorro Cabrera"/>
    <s v="Inpección, Vigilancia y Control"/>
    <x v="2"/>
    <x v="2"/>
    <n v="30"/>
    <s v="20211140117852  "/>
    <s v="2021-12-03 16:38:46 "/>
    <n v="20212000029811"/>
    <d v="2021-12-15T00:00:00"/>
    <n v="8"/>
    <x v="0"/>
    <m/>
    <d v="2022-01-11T00:00:00"/>
    <s v="PDF"/>
    <s v="SI"/>
    <s v="N/A"/>
    <s v="En Orfeo no se menciona el número de radicado de salida."/>
  </r>
  <r>
    <s v="Canal Escrito"/>
    <s v="Correo Atención Ciudadano"/>
    <s v="Valle del Cauca"/>
    <s v="ALVARO JOSE VELEZ JURADO "/>
    <s v="Persona Natural"/>
    <s v="Solicitud de Informacion"/>
    <s v="CAC. Pregunta sobre Bombero 2. "/>
    <s v="Edgar Alexander Maya Lopez "/>
    <s v="Educación"/>
    <x v="2"/>
    <x v="4"/>
    <n v="30"/>
    <s v="20211140117942  "/>
    <s v="2021-12-03 17:30:23 "/>
    <m/>
    <m/>
    <m/>
    <x v="1"/>
    <m/>
    <m/>
    <m/>
    <m/>
    <m/>
    <s v="Hasta el día 11/01/2021 son 25 días."/>
  </r>
  <r>
    <s v="Canal Escrito"/>
    <s v="Correo Atención Ciudadano"/>
    <s v="Atlántico"/>
    <s v="FEDERACION BOMBEROS DE COLOMBIA  "/>
    <s v="Entidad Bomberil"/>
    <s v="Legislacion Bomberil"/>
    <s v="CAC.OFI21-00167664 / IDM: Solicitud de salida del director nacional de bomberos "/>
    <s v="Carlos Armando López Barrera "/>
    <s v="GESTIÓN JURÍDICA "/>
    <x v="0"/>
    <x v="2"/>
    <n v="30"/>
    <s v="20211140117952  "/>
    <s v="2021-12-03 17:35:19 "/>
    <m/>
    <m/>
    <m/>
    <x v="1"/>
    <m/>
    <m/>
    <m/>
    <m/>
    <m/>
    <s v="Hasta el día 11/01/2021 son 25 días."/>
  </r>
  <r>
    <s v="Canal Escrito"/>
    <s v="Correo Atención Ciudadano"/>
    <s v="Tolima"/>
    <s v="CUERPO DE BOMBEROS VOLUNTARIOS DE GUAMO  "/>
    <s v="Entidad Territorial"/>
    <s v="Legislacion Bomberil"/>
    <s v="CAC. SOLICITUD DE CONSULTA  "/>
    <s v="Juan Gabriel Parra"/>
    <s v="Formulación, Actualización y Acompañamiento Normativo y Operativo"/>
    <x v="2"/>
    <x v="2"/>
    <n v="30"/>
    <s v="20211140117982  "/>
    <s v="2021-12-04 00:19:01 "/>
    <n v="20212110030431"/>
    <s v="17/12/2021"/>
    <n v="10"/>
    <x v="0"/>
    <m/>
    <s v="17/12/2021"/>
    <s v="PDF"/>
    <s v="SI"/>
    <s v="N/A"/>
    <m/>
  </r>
  <r>
    <s v="Canal Escrito"/>
    <s v="Correo Atención Ciudadano"/>
    <s v="Atlántico"/>
    <s v="SUPERTIENDAS Y DROGUERÍAS OLÍMPICA S.A.  "/>
    <s v="Persona Juridica"/>
    <s v="Solicitud de Informacion"/>
    <s v="CAC. ORIENTACION CERTIFICADOS BOMBERILES. "/>
    <s v="Edgar Alexander Maya Lopez "/>
    <s v="Educación"/>
    <x v="2"/>
    <x v="2"/>
    <n v="30"/>
    <s v="20211140118022  "/>
    <s v="2021-12-06 09:21:36 "/>
    <m/>
    <m/>
    <m/>
    <x v="1"/>
    <m/>
    <m/>
    <m/>
    <m/>
    <m/>
    <s v="Hasta el día 11/01/2021 son 27 días."/>
  </r>
  <r>
    <s v="Canal Escrito"/>
    <s v="Correo Atención Ciudadano"/>
    <s v="Bolívar"/>
    <s v="OSCAR ANTONIO ESPINOSA DIAZ "/>
    <s v="Persona Natural"/>
    <s v="Legislacion Bomberil"/>
    <s v="CAC: solicitud a los entes de control de bomberos "/>
    <s v="Melba Vidal"/>
    <s v="Inpección, Vigilancia y Control"/>
    <x v="2"/>
    <x v="4"/>
    <n v="30"/>
    <s v="20211140118032  "/>
    <s v="2021-12-06 09:27:22 "/>
    <n v="20212110032051"/>
    <d v="2022-01-05T00:00:00"/>
    <n v="22"/>
    <x v="1"/>
    <s v="Anotación ORFEO: Respuesta enviada al Dr Ronny Romero el 27 de diciembre del 2021."/>
    <d v="2021-01-11T00:00:00"/>
    <s v="PDF"/>
    <s v="SI"/>
    <s v="N/A"/>
    <s v="En Orfeo no se menciona el número de radicado de salida."/>
  </r>
  <r>
    <s v="Canal Escrito"/>
    <s v="Correo Atención Ciudadano"/>
    <s v="Tolima"/>
    <s v="LUZ YAMILE HERNANDEZ OBANDO "/>
    <s v="Persona Natural"/>
    <s v="Legislacion Bomberil"/>
    <s v="CAC. SOLICITUD CONCEPTO CONTABLE. "/>
    <s v="Juan Gabriel Parra"/>
    <s v="Formulación, Actualización y Acompañamiento Normativo y Operativo"/>
    <x v="2"/>
    <x v="4"/>
    <n v="30"/>
    <s v="20211140118152  "/>
    <s v="2021-12-06 10:34:39 "/>
    <n v="20212110030441"/>
    <d v="2021-12-17T00:00:00"/>
    <n v="9"/>
    <x v="0"/>
    <m/>
    <d v="2021-12-17T00:00:00"/>
    <s v="PDF"/>
    <s v="SI"/>
    <s v="N/A"/>
    <m/>
  </r>
  <r>
    <s v="Canal Escrito"/>
    <s v="Correo institucional"/>
    <s v="Valle del Cauca"/>
    <s v="FRANKLIN ROLANDO CANO VALCARCEL "/>
    <s v="Persona Natural"/>
    <s v="Solicitud de Informacion"/>
    <s v="CI. OFI2021-34535 Traslado DNBC EXT_S21-00099847-PQRSD-097244-PQR, EXT_S21-00100148-PQRSD-097528-PQR y EXT_S21-00100054-PQR,  "/>
    <s v="Camilo Portilla Quelal "/>
    <s v="Formulación, Actualización y Acompañamiento Normativo y Operativo"/>
    <x v="2"/>
    <x v="2"/>
    <n v="30"/>
    <s v="20211140118172  "/>
    <s v="2021-12-06 10:38:43 "/>
    <m/>
    <m/>
    <m/>
    <x v="1"/>
    <m/>
    <m/>
    <m/>
    <m/>
    <m/>
    <s v="Hasta el día 11/01/2021 son 25 días."/>
  </r>
  <r>
    <s v="Canal Escrito"/>
    <s v="Correo Atención Ciudadano"/>
    <s v="Atlántico"/>
    <s v="MARVIN RODRIGO PADILLA NIETO "/>
    <s v="Persona Natural"/>
    <s v="Legislacion Bomberil"/>
    <s v="CAC. Llamado a audiencia a la comandante yarledis Milena perez. "/>
    <s v="Melba Vidal"/>
    <s v="Inpección, Vigilancia y Control"/>
    <x v="2"/>
    <x v="3"/>
    <n v="20"/>
    <s v="20211140118272  "/>
    <s v="2021-12-06 12:12:47 "/>
    <n v="20212110030241"/>
    <s v=" 20/12/2021"/>
    <n v="10"/>
    <x v="0"/>
    <m/>
    <s v=" 20/12/2021"/>
    <s v="PDF"/>
    <s v="SI"/>
    <s v="N/A"/>
    <m/>
  </r>
  <r>
    <s v="Canal Escrito"/>
    <s v="Correo Atención Ciudadano"/>
    <s v="Guaviare"/>
    <s v="BIBIANA SANCHEZ RAMIREZ  "/>
    <s v="Persona Natural"/>
    <s v="Legislacion Bomberil"/>
    <s v="CAC. Solicitud Información. "/>
    <s v="Andrea Bibiana Castañeda Durán"/>
    <s v="Formulación, Actualización y Acompañamiento Normativo y Operativo"/>
    <x v="2"/>
    <x v="2"/>
    <n v="30"/>
    <s v="20211140118282  "/>
    <s v="2021-12-06 13:38:07 "/>
    <n v="20212110031041"/>
    <s v=" 21/12/21"/>
    <n v="10"/>
    <x v="0"/>
    <m/>
    <s v=" 21/12/21"/>
    <s v="PDF"/>
    <s v="SI"/>
    <s v="N/A"/>
    <m/>
  </r>
  <r>
    <s v="Canal Escrito"/>
    <s v="Correo Atención Ciudadano"/>
    <s v="Nariño"/>
    <s v="BENEMERITO CUERPO DE BOMBEROS VOLUNTARIOS DE SAN JUAN DE PASTO  "/>
    <s v="Entidad Bomberil"/>
    <s v="Solicitud de Informacion"/>
    <s v="CAC. Derecho de petición. "/>
    <s v="Jiud Magnoly Gaviria Narvaez"/>
    <s v="COORDINACIÓN OPERATIVA"/>
    <x v="2"/>
    <x v="4"/>
    <n v="30"/>
    <s v="20211140118292  "/>
    <s v="2021-12-06 14:44:11 "/>
    <m/>
    <d v="2021-12-27T00:00:00"/>
    <n v="14"/>
    <x v="0"/>
    <s v="Anotación ORFEO: Se brinda respuesta y se adjunta soporte por parte de la aseguradora de pago y caso cerrado."/>
    <s v="N/A"/>
    <s v="N/A"/>
    <s v="SI"/>
    <s v="N/A"/>
    <m/>
  </r>
  <r>
    <s v="Canal Escrito"/>
    <s v="Correo Atención Ciudadano"/>
    <s v="Santander"/>
    <s v="JUZGADO PRIMERO PROMISCUO DE FAMILIA  "/>
    <s v="Entidad Publica"/>
    <s v="Legislacion Bomberil"/>
    <s v="CAC. NOTIFICACIÒN AUTO ADMISORIO ACCIÒN DE TUTELA. "/>
    <s v="Liz Margaret Álvarez Calderón"/>
    <s v="Inpección, Vigilancia y Control"/>
    <x v="2"/>
    <x v="0"/>
    <n v="3"/>
    <s v="20211140118342  "/>
    <s v="2021-12-06 17:01:31 "/>
    <s v="20212000029931 y 20212000029911"/>
    <d v="2021-12-22T00:00:00"/>
    <n v="11"/>
    <x v="3"/>
    <s v="Anotación ORFEO:  GESTIONADO."/>
    <s v="N/A"/>
    <s v="Word"/>
    <s v="N/A"/>
    <s v="N/A"/>
    <s v="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
  </r>
  <r>
    <s v="Canal Escrito"/>
    <s v="Correo Atención Ciudadano"/>
    <s v="Sucre"/>
    <s v="GULIVER SILVINO VANEGAS ATENCIA "/>
    <s v="Persona Natural"/>
    <s v="Solicitud de Informacion"/>
    <s v="CAC. Solicitud informacion. "/>
    <s v="Lina Maria Rojas Gallego"/>
    <s v="Educación"/>
    <x v="2"/>
    <x v="4"/>
    <n v="30"/>
    <s v="20211140118442  "/>
    <s v="2021-12-07 11:33:21 "/>
    <n v="20212140030051"/>
    <d v="2021-12-15T00:00:00"/>
    <n v="6"/>
    <x v="0"/>
    <m/>
    <d v="2021-12-16T00:00:00"/>
    <s v="PDF"/>
    <s v="N/A"/>
    <s v="N/A"/>
    <m/>
  </r>
  <r>
    <s v="Canal Escrito"/>
    <s v="Correo Atención Ciudadano"/>
    <s v="Huila"/>
    <s v="ASDEBER NEIVA  "/>
    <s v="Persona Juridica"/>
    <s v="Legislacion Bomberil"/>
    <s v="CAC. Traslado - Asociación de Bomberos de Neiva (ASDEBER). "/>
    <s v="Melba Vidal"/>
    <s v="Inpección, Vigilancia y Control"/>
    <x v="2"/>
    <x v="2"/>
    <n v="30"/>
    <s v="20211140118522  "/>
    <s v="2021-12-07 14:09:05 "/>
    <n v="20212110030941"/>
    <d v="2021-12-21T00:00:00"/>
    <n v="9"/>
    <x v="0"/>
    <m/>
    <d v="2021-12-21T00:00:00"/>
    <s v="PDF"/>
    <s v="SI"/>
    <s v="N/A"/>
    <m/>
  </r>
  <r>
    <s v="Canal Escrito"/>
    <s v="Correo Atención Ciudadano"/>
    <s v="Bolívar"/>
    <s v="GOBERNACION DEL BOLIVAR SECRETARIA DEL INTERIOR  "/>
    <s v="Entidad Territorial"/>
    <s v="Fortalecimiento Bomberil"/>
    <s v="CAC. Fortalecimiento Sistema Bomberil del departamento de Bolívar. "/>
    <s v="Melba Vidal"/>
    <s v="Inpección, Vigilancia y Control"/>
    <x v="2"/>
    <x v="2"/>
    <n v="30"/>
    <s v="20211140118562  "/>
    <s v="2021-12-07 14:35:10 "/>
    <n v="20212110032071"/>
    <d v="2022-01-05T00:00:00"/>
    <n v="20"/>
    <x v="0"/>
    <s v="Anotación ORFEO:  Respuesta enviada al Dr. Ronny Romero el 27 de diciembre del 2021"/>
    <d v="2022-01-12T00:00:00"/>
    <s v="PDF"/>
    <s v="SI"/>
    <s v="N/A"/>
    <s v="En Orfeo no se menciona el número de radicado de salida."/>
  </r>
  <r>
    <s v="Canal Presencial"/>
    <s v="Radicación Directa"/>
    <s v="Caquetá"/>
    <s v="GOBERNACION DE CAQUETA SECRETARIA DE GOBIERNO  "/>
    <s v="Entidad Territorial"/>
    <s v="Legislacion Bomberil"/>
    <s v="RD: SOLICITUD ACOMPAÑAMIENTO "/>
    <s v="Melba Vidal"/>
    <s v="Inpección, Vigilancia y Control"/>
    <x v="2"/>
    <x v="2"/>
    <n v="30"/>
    <s v="20211140118622  "/>
    <s v="2021-12-09 10:38:15 "/>
    <n v="20212110032291"/>
    <d v="2022-01-06T00:00:00"/>
    <n v="20"/>
    <x v="0"/>
    <s v="Anotación ORFEO: Respuestas enviadas al Dr. Ronny Romero el 31 de diciembre del 2021"/>
    <d v="2022-01-12T00:00:00"/>
    <s v="PDF"/>
    <s v="SI"/>
    <s v="N/A"/>
    <s v="En Orfeo no se menciona el número de radicado de salida."/>
  </r>
  <r>
    <s v="Canal Escrito"/>
    <s v="Correo Atención Ciudadano"/>
    <s v="La Guajira"/>
    <s v="CARLOS ALBERTO FRIAS GUERRA "/>
    <s v="Persona Natural"/>
    <s v="Otros"/>
    <s v="CAC: Documento de Carlos Frías Guerra "/>
    <s v=" Faubricio Sanchez Cortes"/>
    <s v="GESTIÓN ATENCIÓN AL USUARIO"/>
    <x v="0"/>
    <x v="4"/>
    <n v="30"/>
    <s v="20211140118632  "/>
    <s v="2021-12-09 11:52:35 "/>
    <m/>
    <d v="2021-12-16T00:00:00"/>
    <n v="6"/>
    <x v="0"/>
    <s v="Anotación ORFEO: Se envía correo electrónico a peticionario con lo informado, comprobante en documentos."/>
    <d v="2021-12-16T00:00:00"/>
    <s v="N/A"/>
    <s v="SI"/>
    <s v="N/A"/>
    <m/>
  </r>
  <r>
    <s v="Canal Escrito"/>
    <s v="Correo Atención Ciudadano"/>
    <s v="Santander"/>
    <s v="GESTION DEL RIESGO GAMBITA  "/>
    <s v="Entidad Territorial"/>
    <s v="Legislacion Bomberil"/>
    <s v="CAC:SOLICITUD APOYO PARA CONFORMACIÓN DE CUERPO DE BOMBEROS GÁMBITA "/>
    <s v="Orlando Murillo Lopez"/>
    <s v="Formulación, Actualización y Acompañamiento Normativo y Operativo"/>
    <x v="2"/>
    <x v="2"/>
    <n v="30"/>
    <s v="20211140118782  "/>
    <s v="2021-12-09 13:26:00 "/>
    <s v="20212110030591"/>
    <d v="2021-12-21T00:00:00"/>
    <n v="8"/>
    <x v="0"/>
    <m/>
    <d v="2021-12-21T00:00:00"/>
    <s v="PDF"/>
    <s v="SI"/>
    <s v="N/A"/>
    <m/>
  </r>
  <r>
    <s v="Canal Escrito"/>
    <s v="Correo Atención Ciudadano"/>
    <s v="Valle del Cauca"/>
    <s v="JUZGADO CIVIL MUNICIPAL SEVILLA JUZGADO CIVIL MUNICIPAL SEVILLA  "/>
    <s v="Entidad Publica"/>
    <s v="Legislacion Bomberil"/>
    <s v="CAC: IMPORTANTE: NOTIFICACIÓN AUTO INTERLOCUTORIO N°. 2054 DE DICIEMBRE 07 DE 2021 - ACCIÓN DE TUTELA - RADICADO 2021-00300-00 "/>
    <s v="Andrea Bibiana Castañeda Durán"/>
    <s v="Formulación, Actualización y Acompañamiento Normativo y Operativo"/>
    <x v="2"/>
    <x v="0"/>
    <n v="1"/>
    <s v="20211140118792  "/>
    <s v="2021-12-09 13:30:56 "/>
    <n v="20212110029981"/>
    <d v="2021-12-10T00:00:00"/>
    <n v="1"/>
    <x v="0"/>
    <m/>
    <d v="2022-01-12T00:00:00"/>
    <s v="PDF"/>
    <s v="SI"/>
    <s v="N/A"/>
    <m/>
  </r>
  <r>
    <s v="Canal Escrito"/>
    <s v="Correo Atención Ciudadano"/>
    <s v="Cundinamarca"/>
    <s v="CUERPO DE BOMBEROS VOLUNTARIOS DE NILO  "/>
    <s v="Entidad Bomberil"/>
    <s v="Legislacion Bomberil"/>
    <s v="CAC: para su conocimiento "/>
    <s v="Andrea Bibiana Castañeda Durán"/>
    <s v="Formulación, Actualización y Acompañamiento Normativo y Operativo"/>
    <x v="2"/>
    <x v="1"/>
    <n v="35"/>
    <s v="20211140118832  "/>
    <s v="2021-12-09 13:53:40 "/>
    <m/>
    <m/>
    <m/>
    <x v="1"/>
    <m/>
    <m/>
    <m/>
    <m/>
    <m/>
    <s v="Hasta el día 12/01/2021 son 24 días."/>
  </r>
  <r>
    <s v="Canal Presencial"/>
    <s v="Radicación Directa"/>
    <s v="Cundinamarca"/>
    <s v="CUERPO DE BOMBEROS VOLUNTARIOS DE SIBATE  "/>
    <s v="Entidad Bomberil"/>
    <s v="Legislacion Bomberil"/>
    <s v="RD: RADICACION REGLAMENTO COMITE EVALUACION "/>
    <s v="Melba Vidal"/>
    <s v="Inpección, Vigilancia y Control"/>
    <x v="2"/>
    <x v="1"/>
    <n v="35"/>
    <s v="20211140118882  "/>
    <s v="2021-12-09 15:53:38 "/>
    <n v="20212110032301"/>
    <d v="2022-01-06T00:00:00"/>
    <n v="20"/>
    <x v="0"/>
    <s v="Anotación ORFEO: Respuestas enviadas al Dr. Ronny Romero el 31 de diciembre del 2021"/>
    <d v="2022-01-12T00:00:00"/>
    <s v="PDF"/>
    <s v="SI"/>
    <s v="N/A"/>
    <s v="En Orfeo no se menciona el número de radicado de salida."/>
  </r>
  <r>
    <s v="Canal Escrito"/>
    <s v="Correo Atención Ciudadano"/>
    <s v="Bogotá"/>
    <s v="RM INGENIEROS  "/>
    <s v="Persona Juridica"/>
    <s v="Fortalecimiento Bomberil"/>
    <s v="CAC:CSC CARIBE- Oficio CSC_CB_134 Reiteración solicitudes financieras "/>
    <s v="Andrés Fernando Muñoz Cabrera "/>
    <s v="Fortalecimiento Bomberil para la Respuesta"/>
    <x v="2"/>
    <x v="2"/>
    <n v="30"/>
    <s v="20211140118952  "/>
    <s v="2021-12-09 17:03:54 "/>
    <m/>
    <m/>
    <m/>
    <x v="1"/>
    <m/>
    <m/>
    <m/>
    <m/>
    <m/>
    <s v="Hasta el día 12/01/2021 son 23 días."/>
  </r>
  <r>
    <s v="Canal Escrito"/>
    <s v="Correo Atención Ciudadano"/>
    <s v="Sucre"/>
    <s v="CUERPO DE BOMBEROS EL CARMEN CHUCURI  "/>
    <s v="Entidad Bomberil"/>
    <s v="Legislacion Bomberil"/>
    <s v="CAC: Solicitud apoyo jurídico ley de garantías "/>
    <s v="Jorge Restrepo Sanguino"/>
    <s v="Formulación, Actualización y Acompañamiento Normativo y Operativo"/>
    <x v="2"/>
    <x v="2"/>
    <n v="30"/>
    <s v="20211140119012  "/>
    <s v="2021-12-10 13:18:54 "/>
    <n v="20212110030521"/>
    <d v="2021-12-17T00:00:00"/>
    <n v="5"/>
    <x v="0"/>
    <m/>
    <d v="2021-12-17T00:00:00"/>
    <s v="PDF"/>
    <s v="SI"/>
    <s v="N/A"/>
    <m/>
  </r>
  <r>
    <s v="Canal Escrito"/>
    <s v="Correo Atención Ciudadano"/>
    <s v="Cauca"/>
    <s v="CARLOS FERNANDO MEDINA "/>
    <s v="Persona Natural"/>
    <s v="Otros"/>
    <s v="CAC: Derecho de Petición "/>
    <s v="Jiud Magnoly Gaviria Narvaez"/>
    <s v="COORDINACIÓN OPERATIVA"/>
    <x v="2"/>
    <x v="4"/>
    <n v="30"/>
    <s v="20211140119072  "/>
    <s v="2021-12-10 15:50:00 "/>
    <m/>
    <d v="2021-12-27T00:00:00"/>
    <n v="11"/>
    <x v="0"/>
    <m/>
    <d v="2021-12-27T00:00:00"/>
    <s v="N/A"/>
    <s v="SI"/>
    <s v="N/A"/>
    <s v="Respuesta remitida por correo electrónico, se deja comprobante en documentos."/>
  </r>
  <r>
    <s v="Canal Escrito"/>
    <s v="Correo Atención Ciudadano"/>
    <s v="Nariño"/>
    <s v="SECRETARIA PLANEACION OSPINA NARIÑO "/>
    <s v="Entidad Territorial"/>
    <s v="Fortalecimiento Bomberil"/>
    <s v="CAC: SOLICITUD VISITA TÉCNICA PERSONAL ESPECIALIZADO DE BOMBEROS PROYECTO CUARTEL BOMBEROS OSPINA – NARIÑO. "/>
    <s v="Yerky Sneider Garavito Cancelado"/>
    <s v="Infraestructura"/>
    <x v="1"/>
    <x v="2"/>
    <n v="30"/>
    <s v="20211140119112  "/>
    <s v="2021-12-10 19:34:11 "/>
    <m/>
    <d v="2021-12-14T00:00:00"/>
    <n v="3"/>
    <x v="0"/>
    <s v="Anotación ORFEO: Se dio respuesta a través del correo electrónico infraestructura@dnbc.gov.co."/>
    <s v="N/A"/>
    <s v="N/A"/>
    <s v="SI"/>
    <s v="N/A"/>
    <s v="No se adjunta copia del correo electrónico enviado."/>
  </r>
  <r>
    <s v="Canal Escrito"/>
    <s v="Correo Atención Ciudadano"/>
    <s v="Cundinamarca"/>
    <s v="HERIBERTO CORREA ZULUAGA "/>
    <s v="Persona Natural"/>
    <s v="Otros"/>
    <s v="CAC.PETICIÓN DE INFORME QUE NO RESPONDE LA COMANDANTE DIANA BOMBEROS ANAPOIMA "/>
    <s v="Jiud Magnoly Gaviria Narvaez"/>
    <s v="COORDINACIÓN OPERATIVA"/>
    <x v="2"/>
    <x v="4"/>
    <n v="30"/>
    <s v="20211140119312  "/>
    <s v="2021-12-13 15:22:29 "/>
    <m/>
    <d v="2021-12-27T00:00:00"/>
    <n v="11"/>
    <x v="0"/>
    <s v="Anotación ORFEO: Se da traslado al Cb Anapoima, por ser de su competencia."/>
    <d v="2021-12-27T00:00:00"/>
    <s v="N/A"/>
    <s v="SI"/>
    <s v="N/A"/>
    <s v="Respuesta remitida por correo electrónico, se deja comprobante en documentos."/>
  </r>
  <r>
    <s v="Canal Escrito"/>
    <s v="Correo Atención Ciudadano"/>
    <s v="Meta"/>
    <s v="EBERT RICON DEVIA "/>
    <s v="Persona Natural"/>
    <s v="Otros"/>
    <s v="CAC. Solicitud Efectos Silencio Administrativo Positivo "/>
    <s v=" Faubricio Sanchez Cortes"/>
    <s v="GESTIÓN ATENCIÓN AL USUARIO"/>
    <x v="0"/>
    <x v="4"/>
    <n v="30"/>
    <s v="20211140119322  "/>
    <s v="2021-12-13 16:02:56 "/>
    <s v="20211140031121"/>
    <d v="2021-12-24T00:00:00"/>
    <n v="9"/>
    <x v="0"/>
    <m/>
    <d v="2021-12-24T00:00:00"/>
    <s v="PDF"/>
    <s v="SI"/>
    <s v="N/A"/>
    <m/>
  </r>
  <r>
    <s v="Canal Escrito"/>
    <s v="Correo Atención Ciudadano"/>
    <s v="Santander"/>
    <s v="CUERPO DE BOMBEROS VOLUNTARIOS DE BARBOSA - SANTANDER  "/>
    <s v="Entidad Bomberil"/>
    <s v="Legislacion Bomberil"/>
    <s v="CAC.SOLICITUD DERECHO DE PETICION "/>
    <s v=" Melba Vidal"/>
    <s v="Inpección, Vigilancia y Control"/>
    <x v="2"/>
    <x v="2"/>
    <n v="30"/>
    <s v="20211140119332  "/>
    <s v="2021-12-13 16:08:14 "/>
    <n v="20212110032151"/>
    <d v="2022-01-06T00:00:00"/>
    <n v="18"/>
    <x v="0"/>
    <s v="Anotación ORFEO: Respuesta enviada al Dr Ronny Romero el 28 de diciembre."/>
    <d v="2022-01-12T00:00:00"/>
    <s v="PDF"/>
    <s v="SI"/>
    <s v="N/A"/>
    <s v="En Orfeo no se menciona el número de radicado de salida."/>
  </r>
  <r>
    <s v="Canal Escrito"/>
    <s v="Correo Atención Ciudadano"/>
    <s v="Bogotá"/>
    <s v="FISCALIA GENERAL DE LA NACION  "/>
    <s v="Entidad Publica"/>
    <s v="Solicitud de Informacion"/>
    <s v="CAC. SOLICITUD INFORMACION "/>
    <s v="Carlos Armando López Barrera "/>
    <s v="GESTIÓN JURÍDICA "/>
    <x v="0"/>
    <x v="0"/>
    <n v="10"/>
    <s v="20211140119342  "/>
    <s v="2021-12-13 16:18:14 "/>
    <m/>
    <d v="2022-01-12T00:00:00"/>
    <n v="21"/>
    <x v="3"/>
    <s v="Anotación ORFEO: Se archiva por cuanto se entregaron en documento físico al funcionario de la Fiscalía General de la Nación el día 12/01/2022."/>
    <m/>
    <m/>
    <m/>
    <m/>
    <s v="Hasta el día 12/01/2021 son 21 días."/>
  </r>
  <r>
    <s v="Canal Escrito"/>
    <s v="Correo Atención Ciudadano"/>
    <s v="Sucre"/>
    <s v="CUERPO DE BOMBEROS DE OVEJAS  "/>
    <s v="Entidad Bomberil"/>
    <s v="Otros"/>
    <s v="CAC. OFICIO TRASLADO JOEL VASQUEZ "/>
    <s v="Andrea Bibiana Castañeda Durán"/>
    <s v="Formulación, Actualización y Acompañamiento Normativo y Operativo"/>
    <x v="2"/>
    <x v="4"/>
    <n v="30"/>
    <s v="20211140119372  "/>
    <s v="2021-12-13 16:29:04 "/>
    <m/>
    <m/>
    <m/>
    <x v="1"/>
    <m/>
    <m/>
    <m/>
    <m/>
    <m/>
    <s v="Hasta el día 12/01/2021 son 21 días."/>
  </r>
  <r>
    <s v="Canal Escrito"/>
    <s v="Correo Atención Ciudadano"/>
    <s v="Antioquia"/>
    <s v="ALCALDIA MUNICIPAL DE RIONEGRO  "/>
    <s v="Entidad Territorial"/>
    <s v="Fortalecimiento Bomberil"/>
    <s v="CAC.Oficio 2021EE13372- Traslado por competencia - “Radicación Proyecto Cuerpo de Bomberos Rionegro - Antioquia, con Radicado UNGRD No. 2021ER05143. "/>
    <s v="Jiud Magnoly Gaviria Narvaez"/>
    <s v="COORDINACIÓN OPERATIVA"/>
    <x v="2"/>
    <x v="2"/>
    <n v="30"/>
    <s v="20211140119392  "/>
    <s v="2021-12-13 16:44:36 "/>
    <n v="20212120032141"/>
    <d v="2022-01-06T00:00:00"/>
    <n v="18"/>
    <x v="0"/>
    <s v="Anotación ORFEO: Se brinda respuesta bajo 2021114019402- 20212120032141- Secretario Gobierno Alcaldía Rionegro, hace referencia a la misma consulta y traslado por parte de la UNGRD."/>
    <d v="2022-01-12T00:00:00"/>
    <s v="PDF"/>
    <s v="SI"/>
    <s v="N/A"/>
    <m/>
  </r>
  <r>
    <s v="Canal Escrito"/>
    <s v="Correo Atención Ciudadano"/>
    <s v="Antioquia"/>
    <s v="ALCALDIA RIONEGRO ANTIOQUIA "/>
    <s v="Entidad Territorial"/>
    <s v="Fortalecimiento Bomberil"/>
    <s v="CAC.Oficio 2021EE13372- Traslado por competencia - “Radicación Proyecto Cuerpo de Bomberos Rionegro - Antioquia, con Radicado UNGRD No. 2021ER05143. (EMAIL CERTIFICADO de correspondencia@gestiondelriesgo.gov.co) "/>
    <s v="Jiud Magnoly Gaviria Narvaez"/>
    <s v="COORDINACIÓN OPERATIVA"/>
    <x v="2"/>
    <x v="2"/>
    <n v="30"/>
    <s v="20211140119402  "/>
    <s v="2021-12-13 16:52:46 "/>
    <n v="20212120032141"/>
    <d v="2022-01-06T00:00:00"/>
    <n v="18"/>
    <x v="0"/>
    <s v="Anotación ORFEO: están en revisión, aprobación y firma, se brindara respuesta para enero 2022."/>
    <d v="2022-01-12T00:00:00"/>
    <s v="PDF"/>
    <s v="SI"/>
    <s v="N/A"/>
    <m/>
  </r>
  <r>
    <s v="Canal Escrito"/>
    <s v="Correo Atención Ciudadano"/>
    <s v="Bogotá"/>
    <s v="FISCALIA GENERAL DE LA NACION  "/>
    <s v="Entidad Publica"/>
    <s v="Solicitud de Informacion"/>
    <s v="CAC. solicitud información "/>
    <s v="Carlos Armando López Barrera "/>
    <s v="GESTIÓN JURÍDICA "/>
    <x v="0"/>
    <x v="0"/>
    <n v="10"/>
    <s v="20211140119512  "/>
    <s v="2021-12-14 10:31:15 "/>
    <m/>
    <d v="2022-01-12T00:00:00"/>
    <n v="20"/>
    <x v="3"/>
    <s v="Anotación ORFEO: Se archiva por cuanto se entregaron en documento físico al funcionario de la Fiscalía General de la Nación el día 12/01/2022."/>
    <m/>
    <m/>
    <m/>
    <m/>
    <s v="Hasta el día 12/01/2021 son 20 días."/>
  </r>
  <r>
    <s v="Canal Escrito"/>
    <s v="Correo institucional"/>
    <s v="Bogotá"/>
    <s v="JUZGADO 44 ADMINISTRATIVO DE ORALIDAD DE BOGOTA  "/>
    <s v="Entidad Publica"/>
    <s v="Solicitud de Informacion"/>
    <s v="CI. NOTIFICACION FALLO TUTELA 110013337044202100308. "/>
    <s v="Ronny Estiven Romero Velandia"/>
    <s v="Formulación, Actualización y Acompañamiento Normativo y Operativo"/>
    <x v="2"/>
    <x v="0"/>
    <n v="2"/>
    <s v="20211140119802  "/>
    <s v="2021-12-15 10:05:06 "/>
    <n v="20212110030401"/>
    <d v="2021-12-15T00:00:00"/>
    <n v="0"/>
    <x v="0"/>
    <m/>
    <d v="2021-12-15T00:00:00"/>
    <s v="PDF"/>
    <s v="SI"/>
    <s v="N/A"/>
    <m/>
  </r>
  <r>
    <s v="Canal Escrito"/>
    <s v="Correo Atención Ciudadano"/>
    <s v="Bolívar"/>
    <s v="CUERPO DE BOMBEROS VOLUNTARIOS MAGANGUE - BOLIVAR  "/>
    <s v="Entidad Bomberil"/>
    <s v="Legislacion Bomberil"/>
    <s v="CAC. DENUNCIA INSPECCIONES y otros 3 documentos.pdf.  "/>
    <s v="Melba Vidal"/>
    <s v="Inpección, Vigilancia y Control"/>
    <x v="2"/>
    <x v="2"/>
    <n v="30"/>
    <s v="20211140119892  "/>
    <s v="2021-12-15 13:48:03 "/>
    <n v="20212110032311"/>
    <d v="2022-01-06T00:00:00"/>
    <n v="17"/>
    <x v="0"/>
    <s v="Anotación ORFEO: Respuestas enviadas al Dr. Ronny Romero el 31 de diciembre del 2021"/>
    <d v="2022-01-12T00:00:00"/>
    <s v="PDF"/>
    <s v="SI"/>
    <s v="N/A"/>
    <m/>
  </r>
  <r>
    <s v="Canal Escrito"/>
    <s v="Correo Atención Ciudadano"/>
    <s v="Cundinamarca"/>
    <s v="ALCALDIA ALBAN CUNDINAMARCA "/>
    <s v="Entidad Territorial"/>
    <s v="Legislacion Bomberil"/>
    <s v="CAC. SOLICITUD CONCEPTO. "/>
    <s v="Andrea Bibiana Castañeda Durán"/>
    <s v="Formulación, Actualización y Acompañamiento Normativo y Operativo"/>
    <x v="2"/>
    <x v="2"/>
    <n v="30"/>
    <s v="20211140119932  "/>
    <s v="2021-12-15 14:06:36 "/>
    <m/>
    <m/>
    <m/>
    <x v="1"/>
    <m/>
    <m/>
    <m/>
    <m/>
    <m/>
    <s v="Hasta el día 12/01/2021 son 20 días."/>
  </r>
  <r>
    <s v="Canal Escrito"/>
    <s v="Correo Atención Ciudadano"/>
    <s v="Atlántico"/>
    <s v="CUERPO DE BOMBEROS VOLUNTARIOS SABANAGRANDE  "/>
    <s v="Entidad Bomberil"/>
    <s v="Solicitud de Informacion"/>
    <s v="CAC. SOLICITUD DE COMODATO KIT VEHICULAR. "/>
    <s v="CAROLINA ESCARRAGA "/>
    <s v="GESTIÓN CONTRACTUAL "/>
    <x v="1"/>
    <x v="3"/>
    <n v="20"/>
    <s v="20211140119952  "/>
    <s v="2021-12-15 14:26:46 "/>
    <m/>
    <m/>
    <m/>
    <x v="1"/>
    <m/>
    <m/>
    <m/>
    <m/>
    <m/>
    <s v="Hasta el día 12/01/2021 son 20 días."/>
  </r>
  <r>
    <s v="Canal Escrito"/>
    <s v="Correo Atención Ciudadano"/>
    <s v="Santander"/>
    <s v="PROCURADURIA REGIONAL DE SANTANDER  "/>
    <s v="Entidad Publica"/>
    <s v="Solicitud de Informacion"/>
    <s v="CAC. OF. 6759 Procuraduría Regional de Santander. "/>
    <s v="Alvaro Perez "/>
    <s v="GESTIÓN CONTRACTUAL "/>
    <x v="1"/>
    <x v="0"/>
    <n v="10"/>
    <s v="20211140119982  "/>
    <s v="2021-12-15 14:43:28 "/>
    <m/>
    <m/>
    <m/>
    <x v="2"/>
    <m/>
    <m/>
    <m/>
    <m/>
    <m/>
    <s v="Hasta el día 12/01/2021 son 19 días."/>
  </r>
  <r>
    <s v="Canal Presencial"/>
    <s v="Formato Electrónico"/>
    <s v="Meta"/>
    <s v="ANONIMO_PQRSD "/>
    <s v="No designa"/>
    <s v="Queja contra Cuerpo de Bomberos"/>
    <s v="Irregularidades  "/>
    <s v="Camilo Portilla Quelal "/>
    <s v="Formulación, Actualización y Acompañamiento Normativo y Operativo"/>
    <x v="2"/>
    <x v="2"/>
    <n v="30"/>
    <s v="20219000120132  "/>
    <s v="2021-12-15 17:52:26 "/>
    <n v="20212110032021"/>
    <m/>
    <m/>
    <x v="1"/>
    <m/>
    <m/>
    <m/>
    <m/>
    <m/>
    <s v="Hasta el día 12/01/2021 son 19 días."/>
  </r>
  <r>
    <s v="Canal Presencial"/>
    <s v="Radicación Directa"/>
    <s v="La Guajira"/>
    <s v="IACONSULTING  "/>
    <s v="Persona Juridica"/>
    <s v="Fortalecimiento Bomberil"/>
    <s v="RD. DOCUMENTOS Y CD DE LA CONSTRUCION DE ESTACION DE BOMBEROS MUNICIPIO EL MOLINO LA GUAJIRA  "/>
    <s v="Jorge Edwin Amarillo Alvarado"/>
    <s v="Subdirección Administrativa y Financiera "/>
    <x v="1"/>
    <x v="2"/>
    <n v="30"/>
    <s v="20211140120242  "/>
    <s v="2021-12-16 14:31:04 "/>
    <m/>
    <m/>
    <m/>
    <x v="1"/>
    <m/>
    <m/>
    <m/>
    <m/>
    <m/>
    <s v="Hasta el día 12/01/2021 son 19 días."/>
  </r>
  <r>
    <s v="Canal Escrito"/>
    <s v="Correo Atención Ciudadano"/>
    <s v="Valle del Cauca"/>
    <s v="CHISTIAN RAMIREZ  "/>
    <s v="Persona Natural"/>
    <s v="Otros"/>
    <s v="CAC. DERECHO DE PETICION  "/>
    <s v="Lina Maria Rojas Gallego"/>
    <s v="Educación"/>
    <x v="2"/>
    <x v="4"/>
    <n v="30"/>
    <s v="20211140120322  "/>
    <s v="2021-12-16 16:34:52 "/>
    <n v="20212140030681"/>
    <d v="2021-12-21T00:00:00"/>
    <n v="4"/>
    <x v="0"/>
    <m/>
    <d v="2021-12-21T00:00:00"/>
    <s v="PDF"/>
    <s v="SI"/>
    <s v="N/A"/>
    <m/>
  </r>
  <r>
    <s v="Canal Escrito"/>
    <s v="Correo Atención Ciudadano"/>
    <s v="Tolima"/>
    <s v="JUZGADO SEGUNDO PROMISCUO DE FAMILIA DEL CIRCUITO DEL ESPINAL  "/>
    <s v="Entidad Publica"/>
    <s v="Solicitud de Informacion"/>
    <s v="CAC. OFICIO 1246 Y TRASLADO DE TUTELA 2021-306-00. "/>
    <s v="Jorge Restrepo Sanguino"/>
    <s v="Formulación, Actualización y Acompañamiento Normativo y Operativo"/>
    <x v="2"/>
    <x v="0"/>
    <n v="1"/>
    <s v="20211140120342  "/>
    <s v="2021-12-16 16:56:23 "/>
    <n v="20212110030601"/>
    <d v="2021-12-17T00:00:00"/>
    <n v="1"/>
    <x v="0"/>
    <m/>
    <d v="2021-12-17T00:00:00"/>
    <s v="PDF"/>
    <s v="SI"/>
    <s v="N/A"/>
    <m/>
  </r>
  <r>
    <s v="Canal Escrito"/>
    <s v="Correo Atención Ciudadano"/>
    <s v="Santander"/>
    <s v="CUERPO DE BOMBEROS VOLUNTARIOS DE BUCARAMANGA  "/>
    <s v="Entidad Bomberil"/>
    <s v="Solicitud de Informacion"/>
    <s v="CAC.solicitud de revicion "/>
    <s v="Lina Maria Rojas Gallego"/>
    <s v="Educación"/>
    <x v="2"/>
    <x v="2"/>
    <n v="30"/>
    <s v="20211140120402  "/>
    <s v="2021-12-17 09:14:09 "/>
    <n v="20212140031101"/>
    <d v="2021-12-27T00:00:00"/>
    <n v="6"/>
    <x v="0"/>
    <m/>
    <d v="2021-12-27T00:00:00"/>
    <s v="PDF"/>
    <s v="SI"/>
    <s v="N/A"/>
    <m/>
  </r>
  <r>
    <s v="Canal Escrito"/>
    <s v="Correo Atención Ciudadano"/>
    <s v="Nariño"/>
    <s v="CARMEN AMELIA  "/>
    <s v="Entidad Bomberil"/>
    <s v="Solicitud de Informacion"/>
    <s v="CAC. solicitud paz y salvo "/>
    <s v="Andrés Fernando Muñoz Cabrera "/>
    <s v="Fortalecimiento Bomberil para la Respuesta"/>
    <x v="2"/>
    <x v="3"/>
    <n v="20"/>
    <s v="20211140120692  "/>
    <s v="2021-12-17 13:17:53 "/>
    <m/>
    <m/>
    <m/>
    <x v="1"/>
    <m/>
    <m/>
    <m/>
    <m/>
    <m/>
    <s v="Hasta el día 12/01/2021 son 18 días."/>
  </r>
  <r>
    <s v="Canal Escrito"/>
    <s v="Correo Atención Ciudadano"/>
    <s v="Risaralda"/>
    <s v="KILDERMAN BUSTAMANTE NN "/>
    <s v="Persona Natural"/>
    <s v="Solicitud de Informacion"/>
    <s v="CAC: DERECHO DE PETICION. "/>
    <s v="Ronny Estiven Romero Velandia"/>
    <s v="Formulación, Actualización y Acompañamiento Normativo y Operativo"/>
    <x v="2"/>
    <x v="4"/>
    <n v="30"/>
    <s v="20211140120962  "/>
    <s v="2021-12-20 09:13:38 "/>
    <m/>
    <m/>
    <m/>
    <x v="1"/>
    <m/>
    <m/>
    <m/>
    <m/>
    <m/>
    <s v="Hasta el día 12/01/2021 son 18 días."/>
  </r>
  <r>
    <s v="Canal Escrito"/>
    <s v="Correo Atención Ciudadano"/>
    <s v="Santander"/>
    <s v="DELEGACION BOMBEROS SANTANDER "/>
    <s v="Entidad Bomberil"/>
    <s v="Solicitud de Informacion"/>
    <s v="CAC:Solicitud "/>
    <s v="Andrés Fernando Muñoz Cabrera "/>
    <s v="Fortalecimiento Bomberil para la Respuesta"/>
    <x v="2"/>
    <x v="2"/>
    <n v="30"/>
    <s v="20211140120992  "/>
    <s v="2021-12-20 09:24:57 "/>
    <m/>
    <m/>
    <m/>
    <x v="1"/>
    <m/>
    <m/>
    <m/>
    <m/>
    <m/>
    <s v="Hasta el día 12/01/2021 son 17 días."/>
  </r>
  <r>
    <s v="Canal Escrito"/>
    <s v="Correo Atención Ciudadano"/>
    <s v="Tolima"/>
    <s v="CUERPO DE BOMBEROS VOLUNTARIOS DE LIBANO  "/>
    <s v="Entidad Bomberil"/>
    <s v="Solicitud de Informacion"/>
    <s v="CAC: Solicitud copia de Resolución "/>
    <s v="Camilo Portilla Quelal "/>
    <s v="Formulación, Actualización y Acompañamiento Normativo y Operativo"/>
    <x v="2"/>
    <x v="3"/>
    <n v="20"/>
    <s v="20211140121162  "/>
    <s v="2021-12-20 10:24:53 "/>
    <m/>
    <m/>
    <m/>
    <x v="1"/>
    <m/>
    <m/>
    <m/>
    <m/>
    <m/>
    <s v="Hasta el día 12/01/2021 son 17 días."/>
  </r>
  <r>
    <s v="Canal Escrito"/>
    <s v="Correo Atención Ciudadano"/>
    <s v="Boyacá"/>
    <s v="CUERPO DE BOMBEROS VOLUNTARIOS DE SOATA  "/>
    <s v="Entidad Bomberil"/>
    <s v="Legislacion Bomberil"/>
    <s v="CAC:REMITO DERECHO DE PETICION BOMBEROS SOATÁ BOYACÁ "/>
    <s v="Camilo Portilla Quelal "/>
    <s v="Formulación, Actualización y Acompañamiento Normativo y Operativo"/>
    <x v="2"/>
    <x v="2"/>
    <n v="30"/>
    <s v="20211140121182  "/>
    <s v="2021-12-20 12:34:39 "/>
    <m/>
    <m/>
    <m/>
    <x v="1"/>
    <m/>
    <m/>
    <m/>
    <m/>
    <m/>
    <s v="Hasta el día 12/01/2021 son 16 días."/>
  </r>
  <r>
    <s v="Canal Presencial"/>
    <s v="Formato Electrónico"/>
    <s v="No designa"/>
    <s v="ANONIMO_PQRSD "/>
    <s v="No designa"/>
    <s v="Legislacion Bomberil"/>
    <s v="FE. Certificación de cumplimiento "/>
    <s v="Andrea Bibiana Castañeda Durán"/>
    <s v="Formulación, Actualización y Acompañamiento Normativo y Operativo"/>
    <x v="2"/>
    <x v="1"/>
    <n v="35"/>
    <s v="20219000121462  "/>
    <s v="2021-12-21 08:54:33 "/>
    <m/>
    <m/>
    <m/>
    <x v="1"/>
    <m/>
    <m/>
    <m/>
    <m/>
    <m/>
    <s v="Hasta el día 12/01/2021 son 15 días."/>
  </r>
  <r>
    <s v="Canal Presencial"/>
    <s v="Radicación Directa"/>
    <s v="Bogotá"/>
    <s v="PROCURADURIA GENERAL DE LA NACION  "/>
    <s v="Entidad Publica"/>
    <s v="Solicitud de Informacion"/>
    <s v="RD: REQUERIMIENTO  "/>
    <s v="Arley Coy "/>
    <s v="Subdirección Administrativa y Financiera "/>
    <x v="1"/>
    <x v="0"/>
    <n v="10"/>
    <s v="20211140121692  "/>
    <s v="2021-12-21 11:13:24 "/>
    <m/>
    <m/>
    <m/>
    <x v="2"/>
    <m/>
    <m/>
    <m/>
    <m/>
    <m/>
    <s v="Hasta el día 12/01/2021 son 15 días."/>
  </r>
  <r>
    <s v="Canal Escrito"/>
    <s v="Correo Atención Ciudadano"/>
    <s v="Caldas"/>
    <s v="CUERPO DE BOMBEROS VOLUNTARIOS DE VITERBO - CALDAS  "/>
    <s v="Entidad Bomberil"/>
    <s v="Solicitud de Informacion"/>
    <s v="CAC: SOLICITUD "/>
    <s v=" Jiud Magnoly Gaviria Narvaez"/>
    <s v="COORDINACIÓN OPERATIVA"/>
    <x v="2"/>
    <x v="3"/>
    <n v="20"/>
    <s v="20211140121822  "/>
    <s v="2021-12-21 13:47:49 "/>
    <m/>
    <d v="2021-12-27T00:00:00"/>
    <n v="4"/>
    <x v="0"/>
    <s v="Anotación ORFEO: Se brindo rta mediante email de segurosdnbc@gmail.com."/>
    <d v="2021-12-27T00:00:00"/>
    <s v="PDF"/>
    <s v="SI"/>
    <s v="N/A"/>
    <m/>
  </r>
  <r>
    <s v="Canal Escrito"/>
    <s v="Correo Atención Ciudadano"/>
    <s v="Valle del Cauca"/>
    <s v="CHISTIAN RAMIREZ  "/>
    <s v="Persona Natural"/>
    <s v="Solicitud de Informacion"/>
    <s v="CAC: DERECHO DE PETICIÓN #2 "/>
    <s v=" Lina Maria Rojas Gallego"/>
    <s v="Educación"/>
    <x v="2"/>
    <x v="4"/>
    <n v="30"/>
    <s v="20211140122192  "/>
    <s v="2021-12-22 11:50:46 "/>
    <n v="20212140032241"/>
    <d v="2022-01-06T00:00:00"/>
    <n v="11"/>
    <x v="0"/>
    <m/>
    <d v="2022-01-06T00:00:00"/>
    <s v="PDF"/>
    <s v="SI"/>
    <s v="N/A"/>
    <m/>
  </r>
  <r>
    <s v="Canal Escrito"/>
    <s v="Correo Atención Ciudadano"/>
    <s v="Quindio"/>
    <s v="CUERPO DE BOMBEROS VOLUNTARIOS CORDOBA QUINDÍO  "/>
    <s v="Entidad Bomberil"/>
    <s v="Solicitud de Informacion"/>
    <s v="CAC: solicitud información "/>
    <s v="Alvaro Perez "/>
    <s v="GESTIÓN CONTRACTUAL "/>
    <x v="1"/>
    <x v="3"/>
    <n v="20"/>
    <s v="20211140122222  "/>
    <s v="2021-12-22 11:58:02 "/>
    <m/>
    <m/>
    <m/>
    <x v="1"/>
    <m/>
    <m/>
    <m/>
    <m/>
    <m/>
    <s v="Hasta el día 12/01/2021 son 14 días."/>
  </r>
  <r>
    <s v="Canal Escrito"/>
    <s v="Correo Atención Ciudadano"/>
    <s v="Bogotá"/>
    <s v="PROCURADURIA  "/>
    <s v="Entidad Publica"/>
    <s v="Solicitud de Informacion"/>
    <s v="CAC: Apertura de Indagación Preliminar E-2018-503073/ IUC D-2019-1254375 "/>
    <s v="Jose Alexander Teuta Gomez"/>
    <s v="Subdirección Estratégica y de Coordinación Bomberil "/>
    <x v="2"/>
    <x v="0"/>
    <n v="10"/>
    <s v="20211140122262  "/>
    <s v="2021-12-22 12:12:00 "/>
    <n v="20212000032081"/>
    <s v="05/01/2022 "/>
    <n v="10"/>
    <x v="0"/>
    <m/>
    <d v="2021-01-12T00:00:00"/>
    <s v="PDF"/>
    <s v="SI"/>
    <s v="N/A"/>
    <m/>
  </r>
  <r>
    <s v="Canal Escrito"/>
    <s v="Correo Atención Ciudadano"/>
    <s v="Antioquia"/>
    <s v="CUERPO DE BOMBEROS VOLUNTARIOS DE VENECIA  "/>
    <s v="Entidad Bomberil"/>
    <s v="Legislacion Bomberil"/>
    <s v="CAC: COMUNICADO "/>
    <s v="Ronny Estiven Romero Velandia"/>
    <s v="Formulación, Actualización y Acompañamiento Normativo y Operativo"/>
    <x v="2"/>
    <x v="4"/>
    <n v="30"/>
    <s v="20211140122362  "/>
    <s v="2021-12-22 14:38:31 "/>
    <m/>
    <m/>
    <m/>
    <x v="1"/>
    <m/>
    <m/>
    <m/>
    <m/>
    <m/>
    <s v="Hasta el día 12/01/2021 son 14 días."/>
  </r>
  <r>
    <s v="Canal Escrito"/>
    <s v="Correo Atención Ciudadano"/>
    <s v="Bogotá"/>
    <s v="PROCURADURíA 1 DELEGADA CONTRATACIóN ESTATAL MARIA CECILIA RUBIANO VARGAS SECRETARIO GRADO 11 "/>
    <s v="Entidad Publica"/>
    <s v="Solicitud de Informacion"/>
    <s v="CAC:Requerimiento Oficio P1DCE-4467 - Expediente No. IUS-E-2020-198540 - IUC D-2021-1707307 "/>
    <s v="Alvaro Perez "/>
    <s v="GESTIÓN CONTRACTUAL "/>
    <x v="1"/>
    <x v="0"/>
    <n v="10"/>
    <s v="20211140122382  "/>
    <s v="2021-12-22 14:42:03 "/>
    <m/>
    <m/>
    <m/>
    <x v="2"/>
    <m/>
    <m/>
    <m/>
    <m/>
    <m/>
    <s v="Hasta el día 12/01/2021 son 14 días."/>
  </r>
  <r>
    <s v="Canal Escrito"/>
    <s v="Correo Atención Ciudadano"/>
    <s v="Bogotá"/>
    <s v="SUPERINTENDENCIA DE INDUSTRIA Y COMERCIO  "/>
    <s v="Entidad Publica"/>
    <s v="Queja contra Cuerpo de Bomberos"/>
    <s v="CAC: Superintendencia de Industria y Comercio. Radicacion "/>
    <s v="Ronny Estiven Romero Velandia"/>
    <s v="Formulación, Actualización y Acompañamiento Normativo y Operativo"/>
    <x v="2"/>
    <x v="4"/>
    <n v="30"/>
    <s v="20211140122482  "/>
    <s v="2021-12-22 16:26:19 "/>
    <m/>
    <m/>
    <m/>
    <x v="1"/>
    <m/>
    <m/>
    <m/>
    <m/>
    <m/>
    <s v="Hasta el día 12/01/2021 son 14 días."/>
  </r>
  <r>
    <s v="Canal Escrito"/>
    <s v="Correo Atención Ciudadano"/>
    <s v="Bogotá"/>
    <s v="CONTRALORIA GENERAL DE LA NACIÓN ATENCIÓN CIUDADANIA  "/>
    <s v="Entidad Publica"/>
    <s v="Solicitud de Informacion"/>
    <s v="CAC: Comunicación Observaciones – Proceso Atención Denuncias "/>
    <s v="Carlos Armando López Barrera "/>
    <s v="GESTIÓN JURÍDICA "/>
    <x v="0"/>
    <x v="0"/>
    <n v="4"/>
    <s v="20211140122652  "/>
    <s v="2021-12-24 11:29:13 "/>
    <n v="20213000032231"/>
    <d v="2021-12-29T00:00:00"/>
    <n v="3"/>
    <x v="0"/>
    <m/>
    <d v="2022-01-14T00:00:00"/>
    <s v="PSI"/>
    <s v="SI"/>
    <s v="N/A"/>
    <s v="Hasta el día 12/01/2021 son 12 días."/>
  </r>
  <r>
    <s v="Canal Escrito"/>
    <s v="Correo Atención Ciudadano"/>
    <s v="Bogotá"/>
    <s v="NICOLáS ANDRéS LASTRE  "/>
    <s v="Persona Natural"/>
    <s v="Legislacion Bomberil"/>
    <s v="CAC: Consulta aplicación resolución 66 de 2019 y Res 04 de 2021 "/>
    <s v="Ronny Estiven Romero Velandia"/>
    <s v="Formulación, Actualización y Acompañamiento Normativo y Operativo"/>
    <x v="2"/>
    <x v="4"/>
    <n v="30"/>
    <s v="20211140122842  "/>
    <s v="2021-12-27 11:05:44 "/>
    <m/>
    <m/>
    <m/>
    <x v="1"/>
    <m/>
    <m/>
    <m/>
    <m/>
    <m/>
    <s v="Hasta el día 12/01/2021 son 12 días."/>
  </r>
  <r>
    <s v="Canal Escrito"/>
    <s v="Correo Atención Ciudadano"/>
    <s v="Cundinamarca"/>
    <s v="CUERPO DE BOMBEROS VOLUNTARIOS DE ZIPAQUIRA  "/>
    <s v="Entidad Bomberil"/>
    <s v="Legislacion Bomberil"/>
    <s v="CAC: SOLICITUD ASESORÍA JURIDICA "/>
    <s v="Ronny Estiven Romero Velandia"/>
    <s v="Formulación, Actualización y Acompañamiento Normativo y Operativo"/>
    <x v="2"/>
    <x v="4"/>
    <n v="30"/>
    <s v="20211140122852  "/>
    <s v="2021-12-27 11:10:40 "/>
    <m/>
    <m/>
    <m/>
    <x v="1"/>
    <m/>
    <m/>
    <m/>
    <m/>
    <m/>
    <s v="Hasta el día 12/01/2021 son 12 días."/>
  </r>
  <r>
    <s v="Canal Escrito"/>
    <s v="Correo Atención Ciudadano"/>
    <s v="Valle del Cauca"/>
    <s v="CUERPO DE BOMBEROS VOLUNTARIOS DE TRUJILLO - VALLE DEL CAUCA  "/>
    <s v="Entidad Bomberil"/>
    <s v="Solicitud de Informacion"/>
    <s v="CAC: CERTIFICADO DE CUMPLIMIENTO "/>
    <s v="Ronny Estiven Romero Velandia"/>
    <s v="Formulación, Actualización y Acompañamiento Normativo y Operativo"/>
    <x v="2"/>
    <x v="4"/>
    <n v="30"/>
    <s v="20211140122862  "/>
    <s v="2021-12-27 11:20:58 "/>
    <m/>
    <m/>
    <m/>
    <x v="1"/>
    <m/>
    <m/>
    <m/>
    <m/>
    <m/>
    <s v="Hasta el día 12/01/2021 son 12 días."/>
  </r>
  <r>
    <s v="Canal Escrito"/>
    <s v="Correo Atención Ciudadano"/>
    <s v="Antioquia"/>
    <s v="MAURICIO MOLINA  "/>
    <s v="Persona Natural"/>
    <s v="Legislacion Bomberil"/>
    <s v="CAC: Consulta "/>
    <s v="Ronny Estiven Romero Velandia"/>
    <s v="Formulación, Actualización y Acompañamiento Normativo y Operativo"/>
    <x v="2"/>
    <x v="4"/>
    <n v="30"/>
    <s v="20211140122872  "/>
    <s v="2021-12-27 11:30:38 "/>
    <m/>
    <m/>
    <m/>
    <x v="1"/>
    <m/>
    <m/>
    <m/>
    <m/>
    <m/>
    <s v="Hasta el día 12/01/2021 son 11 días."/>
  </r>
  <r>
    <s v="Canal Escrito"/>
    <s v="Correo Atención Ciudadano"/>
    <s v="Cundinamarca"/>
    <s v="CUERPO DE BOMBEROS VOLUNTARIOS DE PANDI  "/>
    <s v="Entidad Bomberil"/>
    <s v="Legislacion Bomberil"/>
    <s v="CAC: PROPUESTA DE PRESTACION DE SERVICIOS CBV PANDI PARA EL AÑO 2022 Y CARTA DE TERMINACION DE CONTRATO "/>
    <s v="Ronny Estiven Romero Velandia"/>
    <s v="Formulación, Actualización y Acompañamiento Normativo y Operativo"/>
    <x v="2"/>
    <x v="4"/>
    <n v="30"/>
    <s v="20211140122952  "/>
    <s v="2021-12-27 14:54:35 "/>
    <m/>
    <m/>
    <m/>
    <x v="1"/>
    <m/>
    <m/>
    <m/>
    <m/>
    <m/>
    <s v="Hasta el día 12/01/2021 son 11 días."/>
  </r>
  <r>
    <s v="Canal Escrito"/>
    <s v="Correo Atención Ciudadano"/>
    <s v="Antioquia"/>
    <s v="CUERPO OFICIAL DE BOMBEROS MEDELLIN CCFEED DAGRD  "/>
    <s v="Entidad Bomberil"/>
    <s v="Otros"/>
    <s v="CAC. AMPLIACION CONTRATO 161 DE 2021. "/>
    <s v="Jorge Edwin Amarillo Alvarado"/>
    <s v="Subdirección Administrativa y Financiera "/>
    <x v="1"/>
    <x v="4"/>
    <n v="30"/>
    <s v="20211140123012  "/>
    <s v="2021-12-27 15:22:18 "/>
    <m/>
    <m/>
    <m/>
    <x v="1"/>
    <m/>
    <m/>
    <m/>
    <m/>
    <m/>
    <s v="Hasta el día 12/01/2021 son 11 días."/>
  </r>
  <r>
    <s v="Canal Escrito"/>
    <s v="Correo Atención Ciudadano"/>
    <s v="Boyacá"/>
    <s v="CUERPO DE BOMBEROS VOLUNTARIOS DE BETEITIVA  "/>
    <s v="Entidad Bomberil"/>
    <s v="Otros"/>
    <s v="CAC: BETEITIVA_SOLICITUD "/>
    <s v="JAIRO SOTO GIL  "/>
    <s v="Subdirección Estratégica y de Coordinación Bomberil "/>
    <x v="2"/>
    <x v="3"/>
    <n v="20"/>
    <s v="20211140123072  "/>
    <s v="2021-12-28 10:26:06 "/>
    <m/>
    <m/>
    <m/>
    <x v="1"/>
    <m/>
    <m/>
    <m/>
    <m/>
    <m/>
    <s v="Hasta el día 12/01/2021 son 11 días."/>
  </r>
</pivotCacheRecords>
</file>

<file path=xl/pivotCache/pivotCacheRecords4.xml><?xml version="1.0" encoding="utf-8"?>
<pivotCacheRecords xmlns="http://schemas.openxmlformats.org/spreadsheetml/2006/main" xmlns:r="http://schemas.openxmlformats.org/officeDocument/2006/relationships" count="83">
  <r>
    <s v="Canal Escrito"/>
    <s v="Correo Atención Ciudadano"/>
    <s v="Bogotá"/>
    <s v="CONTRALORIA DIRECTORA DE CUENTAS Y ESTADíSTICAS FISCALES  "/>
    <x v="0"/>
    <s v="Solicitud de Informacion"/>
    <s v="CAC. AG8-1-AC-DNBC-08 Solicitud Información "/>
    <s v="Maria del Consuelo Arias Prieto"/>
    <s v="EVALUACIÓN Y SEGUIMIENTO"/>
    <s v="Dirección General"/>
    <s v="PETICIÓN ENTRE AUTORIDADES  "/>
    <n v="3"/>
    <s v="20211140117912  "/>
    <s v="2021-12-03 17:08:49 "/>
    <m/>
    <d v="2021-12-07T00:00:00"/>
    <n v="3"/>
    <s v="Cumplido"/>
    <s v="Anotación Orfeo: SE RADICO EL 07-12-21 A LA CGR."/>
    <s v="N/A"/>
    <s v="N/A"/>
    <s v="N/A"/>
    <s v="N/A"/>
    <s v="No se adjunta la respuesta remitida ni el número de radicado."/>
  </r>
  <r>
    <s v="Canal Escrito"/>
    <s v="Correo Atención Ciudadano"/>
    <s v="Antioquia"/>
    <s v="CUERPO DE BOMBEROS VOLUNTARIOS DE YARUMAL  "/>
    <x v="1"/>
    <s v="Fortalecimiento Bomberil"/>
    <s v="CAC: Respuesta a comunicado con radicado 20213000018851 "/>
    <s v="Yerky Sneider Garavito Cancelado"/>
    <s v="Infraestructura"/>
    <s v="Subdirección Administrativa y Financiera "/>
    <s v="PETICIóN DE CONSULTA "/>
    <n v="35"/>
    <s v="20211140118162  "/>
    <s v="2021-12-06 10:35:56 "/>
    <m/>
    <d v="2021-12-16T00:00:00"/>
    <n v="9"/>
    <s v="Cumplido"/>
    <s v="Anotación ORFEO:  Se archiva y se le da respuesta al correo electrónico proyectos@yarumal.gov.co."/>
    <s v="N/A"/>
    <s v="N/A"/>
    <s v="SI"/>
    <s v="N/A"/>
    <s v="El correo que se adjunta es del CB de Yolombo - Antioquia no de Yarumal."/>
  </r>
  <r>
    <s v="Canal Escrito"/>
    <s v="Correo Atención Ciudadano"/>
    <s v="Boyacá"/>
    <s v="CUERPO DE BOMBEROS DE SANTA MARIA  "/>
    <x v="1"/>
    <s v="Legislacion Bomberil"/>
    <s v="CAC. Solicitud orientación Cuerpo Bomberos Voluntarios Santa María Boyacá. "/>
    <s v="Liz Margaret Álvarez Calderón"/>
    <s v="Inpección, Vigilancia y Control"/>
    <s v="Subdirección Estratégica y de Coordinación Bomberil "/>
    <s v="PETICIóN INTERéS GENERAL  "/>
    <n v="30"/>
    <s v="20211140118472  "/>
    <s v="2021-12-07 11:39:08 "/>
    <m/>
    <d v="2021-12-22T00:00:00"/>
    <n v="10"/>
    <s v="Cumplido"/>
    <s v="Anotación ORFEO:  GESTIONADO."/>
    <s v="N/A"/>
    <s v="N/A"/>
    <s v="N/A"/>
    <s v="N/A"/>
    <s v="No informan el número de radicado de salida ni se deja trazabilidad de el envio."/>
  </r>
  <r>
    <s v="Canal Escrito"/>
    <s v="Correo Atención Ciudadano"/>
    <s v="Bogotá"/>
    <s v="IDIGER  "/>
    <x v="0"/>
    <s v="Solicitud de Informacion"/>
    <s v="CAC. Aclaración informe ola invernal en la ciudad de Bogotá. "/>
    <s v="Luis Alberto Valencia Pulido"/>
    <s v="Fortalecimiento Bomberil para la Respuesta"/>
    <s v="Subdirección Estratégica y de Coordinación Bomberil "/>
    <s v="PETICIóN DOCUMENTOS O INFORMACIóN "/>
    <n v="20"/>
    <s v="20211140118552  "/>
    <s v="2021-12-07 14:32:36 "/>
    <m/>
    <d v="2021-12-29T00:00:00"/>
    <n v="15"/>
    <s v="Cumplido"/>
    <s v="Anotación ORFEO: se envía correo para fines pertinentes."/>
    <s v="N/A"/>
    <s v="N/A"/>
    <s v="N/A"/>
    <s v="N/A"/>
    <s v="No informan el número de radicado de salida ni se deja trazabilidad de el envio."/>
  </r>
  <r>
    <s v="Canal Escrito"/>
    <s v="Correo Atención Ciudadano"/>
    <s v="Huila"/>
    <s v="CLARA INES FLOREZ VALENZUELA "/>
    <x v="2"/>
    <s v="Queja contra Cuerpo de Bomberos"/>
    <s v="CAC.queja irregularidades bomberos pital "/>
    <s v="Juan Guillermo Valencia Álvarez"/>
    <s v="Subdirección Estratégica y de Coordinación Bomberil "/>
    <s v="Subdirección Estratégica y de Coordinación Bomberil "/>
    <s v="PETICIóN INTERéS GENERAL  "/>
    <n v="30"/>
    <s v="20211140120152  "/>
    <s v="2021-12-16 10:00:42 "/>
    <m/>
    <d v="2021-12-23T00:00:00"/>
    <n v="6"/>
    <s v="Cumplido"/>
    <s v="Anotación ORFEO: SOLICITUD GESTIONADA."/>
    <s v="N/A"/>
    <s v="N/A"/>
    <s v="N/A"/>
    <s v="N/A"/>
    <s v="No se deja trazabilidad de la respuesta ni del envio realizado."/>
  </r>
  <r>
    <s v="Canal Escrito"/>
    <s v="Correo Atención Ciudadano"/>
    <s v="Risaralda"/>
    <s v="JUAN SEBASTIÁN GIRALDO BERMÚDEZ"/>
    <x v="2"/>
    <s v="Queja contra Cuerpo de Bomberos"/>
    <s v="CAC: Respondiendo a: DESCRIPCION O ASUNTO: Fwd: DENUNCIA BOMBEROS SANTA ROSA DECABAL. Radicado No.34953 "/>
    <s v="Ronny Estiven Romero Velandia"/>
    <s v="Formulación, Actualización y Acompañamiento Normativo y Operativo"/>
    <s v="Subdirección Estratégica y de Coordinación Bomberil "/>
    <s v="PETICIóN INTERéS GENERAL  "/>
    <n v="30"/>
    <s v="20211140123102  "/>
    <s v="2021-12-28 11:00:20 "/>
    <m/>
    <m/>
    <m/>
    <s v="En proceso"/>
    <m/>
    <m/>
    <m/>
    <m/>
    <m/>
    <s v="Hasta el día 12/01/2021 son 10 días."/>
  </r>
  <r>
    <s v="Canal Escrito"/>
    <s v="Correo Atención Ciudadano"/>
    <s v="Casanare"/>
    <s v="Helferson JIMENEZ SOGAMOSO _x000a_"/>
    <x v="2"/>
    <s v="Queja contra Cuerpo de Bomberos"/>
    <s v="CAC: QUEJA, IRREGULARIDADES E ILEGALIDAD BOMBEROS PAZ DE ARIPORO "/>
    <s v="Ronny Estiven Romero Velandia"/>
    <s v="Formulación, Actualización y Acompañamiento Normativo y Operativo"/>
    <s v="Subdirección Estratégica y de Coordinación Bomberil "/>
    <s v="PETICIóN INTERéS GENERAL  "/>
    <n v="30"/>
    <s v="20211140123562  "/>
    <s v="2021-12-29 11:45:15 "/>
    <m/>
    <m/>
    <m/>
    <s v="En proceso"/>
    <m/>
    <m/>
    <m/>
    <m/>
    <m/>
    <s v="Hasta el día 12/01/2021 son 9 días."/>
  </r>
  <r>
    <s v="Canal Presencial"/>
    <s v="Radicación Directa"/>
    <s v="Cundinamarca"/>
    <s v="CUERPO DE BOMBEROS DE GIRARDOT  "/>
    <x v="1"/>
    <s v="Fortalecimiento Bomberil"/>
    <s v="RD: PROYECTOS DE ADQUISICION VEHICULOS  "/>
    <s v="Jiud Magnoly Gaviria Narvaez"/>
    <s v="COORDINACIÓN OPERATIVA"/>
    <s v="Subdirección Estratégica y de Coordinación Bomberil "/>
    <s v="PETICIóN INTERéS GENERAL  "/>
    <n v="30"/>
    <s v="20211140117442  "/>
    <s v="2021-12-01 10:12:13 "/>
    <n v="20212120030041"/>
    <d v="2021-12-10T00:00:00"/>
    <n v="7"/>
    <s v="Cumplido"/>
    <s v="Anotación ORFEO: Se brindo respuesta para el día 10 de diciembre, el orfeo se paso a revisión del Doctor Ronny Romero."/>
    <s v="N/A"/>
    <s v="Word"/>
    <s v="N/A"/>
    <s v="N/A"/>
    <s v="El radicado de salida no se encuentra digitalizado, no se sabe el medio de envio."/>
  </r>
  <r>
    <s v="Canal Escrito"/>
    <s v="Correo Atención Ciudadano"/>
    <s v="Bogotá"/>
    <s v="CONTRALORIA GENERAL DE LA NACION  "/>
    <x v="0"/>
    <s v="Solicitud de Informacion"/>
    <s v="CAC. 2021EE0206928 Seguimiento reportes SIRECI 2021 Dirección Nacional de Bomberos DNBC "/>
    <s v="Alvaro Perez "/>
    <s v="GESTIÓN CONTRACTUAL "/>
    <s v="Subdirección Administrativa y Financiera "/>
    <s v="PETICIÓN ENTRE AUTORIDADES  "/>
    <n v="5"/>
    <s v="20211140117462  "/>
    <s v="2021-12-01 10:53:53 "/>
    <m/>
    <m/>
    <m/>
    <s v="Vencido"/>
    <m/>
    <m/>
    <m/>
    <m/>
    <m/>
    <s v="Hasta el día 11/01/2021 son 28 días"/>
  </r>
  <r>
    <s v="Canal Escrito"/>
    <s v="Formato Electrónico"/>
    <s v="Santander"/>
    <s v="jose luis castaño "/>
    <x v="2"/>
    <s v="Solicitud de Informacion"/>
    <s v="FE. informacion "/>
    <s v="Luis Alberto Valencia Pulido"/>
    <s v="COORDINACIÓN OPERATIVA"/>
    <s v="Subdirección Estratégica y de Coordinación Bomberil "/>
    <s v="PETICIóN DOCUMENTOS O INFORMACIóN "/>
    <n v="20"/>
    <s v="20219000117492  "/>
    <s v="2021-12-01 11:06:24 "/>
    <m/>
    <m/>
    <m/>
    <s v="Vencido"/>
    <m/>
    <m/>
    <m/>
    <m/>
    <m/>
    <s v="Hasta el día 11/01/2021 son 27 días"/>
  </r>
  <r>
    <s v="Canal Escrito"/>
    <s v="Correo Atención Ciudadano"/>
    <s v="Antioquia"/>
    <s v="JUAN PABLO FRANCO GóMEZ "/>
    <x v="2"/>
    <s v="Solicitud de Informacion"/>
    <s v="CAC. Solicitud de información - incendios forestales RUE de junio a noviembre en Antioquia "/>
    <s v="Luis Alberto Valencia Pulido"/>
    <s v="Fortalecimiento Bomberil para la Respuesta"/>
    <s v="Subdirección Estratégica y de Coordinación Bomberil "/>
    <s v="PETICIóN DOCUMENTOS O INFORMACIóN "/>
    <n v="20"/>
    <s v="20211140117502  "/>
    <s v="2021-12-01 11:18:43 "/>
    <m/>
    <d v="2021-12-06T00:00:00"/>
    <n v="3"/>
    <s v="Cumplido"/>
    <s v="Anotación ORFEo: se envía respuesta vía correo electrónico."/>
    <s v="N/A"/>
    <s v="Word"/>
    <s v="SI"/>
    <s v="N/A"/>
    <s v="No se deja trazabilidad del correo electrónico enviado."/>
  </r>
  <r>
    <s v="Canal Escrito"/>
    <s v="Correo Atención Ciudadano"/>
    <s v="Arauca"/>
    <s v="JHON JAIRO PINZON EUGENIO "/>
    <x v="2"/>
    <s v="Solicitud de Informacion"/>
    <s v="CAC. DERECHO DE PETICION "/>
    <s v="Camilo Portilla Quelal "/>
    <s v="Formulación, Actualización y Acompañamiento Normativo y Operativo"/>
    <s v="Subdirección Estratégica y de Coordinación Bomberil "/>
    <s v="PETICIóN INTERéS PARTICULAR  "/>
    <n v="30"/>
    <s v="20211140117592  "/>
    <s v="2021-12-01 12:18:48 "/>
    <m/>
    <m/>
    <m/>
    <s v="En proceso"/>
    <m/>
    <m/>
    <m/>
    <m/>
    <m/>
    <s v="Hasta el día 11/01/2021 son 27 días"/>
  </r>
  <r>
    <s v="Canal Presencial"/>
    <s v="Radicación Directa"/>
    <s v="Cundinamarca"/>
    <s v="CUERPO DE BOMBEROS VOLUNTARIOS DE TOCAIMA - CUNDINAMARCA  "/>
    <x v="1"/>
    <s v="Solicitud de Informacion"/>
    <s v="RD. Asignación de presupuesto y competencia de las administraciones municipales sobre los manejos internos de recursos en la institucion bemberil "/>
    <s v="Jorge Restrepo Sanguino"/>
    <s v="Formulación, Actualización y Acompañamiento Normativo y Operativo"/>
    <s v="Subdirección Estratégica y de Coordinación Bomberil "/>
    <s v="PETICIóN INTERéS GENERAL  "/>
    <n v="30"/>
    <s v="20211140117612  "/>
    <s v="2021-12-01 13:38:29 "/>
    <n v="20212110030641"/>
    <d v="2021-12-21T00:00:00"/>
    <n v="13"/>
    <s v="Cumplido"/>
    <m/>
    <d v="2021-12-21T00:00:00"/>
    <s v="PDF"/>
    <s v="SI "/>
    <s v="N/A"/>
    <m/>
  </r>
  <r>
    <s v="Canal Escrito"/>
    <s v="Correo Atención Ciudadano"/>
    <s v="Bogotá"/>
    <s v="CONTRALORIA GENERAL DE LA NACION  "/>
    <x v="0"/>
    <s v="Solicitud de Informacion"/>
    <s v="CAC. Segunda Reiteración Solicitud Información – Proceso Atención Derecho de Petición de Servició 2021-221950-82111-SE con Radicado 2021ER0132061. "/>
    <s v="Jorge Edwin Amarillo Alvarado"/>
    <s v="Subdirección Administrativa y Financiera "/>
    <s v="Subdirección Administrativa y Financiera "/>
    <s v="PETICIÓN ENTRE AUTORIDADES  "/>
    <n v="2"/>
    <s v="20211140117652  "/>
    <s v="2021-12-01 16:42:54 "/>
    <n v="20213000029581"/>
    <d v="2021-12-03T00:00:00"/>
    <n v="2"/>
    <s v="Cumplido"/>
    <s v="Anotación ORFEO: Seda respuesta mediante correo electrónico el día 03 de diciembre con numero de radicado 20213000029581."/>
    <s v="N/A"/>
    <s v="N/A"/>
    <s v="SI"/>
    <s v="N/A"/>
    <s v="No se deja trazabilidad del correo electrónico enviado."/>
  </r>
  <r>
    <s v="Canal Escrito"/>
    <s v="Correo Atención Ciudadano"/>
    <s v="Cundinamarca"/>
    <s v="RAFAEL HERNANDO LEGUIZAMON  "/>
    <x v="1"/>
    <s v="Solicitud de Informacion"/>
    <s v="CAC. RESPUESTA FUNCIÓN PÚBLICA RAD. 20212040428051 "/>
    <s v="Juan Gabriel Parra"/>
    <s v="Formulación, Actualización y Acompañamiento Normativo y Operativo"/>
    <s v="Subdirección Estratégica y de Coordinación Bomberil "/>
    <s v="PETICIóN DOCUMENTOS O INFORMACIóN "/>
    <n v="20"/>
    <s v="20211140117692  "/>
    <s v="2021-12-02 16:50:12 "/>
    <n v="20212110030411"/>
    <s v="17/12/2021"/>
    <n v="10"/>
    <s v="Cumplido"/>
    <m/>
    <s v="17/12/2021"/>
    <s v="PDF"/>
    <s v="SI"/>
    <s v="N/A"/>
    <m/>
  </r>
  <r>
    <s v="Canal Escrito"/>
    <s v="Correo Atención Ciudadano"/>
    <s v="La Guajira"/>
    <s v="SILVIO JIMENEZ  "/>
    <x v="2"/>
    <s v="Queja contra Cuerpo de Bomberos"/>
    <s v="CAC. PETICION "/>
    <s v="Jorge Restrepo Sanguino"/>
    <s v="Formulación, Actualización y Acompañamiento Normativo y Operativo"/>
    <s v="Subdirección Estratégica y de Coordinación Bomberil "/>
    <s v="PETICIóN INTERéS PARTICULAR  "/>
    <n v="30"/>
    <s v="20211140117712  "/>
    <s v="2021-12-03 13:13:14 "/>
    <n v="20212110029951"/>
    <d v="2021-12-22T00:00:00"/>
    <n v="13"/>
    <s v="Cumplido"/>
    <m/>
    <d v="2021-12-22T00:00:00"/>
    <s v="PDF"/>
    <s v="SI"/>
    <s v="N/A"/>
    <m/>
  </r>
  <r>
    <s v="Canal Escrito"/>
    <s v="Correo Atención Ciudadano"/>
    <s v="Antioquia"/>
    <s v="JUAN GONZALO HENAO HENAO "/>
    <x v="3"/>
    <s v="Solicitud de Informacion"/>
    <s v="CAC. TRASLADO OFICIO POR COMPETENCIA "/>
    <s v="Camilo Portilla Quelal "/>
    <s v="Formulación, Actualización y Acompañamiento Normativo y Operativo"/>
    <s v="Subdirección Estratégica y de Coordinación Bomberil "/>
    <s v="PETICIóN INTERéS GENERAL  "/>
    <n v="30"/>
    <s v="20211140117812  "/>
    <s v="2021-12-03 15:44:19 "/>
    <m/>
    <m/>
    <m/>
    <s v="En proceso"/>
    <m/>
    <m/>
    <m/>
    <m/>
    <m/>
    <s v="Hasta el día 11/01/2021 son 25 días"/>
  </r>
  <r>
    <s v="Canal Escrito"/>
    <s v="Correo Atención Ciudadano"/>
    <s v="Atlántico"/>
    <s v="ASOCIACION DE BOMBEROS RESCATES Y SIMILARES DE  "/>
    <x v="3"/>
    <s v="Legislacion Bomberil"/>
    <s v="CAC. DERECHO DE PETICION "/>
    <s v="Jorge Restrepo Sanguino"/>
    <s v="Formulación, Actualización y Acompañamiento Normativo y Operativo"/>
    <s v="Subdirección Estratégica y de Coordinación Bomberil "/>
    <s v="PETICIóN INTERéS GENERAL  "/>
    <n v="30"/>
    <s v="20211140117822  "/>
    <s v="2021-12-03 16:04:02 "/>
    <n v="20212110029871"/>
    <d v="2021-12-15T00:00:00"/>
    <n v="12"/>
    <s v="Cumplido"/>
    <m/>
    <d v="2021-12-22T00:00:00"/>
    <s v="PDF"/>
    <s v="SI"/>
    <s v="N/A"/>
    <m/>
  </r>
  <r>
    <s v="Canal Escrito"/>
    <s v="Correo Atención Ciudadano"/>
    <s v="Tolima"/>
    <s v="ALCALDIA FLANDES SECRETARIA DE GOBIERNO "/>
    <x v="4"/>
    <s v="Legislacion Bomberil"/>
    <s v="CAC. Información "/>
    <s v=" Julio Alejandro Chamorro Cabrera"/>
    <s v="Inpección, Vigilancia y Control"/>
    <s v="Subdirección Estratégica y de Coordinación Bomberil "/>
    <s v="PETICIóN INTERéS GENERAL  "/>
    <n v="30"/>
    <s v="20211140117852  "/>
    <s v="2021-12-03 16:38:46 "/>
    <n v="20212000029811"/>
    <d v="2021-12-15T00:00:00"/>
    <n v="8"/>
    <s v="Cumplido"/>
    <m/>
    <d v="2022-01-11T00:00:00"/>
    <s v="PDF"/>
    <s v="SI"/>
    <s v="N/A"/>
    <s v="En Orfeo no se menciona el número de radicado de salida."/>
  </r>
  <r>
    <s v="Canal Escrito"/>
    <s v="Correo Atención Ciudadano"/>
    <s v="Valle del Cauca"/>
    <s v="ALVARO JOSE VELEZ JURADO "/>
    <x v="2"/>
    <s v="Solicitud de Informacion"/>
    <s v="CAC. Pregunta sobre Bombero 2. "/>
    <s v="Edgar Alexander Maya Lopez "/>
    <s v="Educación"/>
    <s v="Subdirección Estratégica y de Coordinación Bomberil "/>
    <s v="PETICIóN INTERéS PARTICULAR  "/>
    <n v="30"/>
    <s v="20211140117942  "/>
    <s v="2021-12-03 17:30:23 "/>
    <m/>
    <m/>
    <m/>
    <s v="En proceso"/>
    <m/>
    <m/>
    <m/>
    <m/>
    <m/>
    <s v="Hasta el día 11/01/2021 son 25 días."/>
  </r>
  <r>
    <s v="Canal Escrito"/>
    <s v="Correo Atención Ciudadano"/>
    <s v="Atlántico"/>
    <s v="FEDERACION BOMBEROS DE COLOMBIA  "/>
    <x v="1"/>
    <s v="Legislacion Bomberil"/>
    <s v="CAC.OFI21-00167664 / IDM: Solicitud de salida del director nacional de bomberos "/>
    <s v="Carlos Armando López Barrera "/>
    <s v="GESTIÓN JURÍDICA "/>
    <s v="Dirección General"/>
    <s v="PETICIóN INTERéS GENERAL  "/>
    <n v="30"/>
    <s v="20211140117952  "/>
    <s v="2021-12-03 17:35:19 "/>
    <m/>
    <m/>
    <m/>
    <s v="En proceso"/>
    <m/>
    <m/>
    <m/>
    <m/>
    <m/>
    <s v="Hasta el día 11/01/2021 son 25 días."/>
  </r>
  <r>
    <s v="Canal Escrito"/>
    <s v="Correo Atención Ciudadano"/>
    <s v="Tolima"/>
    <s v="CUERPO DE BOMBEROS VOLUNTARIOS DE GUAMO  "/>
    <x v="4"/>
    <s v="Legislacion Bomberil"/>
    <s v="CAC. SOLICITUD DE CONSULTA  "/>
    <s v="Juan Gabriel Parra"/>
    <s v="Formulación, Actualización y Acompañamiento Normativo y Operativo"/>
    <s v="Subdirección Estratégica y de Coordinación Bomberil "/>
    <s v="PETICIóN INTERéS GENERAL  "/>
    <n v="30"/>
    <s v="20211140117982  "/>
    <s v="2021-12-04 00:19:01 "/>
    <n v="20212110030431"/>
    <s v="17/12/2021"/>
    <n v="10"/>
    <s v="Cumplido"/>
    <m/>
    <s v="17/12/2021"/>
    <s v="PDF"/>
    <s v="SI"/>
    <s v="N/A"/>
    <m/>
  </r>
  <r>
    <s v="Canal Escrito"/>
    <s v="Correo Atención Ciudadano"/>
    <s v="Atlántico"/>
    <s v="SUPERTIENDAS Y DROGUERÍAS OLÍMPICA S.A.  "/>
    <x v="3"/>
    <s v="Solicitud de Informacion"/>
    <s v="CAC. ORIENTACION CERTIFICADOS BOMBERILES. "/>
    <s v="Edgar Alexander Maya Lopez "/>
    <s v="Educación"/>
    <s v="Subdirección Estratégica y de Coordinación Bomberil "/>
    <s v="PETICIóN INTERéS GENERAL  "/>
    <n v="30"/>
    <s v="20211140118022  "/>
    <s v="2021-12-06 09:21:36 "/>
    <m/>
    <m/>
    <m/>
    <s v="En proceso"/>
    <m/>
    <m/>
    <m/>
    <m/>
    <m/>
    <s v="Hasta el día 11/01/2021 son 27 días."/>
  </r>
  <r>
    <s v="Canal Escrito"/>
    <s v="Correo Atención Ciudadano"/>
    <s v="Bolívar"/>
    <s v="OSCAR ANTONIO ESPINOSA DIAZ "/>
    <x v="2"/>
    <s v="Legislacion Bomberil"/>
    <s v="CAC: solicitud a los entes de control de bomberos "/>
    <s v="Melba Vidal"/>
    <s v="Inpección, Vigilancia y Control"/>
    <s v="Subdirección Estratégica y de Coordinación Bomberil "/>
    <s v="PETICIóN INTERéS PARTICULAR  "/>
    <n v="30"/>
    <s v="20211140118032  "/>
    <s v="2021-12-06 09:27:22 "/>
    <n v="20212110032051"/>
    <d v="2022-01-05T00:00:00"/>
    <n v="22"/>
    <s v="En proceso"/>
    <s v="Anotación ORFEO: Respuesta enviada al Dr Ronny Romero el 27 de diciembre del 2021."/>
    <d v="2021-01-11T00:00:00"/>
    <s v="PDF"/>
    <s v="SI"/>
    <s v="N/A"/>
    <s v="En Orfeo no se menciona el número de radicado de salida."/>
  </r>
  <r>
    <s v="Canal Escrito"/>
    <s v="Correo Atención Ciudadano"/>
    <s v="Tolima"/>
    <s v="LUZ YAMILE HERNANDEZ OBANDO "/>
    <x v="2"/>
    <s v="Legislacion Bomberil"/>
    <s v="CAC. SOLICITUD CONCEPTO CONTABLE. "/>
    <s v="Juan Gabriel Parra"/>
    <s v="Formulación, Actualización y Acompañamiento Normativo y Operativo"/>
    <s v="Subdirección Estratégica y de Coordinación Bomberil "/>
    <s v="PETICIóN INTERéS PARTICULAR  "/>
    <n v="30"/>
    <s v="20211140118152  "/>
    <s v="2021-12-06 10:34:39 "/>
    <n v="20212110030441"/>
    <d v="2021-12-17T00:00:00"/>
    <n v="9"/>
    <s v="Cumplido"/>
    <m/>
    <d v="2021-12-17T00:00:00"/>
    <s v="PDF"/>
    <s v="SI"/>
    <s v="N/A"/>
    <m/>
  </r>
  <r>
    <s v="Canal Escrito"/>
    <s v="Correo institucional"/>
    <s v="Valle del Cauca"/>
    <s v="FRANKLIN ROLANDO CANO VALCARCEL "/>
    <x v="2"/>
    <s v="Solicitud de Informacion"/>
    <s v="CI. OFI2021-34535 Traslado DNBC EXT_S21-00099847-PQRSD-097244-PQR, EXT_S21-00100148-PQRSD-097528-PQR y EXT_S21-00100054-PQR,  "/>
    <s v="Camilo Portilla Quelal "/>
    <s v="Formulación, Actualización y Acompañamiento Normativo y Operativo"/>
    <s v="Subdirección Estratégica y de Coordinación Bomberil "/>
    <s v="PETICIóN INTERéS GENERAL  "/>
    <n v="30"/>
    <s v="20211140118172  "/>
    <s v="2021-12-06 10:38:43 "/>
    <m/>
    <m/>
    <m/>
    <s v="En proceso"/>
    <m/>
    <m/>
    <m/>
    <m/>
    <m/>
    <s v="Hasta el día 11/01/2021 son 25 días."/>
  </r>
  <r>
    <s v="Canal Escrito"/>
    <s v="Correo Atención Ciudadano"/>
    <s v="Atlántico"/>
    <s v="MARVIN RODRIGO PADILLA NIETO "/>
    <x v="2"/>
    <s v="Legislacion Bomberil"/>
    <s v="CAC. Llamado a audiencia a la comandante yarledis Milena perez. "/>
    <s v="Melba Vidal"/>
    <s v="Inpección, Vigilancia y Control"/>
    <s v="Subdirección Estratégica y de Coordinación Bomberil "/>
    <s v="PETICIóN DOCUMENTOS O INFORMACIóN "/>
    <n v="20"/>
    <s v="20211140118272  "/>
    <s v="2021-12-06 12:12:47 "/>
    <n v="20212110030241"/>
    <s v=" 20/12/2021"/>
    <n v="10"/>
    <s v="Cumplido"/>
    <m/>
    <s v=" 20/12/2021"/>
    <s v="PDF"/>
    <s v="SI"/>
    <s v="N/A"/>
    <m/>
  </r>
  <r>
    <s v="Canal Escrito"/>
    <s v="Correo Atención Ciudadano"/>
    <s v="Guaviare"/>
    <s v="BIBIANA SANCHEZ RAMIREZ  "/>
    <x v="2"/>
    <s v="Legislacion Bomberil"/>
    <s v="CAC. Solicitud Información. "/>
    <s v="Andrea Bibiana Castañeda Durán"/>
    <s v="Formulación, Actualización y Acompañamiento Normativo y Operativo"/>
    <s v="Subdirección Estratégica y de Coordinación Bomberil "/>
    <s v="PETICIóN INTERéS GENERAL  "/>
    <n v="30"/>
    <s v="20211140118282  "/>
    <s v="2021-12-06 13:38:07 "/>
    <n v="20212110031041"/>
    <s v=" 21/12/21"/>
    <n v="10"/>
    <s v="Cumplido"/>
    <m/>
    <s v=" 21/12/21"/>
    <s v="PDF"/>
    <s v="SI"/>
    <s v="N/A"/>
    <m/>
  </r>
  <r>
    <s v="Canal Escrito"/>
    <s v="Correo Atención Ciudadano"/>
    <s v="Nariño"/>
    <s v="BENEMERITO CUERPO DE BOMBEROS VOLUNTARIOS DE SAN JUAN DE PASTO  "/>
    <x v="1"/>
    <s v="Solicitud de Informacion"/>
    <s v="CAC. Derecho de petición. "/>
    <s v="Jiud Magnoly Gaviria Narvaez"/>
    <s v="COORDINACIÓN OPERATIVA"/>
    <s v="Subdirección Estratégica y de Coordinación Bomberil "/>
    <s v="PETICIóN INTERéS PARTICULAR  "/>
    <n v="30"/>
    <s v="20211140118292  "/>
    <s v="2021-12-06 14:44:11 "/>
    <m/>
    <d v="2021-12-27T00:00:00"/>
    <n v="14"/>
    <s v="Cumplido"/>
    <s v="Anotación ORFEO: Se brinda respuesta y se adjunta soporte por parte de la aseguradora de pago y caso cerrado."/>
    <s v="N/A"/>
    <s v="N/A"/>
    <s v="SI"/>
    <s v="N/A"/>
    <m/>
  </r>
  <r>
    <s v="Canal Escrito"/>
    <s v="Correo Atención Ciudadano"/>
    <s v="Santander"/>
    <s v="JUZGADO PRIMERO PROMISCUO DE FAMILIA  "/>
    <x v="0"/>
    <s v="Legislacion Bomberil"/>
    <s v="CAC. NOTIFICACIÒN AUTO ADMISORIO ACCIÒN DE TUTELA. "/>
    <s v="Liz Margaret Álvarez Calderón"/>
    <s v="Inpección, Vigilancia y Control"/>
    <s v="Subdirección Estratégica y de Coordinación Bomberil "/>
    <s v="PETICIÓN ENTRE AUTORIDADES  "/>
    <n v="3"/>
    <s v="20211140118342  "/>
    <s v="2021-12-06 17:01:31 "/>
    <s v="20212000029931 y 20212000029911"/>
    <d v="2021-12-22T00:00:00"/>
    <n v="11"/>
    <s v="Extemporaneo"/>
    <s v="Anotación ORFEO:  GESTIONADO."/>
    <s v="N/A"/>
    <s v="Word"/>
    <s v="N/A"/>
    <s v="N/A"/>
    <s v="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
  </r>
  <r>
    <s v="Canal Escrito"/>
    <s v="Correo Atención Ciudadano"/>
    <s v="Sucre"/>
    <s v="GULIVER SILVINO VANEGAS ATENCIA "/>
    <x v="2"/>
    <s v="Solicitud de Informacion"/>
    <s v="CAC. Solicitud informacion. "/>
    <s v="Lina Maria Rojas Gallego"/>
    <s v="Educación"/>
    <s v="Subdirección Estratégica y de Coordinación Bomberil "/>
    <s v="PETICIóN INTERéS PARTICULAR  "/>
    <n v="30"/>
    <s v="20211140118442  "/>
    <s v="2021-12-07 11:33:21 "/>
    <n v="20212140030051"/>
    <d v="2021-12-15T00:00:00"/>
    <n v="6"/>
    <s v="Cumplido"/>
    <m/>
    <d v="2021-12-16T00:00:00"/>
    <s v="PDF"/>
    <s v="N/A"/>
    <s v="N/A"/>
    <m/>
  </r>
  <r>
    <s v="Canal Escrito"/>
    <s v="Correo Atención Ciudadano"/>
    <s v="Huila"/>
    <s v="ASDEBER NEIVA  "/>
    <x v="3"/>
    <s v="Legislacion Bomberil"/>
    <s v="CAC. Traslado - Asociación de Bomberos de Neiva (ASDEBER). "/>
    <s v="Melba Vidal"/>
    <s v="Inpección, Vigilancia y Control"/>
    <s v="Subdirección Estratégica y de Coordinación Bomberil "/>
    <s v="PETICIóN INTERéS GENERAL  "/>
    <n v="30"/>
    <s v="20211140118522  "/>
    <s v="2021-12-07 14:09:05 "/>
    <n v="20212110030941"/>
    <d v="2021-12-21T00:00:00"/>
    <n v="9"/>
    <s v="Cumplido"/>
    <m/>
    <d v="2021-12-21T00:00:00"/>
    <s v="PDF"/>
    <s v="SI"/>
    <s v="N/A"/>
    <m/>
  </r>
  <r>
    <s v="Canal Escrito"/>
    <s v="Correo Atención Ciudadano"/>
    <s v="Bolívar"/>
    <s v="GOBERNACION DEL BOLIVAR SECRETARIA DEL INTERIOR  "/>
    <x v="4"/>
    <s v="Fortalecimiento Bomberil"/>
    <s v="CAC. Fortalecimiento Sistema Bomberil del departamento de Bolívar. "/>
    <s v="Melba Vidal"/>
    <s v="Inpección, Vigilancia y Control"/>
    <s v="Subdirección Estratégica y de Coordinación Bomberil "/>
    <s v="PETICIóN INTERéS GENERAL  "/>
    <n v="30"/>
    <s v="20211140118562  "/>
    <s v="2021-12-07 14:35:10 "/>
    <n v="20212110032071"/>
    <d v="2022-01-05T00:00:00"/>
    <n v="20"/>
    <s v="Cumplido"/>
    <s v="Anotación ORFEO:  Respuesta enviada al Dr. Ronny Romero el 27 de diciembre del 2021"/>
    <d v="2022-01-12T00:00:00"/>
    <s v="PDF"/>
    <s v="SI"/>
    <s v="N/A"/>
    <s v="En Orfeo no se menciona el número de radicado de salida."/>
  </r>
  <r>
    <s v="Canal Presencial"/>
    <s v="Radicación Directa"/>
    <s v="Caquetá"/>
    <s v="GOBERNACION DE CAQUETA SECRETARIA DE GOBIERNO  "/>
    <x v="4"/>
    <s v="Legislacion Bomberil"/>
    <s v="RD: SOLICITUD ACOMPAÑAMIENTO "/>
    <s v="Melba Vidal"/>
    <s v="Inpección, Vigilancia y Control"/>
    <s v="Subdirección Estratégica y de Coordinación Bomberil "/>
    <s v="PETICIóN INTERéS GENERAL  "/>
    <n v="30"/>
    <s v="20211140118622  "/>
    <s v="2021-12-09 10:38:15 "/>
    <n v="20212110032291"/>
    <d v="2022-01-06T00:00:00"/>
    <n v="20"/>
    <s v="Cumplido"/>
    <s v="Anotación ORFEO: Respuestas enviadas al Dr. Ronny Romero el 31 de diciembre del 2021"/>
    <d v="2022-01-12T00:00:00"/>
    <s v="PDF"/>
    <s v="SI"/>
    <s v="N/A"/>
    <s v="En Orfeo no se menciona el número de radicado de salida."/>
  </r>
  <r>
    <s v="Canal Escrito"/>
    <s v="Correo Atención Ciudadano"/>
    <s v="La Guajira"/>
    <s v="CARLOS ALBERTO FRIAS GUERRA "/>
    <x v="2"/>
    <s v="Otros"/>
    <s v="CAC: Documento de Carlos Frías Guerra "/>
    <s v=" Faubricio Sanchez Cortes"/>
    <s v="GESTIÓN ATENCIÓN AL USUARIO"/>
    <s v="Dirección General"/>
    <s v="PETICIóN INTERéS PARTICULAR  "/>
    <n v="30"/>
    <s v="20211140118632  "/>
    <s v="2021-12-09 11:52:35 "/>
    <m/>
    <d v="2021-12-16T00:00:00"/>
    <n v="6"/>
    <s v="Cumplido"/>
    <s v="Anotación ORFEO: Se envía correo electrónico a peticionario con lo informado, comprobante en documentos."/>
    <d v="2021-12-16T00:00:00"/>
    <s v="N/A"/>
    <s v="SI"/>
    <s v="N/A"/>
    <m/>
  </r>
  <r>
    <s v="Canal Escrito"/>
    <s v="Correo Atención Ciudadano"/>
    <s v="Santander"/>
    <s v="GESTION DEL RIESGO GAMBITA  "/>
    <x v="4"/>
    <s v="Legislacion Bomberil"/>
    <s v="CAC:SOLICITUD APOYO PARA CONFORMACIÓN DE CUERPO DE BOMBEROS GÁMBITA "/>
    <s v="Orlando Murillo Lopez"/>
    <s v="Formulación, Actualización y Acompañamiento Normativo y Operativo"/>
    <s v="Subdirección Estratégica y de Coordinación Bomberil "/>
    <s v="PETICIóN INTERéS GENERAL  "/>
    <n v="30"/>
    <s v="20211140118782  "/>
    <s v="2021-12-09 13:26:00 "/>
    <s v="20212110030591"/>
    <d v="2021-12-21T00:00:00"/>
    <n v="8"/>
    <s v="Cumplido"/>
    <m/>
    <d v="2021-12-21T00:00:00"/>
    <s v="PDF"/>
    <s v="SI"/>
    <s v="N/A"/>
    <m/>
  </r>
  <r>
    <s v="Canal Escrito"/>
    <s v="Correo Atención Ciudadano"/>
    <s v="Valle del Cauca"/>
    <s v="JUZGADO CIVIL MUNICIPAL SEVILLA JUZGADO CIVIL MUNICIPAL SEVILLA  "/>
    <x v="0"/>
    <s v="Legislacion Bomberil"/>
    <s v="CAC: IMPORTANTE: NOTIFICACIÓN AUTO INTERLOCUTORIO N°. 2054 DE DICIEMBRE 07 DE 2021 - ACCIÓN DE TUTELA - RADICADO 2021-00300-00 "/>
    <s v="Andrea Bibiana Castañeda Durán"/>
    <s v="Formulación, Actualización y Acompañamiento Normativo y Operativo"/>
    <s v="Subdirección Estratégica y de Coordinación Bomberil "/>
    <s v="PETICIÓN ENTRE AUTORIDADES  "/>
    <n v="1"/>
    <s v="20211140118792  "/>
    <s v="2021-12-09 13:30:56 "/>
    <n v="20212110029981"/>
    <d v="2021-12-10T00:00:00"/>
    <n v="1"/>
    <s v="Cumplido"/>
    <m/>
    <d v="2022-01-12T00:00:00"/>
    <s v="PDF"/>
    <s v="SI"/>
    <s v="N/A"/>
    <m/>
  </r>
  <r>
    <s v="Canal Escrito"/>
    <s v="Correo Atención Ciudadano"/>
    <s v="Cundinamarca"/>
    <s v="CUERPO DE BOMBEROS VOLUNTARIOS DE NILO  "/>
    <x v="1"/>
    <s v="Legislacion Bomberil"/>
    <s v="CAC: para su conocimiento "/>
    <s v="Andrea Bibiana Castañeda Durán"/>
    <s v="Formulación, Actualización y Acompañamiento Normativo y Operativo"/>
    <s v="Subdirección Estratégica y de Coordinación Bomberil "/>
    <s v="PETICIóN DE CONSULTA "/>
    <n v="35"/>
    <s v="20211140118832  "/>
    <s v="2021-12-09 13:53:40 "/>
    <m/>
    <m/>
    <m/>
    <s v="En proceso"/>
    <m/>
    <m/>
    <m/>
    <m/>
    <m/>
    <s v="Hasta el día 12/01/2021 son 24 días."/>
  </r>
  <r>
    <s v="Canal Presencial"/>
    <s v="Radicación Directa"/>
    <s v="Cundinamarca"/>
    <s v="CUERPO DE BOMBEROS VOLUNTARIOS DE SIBATE  "/>
    <x v="1"/>
    <s v="Legislacion Bomberil"/>
    <s v="RD: RADICACION REGLAMENTO COMITE EVALUACION "/>
    <s v="Melba Vidal"/>
    <s v="Inpección, Vigilancia y Control"/>
    <s v="Subdirección Estratégica y de Coordinación Bomberil "/>
    <s v="PETICIóN DE CONSULTA "/>
    <n v="35"/>
    <s v="20211140118882  "/>
    <s v="2021-12-09 15:53:38 "/>
    <n v="20212110032301"/>
    <d v="2022-01-06T00:00:00"/>
    <n v="20"/>
    <s v="Cumplido"/>
    <s v="Anotación ORFEO: Respuestas enviadas al Dr. Ronny Romero el 31 de diciembre del 2021"/>
    <d v="2022-01-12T00:00:00"/>
    <s v="PDF"/>
    <s v="SI"/>
    <s v="N/A"/>
    <s v="En Orfeo no se menciona el número de radicado de salida."/>
  </r>
  <r>
    <s v="Canal Escrito"/>
    <s v="Correo Atención Ciudadano"/>
    <s v="Bogotá"/>
    <s v="RM INGENIEROS  "/>
    <x v="3"/>
    <s v="Fortalecimiento Bomberil"/>
    <s v="CAC:CSC CARIBE- Oficio CSC_CB_134 Reiteración solicitudes financieras "/>
    <s v="Andrés Fernando Muñoz Cabrera "/>
    <s v="Fortalecimiento Bomberil para la Respuesta"/>
    <s v="Subdirección Estratégica y de Coordinación Bomberil "/>
    <s v="PETICIóN INTERéS GENERAL  "/>
    <n v="30"/>
    <s v="20211140118952  "/>
    <s v="2021-12-09 17:03:54 "/>
    <m/>
    <m/>
    <m/>
    <s v="En proceso"/>
    <m/>
    <m/>
    <m/>
    <m/>
    <m/>
    <s v="Hasta el día 12/01/2021 son 23 días."/>
  </r>
  <r>
    <s v="Canal Escrito"/>
    <s v="Correo Atención Ciudadano"/>
    <s v="Sucre"/>
    <s v="CUERPO DE BOMBEROS EL CARMEN CHUCURI  "/>
    <x v="1"/>
    <s v="Legislacion Bomberil"/>
    <s v="CAC: Solicitud apoyo jurídico ley de garantías "/>
    <s v="Jorge Restrepo Sanguino"/>
    <s v="Formulación, Actualización y Acompañamiento Normativo y Operativo"/>
    <s v="Subdirección Estratégica y de Coordinación Bomberil "/>
    <s v="PETICIóN INTERéS GENERAL  "/>
    <n v="30"/>
    <s v="20211140119012  "/>
    <s v="2021-12-10 13:18:54 "/>
    <n v="20212110030521"/>
    <d v="2021-12-17T00:00:00"/>
    <n v="5"/>
    <s v="Cumplido"/>
    <m/>
    <d v="2021-12-17T00:00:00"/>
    <s v="PDF"/>
    <s v="SI"/>
    <s v="N/A"/>
    <m/>
  </r>
  <r>
    <s v="Canal Escrito"/>
    <s v="Correo Atención Ciudadano"/>
    <s v="Cauca"/>
    <s v="CARLOS FERNANDO MEDINA "/>
    <x v="2"/>
    <s v="Otros"/>
    <s v="CAC: Derecho de Petición "/>
    <s v="Jiud Magnoly Gaviria Narvaez"/>
    <s v="COORDINACIÓN OPERATIVA"/>
    <s v="Subdirección Estratégica y de Coordinación Bomberil "/>
    <s v="PETICIóN INTERéS PARTICULAR  "/>
    <n v="30"/>
    <s v="20211140119072  "/>
    <s v="2021-12-10 15:50:00 "/>
    <m/>
    <d v="2021-12-27T00:00:00"/>
    <n v="11"/>
    <s v="Cumplido"/>
    <m/>
    <d v="2021-12-27T00:00:00"/>
    <s v="N/A"/>
    <s v="SI"/>
    <s v="N/A"/>
    <s v="Respuesta remitida por correo electrónico, se deja comprobante en documentos."/>
  </r>
  <r>
    <s v="Canal Escrito"/>
    <s v="Correo Atención Ciudadano"/>
    <s v="Nariño"/>
    <s v="SECRETARIA PLANEACION OSPINA NARIÑO "/>
    <x v="4"/>
    <s v="Fortalecimiento Bomberil"/>
    <s v="CAC: SOLICITUD VISITA TÉCNICA PERSONAL ESPECIALIZADO DE BOMBEROS PROYECTO CUARTEL BOMBEROS OSPINA – NARIÑO. "/>
    <s v="Yerky Sneider Garavito Cancelado"/>
    <s v="Infraestructura"/>
    <s v="Subdirección Administrativa y Financiera "/>
    <s v="PETICIóN INTERéS GENERAL  "/>
    <n v="30"/>
    <s v="20211140119112  "/>
    <s v="2021-12-10 19:34:11 "/>
    <m/>
    <d v="2021-12-14T00:00:00"/>
    <n v="3"/>
    <s v="Cumplido"/>
    <s v="Anotación ORFEO: Se dio respuesta a través del correo electrónico infraestructura@dnbc.gov.co."/>
    <s v="N/A"/>
    <s v="N/A"/>
    <s v="SI"/>
    <s v="N/A"/>
    <s v="No se adjunta copia del correo electrónico enviado."/>
  </r>
  <r>
    <s v="Canal Escrito"/>
    <s v="Correo Atención Ciudadano"/>
    <s v="Cundinamarca"/>
    <s v="HERIBERTO CORREA ZULUAGA "/>
    <x v="2"/>
    <s v="Otros"/>
    <s v="CAC.PETICIÓN DE INFORME QUE NO RESPONDE LA COMANDANTE DIANA BOMBEROS ANAPOIMA "/>
    <s v="Jiud Magnoly Gaviria Narvaez"/>
    <s v="COORDINACIÓN OPERATIVA"/>
    <s v="Subdirección Estratégica y de Coordinación Bomberil "/>
    <s v="PETICIóN INTERéS PARTICULAR  "/>
    <n v="30"/>
    <s v="20211140119312  "/>
    <s v="2021-12-13 15:22:29 "/>
    <m/>
    <d v="2021-12-27T00:00:00"/>
    <n v="11"/>
    <s v="Cumplido"/>
    <s v="Anotación ORFEO: Se da traslado al Cb Anapoima, por ser de su competencia."/>
    <d v="2021-12-27T00:00:00"/>
    <s v="N/A"/>
    <s v="SI"/>
    <s v="N/A"/>
    <s v="Respuesta remitida por correo electrónico, se deja comprobante en documentos."/>
  </r>
  <r>
    <s v="Canal Escrito"/>
    <s v="Correo Atención Ciudadano"/>
    <s v="Meta"/>
    <s v="EBERT RICON DEVIA "/>
    <x v="2"/>
    <s v="Otros"/>
    <s v="CAC. Solicitud Efectos Silencio Administrativo Positivo "/>
    <s v=" Faubricio Sanchez Cortes"/>
    <s v="GESTIÓN ATENCIÓN AL USUARIO"/>
    <s v="Dirección General"/>
    <s v="PETICIóN INTERéS PARTICULAR  "/>
    <n v="30"/>
    <s v="20211140119322  "/>
    <s v="2021-12-13 16:02:56 "/>
    <s v="20211140031121"/>
    <d v="2021-12-24T00:00:00"/>
    <n v="9"/>
    <s v="Cumplido"/>
    <m/>
    <d v="2021-12-24T00:00:00"/>
    <s v="PDF"/>
    <s v="SI"/>
    <s v="N/A"/>
    <m/>
  </r>
  <r>
    <s v="Canal Escrito"/>
    <s v="Correo Atención Ciudadano"/>
    <s v="Santander"/>
    <s v="CUERPO DE BOMBEROS VOLUNTARIOS DE BARBOSA - SANTANDER  "/>
    <x v="1"/>
    <s v="Legislacion Bomberil"/>
    <s v="CAC.SOLICITUD DERECHO DE PETICION "/>
    <s v=" Melba Vidal"/>
    <s v="Inpección, Vigilancia y Control"/>
    <s v="Subdirección Estratégica y de Coordinación Bomberil "/>
    <s v="PETICIóN INTERéS GENERAL  "/>
    <n v="30"/>
    <s v="20211140119332  "/>
    <s v="2021-12-13 16:08:14 "/>
    <n v="20212110032151"/>
    <d v="2022-01-06T00:00:00"/>
    <n v="18"/>
    <s v="Cumplido"/>
    <s v="Anotación ORFEO: Respuesta enviada al Dr Ronny Romero el 28 de diciembre."/>
    <d v="2022-01-12T00:00:00"/>
    <s v="PDF"/>
    <s v="SI"/>
    <s v="N/A"/>
    <s v="En Orfeo no se menciona el número de radicado de salida."/>
  </r>
  <r>
    <s v="Canal Escrito"/>
    <s v="Correo Atención Ciudadano"/>
    <s v="Bogotá"/>
    <s v="FISCALIA GENERAL DE LA NACION  "/>
    <x v="0"/>
    <s v="Solicitud de Informacion"/>
    <s v="CAC. SOLICITUD INFORMACION "/>
    <s v="Carlos Armando López Barrera "/>
    <s v="GESTIÓN JURÍDICA "/>
    <s v="Dirección General"/>
    <s v="PETICIÓN ENTRE AUTORIDADES  "/>
    <n v="10"/>
    <s v="20211140119342  "/>
    <s v="2021-12-13 16:18:14 "/>
    <m/>
    <d v="2022-01-12T00:00:00"/>
    <n v="21"/>
    <s v="Extemporaneo"/>
    <s v="Anotación ORFEO: Se archiva por cuanto se entregaron en documento físico al funcionario de la Fiscalía General de la Nación el día 12/01/2022."/>
    <m/>
    <m/>
    <m/>
    <m/>
    <s v="Hasta el día 12/01/2021 son 21 días."/>
  </r>
  <r>
    <s v="Canal Escrito"/>
    <s v="Correo Atención Ciudadano"/>
    <s v="Sucre"/>
    <s v="CUERPO DE BOMBEROS DE OVEJAS  "/>
    <x v="1"/>
    <s v="Otros"/>
    <s v="CAC. OFICIO TRASLADO JOEL VASQUEZ "/>
    <s v="Andrea Bibiana Castañeda Durán"/>
    <s v="Formulación, Actualización y Acompañamiento Normativo y Operativo"/>
    <s v="Subdirección Estratégica y de Coordinación Bomberil "/>
    <s v="PETICIóN INTERéS PARTICULAR  "/>
    <n v="30"/>
    <s v="20211140119372  "/>
    <s v="2021-12-13 16:29:04 "/>
    <m/>
    <m/>
    <m/>
    <s v="En proceso"/>
    <m/>
    <m/>
    <m/>
    <m/>
    <m/>
    <s v="Hasta el día 12/01/2021 son 21 días."/>
  </r>
  <r>
    <s v="Canal Escrito"/>
    <s v="Correo Atención Ciudadano"/>
    <s v="Antioquia"/>
    <s v="ALCALDIA MUNICIPAL DE RIONEGRO  "/>
    <x v="4"/>
    <s v="Fortalecimiento Bomberil"/>
    <s v="CAC.Oficio 2021EE13372- Traslado por competencia - “Radicación Proyecto Cuerpo de Bomberos Rionegro - Antioquia, con Radicado UNGRD No. 2021ER05143. "/>
    <s v="Jiud Magnoly Gaviria Narvaez"/>
    <s v="COORDINACIÓN OPERATIVA"/>
    <s v="Subdirección Estratégica y de Coordinación Bomberil "/>
    <s v="PETICIóN INTERéS GENERAL  "/>
    <n v="30"/>
    <s v="20211140119392  "/>
    <s v="2021-12-13 16:44:36 "/>
    <n v="20212120032141"/>
    <d v="2022-01-06T00:00:00"/>
    <n v="18"/>
    <s v="Cumplido"/>
    <s v="Anotación ORFEO: Se brinda respuesta bajo 2021114019402- 20212120032141- Secretario Gobierno Alcaldía Rionegro, hace referencia a la misma consulta y traslado por parte de la UNGRD."/>
    <d v="2022-01-12T00:00:00"/>
    <s v="PDF"/>
    <s v="SI"/>
    <s v="N/A"/>
    <m/>
  </r>
  <r>
    <s v="Canal Escrito"/>
    <s v="Correo Atención Ciudadano"/>
    <s v="Antioquia"/>
    <s v="ALCALDIA RIONEGRO ANTIOQUIA "/>
    <x v="4"/>
    <s v="Fortalecimiento Bomberil"/>
    <s v="CAC.Oficio 2021EE13372- Traslado por competencia - “Radicación Proyecto Cuerpo de Bomberos Rionegro - Antioquia, con Radicado UNGRD No. 2021ER05143. (EMAIL CERTIFICADO de correspondencia@gestiondelriesgo.gov.co) "/>
    <s v="Jiud Magnoly Gaviria Narvaez"/>
    <s v="COORDINACIÓN OPERATIVA"/>
    <s v="Subdirección Estratégica y de Coordinación Bomberil "/>
    <s v="PETICIóN INTERéS GENERAL  "/>
    <n v="30"/>
    <s v="20211140119402  "/>
    <s v="2021-12-13 16:52:46 "/>
    <n v="20212120032141"/>
    <d v="2022-01-06T00:00:00"/>
    <n v="18"/>
    <s v="Cumplido"/>
    <s v="Anotación ORFEO: están en revisión, aprobación y firma, se brindara respuesta para enero 2022."/>
    <d v="2022-01-12T00:00:00"/>
    <s v="PDF"/>
    <s v="SI"/>
    <s v="N/A"/>
    <m/>
  </r>
  <r>
    <s v="Canal Escrito"/>
    <s v="Correo Atención Ciudadano"/>
    <s v="Bogotá"/>
    <s v="FISCALIA GENERAL DE LA NACION  "/>
    <x v="0"/>
    <s v="Solicitud de Informacion"/>
    <s v="CAC. solicitud información "/>
    <s v="Carlos Armando López Barrera "/>
    <s v="GESTIÓN JURÍDICA "/>
    <s v="Dirección General"/>
    <s v="PETICIÓN ENTRE AUTORIDADES  "/>
    <n v="10"/>
    <s v="20211140119512  "/>
    <s v="2021-12-14 10:31:15 "/>
    <m/>
    <d v="2022-01-12T00:00:00"/>
    <n v="20"/>
    <s v="Extemporaneo"/>
    <s v="Anotación ORFEO: Se archiva por cuanto se entregaron en documento físico al funcionario de la Fiscalía General de la Nación el día 12/01/2022."/>
    <m/>
    <m/>
    <m/>
    <m/>
    <s v="Hasta el día 12/01/2021 son 20 días."/>
  </r>
  <r>
    <s v="Canal Escrito"/>
    <s v="Correo institucional"/>
    <s v="Bogotá"/>
    <s v="JUZGADO 44 ADMINISTRATIVO DE ORALIDAD DE BOGOTA  "/>
    <x v="0"/>
    <s v="Solicitud de Informacion"/>
    <s v="CI. NOTIFICACION FALLO TUTELA 110013337044202100308. "/>
    <s v="Ronny Estiven Romero Velandia"/>
    <s v="Formulación, Actualización y Acompañamiento Normativo y Operativo"/>
    <s v="Subdirección Estratégica y de Coordinación Bomberil "/>
    <s v="PETICIÓN ENTRE AUTORIDADES  "/>
    <n v="2"/>
    <s v="20211140119802  "/>
    <s v="2021-12-15 10:05:06 "/>
    <n v="20212110030401"/>
    <d v="2021-12-15T00:00:00"/>
    <n v="0"/>
    <s v="Cumplido"/>
    <m/>
    <d v="2021-12-15T00:00:00"/>
    <s v="PDF"/>
    <s v="SI"/>
    <s v="N/A"/>
    <m/>
  </r>
  <r>
    <s v="Canal Escrito"/>
    <s v="Correo Atención Ciudadano"/>
    <s v="Bolívar"/>
    <s v="CUERPO DE BOMBEROS VOLUNTARIOS MAGANGUE - BOLIVAR  "/>
    <x v="1"/>
    <s v="Legislacion Bomberil"/>
    <s v="CAC. DENUNCIA INSPECCIONES y otros 3 documentos.pdf.  "/>
    <s v="Melba Vidal"/>
    <s v="Inpección, Vigilancia y Control"/>
    <s v="Subdirección Estratégica y de Coordinación Bomberil "/>
    <s v="PETICIóN INTERéS GENERAL  "/>
    <n v="30"/>
    <s v="20211140119892  "/>
    <s v="2021-12-15 13:48:03 "/>
    <n v="20212110032311"/>
    <d v="2022-01-06T00:00:00"/>
    <n v="17"/>
    <s v="Cumplido"/>
    <s v="Anotación ORFEO: Respuestas enviadas al Dr. Ronny Romero el 31 de diciembre del 2021"/>
    <d v="2022-01-12T00:00:00"/>
    <s v="PDF"/>
    <s v="SI"/>
    <s v="N/A"/>
    <m/>
  </r>
  <r>
    <s v="Canal Escrito"/>
    <s v="Correo Atención Ciudadano"/>
    <s v="Cundinamarca"/>
    <s v="ALCALDIA ALBAN CUNDINAMARCA "/>
    <x v="4"/>
    <s v="Legislacion Bomberil"/>
    <s v="CAC. SOLICITUD CONCEPTO. "/>
    <s v="Andrea Bibiana Castañeda Durán"/>
    <s v="Formulación, Actualización y Acompañamiento Normativo y Operativo"/>
    <s v="Subdirección Estratégica y de Coordinación Bomberil "/>
    <s v="PETICIóN INTERéS GENERAL  "/>
    <n v="30"/>
    <s v="20211140119932  "/>
    <s v="2021-12-15 14:06:36 "/>
    <m/>
    <m/>
    <m/>
    <s v="En proceso"/>
    <m/>
    <m/>
    <m/>
    <m/>
    <m/>
    <s v="Hasta el día 12/01/2021 son 20 días."/>
  </r>
  <r>
    <s v="Canal Escrito"/>
    <s v="Correo Atención Ciudadano"/>
    <s v="Atlántico"/>
    <s v="CUERPO DE BOMBEROS VOLUNTARIOS SABANAGRANDE  "/>
    <x v="1"/>
    <s v="Solicitud de Informacion"/>
    <s v="CAC. SOLICITUD DE COMODATO KIT VEHICULAR. "/>
    <s v="CAROLINA ESCARRAGA "/>
    <s v="GESTIÓN CONTRACTUAL "/>
    <s v="Subdirección Administrativa y Financiera "/>
    <s v="PETICIóN DOCUMENTOS O INFORMACIóN "/>
    <n v="20"/>
    <s v="20211140119952  "/>
    <s v="2021-12-15 14:26:46 "/>
    <m/>
    <m/>
    <m/>
    <s v="En proceso"/>
    <m/>
    <m/>
    <m/>
    <m/>
    <m/>
    <s v="Hasta el día 12/01/2021 son 20 días."/>
  </r>
  <r>
    <s v="Canal Escrito"/>
    <s v="Correo Atención Ciudadano"/>
    <s v="Santander"/>
    <s v="PROCURADURIA REGIONAL DE SANTANDER  "/>
    <x v="0"/>
    <s v="Solicitud de Informacion"/>
    <s v="CAC. OF. 6759 Procuraduría Regional de Santander. "/>
    <s v="Alvaro Perez "/>
    <s v="GESTIÓN CONTRACTUAL "/>
    <s v="Subdirección Administrativa y Financiera "/>
    <s v="PETICIÓN ENTRE AUTORIDADES  "/>
    <n v="10"/>
    <s v="20211140119982  "/>
    <s v="2021-12-15 14:43:28 "/>
    <m/>
    <m/>
    <m/>
    <s v="Vencido"/>
    <m/>
    <m/>
    <m/>
    <m/>
    <m/>
    <s v="Hasta el día 12/01/2021 son 19 días."/>
  </r>
  <r>
    <s v="Canal Presencial"/>
    <s v="Formato Electrónico"/>
    <s v="Meta"/>
    <s v="ANONIMO_PQRSD "/>
    <x v="2"/>
    <s v="Queja contra Cuerpo de Bomberos"/>
    <s v="Irregularidades  "/>
    <s v="Camilo Portilla Quelal "/>
    <s v="Formulación, Actualización y Acompañamiento Normativo y Operativo"/>
    <s v="Subdirección Estratégica y de Coordinación Bomberil "/>
    <s v="PETICIóN INTERéS GENERAL  "/>
    <n v="30"/>
    <s v="20219000120132  "/>
    <s v="2021-12-15 17:52:26 "/>
    <n v="20212110032021"/>
    <m/>
    <m/>
    <s v="En proceso"/>
    <m/>
    <m/>
    <m/>
    <m/>
    <m/>
    <s v="Hasta el día 12/01/2021 son 19 días."/>
  </r>
  <r>
    <s v="Canal Presencial"/>
    <s v="Radicación Directa"/>
    <s v="La Guajira"/>
    <s v="IACONSULTING  "/>
    <x v="3"/>
    <s v="Fortalecimiento Bomberil"/>
    <s v="RD. DOCUMENTOS Y CD DE LA CONSTRUCION DE ESTACION DE BOMBEROS MUNICIPIO EL MOLINO LA GUAJIRA  "/>
    <s v="Jorge Edwin Amarillo Alvarado"/>
    <s v="Subdirección Administrativa y Financiera "/>
    <s v="Subdirección Administrativa y Financiera "/>
    <s v="PETICIóN INTERéS GENERAL  "/>
    <n v="30"/>
    <s v="20211140120242  "/>
    <s v="2021-12-16 14:31:04 "/>
    <m/>
    <m/>
    <m/>
    <s v="En proceso"/>
    <m/>
    <m/>
    <m/>
    <m/>
    <m/>
    <s v="Hasta el día 12/01/2021 son 19 días."/>
  </r>
  <r>
    <s v="Canal Escrito"/>
    <s v="Correo Atención Ciudadano"/>
    <s v="Valle del Cauca"/>
    <s v="CHISTIAN RAMIREZ  "/>
    <x v="2"/>
    <s v="Otros"/>
    <s v="CAC. DERECHO DE PETICION  "/>
    <s v="Lina Maria Rojas Gallego"/>
    <s v="Educación"/>
    <s v="Subdirección Estratégica y de Coordinación Bomberil "/>
    <s v="PETICIóN INTERéS PARTICULAR  "/>
    <n v="30"/>
    <s v="20211140120322  "/>
    <s v="2021-12-16 16:34:52 "/>
    <n v="20212140030681"/>
    <d v="2021-12-21T00:00:00"/>
    <n v="4"/>
    <s v="Cumplido"/>
    <m/>
    <d v="2021-12-21T00:00:00"/>
    <s v="PDF"/>
    <s v="SI"/>
    <s v="N/A"/>
    <m/>
  </r>
  <r>
    <s v="Canal Escrito"/>
    <s v="Correo Atención Ciudadano"/>
    <s v="Tolima"/>
    <s v="JUZGADO SEGUNDO PROMISCUO DE FAMILIA DEL CIRCUITO DEL ESPINAL  "/>
    <x v="0"/>
    <s v="Solicitud de Informacion"/>
    <s v="CAC. OFICIO 1246 Y TRASLADO DE TUTELA 2021-306-00. "/>
    <s v="Jorge Restrepo Sanguino"/>
    <s v="Formulación, Actualización y Acompañamiento Normativo y Operativo"/>
    <s v="Subdirección Estratégica y de Coordinación Bomberil "/>
    <s v="PETICIÓN ENTRE AUTORIDADES  "/>
    <n v="1"/>
    <s v="20211140120342  "/>
    <s v="2021-12-16 16:56:23 "/>
    <n v="20212110030601"/>
    <d v="2021-12-17T00:00:00"/>
    <n v="1"/>
    <s v="Cumplido"/>
    <m/>
    <d v="2021-12-17T00:00:00"/>
    <s v="PDF"/>
    <s v="SI"/>
    <s v="N/A"/>
    <m/>
  </r>
  <r>
    <s v="Canal Escrito"/>
    <s v="Correo Atención Ciudadano"/>
    <s v="Santander"/>
    <s v="CUERPO DE BOMBEROS VOLUNTARIOS DE BUCARAMANGA  "/>
    <x v="1"/>
    <s v="Solicitud de Informacion"/>
    <s v="CAC.solicitud de revicion "/>
    <s v="Lina Maria Rojas Gallego"/>
    <s v="Educación"/>
    <s v="Subdirección Estratégica y de Coordinación Bomberil "/>
    <s v="PETICIóN INTERéS GENERAL  "/>
    <n v="30"/>
    <s v="20211140120402  "/>
    <s v="2021-12-17 09:14:09 "/>
    <n v="20212140031101"/>
    <d v="2021-12-27T00:00:00"/>
    <n v="6"/>
    <s v="Cumplido"/>
    <m/>
    <d v="2021-12-27T00:00:00"/>
    <s v="PDF"/>
    <s v="SI"/>
    <s v="N/A"/>
    <m/>
  </r>
  <r>
    <s v="Canal Escrito"/>
    <s v="Correo Atención Ciudadano"/>
    <s v="Nariño"/>
    <s v="CARMEN AMELIA  "/>
    <x v="1"/>
    <s v="Solicitud de Informacion"/>
    <s v="CAC. solicitud paz y salvo "/>
    <s v="Andrés Fernando Muñoz Cabrera "/>
    <s v="Fortalecimiento Bomberil para la Respuesta"/>
    <s v="Subdirección Estratégica y de Coordinación Bomberil "/>
    <s v="PETICIóN DOCUMENTOS O INFORMACIóN "/>
    <n v="20"/>
    <s v="20211140120692  "/>
    <s v="2021-12-17 13:17:53 "/>
    <m/>
    <m/>
    <m/>
    <s v="En proceso"/>
    <m/>
    <m/>
    <m/>
    <m/>
    <m/>
    <s v="Hasta el día 12/01/2021 son 18 días."/>
  </r>
  <r>
    <s v="Canal Escrito"/>
    <s v="Correo Atención Ciudadano"/>
    <s v="Risaralda"/>
    <s v="KILDERMAN BUSTAMANTE NN "/>
    <x v="2"/>
    <s v="Solicitud de Informacion"/>
    <s v="CAC: DERECHO DE PETICION. "/>
    <s v="Ronny Estiven Romero Velandia"/>
    <s v="Formulación, Actualización y Acompañamiento Normativo y Operativo"/>
    <s v="Subdirección Estratégica y de Coordinación Bomberil "/>
    <s v="PETICIóN INTERéS PARTICULAR  "/>
    <n v="30"/>
    <s v="20211140120962  "/>
    <s v="2021-12-20 09:13:38 "/>
    <m/>
    <m/>
    <m/>
    <s v="En proceso"/>
    <m/>
    <m/>
    <m/>
    <m/>
    <m/>
    <s v="Hasta el día 12/01/2021 son 18 días."/>
  </r>
  <r>
    <s v="Canal Escrito"/>
    <s v="Correo Atención Ciudadano"/>
    <s v="Santander"/>
    <s v="DELEGACION BOMBEROS SANTANDER "/>
    <x v="1"/>
    <s v="Solicitud de Informacion"/>
    <s v="CAC:Solicitud "/>
    <s v="Andrés Fernando Muñoz Cabrera "/>
    <s v="Fortalecimiento Bomberil para la Respuesta"/>
    <s v="Subdirección Estratégica y de Coordinación Bomberil "/>
    <s v="PETICIóN INTERéS GENERAL  "/>
    <n v="30"/>
    <s v="20211140120992  "/>
    <s v="2021-12-20 09:24:57 "/>
    <m/>
    <m/>
    <m/>
    <s v="En proceso"/>
    <m/>
    <m/>
    <m/>
    <m/>
    <m/>
    <s v="Hasta el día 12/01/2021 son 17 días."/>
  </r>
  <r>
    <s v="Canal Escrito"/>
    <s v="Correo Atención Ciudadano"/>
    <s v="Tolima"/>
    <s v="CUERPO DE BOMBEROS VOLUNTARIOS DE LIBANO  "/>
    <x v="1"/>
    <s v="Solicitud de Informacion"/>
    <s v="CAC: Solicitud copia de Resolución "/>
    <s v="Camilo Portilla Quelal "/>
    <s v="Formulación, Actualización y Acompañamiento Normativo y Operativo"/>
    <s v="Subdirección Estratégica y de Coordinación Bomberil "/>
    <s v="PETICIóN DOCUMENTOS O INFORMACIóN "/>
    <n v="20"/>
    <s v="20211140121162  "/>
    <s v="2021-12-20 10:24:53 "/>
    <m/>
    <m/>
    <m/>
    <s v="En proceso"/>
    <m/>
    <m/>
    <m/>
    <m/>
    <m/>
    <s v="Hasta el día 12/01/2021 son 17 días."/>
  </r>
  <r>
    <s v="Canal Escrito"/>
    <s v="Correo Atención Ciudadano"/>
    <s v="Boyacá"/>
    <s v="CUERPO DE BOMBEROS VOLUNTARIOS DE SOATA  "/>
    <x v="1"/>
    <s v="Legislacion Bomberil"/>
    <s v="CAC:REMITO DERECHO DE PETICION BOMBEROS SOATÁ BOYACÁ "/>
    <s v="Camilo Portilla Quelal "/>
    <s v="Formulación, Actualización y Acompañamiento Normativo y Operativo"/>
    <s v="Subdirección Estratégica y de Coordinación Bomberil "/>
    <s v="PETICIóN INTERéS GENERAL  "/>
    <n v="30"/>
    <s v="20211140121182  "/>
    <s v="2021-12-20 12:34:39 "/>
    <m/>
    <m/>
    <m/>
    <s v="En proceso"/>
    <m/>
    <m/>
    <m/>
    <m/>
    <m/>
    <s v="Hasta el día 12/01/2021 son 16 días."/>
  </r>
  <r>
    <s v="Canal Presencial"/>
    <s v="Formato Electrónico"/>
    <s v="No designa"/>
    <s v="ANONIMO_PQRSD "/>
    <x v="2"/>
    <s v="Legislacion Bomberil"/>
    <s v="FE. Certificación de cumplimiento "/>
    <s v="Andrea Bibiana Castañeda Durán"/>
    <s v="Formulación, Actualización y Acompañamiento Normativo y Operativo"/>
    <s v="Subdirección Estratégica y de Coordinación Bomberil "/>
    <s v="PETICIóN DE CONSULTA "/>
    <n v="35"/>
    <s v="20219000121462  "/>
    <s v="2021-12-21 08:54:33 "/>
    <m/>
    <m/>
    <m/>
    <s v="En proceso"/>
    <m/>
    <m/>
    <m/>
    <m/>
    <m/>
    <s v="Hasta el día 12/01/2021 son 15 días."/>
  </r>
  <r>
    <s v="Canal Presencial"/>
    <s v="Radicación Directa"/>
    <s v="Bogotá"/>
    <s v="PROCURADURIA GENERAL DE LA NACION  "/>
    <x v="0"/>
    <s v="Solicitud de Informacion"/>
    <s v="RD: REQUERIMIENTO  "/>
    <s v="Arley Coy "/>
    <s v="Subdirección Administrativa y Financiera "/>
    <s v="Subdirección Administrativa y Financiera "/>
    <s v="PETICIÓN ENTRE AUTORIDADES  "/>
    <n v="10"/>
    <s v="20211140121692  "/>
    <s v="2021-12-21 11:13:24 "/>
    <m/>
    <m/>
    <m/>
    <s v="Vencido"/>
    <m/>
    <m/>
    <m/>
    <m/>
    <m/>
    <s v="Hasta el día 12/01/2021 son 15 días."/>
  </r>
  <r>
    <s v="Canal Escrito"/>
    <s v="Correo Atención Ciudadano"/>
    <s v="Caldas"/>
    <s v="CUERPO DE BOMBEROS VOLUNTARIOS DE VITERBO - CALDAS  "/>
    <x v="1"/>
    <s v="Solicitud de Informacion"/>
    <s v="CAC: SOLICITUD "/>
    <s v=" Jiud Magnoly Gaviria Narvaez"/>
    <s v="COORDINACIÓN OPERATIVA"/>
    <s v="Subdirección Estratégica y de Coordinación Bomberil "/>
    <s v="PETICIóN DOCUMENTOS O INFORMACIóN "/>
    <n v="20"/>
    <s v="20211140121822  "/>
    <s v="2021-12-21 13:47:49 "/>
    <m/>
    <d v="2021-12-27T00:00:00"/>
    <n v="4"/>
    <s v="Cumplido"/>
    <s v="Anotación ORFEO: Se brindo rta mediante email de segurosdnbc@gmail.com."/>
    <d v="2021-12-27T00:00:00"/>
    <s v="PDF"/>
    <s v="SI"/>
    <s v="N/A"/>
    <m/>
  </r>
  <r>
    <s v="Canal Escrito"/>
    <s v="Correo Atención Ciudadano"/>
    <s v="Valle del Cauca"/>
    <s v="CHISTIAN RAMIREZ  "/>
    <x v="2"/>
    <s v="Solicitud de Informacion"/>
    <s v="CAC: DERECHO DE PETICIÓN #2 "/>
    <s v=" Lina Maria Rojas Gallego"/>
    <s v="Educación"/>
    <s v="Subdirección Estratégica y de Coordinación Bomberil "/>
    <s v="PETICIóN INTERéS PARTICULAR  "/>
    <n v="30"/>
    <s v="20211140122192  "/>
    <s v="2021-12-22 11:50:46 "/>
    <n v="20212140032241"/>
    <d v="2022-01-06T00:00:00"/>
    <n v="11"/>
    <s v="Cumplido"/>
    <m/>
    <d v="2022-01-06T00:00:00"/>
    <s v="PDF"/>
    <s v="SI"/>
    <s v="N/A"/>
    <m/>
  </r>
  <r>
    <s v="Canal Escrito"/>
    <s v="Correo Atención Ciudadano"/>
    <s v="Quindio"/>
    <s v="CUERPO DE BOMBEROS VOLUNTARIOS CORDOBA QUINDÍO  "/>
    <x v="1"/>
    <s v="Solicitud de Informacion"/>
    <s v="CAC: solicitud información "/>
    <s v="Alvaro Perez "/>
    <s v="GESTIÓN CONTRACTUAL "/>
    <s v="Subdirección Administrativa y Financiera "/>
    <s v="PETICIóN DOCUMENTOS O INFORMACIóN "/>
    <n v="20"/>
    <s v="20211140122222  "/>
    <s v="2021-12-22 11:58:02 "/>
    <m/>
    <m/>
    <m/>
    <s v="En proceso"/>
    <m/>
    <m/>
    <m/>
    <m/>
    <m/>
    <s v="Hasta el día 12/01/2021 son 14 días."/>
  </r>
  <r>
    <s v="Canal Escrito"/>
    <s v="Correo Atención Ciudadano"/>
    <s v="Bogotá"/>
    <s v="PROCURADURIA  "/>
    <x v="0"/>
    <s v="Solicitud de Informacion"/>
    <s v="CAC: Apertura de Indagación Preliminar E-2018-503073/ IUC D-2019-1254375 "/>
    <s v="Jose Alexander Teuta Gomez"/>
    <s v="Subdirección Estratégica y de Coordinación Bomberil "/>
    <s v="Subdirección Estratégica y de Coordinación Bomberil "/>
    <s v="PETICIÓN ENTRE AUTORIDADES  "/>
    <n v="10"/>
    <s v="20211140122262  "/>
    <s v="2021-12-22 12:12:00 "/>
    <n v="20212000032081"/>
    <s v="05/01/2022 "/>
    <n v="10"/>
    <s v="Cumplido"/>
    <m/>
    <d v="2021-01-12T00:00:00"/>
    <s v="PDF"/>
    <s v="SI"/>
    <s v="N/A"/>
    <m/>
  </r>
  <r>
    <s v="Canal Escrito"/>
    <s v="Correo Atención Ciudadano"/>
    <s v="Antioquia"/>
    <s v="CUERPO DE BOMBEROS VOLUNTARIOS DE VENECIA  "/>
    <x v="1"/>
    <s v="Legislacion Bomberil"/>
    <s v="CAC: COMUNICADO "/>
    <s v="Ronny Estiven Romero Velandia"/>
    <s v="Formulación, Actualización y Acompañamiento Normativo y Operativo"/>
    <s v="Subdirección Estratégica y de Coordinación Bomberil "/>
    <s v="PETICIóN INTERéS PARTICULAR  "/>
    <n v="30"/>
    <s v="20211140122362  "/>
    <s v="2021-12-22 14:38:31 "/>
    <m/>
    <m/>
    <m/>
    <s v="En proceso"/>
    <m/>
    <m/>
    <m/>
    <m/>
    <m/>
    <s v="Hasta el día 12/01/2021 son 14 días."/>
  </r>
  <r>
    <s v="Canal Escrito"/>
    <s v="Correo Atención Ciudadano"/>
    <s v="Bogotá"/>
    <s v="PROCURADURíA 1 DELEGADA CONTRATACIóN ESTATAL MARIA CECILIA RUBIANO VARGAS SECRETARIO GRADO 11 "/>
    <x v="0"/>
    <s v="Solicitud de Informacion"/>
    <s v="CAC:Requerimiento Oficio P1DCE-4467 - Expediente No. IUS-E-2020-198540 - IUC D-2021-1707307 "/>
    <s v="Alvaro Perez "/>
    <s v="GESTIÓN CONTRACTUAL "/>
    <s v="Subdirección Administrativa y Financiera "/>
    <s v="PETICIÓN ENTRE AUTORIDADES  "/>
    <n v="10"/>
    <s v="20211140122382  "/>
    <s v="2021-12-22 14:42:03 "/>
    <m/>
    <m/>
    <m/>
    <s v="Vencido"/>
    <m/>
    <m/>
    <m/>
    <m/>
    <m/>
    <s v="Hasta el día 12/01/2021 son 14 días."/>
  </r>
  <r>
    <s v="Canal Escrito"/>
    <s v="Correo Atención Ciudadano"/>
    <s v="Bogotá"/>
    <s v="SUPERINTENDENCIA DE INDUSTRIA Y COMERCIO  "/>
    <x v="0"/>
    <s v="Queja contra Cuerpo de Bomberos"/>
    <s v="CAC: Superintendencia de Industria y Comercio. Radicacion "/>
    <s v="Ronny Estiven Romero Velandia"/>
    <s v="Formulación, Actualización y Acompañamiento Normativo y Operativo"/>
    <s v="Subdirección Estratégica y de Coordinación Bomberil "/>
    <s v="PETICIóN INTERéS PARTICULAR  "/>
    <n v="30"/>
    <s v="20211140122482  "/>
    <s v="2021-12-22 16:26:19 "/>
    <m/>
    <m/>
    <m/>
    <s v="En proceso"/>
    <m/>
    <m/>
    <m/>
    <m/>
    <m/>
    <s v="Hasta el día 12/01/2021 son 14 días."/>
  </r>
  <r>
    <s v="Canal Escrito"/>
    <s v="Correo Atención Ciudadano"/>
    <s v="Bogotá"/>
    <s v="CONTRALORIA GENERAL DE LA NACIÓN ATENCIÓN CIUDADANIA  "/>
    <x v="0"/>
    <s v="Solicitud de Informacion"/>
    <s v="CAC: Comunicación Observaciones – Proceso Atención Denuncias "/>
    <s v="Carlos Armando López Barrera "/>
    <s v="GESTIÓN JURÍDICA "/>
    <s v="Dirección General"/>
    <s v="PETICIÓN ENTRE AUTORIDADES  "/>
    <n v="4"/>
    <s v="20211140122652  "/>
    <s v="2021-12-24 11:29:13 "/>
    <n v="20213000032231"/>
    <d v="2021-12-29T00:00:00"/>
    <n v="3"/>
    <s v="Cumplido"/>
    <m/>
    <d v="2022-01-14T00:00:00"/>
    <s v="PSI"/>
    <s v="SI"/>
    <s v="N/A"/>
    <s v="Hasta el día 12/01/2021 son 12 días."/>
  </r>
  <r>
    <s v="Canal Escrito"/>
    <s v="Correo Atención Ciudadano"/>
    <s v="Bogotá"/>
    <s v="NICOLáS ANDRéS LASTRE  "/>
    <x v="2"/>
    <s v="Legislacion Bomberil"/>
    <s v="CAC: Consulta aplicación resolución 66 de 2019 y Res 04 de 2021 "/>
    <s v="Ronny Estiven Romero Velandia"/>
    <s v="Formulación, Actualización y Acompañamiento Normativo y Operativo"/>
    <s v="Subdirección Estratégica y de Coordinación Bomberil "/>
    <s v="PETICIóN INTERéS PARTICULAR  "/>
    <n v="30"/>
    <s v="20211140122842  "/>
    <s v="2021-12-27 11:05:44 "/>
    <m/>
    <m/>
    <m/>
    <s v="En proceso"/>
    <m/>
    <m/>
    <m/>
    <m/>
    <m/>
    <s v="Hasta el día 12/01/2021 son 12 días."/>
  </r>
  <r>
    <s v="Canal Escrito"/>
    <s v="Correo Atención Ciudadano"/>
    <s v="Cundinamarca"/>
    <s v="CUERPO DE BOMBEROS VOLUNTARIOS DE ZIPAQUIRA  "/>
    <x v="1"/>
    <s v="Legislacion Bomberil"/>
    <s v="CAC: SOLICITUD ASESORÍA JURIDICA "/>
    <s v="Ronny Estiven Romero Velandia"/>
    <s v="Formulación, Actualización y Acompañamiento Normativo y Operativo"/>
    <s v="Subdirección Estratégica y de Coordinación Bomberil "/>
    <s v="PETICIóN INTERéS PARTICULAR  "/>
    <n v="30"/>
    <s v="20211140122852  "/>
    <s v="2021-12-27 11:10:40 "/>
    <m/>
    <m/>
    <m/>
    <s v="En proceso"/>
    <m/>
    <m/>
    <m/>
    <m/>
    <m/>
    <s v="Hasta el día 12/01/2021 son 12 días."/>
  </r>
  <r>
    <s v="Canal Escrito"/>
    <s v="Correo Atención Ciudadano"/>
    <s v="Valle del Cauca"/>
    <s v="CUERPO DE BOMBEROS VOLUNTARIOS DE TRUJILLO - VALLE DEL CAUCA  "/>
    <x v="1"/>
    <s v="Solicitud de Informacion"/>
    <s v="CAC: CERTIFICADO DE CUMPLIMIENTO "/>
    <s v="Ronny Estiven Romero Velandia"/>
    <s v="Formulación, Actualización y Acompañamiento Normativo y Operativo"/>
    <s v="Subdirección Estratégica y de Coordinación Bomberil "/>
    <s v="PETICIóN INTERéS PARTICULAR  "/>
    <n v="30"/>
    <s v="20211140122862  "/>
    <s v="2021-12-27 11:20:58 "/>
    <m/>
    <m/>
    <m/>
    <s v="En proceso"/>
    <m/>
    <m/>
    <m/>
    <m/>
    <m/>
    <s v="Hasta el día 12/01/2021 son 12 días."/>
  </r>
  <r>
    <s v="Canal Escrito"/>
    <s v="Correo Atención Ciudadano"/>
    <s v="Antioquia"/>
    <s v="MAURICIO MOLINA  "/>
    <x v="2"/>
    <s v="Legislacion Bomberil"/>
    <s v="CAC: Consulta "/>
    <s v="Ronny Estiven Romero Velandia"/>
    <s v="Formulación, Actualización y Acompañamiento Normativo y Operativo"/>
    <s v="Subdirección Estratégica y de Coordinación Bomberil "/>
    <s v="PETICIóN INTERéS PARTICULAR  "/>
    <n v="30"/>
    <s v="20211140122872  "/>
    <s v="2021-12-27 11:30:38 "/>
    <m/>
    <m/>
    <m/>
    <s v="En proceso"/>
    <m/>
    <m/>
    <m/>
    <m/>
    <m/>
    <s v="Hasta el día 12/01/2021 son 11 días."/>
  </r>
  <r>
    <s v="Canal Escrito"/>
    <s v="Correo Atención Ciudadano"/>
    <s v="Cundinamarca"/>
    <s v="CUERPO DE BOMBEROS VOLUNTARIOS DE PANDI  "/>
    <x v="1"/>
    <s v="Legislacion Bomberil"/>
    <s v="CAC: PROPUESTA DE PRESTACION DE SERVICIOS CBV PANDI PARA EL AÑO 2022 Y CARTA DE TERMINACION DE CONTRATO "/>
    <s v="Ronny Estiven Romero Velandia"/>
    <s v="Formulación, Actualización y Acompañamiento Normativo y Operativo"/>
    <s v="Subdirección Estratégica y de Coordinación Bomberil "/>
    <s v="PETICIóN INTERéS PARTICULAR  "/>
    <n v="30"/>
    <s v="20211140122952  "/>
    <s v="2021-12-27 14:54:35 "/>
    <m/>
    <m/>
    <m/>
    <s v="En proceso"/>
    <m/>
    <m/>
    <m/>
    <m/>
    <m/>
    <s v="Hasta el día 12/01/2021 son 11 días."/>
  </r>
  <r>
    <s v="Canal Escrito"/>
    <s v="Correo Atención Ciudadano"/>
    <s v="Antioquia"/>
    <s v="CUERPO OFICIAL DE BOMBEROS MEDELLIN CCFEED DAGRD  "/>
    <x v="1"/>
    <s v="Otros"/>
    <s v="CAC. AMPLIACION CONTRATO 161 DE 2021. "/>
    <s v="Jorge Edwin Amarillo Alvarado"/>
    <s v="Subdirección Administrativa y Financiera "/>
    <s v="Subdirección Administrativa y Financiera "/>
    <s v="PETICIóN INTERéS PARTICULAR  "/>
    <n v="30"/>
    <s v="20211140123012  "/>
    <s v="2021-12-27 15:22:18 "/>
    <m/>
    <m/>
    <m/>
    <s v="En proceso"/>
    <m/>
    <m/>
    <m/>
    <m/>
    <m/>
    <s v="Hasta el día 12/01/2021 son 11 días."/>
  </r>
  <r>
    <s v="Canal Escrito"/>
    <s v="Correo Atención Ciudadano"/>
    <s v="Boyacá"/>
    <s v="CUERPO DE BOMBEROS VOLUNTARIOS DE BETEITIVA  "/>
    <x v="1"/>
    <s v="Otros"/>
    <s v="CAC: BETEITIVA_SOLICITUD "/>
    <s v="JAIRO SOTO GIL  "/>
    <s v="Subdirección Estratégica y de Coordinación Bomberil "/>
    <s v="Subdirección Estratégica y de Coordinación Bomberil "/>
    <s v="PETICIóN DOCUMENTOS O INFORMACIóN "/>
    <n v="20"/>
    <s v="20211140123072  "/>
    <s v="2021-12-28 10:26:06 "/>
    <m/>
    <m/>
    <m/>
    <s v="En proceso"/>
    <m/>
    <m/>
    <m/>
    <m/>
    <m/>
    <s v="Hasta el día 12/01/2021 son 11 dí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24">
    <pivotField showAll="0"/>
    <pivotField showAll="0"/>
    <pivotField showAll="0"/>
    <pivotField showAll="0"/>
    <pivotField axis="axisRow" dataField="1" showAll="0">
      <items count="6">
        <item x="1"/>
        <item x="0"/>
        <item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6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59:B62" firstHeaderRow="1" firstDataRow="1" firstDataCol="1"/>
  <pivotFields count="24">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items count="4">
        <item x="0"/>
        <item x="1"/>
        <item x="2"/>
        <item t="default"/>
      </items>
    </pivotField>
    <pivotField showAll="0">
      <items count="7">
        <item x="1"/>
        <item x="3"/>
        <item x="0"/>
        <item x="5"/>
        <item x="2"/>
        <item x="4"/>
        <item t="default"/>
      </items>
    </pivotField>
    <pivotField showAll="0"/>
    <pivotField showAll="0"/>
    <pivotField showAll="0"/>
    <pivotField showAll="0"/>
    <pivotField showAll="0"/>
    <pivotField showAll="0"/>
    <pivotField showAll="0">
      <items count="5">
        <item x="0"/>
        <item x="1"/>
        <item x="3"/>
        <item x="2"/>
        <item t="default"/>
      </items>
    </pivotField>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40">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outline="0" axis="axisValues"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outline="0" axis="axisValues"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outline="0" axis="axisValues" fieldPosition="0"/>
    </format>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dataOnly="0" labelOnly="1" outline="0" axis="axisValues"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axis="axisValues" fieldPosition="0"/>
    </format>
    <format dxfId="18">
      <pivotArea outline="0" collapsedLevelsAreSubtotals="1" fieldPosition="0"/>
    </format>
    <format dxfId="17">
      <pivotArea dataOnly="0" labelOnly="1" outline="0" axis="axisValues" fieldPosition="0"/>
    </format>
    <format dxfId="16">
      <pivotArea dataOnly="0" labelOnly="1" outline="0" axis="axisValues" fieldPosition="0"/>
    </format>
    <format dxfId="15">
      <pivotArea outline="0" collapsedLevelsAreSubtotals="1" fieldPosition="0"/>
    </format>
    <format dxfId="14">
      <pivotArea dataOnly="0" labelOnly="1" outline="0" axis="axisValues" fieldPosition="0"/>
    </format>
    <format dxfId="13">
      <pivotArea dataOnly="0" labelOnly="1" outline="0" axis="axisValues" fieldPosition="0"/>
    </format>
    <format dxfId="12">
      <pivotArea field="0" type="button" dataOnly="0" labelOnly="1" outline="0" axis="axisRow" fieldPosition="0"/>
    </format>
    <format dxfId="11">
      <pivotArea dataOnly="0" labelOnly="1" fieldPosition="0">
        <references count="1">
          <reference field="0" count="0"/>
        </references>
      </pivotArea>
    </format>
    <format dxfId="10">
      <pivotArea dataOnly="0" labelOnly="1" grandRow="1" outline="0"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outline="0" axis="axisValues" fieldPosition="0"/>
    </format>
    <format dxfId="5">
      <pivotArea dataOnly="0" labelOnly="1" fieldPosition="0">
        <references count="1">
          <reference field="0" count="0"/>
        </references>
      </pivotArea>
    </format>
    <format dxfId="4">
      <pivotArea dataOnly="0" labelOnly="1" grandRow="1" outline="0" fieldPosition="0"/>
    </format>
    <format dxfId="3">
      <pivotArea dataOnly="0" labelOnly="1" outline="0" axis="axisValues" fieldPosition="0"/>
    </format>
    <format dxfId="2">
      <pivotArea field="0" type="button" dataOnly="0" labelOnly="1" outline="0" axis="axisRow" fieldPosition="0"/>
    </format>
    <format dxfId="1">
      <pivotArea field="0" type="button" dataOnly="0" labelOnly="1" outline="0" axis="axisRow" fieldPosition="0"/>
    </format>
    <format dxfId="0">
      <pivotArea dataOnly="0" labelOnly="1" grandRow="1" outline="0" fieldPosition="0"/>
    </format>
  </formats>
  <chartFormats count="3">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6" cacheId="6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86:B110" firstHeaderRow="1" firstDataRow="1" firstDataCol="1"/>
  <pivotFields count="24">
    <pivotField showAll="0">
      <items count="3">
        <item x="0"/>
        <item x="1"/>
        <item t="default"/>
      </items>
    </pivotField>
    <pivotField showAll="0"/>
    <pivotField axis="axisRow" dataField="1" showAll="0">
      <items count="24">
        <item x="1"/>
        <item x="8"/>
        <item x="10"/>
        <item x="0"/>
        <item x="13"/>
        <item x="2"/>
        <item x="21"/>
        <item x="17"/>
        <item x="5"/>
        <item x="18"/>
        <item x="6"/>
        <item x="14"/>
        <item x="3"/>
        <item x="9"/>
        <item x="19"/>
        <item x="15"/>
        <item x="20"/>
        <item x="22"/>
        <item x="4"/>
        <item x="7"/>
        <item x="16"/>
        <item x="11"/>
        <item x="12"/>
        <item t="default"/>
      </items>
    </pivotField>
    <pivotField showAll="0"/>
    <pivotField showAll="0">
      <items count="7">
        <item x="1"/>
        <item x="0"/>
        <item x="4"/>
        <item x="5"/>
        <item x="3"/>
        <item x="2"/>
        <item t="default"/>
      </items>
    </pivotField>
    <pivotField showAll="0"/>
    <pivotField showAll="0"/>
    <pivotField showAll="0"/>
    <pivotField showAll="0"/>
    <pivotField showAll="0">
      <items count="4">
        <item x="0"/>
        <item x="1"/>
        <item x="2"/>
        <item t="default"/>
      </items>
    </pivotField>
    <pivotField showAll="0">
      <items count="7">
        <item x="1"/>
        <item x="3"/>
        <item x="0"/>
        <item x="5"/>
        <item x="2"/>
        <item x="4"/>
        <item t="default"/>
      </items>
    </pivotField>
    <pivotField showAll="0"/>
    <pivotField showAll="0"/>
    <pivotField showAll="0"/>
    <pivotField showAll="0"/>
    <pivotField showAll="0"/>
    <pivotField showAll="0"/>
    <pivotField showAll="0">
      <items count="5">
        <item x="0"/>
        <item x="1"/>
        <item x="3"/>
        <item x="2"/>
        <item t="default"/>
      </items>
    </pivotField>
    <pivotField showAll="0"/>
    <pivotField showAll="0"/>
    <pivotField showAll="0"/>
    <pivotField showAll="0"/>
    <pivotField showAll="0"/>
    <pivotField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uenta de Departamento" fld="2" subtotal="count" baseField="0" baseItem="0"/>
  </dataFields>
  <formats count="42">
    <format dxfId="81">
      <pivotArea type="all" dataOnly="0" outline="0" fieldPosition="0"/>
    </format>
    <format dxfId="80">
      <pivotArea outline="0" collapsedLevelsAreSubtotals="1" fieldPosition="0"/>
    </format>
    <format dxfId="79">
      <pivotArea field="2" type="button" dataOnly="0" labelOnly="1" outline="0" axis="axisRow" fieldPosition="0"/>
    </format>
    <format dxfId="78">
      <pivotArea dataOnly="0" labelOnly="1" outline="0" axis="axisValues" fieldPosition="0"/>
    </format>
    <format dxfId="77">
      <pivotArea dataOnly="0" labelOnly="1" fieldPosition="0">
        <references count="1">
          <reference field="2" count="0"/>
        </references>
      </pivotArea>
    </format>
    <format dxfId="76">
      <pivotArea dataOnly="0" labelOnly="1" grandRow="1" outline="0"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2" type="button" dataOnly="0" labelOnly="1" outline="0" axis="axisRow" fieldPosition="0"/>
    </format>
    <format dxfId="71">
      <pivotArea dataOnly="0" labelOnly="1" outline="0" axis="axisValues" fieldPosition="0"/>
    </format>
    <format dxfId="70">
      <pivotArea dataOnly="0" labelOnly="1" fieldPosition="0">
        <references count="1">
          <reference field="2" count="0"/>
        </references>
      </pivotArea>
    </format>
    <format dxfId="69">
      <pivotArea dataOnly="0" labelOnly="1" grandRow="1" outline="0"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2" type="button" dataOnly="0" labelOnly="1" outline="0" axis="axisRow" fieldPosition="0"/>
    </format>
    <format dxfId="64">
      <pivotArea dataOnly="0" labelOnly="1" outline="0" axis="axisValues" fieldPosition="0"/>
    </format>
    <format dxfId="63">
      <pivotArea dataOnly="0" labelOnly="1" fieldPosition="0">
        <references count="1">
          <reference field="2" count="0"/>
        </references>
      </pivotArea>
    </format>
    <format dxfId="62">
      <pivotArea dataOnly="0" labelOnly="1" grandRow="1" outline="0" fieldPosition="0"/>
    </format>
    <format dxfId="61">
      <pivotArea dataOnly="0" labelOnly="1" outline="0" axis="axisValues" fieldPosition="0"/>
    </format>
    <format dxfId="60">
      <pivotArea outline="0" collapsedLevelsAreSubtotals="1" fieldPosition="0"/>
    </format>
    <format dxfId="59">
      <pivotArea dataOnly="0" labelOnly="1" outline="0" axis="axisValues"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dataOnly="0" labelOnly="1" outline="0" axis="axisValues" fieldPosition="0"/>
    </format>
    <format dxfId="54">
      <pivotArea field="2" type="button" dataOnly="0" labelOnly="1" outline="0" axis="axisRow" fieldPosition="0"/>
    </format>
    <format dxfId="53">
      <pivotArea dataOnly="0" labelOnly="1" fieldPosition="0">
        <references count="1">
          <reference field="2" count="0"/>
        </references>
      </pivotArea>
    </format>
    <format dxfId="52">
      <pivotArea dataOnly="0" labelOnly="1" grandRow="1" outline="0" fieldPosition="0"/>
    </format>
    <format dxfId="51">
      <pivotArea type="all" dataOnly="0" outline="0" fieldPosition="0"/>
    </format>
    <format dxfId="50">
      <pivotArea outline="0" collapsedLevelsAreSubtotals="1" fieldPosition="0"/>
    </format>
    <format dxfId="49">
      <pivotArea field="2" type="button" dataOnly="0" labelOnly="1" outline="0" axis="axisRow" fieldPosition="0"/>
    </format>
    <format dxfId="48">
      <pivotArea dataOnly="0" labelOnly="1" outline="0" axis="axisValues" fieldPosition="0"/>
    </format>
    <format dxfId="47">
      <pivotArea dataOnly="0" labelOnly="1" fieldPosition="0">
        <references count="1">
          <reference field="2" count="0"/>
        </references>
      </pivotArea>
    </format>
    <format dxfId="46">
      <pivotArea dataOnly="0" labelOnly="1" grandRow="1" outline="0" fieldPosition="0"/>
    </format>
    <format dxfId="45">
      <pivotArea dataOnly="0" labelOnly="1" outline="0" axis="axisValues" fieldPosition="0"/>
    </format>
    <format dxfId="44">
      <pivotArea grandRow="1" outline="0" collapsedLevelsAreSubtotals="1" fieldPosition="0"/>
    </format>
    <format dxfId="43">
      <pivotArea dataOnly="0" labelOnly="1" grandRow="1" outline="0" fieldPosition="0"/>
    </format>
    <format dxfId="42">
      <pivotArea field="2" type="button" dataOnly="0" labelOnly="1" outline="0" axis="axisRow" fieldPosition="0"/>
    </format>
    <format dxfId="41">
      <pivotArea dataOnly="0" labelOnly="1" outline="0" axis="axisValues" fieldPosition="0"/>
    </format>
    <format dxfId="40">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8" cacheId="6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31:B136" firstHeaderRow="1" firstDataRow="1" firstDataCol="1"/>
  <pivotFields count="24">
    <pivotField showAll="0">
      <items count="3">
        <item x="0"/>
        <item x="1"/>
        <item t="default"/>
      </items>
    </pivotField>
    <pivotField axis="axisRow" dataField="1" showAll="0">
      <items count="5">
        <item x="0"/>
        <item x="3"/>
        <item x="2"/>
        <item x="1"/>
        <item t="default"/>
      </items>
    </pivotField>
    <pivotField showAll="0"/>
    <pivotField showAll="0"/>
    <pivotField showAll="0">
      <items count="7">
        <item x="1"/>
        <item x="0"/>
        <item x="4"/>
        <item x="5"/>
        <item x="3"/>
        <item x="2"/>
        <item t="default"/>
      </items>
    </pivotField>
    <pivotField showAll="0">
      <items count="6">
        <item x="1"/>
        <item x="2"/>
        <item x="4"/>
        <item x="3"/>
        <item x="0"/>
        <item t="default"/>
      </items>
    </pivotField>
    <pivotField showAll="0"/>
    <pivotField showAll="0"/>
    <pivotField showAll="0"/>
    <pivotField showAll="0">
      <items count="4">
        <item x="0"/>
        <item x="1"/>
        <item x="2"/>
        <item t="default"/>
      </items>
    </pivotField>
    <pivotField showAll="0">
      <items count="7">
        <item x="1"/>
        <item x="3"/>
        <item x="0"/>
        <item x="5"/>
        <item x="2"/>
        <item x="4"/>
        <item t="default"/>
      </items>
    </pivotField>
    <pivotField showAll="0"/>
    <pivotField showAll="0"/>
    <pivotField showAll="0"/>
    <pivotField showAll="0"/>
    <pivotField showAll="0"/>
    <pivotField showAll="0"/>
    <pivotField showAll="0">
      <items count="5">
        <item x="0"/>
        <item x="1"/>
        <item x="3"/>
        <item x="2"/>
        <item t="default"/>
      </items>
    </pivotField>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Canal de Atención" fld="1" subtotal="count" baseField="0" baseItem="0"/>
  </dataFields>
  <formats count="39">
    <format dxfId="120">
      <pivotArea type="all" dataOnly="0" outline="0" fieldPosition="0"/>
    </format>
    <format dxfId="119">
      <pivotArea outline="0" collapsedLevelsAreSubtotals="1" fieldPosition="0"/>
    </format>
    <format dxfId="118">
      <pivotArea field="1" type="button" dataOnly="0" labelOnly="1" outline="0" axis="axisRow" fieldPosition="0"/>
    </format>
    <format dxfId="117">
      <pivotArea dataOnly="0" labelOnly="1" outline="0" axis="axisValues" fieldPosition="0"/>
    </format>
    <format dxfId="116">
      <pivotArea dataOnly="0" labelOnly="1" fieldPosition="0">
        <references count="1">
          <reference field="1" count="0"/>
        </references>
      </pivotArea>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field="1" type="button" dataOnly="0" labelOnly="1" outline="0" axis="axisRow" fieldPosition="0"/>
    </format>
    <format dxfId="110">
      <pivotArea dataOnly="0" labelOnly="1" outline="0" axis="axisValues" fieldPosition="0"/>
    </format>
    <format dxfId="109">
      <pivotArea dataOnly="0" labelOnly="1" fieldPosition="0">
        <references count="1">
          <reference field="1" count="0"/>
        </references>
      </pivotArea>
    </format>
    <format dxfId="108">
      <pivotArea dataOnly="0" labelOnly="1" grandRow="1" outline="0" fieldPosition="0"/>
    </format>
    <format dxfId="107">
      <pivotArea dataOnly="0" labelOnly="1" outline="0" axis="axisValues" fieldPosition="0"/>
    </format>
    <format dxfId="106">
      <pivotArea type="all" dataOnly="0" outline="0" fieldPosition="0"/>
    </format>
    <format dxfId="105">
      <pivotArea outline="0" collapsedLevelsAreSubtotals="1" fieldPosition="0"/>
    </format>
    <format dxfId="104">
      <pivotArea field="1" type="button" dataOnly="0" labelOnly="1" outline="0" axis="axisRow" fieldPosition="0"/>
    </format>
    <format dxfId="103">
      <pivotArea dataOnly="0" labelOnly="1" outline="0" axis="axisValues" fieldPosition="0"/>
    </format>
    <format dxfId="102">
      <pivotArea dataOnly="0" labelOnly="1" fieldPosition="0">
        <references count="1">
          <reference field="1" count="0"/>
        </references>
      </pivotArea>
    </format>
    <format dxfId="101">
      <pivotArea dataOnly="0" labelOnly="1" grandRow="1" outline="0" fieldPosition="0"/>
    </format>
    <format dxfId="100">
      <pivotArea dataOnly="0" labelOnly="1" outline="0" axis="axisValues" fieldPosition="0"/>
    </format>
    <format dxfId="99">
      <pivotArea outline="0" collapsedLevelsAreSubtotals="1" fieldPosition="0"/>
    </format>
    <format dxfId="98">
      <pivotArea dataOnly="0" labelOnly="1" outline="0" axis="axisValues" fieldPosition="0"/>
    </format>
    <format dxfId="97">
      <pivotArea dataOnly="0" labelOnly="1" outline="0" axis="axisValues" fieldPosition="0"/>
    </format>
    <format dxfId="96">
      <pivotArea outline="0" collapsedLevelsAreSubtotals="1" fieldPosition="0"/>
    </format>
    <format dxfId="95">
      <pivotArea dataOnly="0" labelOnly="1" outline="0" axis="axisValues" fieldPosition="0"/>
    </format>
    <format dxfId="94">
      <pivotArea dataOnly="0" labelOnly="1" outline="0" axis="axisValues" fieldPosition="0"/>
    </format>
    <format dxfId="93">
      <pivotArea field="1" type="button" dataOnly="0" labelOnly="1" outline="0" axis="axisRow" fieldPosition="0"/>
    </format>
    <format dxfId="92">
      <pivotArea dataOnly="0" labelOnly="1" fieldPosition="0">
        <references count="1">
          <reference field="1" count="0"/>
        </references>
      </pivotArea>
    </format>
    <format dxfId="91">
      <pivotArea dataOnly="0" labelOnly="1" grandRow="1" outline="0" fieldPosition="0"/>
    </format>
    <format dxfId="90">
      <pivotArea field="1" type="button" dataOnly="0" labelOnly="1" outline="0" axis="axisRow" fieldPosition="0"/>
    </format>
    <format dxfId="89">
      <pivotArea dataOnly="0" labelOnly="1" grandRow="1" outline="0" fieldPosition="0"/>
    </format>
    <format dxfId="88">
      <pivotArea type="all" dataOnly="0" outline="0" fieldPosition="0"/>
    </format>
    <format dxfId="87">
      <pivotArea outline="0" collapsedLevelsAreSubtotals="1" fieldPosition="0"/>
    </format>
    <format dxfId="86">
      <pivotArea field="1" type="button" dataOnly="0" labelOnly="1" outline="0" axis="axisRow" fieldPosition="0"/>
    </format>
    <format dxfId="85">
      <pivotArea dataOnly="0" labelOnly="1" outline="0" axis="axisValues" fieldPosition="0"/>
    </format>
    <format dxfId="84">
      <pivotArea dataOnly="0" labelOnly="1" fieldPosition="0">
        <references count="1">
          <reference field="1" count="0"/>
        </references>
      </pivotArea>
    </format>
    <format dxfId="83">
      <pivotArea dataOnly="0" labelOnly="1" grandRow="1" outline="0" fieldPosition="0"/>
    </format>
    <format dxfId="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1" cacheId="6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48">
    <format dxfId="168">
      <pivotArea type="all" dataOnly="0" outline="0" fieldPosition="0"/>
    </format>
    <format dxfId="167">
      <pivotArea outline="0" collapsedLevelsAreSubtotals="1" fieldPosition="0"/>
    </format>
    <format dxfId="166">
      <pivotArea field="9" type="button" dataOnly="0" labelOnly="1" outline="0" axis="axisRow" fieldPosition="0"/>
    </format>
    <format dxfId="165">
      <pivotArea dataOnly="0" labelOnly="1" outline="0" axis="axisValues" fieldPosition="0"/>
    </format>
    <format dxfId="164">
      <pivotArea dataOnly="0" labelOnly="1" fieldPosition="0">
        <references count="1">
          <reference field="9" count="0"/>
        </references>
      </pivotArea>
    </format>
    <format dxfId="163">
      <pivotArea dataOnly="0" labelOnly="1" grandRow="1" outline="0" fieldPosition="0"/>
    </format>
    <format dxfId="162">
      <pivotArea dataOnly="0" labelOnly="1" outline="0" axis="axisValues" fieldPosition="0"/>
    </format>
    <format dxfId="161">
      <pivotArea type="all" dataOnly="0" outline="0" fieldPosition="0"/>
    </format>
    <format dxfId="160">
      <pivotArea outline="0" collapsedLevelsAreSubtotals="1" fieldPosition="0"/>
    </format>
    <format dxfId="159">
      <pivotArea field="9" type="button" dataOnly="0" labelOnly="1" outline="0" axis="axisRow" fieldPosition="0"/>
    </format>
    <format dxfId="158">
      <pivotArea dataOnly="0" labelOnly="1" outline="0" axis="axisValues" fieldPosition="0"/>
    </format>
    <format dxfId="157">
      <pivotArea dataOnly="0" labelOnly="1" fieldPosition="0">
        <references count="1">
          <reference field="9" count="0"/>
        </references>
      </pivotArea>
    </format>
    <format dxfId="156">
      <pivotArea dataOnly="0" labelOnly="1" grandRow="1" outline="0" fieldPosition="0"/>
    </format>
    <format dxfId="155">
      <pivotArea dataOnly="0" labelOnly="1" outline="0" axis="axisValues" fieldPosition="0"/>
    </format>
    <format dxfId="154">
      <pivotArea type="all" dataOnly="0" outline="0" fieldPosition="0"/>
    </format>
    <format dxfId="153">
      <pivotArea outline="0" collapsedLevelsAreSubtotals="1" fieldPosition="0"/>
    </format>
    <format dxfId="152">
      <pivotArea field="9" type="button" dataOnly="0" labelOnly="1" outline="0" axis="axisRow" fieldPosition="0"/>
    </format>
    <format dxfId="151">
      <pivotArea dataOnly="0" labelOnly="1" outline="0" axis="axisValues" fieldPosition="0"/>
    </format>
    <format dxfId="150">
      <pivotArea dataOnly="0" labelOnly="1" fieldPosition="0">
        <references count="1">
          <reference field="9" count="0"/>
        </references>
      </pivotArea>
    </format>
    <format dxfId="149">
      <pivotArea dataOnly="0" labelOnly="1" grandRow="1" outline="0" fieldPosition="0"/>
    </format>
    <format dxfId="148">
      <pivotArea dataOnly="0" labelOnly="1" outline="0" axis="axisValues" fieldPosition="0"/>
    </format>
    <format dxfId="147">
      <pivotArea outline="0" collapsedLevelsAreSubtotals="1" fieldPosition="0"/>
    </format>
    <format dxfId="146">
      <pivotArea dataOnly="0" labelOnly="1" outline="0" axis="axisValues" fieldPosition="0"/>
    </format>
    <format dxfId="145">
      <pivotArea dataOnly="0" labelOnly="1" outline="0" axis="axisValues" fieldPosition="0"/>
    </format>
    <format dxfId="144">
      <pivotArea outline="0" collapsedLevelsAreSubtotals="1" fieldPosition="0"/>
    </format>
    <format dxfId="143">
      <pivotArea dataOnly="0" labelOnly="1" outline="0" axis="axisValues" fieldPosition="0"/>
    </format>
    <format dxfId="142">
      <pivotArea dataOnly="0" labelOnly="1" outline="0" axis="axisValues" fieldPosition="0"/>
    </format>
    <format dxfId="141">
      <pivotArea field="9" type="button" dataOnly="0" labelOnly="1" outline="0" axis="axisRow" fieldPosition="0"/>
    </format>
    <format dxfId="140">
      <pivotArea dataOnly="0" labelOnly="1" fieldPosition="0">
        <references count="1">
          <reference field="9" count="0"/>
        </references>
      </pivotArea>
    </format>
    <format dxfId="139">
      <pivotArea dataOnly="0" labelOnly="1" grandRow="1" outline="0" fieldPosition="0"/>
    </format>
    <format dxfId="138">
      <pivotArea field="9" type="button" dataOnly="0" labelOnly="1" outline="0" axis="axisRow" fieldPosition="0"/>
    </format>
    <format dxfId="137">
      <pivotArea field="9" type="button" dataOnly="0" labelOnly="1" outline="0" axis="axisRow" fieldPosition="0"/>
    </format>
    <format dxfId="136">
      <pivotArea type="all" dataOnly="0" outline="0" fieldPosition="0"/>
    </format>
    <format dxfId="135">
      <pivotArea outline="0" collapsedLevelsAreSubtotals="1" fieldPosition="0"/>
    </format>
    <format dxfId="134">
      <pivotArea field="9" type="button" dataOnly="0" labelOnly="1" outline="0" axis="axisRow" fieldPosition="0"/>
    </format>
    <format dxfId="133">
      <pivotArea dataOnly="0" labelOnly="1" outline="0" axis="axisValues" fieldPosition="0"/>
    </format>
    <format dxfId="132">
      <pivotArea dataOnly="0" labelOnly="1" fieldPosition="0">
        <references count="1">
          <reference field="9" count="0"/>
        </references>
      </pivotArea>
    </format>
    <format dxfId="131">
      <pivotArea dataOnly="0" labelOnly="1" grandRow="1" outline="0" fieldPosition="0"/>
    </format>
    <format dxfId="130">
      <pivotArea dataOnly="0" labelOnly="1" outline="0" axis="axisValues" fieldPosition="0"/>
    </format>
    <format dxfId="129">
      <pivotArea grandRow="1" outline="0" collapsedLevelsAreSubtotals="1" fieldPosition="0"/>
    </format>
    <format dxfId="128">
      <pivotArea dataOnly="0" labelOnly="1" grandRow="1" outline="0" fieldPosition="0"/>
    </format>
    <format dxfId="127">
      <pivotArea type="all" dataOnly="0" outline="0" fieldPosition="0"/>
    </format>
    <format dxfId="126">
      <pivotArea outline="0" collapsedLevelsAreSubtotals="1" fieldPosition="0"/>
    </format>
    <format dxfId="125">
      <pivotArea field="9" type="button" dataOnly="0" labelOnly="1" outline="0" axis="axisRow" fieldPosition="0"/>
    </format>
    <format dxfId="124">
      <pivotArea dataOnly="0" labelOnly="1" outline="0" axis="axisValues" fieldPosition="0"/>
    </format>
    <format dxfId="123">
      <pivotArea dataOnly="0" labelOnly="1" fieldPosition="0">
        <references count="1">
          <reference field="9" count="0"/>
        </references>
      </pivotArea>
    </format>
    <format dxfId="122">
      <pivotArea dataOnly="0" labelOnly="1" grandRow="1" outline="0" fieldPosition="0"/>
    </format>
    <format dxfId="121">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9" count="1" selected="0">
            <x v="0"/>
          </reference>
        </references>
      </pivotArea>
    </chartFormat>
    <chartFormat chart="1" format="2">
      <pivotArea type="data" outline="0" fieldPosition="0">
        <references count="2">
          <reference field="4294967294" count="1" selected="0">
            <x v="0"/>
          </reference>
          <reference field="9" count="1" selected="0">
            <x v="1"/>
          </reference>
        </references>
      </pivotArea>
    </chartFormat>
    <chartFormat chart="1" format="3">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 cacheId="6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70:B76" firstHeaderRow="1" firstDataRow="1" firstDataCol="1"/>
  <pivotFields count="24">
    <pivotField showAll="0"/>
    <pivotField showAll="0"/>
    <pivotField showAll="0"/>
    <pivotField showAll="0"/>
    <pivotField axis="axisRow" dataField="1" showAll="0">
      <items count="6">
        <item x="1"/>
        <item x="0"/>
        <item x="4"/>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1">
    <format dxfId="179">
      <pivotArea field="4" type="button" dataOnly="0" labelOnly="1" outline="0" axis="axisRow" fieldPosition="0"/>
    </format>
    <format dxfId="178">
      <pivotArea dataOnly="0" labelOnly="1" grandRow="1" outline="0" fieldPosition="0"/>
    </format>
    <format dxfId="177">
      <pivotArea collapsedLevelsAreSubtotals="1" fieldPosition="0">
        <references count="1">
          <reference field="4" count="0"/>
        </references>
      </pivotArea>
    </format>
    <format dxfId="176">
      <pivotArea collapsedLevelsAreSubtotals="1" fieldPosition="0">
        <references count="1">
          <reference field="4" count="0"/>
        </references>
      </pivotArea>
    </format>
    <format dxfId="175">
      <pivotArea type="all" dataOnly="0" outline="0" fieldPosition="0"/>
    </format>
    <format dxfId="174">
      <pivotArea outline="0" collapsedLevelsAreSubtotals="1" fieldPosition="0"/>
    </format>
    <format dxfId="173">
      <pivotArea field="4" type="button" dataOnly="0" labelOnly="1" outline="0" axis="axisRow" fieldPosition="0"/>
    </format>
    <format dxfId="172">
      <pivotArea dataOnly="0" labelOnly="1" outline="0" axis="axisValues" fieldPosition="0"/>
    </format>
    <format dxfId="171">
      <pivotArea dataOnly="0" labelOnly="1" fieldPosition="0">
        <references count="1">
          <reference field="4" count="0"/>
        </references>
      </pivotArea>
    </format>
    <format dxfId="170">
      <pivotArea dataOnly="0" labelOnly="1" grandRow="1" outline="0" fieldPosition="0"/>
    </format>
    <format dxfId="16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3" cacheId="6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44:B50"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0"/>
        <item x="1"/>
        <item x="2"/>
        <item t="default"/>
      </items>
    </pivotField>
    <pivotField axis="axisRow" dataField="1" showAll="0">
      <items count="6">
        <item x="1"/>
        <item x="3"/>
        <item x="0"/>
        <item x="2"/>
        <item x="4"/>
        <item t="default"/>
      </items>
    </pivotField>
    <pivotField showAll="0"/>
    <pivotField showAll="0"/>
    <pivotField showAll="0"/>
    <pivotField showAll="0"/>
    <pivotField showAll="0"/>
    <pivotField showAll="0"/>
    <pivotField showAll="0">
      <items count="5">
        <item x="0"/>
        <item x="1"/>
        <item x="3"/>
        <item x="2"/>
        <item t="default"/>
      </items>
    </pivotField>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Cuenta de Tipo de petición" fld="10" subtotal="count" baseField="0" baseItem="0"/>
  </dataFields>
  <formats count="40">
    <format dxfId="219">
      <pivotArea type="all" dataOnly="0" outline="0" fieldPosition="0"/>
    </format>
    <format dxfId="218">
      <pivotArea outline="0" collapsedLevelsAreSubtotals="1" fieldPosition="0"/>
    </format>
    <format dxfId="217">
      <pivotArea field="10" type="button" dataOnly="0" labelOnly="1" outline="0" axis="axisRow" fieldPosition="0"/>
    </format>
    <format dxfId="216">
      <pivotArea dataOnly="0" labelOnly="1" outline="0" axis="axisValues" fieldPosition="0"/>
    </format>
    <format dxfId="215">
      <pivotArea dataOnly="0" labelOnly="1" fieldPosition="0">
        <references count="1">
          <reference field="10" count="0"/>
        </references>
      </pivotArea>
    </format>
    <format dxfId="214">
      <pivotArea dataOnly="0" labelOnly="1" grandRow="1" outline="0" fieldPosition="0"/>
    </format>
    <format dxfId="213">
      <pivotArea dataOnly="0" labelOnly="1" outline="0" axis="axisValues" fieldPosition="0"/>
    </format>
    <format dxfId="212">
      <pivotArea type="all" dataOnly="0" outline="0" fieldPosition="0"/>
    </format>
    <format dxfId="211">
      <pivotArea outline="0" collapsedLevelsAreSubtotals="1" fieldPosition="0"/>
    </format>
    <format dxfId="210">
      <pivotArea field="10" type="button" dataOnly="0" labelOnly="1" outline="0" axis="axisRow" fieldPosition="0"/>
    </format>
    <format dxfId="209">
      <pivotArea dataOnly="0" labelOnly="1" outline="0" axis="axisValues" fieldPosition="0"/>
    </format>
    <format dxfId="208">
      <pivotArea dataOnly="0" labelOnly="1" fieldPosition="0">
        <references count="1">
          <reference field="10" count="0"/>
        </references>
      </pivotArea>
    </format>
    <format dxfId="207">
      <pivotArea dataOnly="0" labelOnly="1" grandRow="1" outline="0" fieldPosition="0"/>
    </format>
    <format dxfId="206">
      <pivotArea dataOnly="0" labelOnly="1" outline="0" axis="axisValues" fieldPosition="0"/>
    </format>
    <format dxfId="205">
      <pivotArea type="all" dataOnly="0" outline="0" fieldPosition="0"/>
    </format>
    <format dxfId="204">
      <pivotArea outline="0" collapsedLevelsAreSubtotals="1" fieldPosition="0"/>
    </format>
    <format dxfId="203">
      <pivotArea field="10" type="button" dataOnly="0" labelOnly="1" outline="0" axis="axisRow" fieldPosition="0"/>
    </format>
    <format dxfId="202">
      <pivotArea dataOnly="0" labelOnly="1" outline="0" axis="axisValues" fieldPosition="0"/>
    </format>
    <format dxfId="201">
      <pivotArea dataOnly="0" labelOnly="1" fieldPosition="0">
        <references count="1">
          <reference field="10" count="0"/>
        </references>
      </pivotArea>
    </format>
    <format dxfId="200">
      <pivotArea dataOnly="0" labelOnly="1" grandRow="1" outline="0" fieldPosition="0"/>
    </format>
    <format dxfId="199">
      <pivotArea dataOnly="0" labelOnly="1" outline="0" axis="axisValues" fieldPosition="0"/>
    </format>
    <format dxfId="198">
      <pivotArea outline="0" collapsedLevelsAreSubtotals="1" fieldPosition="0"/>
    </format>
    <format dxfId="197">
      <pivotArea dataOnly="0" labelOnly="1" outline="0" axis="axisValues" fieldPosition="0"/>
    </format>
    <format dxfId="196">
      <pivotArea dataOnly="0" labelOnly="1" outline="0" axis="axisValues" fieldPosition="0"/>
    </format>
    <format dxfId="195">
      <pivotArea outline="0" collapsedLevelsAreSubtotals="1" fieldPosition="0"/>
    </format>
    <format dxfId="194">
      <pivotArea dataOnly="0" labelOnly="1" outline="0" axis="axisValues" fieldPosition="0"/>
    </format>
    <format dxfId="193">
      <pivotArea dataOnly="0" labelOnly="1" outline="0" axis="axisValues" fieldPosition="0"/>
    </format>
    <format dxfId="192">
      <pivotArea field="10" type="button" dataOnly="0" labelOnly="1" outline="0" axis="axisRow" fieldPosition="0"/>
    </format>
    <format dxfId="191">
      <pivotArea dataOnly="0" labelOnly="1" fieldPosition="0">
        <references count="1">
          <reference field="10" count="0"/>
        </references>
      </pivotArea>
    </format>
    <format dxfId="190">
      <pivotArea dataOnly="0" labelOnly="1" grandRow="1" outline="0" fieldPosition="0"/>
    </format>
    <format dxfId="189">
      <pivotArea field="10" type="button" dataOnly="0" labelOnly="1" outline="0" axis="axisRow" fieldPosition="0"/>
    </format>
    <format dxfId="188">
      <pivotArea type="all" dataOnly="0" outline="0" fieldPosition="0"/>
    </format>
    <format dxfId="187">
      <pivotArea outline="0" collapsedLevelsAreSubtotals="1" fieldPosition="0"/>
    </format>
    <format dxfId="186">
      <pivotArea field="10" type="button" dataOnly="0" labelOnly="1" outline="0" axis="axisRow" fieldPosition="0"/>
    </format>
    <format dxfId="185">
      <pivotArea dataOnly="0" labelOnly="1" outline="0" axis="axisValues" fieldPosition="0"/>
    </format>
    <format dxfId="184">
      <pivotArea dataOnly="0" labelOnly="1" fieldPosition="0">
        <references count="1">
          <reference field="10" count="0"/>
        </references>
      </pivotArea>
    </format>
    <format dxfId="183">
      <pivotArea dataOnly="0" labelOnly="1" grandRow="1" outline="0" fieldPosition="0"/>
    </format>
    <format dxfId="182">
      <pivotArea dataOnly="0" labelOnly="1" outline="0" axis="axisValues" fieldPosition="0"/>
    </format>
    <format dxfId="181">
      <pivotArea grandRow="1" outline="0" collapsedLevelsAreSubtotals="1" fieldPosition="0"/>
    </format>
    <format dxfId="180">
      <pivotArea dataOnly="0" labelOnly="1" grandRow="1" outline="0" fieldPosition="0"/>
    </format>
  </formats>
  <chartFormats count="6">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0" count="1" selected="0">
            <x v="0"/>
          </reference>
        </references>
      </pivotArea>
    </chartFormat>
    <chartFormat chart="0" format="3">
      <pivotArea type="data" outline="0" fieldPosition="0">
        <references count="2">
          <reference field="4294967294" count="1" selected="0">
            <x v="0"/>
          </reference>
          <reference field="10" count="1" selected="0">
            <x v="1"/>
          </reference>
        </references>
      </pivotArea>
    </chartFormat>
    <chartFormat chart="0" format="4">
      <pivotArea type="data" outline="0" fieldPosition="0">
        <references count="2">
          <reference field="4294967294" count="1" selected="0">
            <x v="0"/>
          </reference>
          <reference field="10" count="1" selected="0">
            <x v="2"/>
          </reference>
        </references>
      </pivotArea>
    </chartFormat>
    <chartFormat chart="0" format="5">
      <pivotArea type="data" outline="0" fieldPosition="0">
        <references count="2">
          <reference field="4294967294" count="1" selected="0">
            <x v="0"/>
          </reference>
          <reference field="10" count="1" selected="0">
            <x v="3"/>
          </reference>
        </references>
      </pivotArea>
    </chartFormat>
    <chartFormat chart="0" format="6">
      <pivotArea type="data" outline="0" fieldPosition="0">
        <references count="2">
          <reference field="4294967294" count="1" selected="0">
            <x v="0"/>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7" cacheId="6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13:B119" firstHeaderRow="1" firstDataRow="1" firstDataCol="1"/>
  <pivotFields count="24">
    <pivotField showAll="0">
      <items count="3">
        <item x="0"/>
        <item x="1"/>
        <item t="default"/>
      </items>
    </pivotField>
    <pivotField showAll="0"/>
    <pivotField showAll="0"/>
    <pivotField showAll="0"/>
    <pivotField showAll="0">
      <items count="7">
        <item x="1"/>
        <item x="0"/>
        <item x="4"/>
        <item x="5"/>
        <item x="3"/>
        <item x="2"/>
        <item t="default"/>
      </items>
    </pivotField>
    <pivotField axis="axisRow" dataField="1" showAll="0">
      <items count="6">
        <item x="1"/>
        <item x="2"/>
        <item x="4"/>
        <item x="3"/>
        <item x="0"/>
        <item t="default"/>
      </items>
    </pivotField>
    <pivotField showAll="0"/>
    <pivotField showAll="0"/>
    <pivotField showAll="0"/>
    <pivotField showAll="0">
      <items count="4">
        <item x="0"/>
        <item x="1"/>
        <item x="2"/>
        <item t="default"/>
      </items>
    </pivotField>
    <pivotField showAll="0">
      <items count="7">
        <item x="1"/>
        <item x="3"/>
        <item x="0"/>
        <item x="5"/>
        <item x="2"/>
        <item x="4"/>
        <item t="default"/>
      </items>
    </pivotField>
    <pivotField showAll="0"/>
    <pivotField showAll="0"/>
    <pivotField showAll="0"/>
    <pivotField showAll="0"/>
    <pivotField showAll="0"/>
    <pivotField showAll="0"/>
    <pivotField showAll="0">
      <items count="5">
        <item x="0"/>
        <item x="1"/>
        <item x="3"/>
        <item x="2"/>
        <item t="default"/>
      </items>
    </pivotField>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Tema de Consulta" fld="5" subtotal="count" baseField="0" baseItem="0"/>
  </dataFields>
  <formats count="39">
    <format dxfId="258">
      <pivotArea type="all" dataOnly="0" outline="0" fieldPosition="0"/>
    </format>
    <format dxfId="257">
      <pivotArea outline="0" collapsedLevelsAreSubtotals="1" fieldPosition="0"/>
    </format>
    <format dxfId="256">
      <pivotArea field="5" type="button" dataOnly="0" labelOnly="1" outline="0" axis="axisRow" fieldPosition="0"/>
    </format>
    <format dxfId="255">
      <pivotArea dataOnly="0" labelOnly="1" outline="0" axis="axisValues" fieldPosition="0"/>
    </format>
    <format dxfId="254">
      <pivotArea dataOnly="0" labelOnly="1" fieldPosition="0">
        <references count="1">
          <reference field="5" count="0"/>
        </references>
      </pivotArea>
    </format>
    <format dxfId="253">
      <pivotArea dataOnly="0" labelOnly="1" grandRow="1" outline="0" fieldPosition="0"/>
    </format>
    <format dxfId="252">
      <pivotArea dataOnly="0" labelOnly="1" outline="0" axis="axisValues" fieldPosition="0"/>
    </format>
    <format dxfId="251">
      <pivotArea type="all" dataOnly="0" outline="0" fieldPosition="0"/>
    </format>
    <format dxfId="250">
      <pivotArea outline="0" collapsedLevelsAreSubtotals="1" fieldPosition="0"/>
    </format>
    <format dxfId="249">
      <pivotArea field="5" type="button" dataOnly="0" labelOnly="1" outline="0" axis="axisRow" fieldPosition="0"/>
    </format>
    <format dxfId="248">
      <pivotArea dataOnly="0" labelOnly="1" outline="0" axis="axisValues" fieldPosition="0"/>
    </format>
    <format dxfId="247">
      <pivotArea dataOnly="0" labelOnly="1" fieldPosition="0">
        <references count="1">
          <reference field="5" count="0"/>
        </references>
      </pivotArea>
    </format>
    <format dxfId="246">
      <pivotArea dataOnly="0" labelOnly="1" grandRow="1" outline="0" fieldPosition="0"/>
    </format>
    <format dxfId="245">
      <pivotArea dataOnly="0" labelOnly="1" outline="0" axis="axisValues" fieldPosition="0"/>
    </format>
    <format dxfId="244">
      <pivotArea type="all" dataOnly="0" outline="0" fieldPosition="0"/>
    </format>
    <format dxfId="243">
      <pivotArea outline="0" collapsedLevelsAreSubtotals="1" fieldPosition="0"/>
    </format>
    <format dxfId="242">
      <pivotArea field="5" type="button" dataOnly="0" labelOnly="1" outline="0" axis="axisRow" fieldPosition="0"/>
    </format>
    <format dxfId="241">
      <pivotArea dataOnly="0" labelOnly="1" outline="0" axis="axisValues" fieldPosition="0"/>
    </format>
    <format dxfId="240">
      <pivotArea dataOnly="0" labelOnly="1" fieldPosition="0">
        <references count="1">
          <reference field="5" count="0"/>
        </references>
      </pivotArea>
    </format>
    <format dxfId="239">
      <pivotArea dataOnly="0" labelOnly="1" grandRow="1" outline="0" fieldPosition="0"/>
    </format>
    <format dxfId="238">
      <pivotArea dataOnly="0" labelOnly="1" outline="0" axis="axisValues" fieldPosition="0"/>
    </format>
    <format dxfId="237">
      <pivotArea outline="0" collapsedLevelsAreSubtotals="1" fieldPosition="0"/>
    </format>
    <format dxfId="236">
      <pivotArea dataOnly="0" labelOnly="1" outline="0" axis="axisValues" fieldPosition="0"/>
    </format>
    <format dxfId="235">
      <pivotArea dataOnly="0" labelOnly="1" outline="0" axis="axisValues" fieldPosition="0"/>
    </format>
    <format dxfId="234">
      <pivotArea outline="0" collapsedLevelsAreSubtotals="1" fieldPosition="0"/>
    </format>
    <format dxfId="233">
      <pivotArea dataOnly="0" labelOnly="1" outline="0" axis="axisValues" fieldPosition="0"/>
    </format>
    <format dxfId="232">
      <pivotArea dataOnly="0" labelOnly="1" outline="0" axis="axisValues" fieldPosition="0"/>
    </format>
    <format dxfId="231">
      <pivotArea field="5" type="button" dataOnly="0" labelOnly="1" outline="0" axis="axisRow" fieldPosition="0"/>
    </format>
    <format dxfId="230">
      <pivotArea dataOnly="0" labelOnly="1" fieldPosition="0">
        <references count="1">
          <reference field="5" count="0"/>
        </references>
      </pivotArea>
    </format>
    <format dxfId="229">
      <pivotArea dataOnly="0" labelOnly="1" grandRow="1" outline="0" fieldPosition="0"/>
    </format>
    <format dxfId="228">
      <pivotArea field="5" type="button" dataOnly="0" labelOnly="1" outline="0" axis="axisRow" fieldPosition="0"/>
    </format>
    <format dxfId="227">
      <pivotArea dataOnly="0" labelOnly="1" grandRow="1" outline="0" fieldPosition="0"/>
    </format>
    <format dxfId="226">
      <pivotArea type="all" dataOnly="0" outline="0" fieldPosition="0"/>
    </format>
    <format dxfId="225">
      <pivotArea outline="0" collapsedLevelsAreSubtotals="1" fieldPosition="0"/>
    </format>
    <format dxfId="224">
      <pivotArea field="5" type="button" dataOnly="0" labelOnly="1" outline="0" axis="axisRow" fieldPosition="0"/>
    </format>
    <format dxfId="223">
      <pivotArea dataOnly="0" labelOnly="1" outline="0" axis="axisValues" fieldPosition="0"/>
    </format>
    <format dxfId="222">
      <pivotArea dataOnly="0" labelOnly="1" fieldPosition="0">
        <references count="1">
          <reference field="5" count="0"/>
        </references>
      </pivotArea>
    </format>
    <format dxfId="221">
      <pivotArea dataOnly="0" labelOnly="1" grandRow="1" outline="0" fieldPosition="0"/>
    </format>
    <format dxfId="220">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2" cacheId="6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5:B20"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0"/>
        <item x="1"/>
        <item x="2"/>
        <item t="default"/>
      </items>
    </pivotField>
    <pivotField showAll="0"/>
    <pivotField showAll="0"/>
    <pivotField showAll="0"/>
    <pivotField showAll="0"/>
    <pivotField showAll="0"/>
    <pivotField showAll="0"/>
    <pivotField showAll="0"/>
    <pivotField axis="axisRow" dataField="1" showAll="0">
      <items count="5">
        <item x="0"/>
        <item x="1"/>
        <item x="3"/>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39">
    <format dxfId="297">
      <pivotArea type="all" dataOnly="0" outline="0" fieldPosition="0"/>
    </format>
    <format dxfId="296">
      <pivotArea outline="0" collapsedLevelsAreSubtotals="1" fieldPosition="0"/>
    </format>
    <format dxfId="295">
      <pivotArea field="17" type="button" dataOnly="0" labelOnly="1" outline="0" axis="axisRow" fieldPosition="0"/>
    </format>
    <format dxfId="294">
      <pivotArea dataOnly="0" labelOnly="1" outline="0" axis="axisValues" fieldPosition="0"/>
    </format>
    <format dxfId="293">
      <pivotArea dataOnly="0" labelOnly="1" fieldPosition="0">
        <references count="1">
          <reference field="17" count="0"/>
        </references>
      </pivotArea>
    </format>
    <format dxfId="292">
      <pivotArea dataOnly="0" labelOnly="1" grandRow="1" outline="0" fieldPosition="0"/>
    </format>
    <format dxfId="291">
      <pivotArea dataOnly="0" labelOnly="1" outline="0" axis="axisValues" fieldPosition="0"/>
    </format>
    <format dxfId="290">
      <pivotArea type="all" dataOnly="0" outline="0" fieldPosition="0"/>
    </format>
    <format dxfId="289">
      <pivotArea outline="0" collapsedLevelsAreSubtotals="1" fieldPosition="0"/>
    </format>
    <format dxfId="288">
      <pivotArea field="17" type="button" dataOnly="0" labelOnly="1" outline="0" axis="axisRow" fieldPosition="0"/>
    </format>
    <format dxfId="287">
      <pivotArea dataOnly="0" labelOnly="1" outline="0" axis="axisValues" fieldPosition="0"/>
    </format>
    <format dxfId="286">
      <pivotArea dataOnly="0" labelOnly="1" fieldPosition="0">
        <references count="1">
          <reference field="17" count="0"/>
        </references>
      </pivotArea>
    </format>
    <format dxfId="285">
      <pivotArea dataOnly="0" labelOnly="1" grandRow="1" outline="0" fieldPosition="0"/>
    </format>
    <format dxfId="284">
      <pivotArea dataOnly="0" labelOnly="1" outline="0" axis="axisValues" fieldPosition="0"/>
    </format>
    <format dxfId="283">
      <pivotArea type="all" dataOnly="0" outline="0" fieldPosition="0"/>
    </format>
    <format dxfId="282">
      <pivotArea outline="0" collapsedLevelsAreSubtotals="1" fieldPosition="0"/>
    </format>
    <format dxfId="281">
      <pivotArea field="17" type="button" dataOnly="0" labelOnly="1" outline="0" axis="axisRow" fieldPosition="0"/>
    </format>
    <format dxfId="280">
      <pivotArea dataOnly="0" labelOnly="1" outline="0" axis="axisValues" fieldPosition="0"/>
    </format>
    <format dxfId="279">
      <pivotArea dataOnly="0" labelOnly="1" fieldPosition="0">
        <references count="1">
          <reference field="17" count="0"/>
        </references>
      </pivotArea>
    </format>
    <format dxfId="278">
      <pivotArea dataOnly="0" labelOnly="1" grandRow="1" outline="0" fieldPosition="0"/>
    </format>
    <format dxfId="277">
      <pivotArea dataOnly="0" labelOnly="1" outline="0" axis="axisValues" fieldPosition="0"/>
    </format>
    <format dxfId="276">
      <pivotArea outline="0" collapsedLevelsAreSubtotals="1" fieldPosition="0"/>
    </format>
    <format dxfId="275">
      <pivotArea dataOnly="0" labelOnly="1" outline="0" axis="axisValues" fieldPosition="0"/>
    </format>
    <format dxfId="274">
      <pivotArea dataOnly="0" labelOnly="1" outline="0" axis="axisValues" fieldPosition="0"/>
    </format>
    <format dxfId="273">
      <pivotArea outline="0" collapsedLevelsAreSubtotals="1" fieldPosition="0"/>
    </format>
    <format dxfId="272">
      <pivotArea dataOnly="0" labelOnly="1" outline="0" axis="axisValues" fieldPosition="0"/>
    </format>
    <format dxfId="271">
      <pivotArea dataOnly="0" labelOnly="1" outline="0" axis="axisValues" fieldPosition="0"/>
    </format>
    <format dxfId="270">
      <pivotArea field="17" type="button" dataOnly="0" labelOnly="1" outline="0" axis="axisRow" fieldPosition="0"/>
    </format>
    <format dxfId="269">
      <pivotArea dataOnly="0" labelOnly="1" fieldPosition="0">
        <references count="1">
          <reference field="17" count="0"/>
        </references>
      </pivotArea>
    </format>
    <format dxfId="268">
      <pivotArea dataOnly="0" labelOnly="1" grandRow="1" outline="0" fieldPosition="0"/>
    </format>
    <format dxfId="267">
      <pivotArea field="17" type="button" dataOnly="0" labelOnly="1" outline="0" axis="axisRow" fieldPosition="0"/>
    </format>
    <format dxfId="266">
      <pivotArea type="all" dataOnly="0" outline="0" fieldPosition="0"/>
    </format>
    <format dxfId="265">
      <pivotArea outline="0" collapsedLevelsAreSubtotals="1" fieldPosition="0"/>
    </format>
    <format dxfId="264">
      <pivotArea field="17" type="button" dataOnly="0" labelOnly="1" outline="0" axis="axisRow" fieldPosition="0"/>
    </format>
    <format dxfId="263">
      <pivotArea dataOnly="0" labelOnly="1" outline="0" axis="axisValues" fieldPosition="0"/>
    </format>
    <format dxfId="262">
      <pivotArea dataOnly="0" labelOnly="1" fieldPosition="0">
        <references count="1">
          <reference field="17" count="0"/>
        </references>
      </pivotArea>
    </format>
    <format dxfId="261">
      <pivotArea dataOnly="0" labelOnly="1" grandRow="1" outline="0" fieldPosition="0"/>
    </format>
    <format dxfId="260">
      <pivotArea dataOnly="0" labelOnly="1" outline="0" axis="axisValues" fieldPosition="0"/>
    </format>
    <format dxfId="259">
      <pivotArea dataOnly="0" labelOnly="1" grandRow="1" outline="0"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3" cacheId="62"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B7"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9.xml"/><Relationship Id="rId3" Type="http://schemas.openxmlformats.org/officeDocument/2006/relationships/pivotTable" Target="../pivotTables/pivotTable4.xml"/><Relationship Id="rId7" Type="http://schemas.openxmlformats.org/officeDocument/2006/relationships/pivotTable" Target="../pivotTables/pivotTable8.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10" Type="http://schemas.openxmlformats.org/officeDocument/2006/relationships/drawing" Target="../drawings/drawing1.xml"/><Relationship Id="rId4" Type="http://schemas.openxmlformats.org/officeDocument/2006/relationships/pivotTable" Target="../pivotTables/pivotTable5.xm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766"/>
  <sheetViews>
    <sheetView zoomScaleNormal="100" workbookViewId="0">
      <pane ySplit="1" topLeftCell="A2" activePane="bottomLeft" state="frozen"/>
      <selection activeCell="C1" sqref="C1"/>
      <selection pane="bottomLeft" activeCell="A2" sqref="A2"/>
    </sheetView>
  </sheetViews>
  <sheetFormatPr baseColWidth="10" defaultColWidth="11.42578125" defaultRowHeight="15" x14ac:dyDescent="0.25"/>
  <cols>
    <col min="1" max="1" width="11.42578125" style="15"/>
    <col min="2" max="2" width="15.140625" style="15" customWidth="1"/>
    <col min="3" max="3" width="26.28515625" style="15" customWidth="1"/>
    <col min="4" max="4" width="17.85546875" style="15" customWidth="1"/>
    <col min="5" max="5" width="19.7109375" style="15" customWidth="1"/>
    <col min="6" max="6" width="22.85546875" style="15" customWidth="1"/>
    <col min="7" max="7" width="29.7109375" style="15" customWidth="1"/>
    <col min="8" max="8" width="22" style="15" customWidth="1"/>
    <col min="9" max="9" width="18.85546875" style="15" customWidth="1"/>
    <col min="10" max="10" width="18.5703125" style="26" customWidth="1"/>
    <col min="11" max="11" width="16.5703125" style="15" customWidth="1"/>
    <col min="12" max="12" width="11.42578125" style="15" customWidth="1"/>
    <col min="13" max="13" width="20" style="16" bestFit="1" customWidth="1"/>
    <col min="14" max="14" width="15.5703125" style="17" customWidth="1"/>
    <col min="15" max="15" width="19.28515625" style="18" customWidth="1"/>
    <col min="16" max="16" width="13.42578125" style="19" customWidth="1"/>
    <col min="17" max="17" width="11.42578125" style="15"/>
    <col min="18" max="18" width="15.28515625" style="15" customWidth="1"/>
    <col min="19" max="19" width="31.28515625" style="15" customWidth="1"/>
    <col min="20" max="20" width="25.140625" style="17" customWidth="1"/>
    <col min="21" max="21" width="19" style="15" customWidth="1"/>
    <col min="22" max="22" width="15.140625" style="15" customWidth="1"/>
    <col min="23" max="23" width="14.7109375" style="15" customWidth="1"/>
    <col min="24" max="24" width="27.7109375" style="15" customWidth="1"/>
    <col min="25" max="25" width="25.85546875" style="15" bestFit="1" customWidth="1"/>
    <col min="26" max="16384" width="11.42578125" style="15"/>
  </cols>
  <sheetData>
    <row r="1" spans="1:24" s="14" customFormat="1" ht="51" x14ac:dyDescent="0.25">
      <c r="A1" s="10" t="s">
        <v>0</v>
      </c>
      <c r="B1" s="10" t="s">
        <v>1</v>
      </c>
      <c r="C1" s="10" t="s">
        <v>2</v>
      </c>
      <c r="D1" s="10" t="s">
        <v>3</v>
      </c>
      <c r="E1" s="10" t="s">
        <v>4</v>
      </c>
      <c r="F1" s="10" t="s">
        <v>5</v>
      </c>
      <c r="G1" s="10" t="s">
        <v>6</v>
      </c>
      <c r="H1" s="10" t="s">
        <v>7</v>
      </c>
      <c r="I1" s="10" t="s">
        <v>8</v>
      </c>
      <c r="J1" s="25" t="s">
        <v>9</v>
      </c>
      <c r="K1" s="10" t="s">
        <v>10</v>
      </c>
      <c r="L1" s="10" t="s">
        <v>11</v>
      </c>
      <c r="M1" s="11" t="s">
        <v>12</v>
      </c>
      <c r="N1" s="12" t="s">
        <v>13</v>
      </c>
      <c r="O1" s="11" t="s">
        <v>14</v>
      </c>
      <c r="P1" s="13" t="s">
        <v>15</v>
      </c>
      <c r="Q1" s="10" t="s">
        <v>16</v>
      </c>
      <c r="R1" s="10" t="s">
        <v>17</v>
      </c>
      <c r="S1" s="10" t="s">
        <v>18</v>
      </c>
      <c r="T1" s="12" t="s">
        <v>19</v>
      </c>
      <c r="U1" s="10" t="s">
        <v>20</v>
      </c>
      <c r="V1" s="10" t="s">
        <v>21</v>
      </c>
      <c r="W1" s="10" t="s">
        <v>22</v>
      </c>
      <c r="X1" s="10" t="s">
        <v>23</v>
      </c>
    </row>
    <row r="2" spans="1:24" ht="105" x14ac:dyDescent="0.25">
      <c r="A2" s="32"/>
      <c r="B2" s="46" t="s">
        <v>85</v>
      </c>
      <c r="C2" s="33"/>
      <c r="D2" s="47" t="s">
        <v>101</v>
      </c>
      <c r="E2" s="33"/>
      <c r="F2" s="33"/>
      <c r="G2" s="47" t="s">
        <v>221</v>
      </c>
      <c r="H2" s="47" t="s">
        <v>222</v>
      </c>
      <c r="I2" s="47" t="s">
        <v>223</v>
      </c>
      <c r="J2" s="34"/>
      <c r="K2" s="31"/>
      <c r="L2" s="49">
        <v>20</v>
      </c>
      <c r="M2" s="1" t="s">
        <v>388</v>
      </c>
      <c r="N2" s="1" t="s">
        <v>389</v>
      </c>
      <c r="O2" s="35"/>
      <c r="P2" s="36"/>
      <c r="Q2" s="33"/>
      <c r="R2" s="50" t="s">
        <v>29</v>
      </c>
      <c r="S2" s="33"/>
      <c r="T2" s="36"/>
      <c r="U2" s="33"/>
      <c r="V2" s="33"/>
      <c r="W2" s="33"/>
      <c r="X2" s="47" t="s">
        <v>407</v>
      </c>
    </row>
    <row r="3" spans="1:24" ht="52.5" x14ac:dyDescent="0.25">
      <c r="A3" s="32"/>
      <c r="B3" s="46" t="s">
        <v>84</v>
      </c>
      <c r="C3" s="33"/>
      <c r="D3" s="47" t="s">
        <v>102</v>
      </c>
      <c r="E3" s="33"/>
      <c r="F3" s="33"/>
      <c r="G3" s="47" t="s">
        <v>224</v>
      </c>
      <c r="H3" s="47" t="s">
        <v>222</v>
      </c>
      <c r="I3" s="47" t="s">
        <v>223</v>
      </c>
      <c r="J3" s="34"/>
      <c r="K3" s="31"/>
      <c r="L3" s="49">
        <v>20</v>
      </c>
      <c r="M3" s="1" t="s">
        <v>390</v>
      </c>
      <c r="N3" s="1" t="s">
        <v>391</v>
      </c>
      <c r="O3" s="37"/>
      <c r="P3" s="36"/>
      <c r="Q3" s="33"/>
      <c r="R3" s="50" t="s">
        <v>404</v>
      </c>
      <c r="S3" s="33"/>
      <c r="T3" s="36"/>
      <c r="U3" s="33"/>
      <c r="V3" s="33"/>
      <c r="W3" s="33"/>
      <c r="X3" s="47" t="s">
        <v>408</v>
      </c>
    </row>
    <row r="4" spans="1:24" ht="72.75" customHeight="1" x14ac:dyDescent="0.25">
      <c r="A4" s="32"/>
      <c r="B4" s="46" t="s">
        <v>84</v>
      </c>
      <c r="C4" s="33"/>
      <c r="D4" s="47" t="s">
        <v>103</v>
      </c>
      <c r="E4" s="33"/>
      <c r="F4" s="33"/>
      <c r="G4" s="47" t="s">
        <v>225</v>
      </c>
      <c r="H4" s="47" t="s">
        <v>222</v>
      </c>
      <c r="I4" s="47" t="s">
        <v>223</v>
      </c>
      <c r="J4" s="34"/>
      <c r="K4" s="31"/>
      <c r="L4" s="49">
        <v>2</v>
      </c>
      <c r="M4" s="1" t="s">
        <v>392</v>
      </c>
      <c r="N4" s="1" t="s">
        <v>393</v>
      </c>
      <c r="O4" s="38"/>
      <c r="P4" s="36"/>
      <c r="Q4" s="33"/>
      <c r="R4" s="50" t="s">
        <v>404</v>
      </c>
      <c r="S4" s="33"/>
      <c r="T4" s="36"/>
      <c r="U4" s="33"/>
      <c r="V4" s="33"/>
      <c r="W4" s="33"/>
      <c r="X4" s="47" t="s">
        <v>408</v>
      </c>
    </row>
    <row r="5" spans="1:24" ht="45" x14ac:dyDescent="0.25">
      <c r="A5" s="32"/>
      <c r="B5" s="46" t="s">
        <v>84</v>
      </c>
      <c r="C5" s="33"/>
      <c r="D5" s="47" t="s">
        <v>103</v>
      </c>
      <c r="E5" s="33"/>
      <c r="F5" s="33"/>
      <c r="G5" s="47" t="s">
        <v>226</v>
      </c>
      <c r="H5" s="47" t="s">
        <v>227</v>
      </c>
      <c r="I5" s="47" t="s">
        <v>228</v>
      </c>
      <c r="J5" s="34"/>
      <c r="K5" s="31"/>
      <c r="L5" s="49">
        <v>30</v>
      </c>
      <c r="M5" s="1" t="s">
        <v>394</v>
      </c>
      <c r="N5" s="1" t="s">
        <v>395</v>
      </c>
      <c r="O5" s="37"/>
      <c r="P5" s="36"/>
      <c r="Q5" s="33"/>
      <c r="R5" s="50" t="s">
        <v>404</v>
      </c>
      <c r="S5" s="33"/>
      <c r="T5" s="36"/>
      <c r="U5" s="33"/>
      <c r="V5" s="33"/>
      <c r="W5" s="33"/>
      <c r="X5" s="47" t="s">
        <v>408</v>
      </c>
    </row>
    <row r="6" spans="1:24" ht="73.5" customHeight="1" x14ac:dyDescent="0.25">
      <c r="A6" s="32"/>
      <c r="B6" s="46" t="s">
        <v>98</v>
      </c>
      <c r="C6" s="33"/>
      <c r="D6" s="47" t="s">
        <v>104</v>
      </c>
      <c r="E6" s="33"/>
      <c r="F6" s="33"/>
      <c r="G6" s="47" t="s">
        <v>229</v>
      </c>
      <c r="H6" s="47" t="s">
        <v>230</v>
      </c>
      <c r="I6" s="47" t="s">
        <v>231</v>
      </c>
      <c r="J6" s="34"/>
      <c r="K6" s="31"/>
      <c r="L6" s="49"/>
      <c r="M6" s="1" t="s">
        <v>396</v>
      </c>
      <c r="N6" s="1" t="s">
        <v>397</v>
      </c>
      <c r="O6" s="38"/>
      <c r="P6" s="36"/>
      <c r="Q6" s="33"/>
      <c r="R6" s="50" t="s">
        <v>404</v>
      </c>
      <c r="S6" s="33"/>
      <c r="T6" s="36"/>
      <c r="U6" s="33"/>
      <c r="V6" s="33"/>
      <c r="W6" s="33"/>
      <c r="X6" s="47" t="s">
        <v>407</v>
      </c>
    </row>
    <row r="7" spans="1:24" ht="52.5" x14ac:dyDescent="0.25">
      <c r="A7" s="32"/>
      <c r="B7" s="46" t="s">
        <v>98</v>
      </c>
      <c r="C7" s="33"/>
      <c r="D7" s="47" t="s">
        <v>105</v>
      </c>
      <c r="E7" s="33"/>
      <c r="F7" s="33"/>
      <c r="G7" s="47" t="s">
        <v>232</v>
      </c>
      <c r="H7" s="47" t="s">
        <v>233</v>
      </c>
      <c r="I7" s="47" t="s">
        <v>234</v>
      </c>
      <c r="J7" s="34"/>
      <c r="K7" s="31"/>
      <c r="L7" s="49">
        <v>30</v>
      </c>
      <c r="M7" s="1" t="s">
        <v>398</v>
      </c>
      <c r="N7" s="1" t="s">
        <v>399</v>
      </c>
      <c r="O7" s="37"/>
      <c r="P7" s="36"/>
      <c r="Q7" s="33"/>
      <c r="R7" s="50" t="s">
        <v>404</v>
      </c>
      <c r="S7" s="33"/>
      <c r="T7" s="36"/>
      <c r="U7" s="33"/>
      <c r="V7" s="33"/>
      <c r="W7" s="33"/>
      <c r="X7" s="47" t="s">
        <v>407</v>
      </c>
    </row>
    <row r="8" spans="1:24" ht="64.5" customHeight="1" x14ac:dyDescent="0.25">
      <c r="A8" s="32"/>
      <c r="B8" s="46" t="s">
        <v>84</v>
      </c>
      <c r="C8" s="33"/>
      <c r="D8" s="47" t="s">
        <v>106</v>
      </c>
      <c r="E8" s="33"/>
      <c r="F8" s="33"/>
      <c r="G8" s="47" t="s">
        <v>235</v>
      </c>
      <c r="H8" s="47" t="s">
        <v>236</v>
      </c>
      <c r="I8" s="47" t="s">
        <v>223</v>
      </c>
      <c r="J8" s="34"/>
      <c r="K8" s="31"/>
      <c r="L8" s="49">
        <v>30</v>
      </c>
      <c r="M8" s="1" t="s">
        <v>400</v>
      </c>
      <c r="N8" s="1" t="s">
        <v>401</v>
      </c>
      <c r="O8" s="38"/>
      <c r="P8" s="36"/>
      <c r="Q8" s="33"/>
      <c r="R8" s="50" t="s">
        <v>404</v>
      </c>
      <c r="S8" s="39"/>
      <c r="T8" s="36"/>
      <c r="U8" s="33"/>
      <c r="V8" s="33"/>
      <c r="W8" s="33"/>
      <c r="X8" s="47" t="s">
        <v>407</v>
      </c>
    </row>
    <row r="9" spans="1:24" ht="54.75" customHeight="1" x14ac:dyDescent="0.25">
      <c r="A9" s="32"/>
      <c r="B9" s="46" t="s">
        <v>84</v>
      </c>
      <c r="C9" s="33"/>
      <c r="D9" s="47" t="s">
        <v>107</v>
      </c>
      <c r="E9" s="33"/>
      <c r="F9" s="33"/>
      <c r="G9" s="47" t="s">
        <v>237</v>
      </c>
      <c r="H9" s="47" t="s">
        <v>230</v>
      </c>
      <c r="I9" s="47" t="s">
        <v>231</v>
      </c>
      <c r="J9" s="34"/>
      <c r="K9" s="31"/>
      <c r="L9" s="49"/>
      <c r="M9" s="1" t="s">
        <v>402</v>
      </c>
      <c r="N9" s="1" t="s">
        <v>403</v>
      </c>
      <c r="O9" s="40"/>
      <c r="P9" s="36"/>
      <c r="Q9" s="33"/>
      <c r="R9" s="50" t="s">
        <v>404</v>
      </c>
      <c r="S9" s="33"/>
      <c r="T9" s="36"/>
      <c r="U9" s="33"/>
      <c r="V9" s="33"/>
      <c r="W9" s="33"/>
      <c r="X9" s="47" t="s">
        <v>407</v>
      </c>
    </row>
    <row r="10" spans="1:24" ht="105" x14ac:dyDescent="0.25">
      <c r="A10" s="32"/>
      <c r="B10" s="46" t="s">
        <v>84</v>
      </c>
      <c r="C10" s="33"/>
      <c r="D10" s="47" t="s">
        <v>108</v>
      </c>
      <c r="E10" s="33"/>
      <c r="F10" s="33"/>
      <c r="G10" s="47" t="s">
        <v>238</v>
      </c>
      <c r="H10" s="47" t="s">
        <v>230</v>
      </c>
      <c r="I10" s="47" t="s">
        <v>231</v>
      </c>
      <c r="J10" s="34"/>
      <c r="K10" s="31"/>
      <c r="L10" s="33"/>
      <c r="M10" s="31"/>
      <c r="N10" s="31"/>
      <c r="O10" s="38"/>
      <c r="P10" s="41"/>
      <c r="Q10" s="33"/>
      <c r="R10" s="50" t="s">
        <v>404</v>
      </c>
      <c r="S10" s="39"/>
      <c r="T10" s="41"/>
      <c r="U10" s="33"/>
      <c r="V10" s="33"/>
      <c r="W10" s="33"/>
      <c r="X10" s="47" t="s">
        <v>407</v>
      </c>
    </row>
    <row r="11" spans="1:24" ht="52.5" x14ac:dyDescent="0.25">
      <c r="A11" s="32"/>
      <c r="B11" s="46" t="s">
        <v>84</v>
      </c>
      <c r="C11" s="33"/>
      <c r="D11" s="47" t="s">
        <v>109</v>
      </c>
      <c r="E11" s="33"/>
      <c r="F11" s="33"/>
      <c r="G11" s="47" t="s">
        <v>239</v>
      </c>
      <c r="H11" s="47" t="s">
        <v>222</v>
      </c>
      <c r="I11" s="47" t="s">
        <v>223</v>
      </c>
      <c r="J11" s="34"/>
      <c r="K11" s="31"/>
      <c r="L11" s="33"/>
      <c r="M11" s="31"/>
      <c r="N11" s="31"/>
      <c r="O11" s="38"/>
      <c r="P11" s="36"/>
      <c r="Q11" s="33"/>
      <c r="R11" s="50" t="s">
        <v>404</v>
      </c>
      <c r="S11" s="39"/>
      <c r="T11" s="42"/>
      <c r="U11" s="33"/>
      <c r="V11" s="33"/>
      <c r="W11" s="33"/>
      <c r="X11" s="47" t="s">
        <v>407</v>
      </c>
    </row>
    <row r="12" spans="1:24" ht="45" x14ac:dyDescent="0.25">
      <c r="A12" s="32"/>
      <c r="B12" s="46" t="s">
        <v>84</v>
      </c>
      <c r="C12" s="33"/>
      <c r="D12" s="47" t="s">
        <v>109</v>
      </c>
      <c r="E12" s="33"/>
      <c r="F12" s="33"/>
      <c r="G12" s="47" t="s">
        <v>240</v>
      </c>
      <c r="H12" s="47" t="s">
        <v>241</v>
      </c>
      <c r="I12" s="47" t="s">
        <v>242</v>
      </c>
      <c r="J12" s="34"/>
      <c r="K12" s="31"/>
      <c r="L12" s="33"/>
      <c r="M12" s="31"/>
      <c r="N12" s="31"/>
      <c r="O12" s="43"/>
      <c r="P12" s="41"/>
      <c r="Q12" s="33"/>
      <c r="R12" s="49"/>
      <c r="S12" s="39"/>
      <c r="T12" s="42"/>
      <c r="U12" s="33"/>
      <c r="V12" s="33"/>
      <c r="W12" s="33"/>
      <c r="X12" s="48"/>
    </row>
    <row r="13" spans="1:24" ht="31.5" x14ac:dyDescent="0.25">
      <c r="A13" s="32"/>
      <c r="B13" s="46" t="s">
        <v>85</v>
      </c>
      <c r="C13" s="33"/>
      <c r="D13" s="47" t="s">
        <v>110</v>
      </c>
      <c r="E13" s="33"/>
      <c r="F13" s="33"/>
      <c r="G13" s="47" t="s">
        <v>243</v>
      </c>
      <c r="H13" s="47" t="s">
        <v>241</v>
      </c>
      <c r="I13" s="47" t="s">
        <v>242</v>
      </c>
      <c r="J13" s="34"/>
      <c r="K13" s="31"/>
      <c r="L13" s="33"/>
      <c r="M13" s="31"/>
      <c r="N13" s="31"/>
      <c r="O13" s="37"/>
      <c r="P13" s="36"/>
      <c r="Q13" s="33"/>
      <c r="R13" s="49"/>
      <c r="S13" s="33"/>
      <c r="T13" s="42"/>
      <c r="U13" s="33"/>
      <c r="V13" s="33"/>
      <c r="W13" s="33"/>
      <c r="X13" s="48"/>
    </row>
    <row r="14" spans="1:24" ht="52.5" x14ac:dyDescent="0.25">
      <c r="A14" s="32"/>
      <c r="B14" s="46" t="s">
        <v>99</v>
      </c>
      <c r="C14" s="33"/>
      <c r="D14" s="47" t="s">
        <v>111</v>
      </c>
      <c r="E14" s="33"/>
      <c r="F14" s="33"/>
      <c r="G14" s="47" t="s">
        <v>244</v>
      </c>
      <c r="H14" s="47" t="s">
        <v>222</v>
      </c>
      <c r="I14" s="47" t="s">
        <v>223</v>
      </c>
      <c r="J14" s="34"/>
      <c r="K14" s="31"/>
      <c r="L14" s="33"/>
      <c r="M14" s="31"/>
      <c r="N14" s="31"/>
      <c r="O14" s="37"/>
      <c r="P14" s="36"/>
      <c r="Q14" s="33"/>
      <c r="R14" s="50" t="s">
        <v>405</v>
      </c>
      <c r="S14" s="33"/>
      <c r="T14" s="42"/>
      <c r="U14" s="33"/>
      <c r="V14" s="33"/>
      <c r="W14" s="33"/>
      <c r="X14" s="47" t="s">
        <v>409</v>
      </c>
    </row>
    <row r="15" spans="1:24" ht="52.5" x14ac:dyDescent="0.25">
      <c r="A15" s="32"/>
      <c r="B15" s="46" t="s">
        <v>99</v>
      </c>
      <c r="C15" s="33"/>
      <c r="D15" s="47" t="s">
        <v>112</v>
      </c>
      <c r="E15" s="33"/>
      <c r="F15" s="33"/>
      <c r="G15" s="47" t="s">
        <v>245</v>
      </c>
      <c r="H15" s="47" t="s">
        <v>236</v>
      </c>
      <c r="I15" s="47" t="s">
        <v>223</v>
      </c>
      <c r="J15" s="34"/>
      <c r="K15" s="31"/>
      <c r="L15" s="33"/>
      <c r="M15" s="31"/>
      <c r="N15" s="31"/>
      <c r="O15" s="37"/>
      <c r="P15" s="36"/>
      <c r="Q15" s="33"/>
      <c r="R15" s="50" t="s">
        <v>405</v>
      </c>
      <c r="S15" s="33"/>
      <c r="T15" s="36"/>
      <c r="U15" s="33"/>
      <c r="V15" s="33"/>
      <c r="W15" s="33"/>
      <c r="X15" s="47" t="s">
        <v>409</v>
      </c>
    </row>
    <row r="16" spans="1:24" ht="54" customHeight="1" x14ac:dyDescent="0.25">
      <c r="A16" s="32"/>
      <c r="B16" s="46" t="s">
        <v>84</v>
      </c>
      <c r="C16" s="33"/>
      <c r="D16" s="47" t="s">
        <v>113</v>
      </c>
      <c r="E16" s="33"/>
      <c r="F16" s="33"/>
      <c r="G16" s="47" t="s">
        <v>246</v>
      </c>
      <c r="H16" s="47" t="s">
        <v>241</v>
      </c>
      <c r="I16" s="47" t="s">
        <v>242</v>
      </c>
      <c r="J16" s="34"/>
      <c r="K16" s="31"/>
      <c r="L16" s="33"/>
      <c r="M16" s="31"/>
      <c r="N16" s="31"/>
      <c r="O16" s="37"/>
      <c r="P16" s="36"/>
      <c r="Q16" s="33"/>
      <c r="R16" s="49"/>
      <c r="S16" s="33"/>
      <c r="T16" s="42"/>
      <c r="U16" s="33"/>
      <c r="V16" s="33"/>
      <c r="W16" s="33"/>
      <c r="X16" s="48"/>
    </row>
    <row r="17" spans="1:24" ht="45" x14ac:dyDescent="0.25">
      <c r="A17" s="32"/>
      <c r="B17" s="46" t="s">
        <v>84</v>
      </c>
      <c r="C17" s="33"/>
      <c r="D17" s="47" t="s">
        <v>108</v>
      </c>
      <c r="E17" s="33"/>
      <c r="F17" s="33"/>
      <c r="G17" s="47" t="s">
        <v>247</v>
      </c>
      <c r="H17" s="47" t="s">
        <v>230</v>
      </c>
      <c r="I17" s="47" t="s">
        <v>231</v>
      </c>
      <c r="J17" s="34"/>
      <c r="K17" s="31"/>
      <c r="L17" s="33"/>
      <c r="M17" s="31"/>
      <c r="N17" s="31"/>
      <c r="O17" s="37"/>
      <c r="P17" s="36"/>
      <c r="Q17" s="33"/>
      <c r="R17" s="50" t="s">
        <v>405</v>
      </c>
      <c r="S17" s="33"/>
      <c r="T17" s="36"/>
      <c r="U17" s="33"/>
      <c r="V17" s="33"/>
      <c r="W17" s="33"/>
      <c r="X17" s="47" t="s">
        <v>409</v>
      </c>
    </row>
    <row r="18" spans="1:24" ht="60" customHeight="1" x14ac:dyDescent="0.25">
      <c r="A18" s="32"/>
      <c r="B18" s="46" t="s">
        <v>84</v>
      </c>
      <c r="C18" s="33"/>
      <c r="D18" s="47" t="s">
        <v>114</v>
      </c>
      <c r="E18" s="33"/>
      <c r="F18" s="33"/>
      <c r="G18" s="47" t="s">
        <v>248</v>
      </c>
      <c r="H18" s="47" t="s">
        <v>222</v>
      </c>
      <c r="I18" s="47" t="s">
        <v>223</v>
      </c>
      <c r="J18" s="34"/>
      <c r="K18" s="31"/>
      <c r="L18" s="33"/>
      <c r="M18" s="31"/>
      <c r="N18" s="31"/>
      <c r="O18" s="35"/>
      <c r="P18" s="41"/>
      <c r="Q18" s="33"/>
      <c r="R18" s="50" t="s">
        <v>405</v>
      </c>
      <c r="S18" s="33"/>
      <c r="T18" s="41"/>
      <c r="U18" s="33"/>
      <c r="V18" s="33"/>
      <c r="W18" s="33"/>
      <c r="X18" s="47" t="s">
        <v>409</v>
      </c>
    </row>
    <row r="19" spans="1:24" ht="73.5" x14ac:dyDescent="0.25">
      <c r="A19" s="32"/>
      <c r="B19" s="46" t="s">
        <v>99</v>
      </c>
      <c r="C19" s="33"/>
      <c r="D19" s="47" t="s">
        <v>115</v>
      </c>
      <c r="E19" s="33"/>
      <c r="F19" s="33"/>
      <c r="G19" s="47" t="s">
        <v>249</v>
      </c>
      <c r="H19" s="47" t="s">
        <v>227</v>
      </c>
      <c r="I19" s="47" t="s">
        <v>228</v>
      </c>
      <c r="J19" s="34"/>
      <c r="K19" s="31"/>
      <c r="L19" s="33"/>
      <c r="M19" s="31"/>
      <c r="N19" s="31"/>
      <c r="O19" s="38"/>
      <c r="P19" s="41"/>
      <c r="Q19" s="33"/>
      <c r="R19" s="50" t="s">
        <v>405</v>
      </c>
      <c r="S19" s="33"/>
      <c r="T19" s="41"/>
      <c r="U19" s="33"/>
      <c r="V19" s="33"/>
      <c r="W19" s="33"/>
      <c r="X19" s="47" t="s">
        <v>409</v>
      </c>
    </row>
    <row r="20" spans="1:24" ht="45" x14ac:dyDescent="0.25">
      <c r="A20" s="32"/>
      <c r="B20" s="46" t="s">
        <v>84</v>
      </c>
      <c r="C20" s="33"/>
      <c r="D20" s="47" t="s">
        <v>116</v>
      </c>
      <c r="E20" s="33"/>
      <c r="F20" s="33"/>
      <c r="G20" s="47" t="s">
        <v>250</v>
      </c>
      <c r="H20" s="47" t="s">
        <v>241</v>
      </c>
      <c r="I20" s="47" t="s">
        <v>251</v>
      </c>
      <c r="J20" s="34"/>
      <c r="K20" s="31"/>
      <c r="L20" s="33"/>
      <c r="M20" s="31"/>
      <c r="N20" s="31"/>
      <c r="O20" s="38"/>
      <c r="P20" s="41"/>
      <c r="Q20" s="33"/>
      <c r="R20" s="49"/>
      <c r="S20" s="33"/>
      <c r="T20" s="41"/>
      <c r="U20" s="33"/>
      <c r="V20" s="33"/>
      <c r="W20" s="33"/>
      <c r="X20" s="48"/>
    </row>
    <row r="21" spans="1:24" ht="63" x14ac:dyDescent="0.25">
      <c r="A21" s="32"/>
      <c r="B21" s="46" t="s">
        <v>98</v>
      </c>
      <c r="C21" s="33"/>
      <c r="D21" s="47" t="s">
        <v>117</v>
      </c>
      <c r="E21" s="33"/>
      <c r="F21" s="33"/>
      <c r="G21" s="47" t="s">
        <v>252</v>
      </c>
      <c r="H21" s="47" t="s">
        <v>253</v>
      </c>
      <c r="I21" s="47" t="s">
        <v>254</v>
      </c>
      <c r="J21" s="34"/>
      <c r="K21" s="31"/>
      <c r="L21" s="33"/>
      <c r="M21" s="31"/>
      <c r="N21" s="31"/>
      <c r="O21" s="43"/>
      <c r="P21" s="36"/>
      <c r="Q21" s="33"/>
      <c r="R21" s="50" t="s">
        <v>404</v>
      </c>
      <c r="S21" s="39"/>
      <c r="T21" s="42"/>
      <c r="U21" s="33"/>
      <c r="V21" s="33"/>
      <c r="W21" s="33"/>
      <c r="X21" s="47" t="s">
        <v>409</v>
      </c>
    </row>
    <row r="22" spans="1:24" ht="52.5" customHeight="1" x14ac:dyDescent="0.25">
      <c r="A22" s="32"/>
      <c r="B22" s="46" t="s">
        <v>84</v>
      </c>
      <c r="C22" s="33"/>
      <c r="D22" s="47" t="s">
        <v>118</v>
      </c>
      <c r="E22" s="33"/>
      <c r="F22" s="33"/>
      <c r="G22" s="47" t="s">
        <v>255</v>
      </c>
      <c r="H22" s="47" t="s">
        <v>241</v>
      </c>
      <c r="I22" s="47" t="s">
        <v>242</v>
      </c>
      <c r="J22" s="34"/>
      <c r="K22" s="31"/>
      <c r="L22" s="33"/>
      <c r="M22" s="31"/>
      <c r="N22" s="31"/>
      <c r="O22" s="38"/>
      <c r="P22" s="36"/>
      <c r="Q22" s="33"/>
      <c r="R22" s="49"/>
      <c r="S22" s="33"/>
      <c r="T22" s="42"/>
      <c r="U22" s="33"/>
      <c r="V22" s="33"/>
      <c r="W22" s="33"/>
      <c r="X22" s="48"/>
    </row>
    <row r="23" spans="1:24" ht="45" x14ac:dyDescent="0.25">
      <c r="A23" s="32"/>
      <c r="B23" s="46" t="s">
        <v>84</v>
      </c>
      <c r="C23" s="33"/>
      <c r="D23" s="47" t="s">
        <v>119</v>
      </c>
      <c r="E23" s="33"/>
      <c r="F23" s="33"/>
      <c r="G23" s="47" t="s">
        <v>256</v>
      </c>
      <c r="H23" s="47" t="s">
        <v>257</v>
      </c>
      <c r="I23" s="47" t="s">
        <v>258</v>
      </c>
      <c r="J23" s="34"/>
      <c r="K23" s="31"/>
      <c r="L23" s="32"/>
      <c r="M23" s="31"/>
      <c r="N23" s="31"/>
      <c r="O23" s="37"/>
      <c r="P23" s="44"/>
      <c r="Q23" s="32"/>
      <c r="R23" s="50" t="s">
        <v>405</v>
      </c>
      <c r="S23" s="32"/>
      <c r="T23" s="45"/>
      <c r="U23" s="32"/>
      <c r="V23" s="32"/>
      <c r="W23" s="32"/>
      <c r="X23" s="47" t="s">
        <v>409</v>
      </c>
    </row>
    <row r="24" spans="1:24" ht="45" x14ac:dyDescent="0.25">
      <c r="A24" s="32"/>
      <c r="B24" s="46" t="s">
        <v>84</v>
      </c>
      <c r="C24" s="33"/>
      <c r="D24" s="47" t="s">
        <v>120</v>
      </c>
      <c r="E24" s="33"/>
      <c r="F24" s="33"/>
      <c r="G24" s="47" t="s">
        <v>259</v>
      </c>
      <c r="H24" s="47" t="s">
        <v>241</v>
      </c>
      <c r="I24" s="47" t="s">
        <v>242</v>
      </c>
      <c r="J24" s="34"/>
      <c r="K24" s="31"/>
      <c r="L24" s="32"/>
      <c r="M24" s="31"/>
      <c r="N24" s="31"/>
      <c r="O24" s="38"/>
      <c r="P24" s="44"/>
      <c r="Q24" s="32"/>
      <c r="R24" s="49"/>
      <c r="S24" s="32"/>
      <c r="T24" s="45"/>
      <c r="U24" s="32"/>
      <c r="V24" s="32"/>
      <c r="W24" s="32"/>
      <c r="X24" s="48"/>
    </row>
    <row r="25" spans="1:24" ht="74.25" customHeight="1" x14ac:dyDescent="0.25">
      <c r="A25" s="32"/>
      <c r="B25" s="46" t="s">
        <v>84</v>
      </c>
      <c r="C25" s="33"/>
      <c r="D25" s="47" t="s">
        <v>121</v>
      </c>
      <c r="E25" s="33"/>
      <c r="F25" s="33"/>
      <c r="G25" s="47" t="s">
        <v>260</v>
      </c>
      <c r="H25" s="47" t="s">
        <v>261</v>
      </c>
      <c r="I25" s="47" t="s">
        <v>231</v>
      </c>
      <c r="J25" s="34"/>
      <c r="K25" s="31"/>
      <c r="L25" s="32"/>
      <c r="M25" s="31"/>
      <c r="N25" s="31"/>
      <c r="O25" s="37"/>
      <c r="P25" s="44"/>
      <c r="Q25" s="32"/>
      <c r="R25" s="50" t="s">
        <v>405</v>
      </c>
      <c r="S25" s="32"/>
      <c r="T25" s="45"/>
      <c r="U25" s="32"/>
      <c r="V25" s="32"/>
      <c r="W25" s="32"/>
      <c r="X25" s="47" t="s">
        <v>410</v>
      </c>
    </row>
    <row r="26" spans="1:24" ht="52.5" x14ac:dyDescent="0.25">
      <c r="A26" s="32"/>
      <c r="B26" s="46" t="s">
        <v>84</v>
      </c>
      <c r="C26" s="33"/>
      <c r="D26" s="47" t="s">
        <v>122</v>
      </c>
      <c r="E26" s="33"/>
      <c r="F26" s="33"/>
      <c r="G26" s="47" t="s">
        <v>262</v>
      </c>
      <c r="H26" s="47" t="s">
        <v>236</v>
      </c>
      <c r="I26" s="47" t="s">
        <v>223</v>
      </c>
      <c r="J26" s="34"/>
      <c r="K26" s="31"/>
      <c r="L26" s="32"/>
      <c r="M26" s="31"/>
      <c r="N26" s="31"/>
      <c r="O26" s="38"/>
      <c r="P26" s="44"/>
      <c r="Q26" s="32"/>
      <c r="R26" s="50" t="s">
        <v>405</v>
      </c>
      <c r="S26" s="32"/>
      <c r="T26" s="45"/>
      <c r="U26" s="32"/>
      <c r="V26" s="32"/>
      <c r="W26" s="32"/>
      <c r="X26" s="47" t="s">
        <v>410</v>
      </c>
    </row>
    <row r="27" spans="1:24" ht="45" x14ac:dyDescent="0.25">
      <c r="A27" s="32"/>
      <c r="B27" s="46" t="s">
        <v>84</v>
      </c>
      <c r="C27" s="33"/>
      <c r="D27" s="47" t="s">
        <v>123</v>
      </c>
      <c r="E27" s="33"/>
      <c r="F27" s="33"/>
      <c r="G27" s="47" t="s">
        <v>263</v>
      </c>
      <c r="H27" s="47" t="s">
        <v>241</v>
      </c>
      <c r="I27" s="47" t="s">
        <v>242</v>
      </c>
      <c r="J27" s="34"/>
      <c r="K27" s="31"/>
      <c r="L27" s="32"/>
      <c r="M27" s="31"/>
      <c r="N27" s="31"/>
      <c r="O27" s="37"/>
      <c r="P27" s="44"/>
      <c r="Q27" s="32"/>
      <c r="R27" s="49"/>
      <c r="S27" s="32"/>
      <c r="T27" s="45"/>
      <c r="U27" s="32"/>
      <c r="V27" s="32"/>
      <c r="W27" s="32"/>
      <c r="X27" s="48"/>
    </row>
    <row r="28" spans="1:24" ht="78.75" customHeight="1" x14ac:dyDescent="0.25">
      <c r="A28" s="32"/>
      <c r="B28" s="46" t="s">
        <v>84</v>
      </c>
      <c r="C28" s="33"/>
      <c r="D28" s="47" t="s">
        <v>124</v>
      </c>
      <c r="E28" s="33"/>
      <c r="F28" s="33"/>
      <c r="G28" s="47" t="s">
        <v>264</v>
      </c>
      <c r="H28" s="47" t="s">
        <v>222</v>
      </c>
      <c r="I28" s="47" t="s">
        <v>223</v>
      </c>
      <c r="J28" s="34"/>
      <c r="K28" s="31"/>
      <c r="L28" s="32"/>
      <c r="M28" s="31"/>
      <c r="N28" s="31"/>
      <c r="O28" s="35"/>
      <c r="P28" s="44"/>
      <c r="Q28" s="32"/>
      <c r="R28" s="50" t="s">
        <v>405</v>
      </c>
      <c r="S28" s="32"/>
      <c r="T28" s="45"/>
      <c r="U28" s="32"/>
      <c r="V28" s="32"/>
      <c r="W28" s="32"/>
      <c r="X28" s="47" t="s">
        <v>411</v>
      </c>
    </row>
    <row r="29" spans="1:24" ht="45" x14ac:dyDescent="0.25">
      <c r="A29" s="32"/>
      <c r="B29" s="46" t="s">
        <v>84</v>
      </c>
      <c r="C29" s="33"/>
      <c r="D29" s="47" t="s">
        <v>125</v>
      </c>
      <c r="E29" s="33"/>
      <c r="F29" s="33"/>
      <c r="G29" s="47" t="s">
        <v>265</v>
      </c>
      <c r="H29" s="47" t="s">
        <v>233</v>
      </c>
      <c r="I29" s="47" t="s">
        <v>234</v>
      </c>
      <c r="J29" s="34"/>
      <c r="K29" s="31"/>
      <c r="L29" s="32"/>
      <c r="M29" s="31"/>
      <c r="N29" s="31"/>
      <c r="O29" s="38"/>
      <c r="P29" s="44"/>
      <c r="Q29" s="32"/>
      <c r="R29" s="50" t="s">
        <v>405</v>
      </c>
      <c r="S29" s="32"/>
      <c r="T29" s="45"/>
      <c r="U29" s="32"/>
      <c r="V29" s="32"/>
      <c r="W29" s="32"/>
      <c r="X29" s="47" t="s">
        <v>411</v>
      </c>
    </row>
    <row r="30" spans="1:24" ht="52.5" x14ac:dyDescent="0.25">
      <c r="A30" s="32"/>
      <c r="B30" s="46" t="s">
        <v>84</v>
      </c>
      <c r="C30" s="33"/>
      <c r="D30" s="47" t="s">
        <v>126</v>
      </c>
      <c r="E30" s="33"/>
      <c r="F30" s="33"/>
      <c r="G30" s="47" t="s">
        <v>266</v>
      </c>
      <c r="H30" s="47" t="s">
        <v>241</v>
      </c>
      <c r="I30" s="47" t="s">
        <v>223</v>
      </c>
      <c r="J30" s="34"/>
      <c r="K30" s="31"/>
      <c r="L30" s="32"/>
      <c r="M30" s="31"/>
      <c r="N30" s="31"/>
      <c r="O30" s="38"/>
      <c r="P30" s="44"/>
      <c r="Q30" s="32"/>
      <c r="R30" s="49"/>
      <c r="S30" s="32"/>
      <c r="T30" s="44"/>
      <c r="U30" s="32"/>
      <c r="V30" s="32"/>
      <c r="W30" s="32"/>
      <c r="X30" s="48"/>
    </row>
    <row r="31" spans="1:24" ht="65.25" customHeight="1" x14ac:dyDescent="0.25">
      <c r="A31" s="32"/>
      <c r="B31" s="46" t="s">
        <v>84</v>
      </c>
      <c r="C31" s="33"/>
      <c r="D31" s="47" t="s">
        <v>127</v>
      </c>
      <c r="E31" s="33"/>
      <c r="F31" s="33"/>
      <c r="G31" s="47" t="s">
        <v>267</v>
      </c>
      <c r="H31" s="47" t="s">
        <v>253</v>
      </c>
      <c r="I31" s="47" t="s">
        <v>254</v>
      </c>
      <c r="J31" s="34"/>
      <c r="K31" s="31"/>
      <c r="L31" s="32"/>
      <c r="M31" s="31"/>
      <c r="N31" s="31"/>
      <c r="O31" s="38"/>
      <c r="P31" s="44"/>
      <c r="Q31" s="32"/>
      <c r="R31" s="50" t="s">
        <v>405</v>
      </c>
      <c r="S31" s="32"/>
      <c r="T31" s="45"/>
      <c r="U31" s="32"/>
      <c r="V31" s="32"/>
      <c r="W31" s="32"/>
      <c r="X31" s="47" t="s">
        <v>411</v>
      </c>
    </row>
    <row r="32" spans="1:24" ht="45" x14ac:dyDescent="0.25">
      <c r="A32" s="32"/>
      <c r="B32" s="46" t="s">
        <v>84</v>
      </c>
      <c r="C32" s="33"/>
      <c r="D32" s="47" t="s">
        <v>128</v>
      </c>
      <c r="E32" s="33"/>
      <c r="F32" s="33"/>
      <c r="G32" s="47" t="s">
        <v>268</v>
      </c>
      <c r="H32" s="47" t="s">
        <v>241</v>
      </c>
      <c r="I32" s="47" t="s">
        <v>251</v>
      </c>
      <c r="J32" s="34"/>
      <c r="K32" s="31"/>
      <c r="L32" s="32"/>
      <c r="M32" s="31"/>
      <c r="N32" s="31"/>
      <c r="O32" s="38"/>
      <c r="P32" s="44"/>
      <c r="Q32" s="32"/>
      <c r="R32" s="49"/>
      <c r="S32" s="32"/>
      <c r="T32" s="44"/>
      <c r="U32" s="32"/>
      <c r="V32" s="32"/>
      <c r="W32" s="32"/>
      <c r="X32" s="48"/>
    </row>
    <row r="33" spans="1:24" ht="52.5" x14ac:dyDescent="0.25">
      <c r="A33" s="32"/>
      <c r="B33" s="46" t="s">
        <v>84</v>
      </c>
      <c r="C33" s="33"/>
      <c r="D33" s="47" t="s">
        <v>129</v>
      </c>
      <c r="E33" s="33"/>
      <c r="F33" s="33"/>
      <c r="G33" s="47" t="s">
        <v>269</v>
      </c>
      <c r="H33" s="47" t="s">
        <v>222</v>
      </c>
      <c r="I33" s="47" t="s">
        <v>223</v>
      </c>
      <c r="J33" s="34"/>
      <c r="K33" s="31"/>
      <c r="L33" s="32"/>
      <c r="M33" s="31"/>
      <c r="N33" s="31"/>
      <c r="O33" s="38"/>
      <c r="P33" s="44"/>
      <c r="Q33" s="32"/>
      <c r="R33" s="50" t="s">
        <v>405</v>
      </c>
      <c r="S33" s="39"/>
      <c r="T33" s="45"/>
      <c r="U33" s="32"/>
      <c r="V33" s="32"/>
      <c r="W33" s="32"/>
      <c r="X33" s="47" t="s">
        <v>411</v>
      </c>
    </row>
    <row r="34" spans="1:24" ht="63" x14ac:dyDescent="0.25">
      <c r="A34" s="32"/>
      <c r="B34" s="46" t="s">
        <v>84</v>
      </c>
      <c r="C34" s="33"/>
      <c r="D34" s="47" t="s">
        <v>130</v>
      </c>
      <c r="E34" s="33"/>
      <c r="F34" s="33"/>
      <c r="G34" s="47" t="s">
        <v>270</v>
      </c>
      <c r="H34" s="47" t="s">
        <v>236</v>
      </c>
      <c r="I34" s="47" t="s">
        <v>223</v>
      </c>
      <c r="J34" s="34"/>
      <c r="K34" s="31"/>
      <c r="L34" s="32"/>
      <c r="M34" s="31"/>
      <c r="N34" s="31"/>
      <c r="O34" s="37"/>
      <c r="P34" s="44"/>
      <c r="Q34" s="32"/>
      <c r="R34" s="50" t="s">
        <v>405</v>
      </c>
      <c r="S34" s="32"/>
      <c r="T34" s="45"/>
      <c r="U34" s="32"/>
      <c r="V34" s="32"/>
      <c r="W34" s="32"/>
      <c r="X34" s="47" t="s">
        <v>411</v>
      </c>
    </row>
    <row r="35" spans="1:24" ht="45" x14ac:dyDescent="0.25">
      <c r="A35" s="32"/>
      <c r="B35" s="46" t="s">
        <v>84</v>
      </c>
      <c r="C35" s="33"/>
      <c r="D35" s="47" t="s">
        <v>131</v>
      </c>
      <c r="E35" s="33"/>
      <c r="F35" s="33"/>
      <c r="G35" s="47" t="s">
        <v>271</v>
      </c>
      <c r="H35" s="47" t="s">
        <v>230</v>
      </c>
      <c r="I35" s="47" t="s">
        <v>231</v>
      </c>
      <c r="J35" s="34"/>
      <c r="K35" s="31"/>
      <c r="L35" s="32"/>
      <c r="M35" s="31"/>
      <c r="N35" s="31"/>
      <c r="O35" s="37"/>
      <c r="P35" s="44"/>
      <c r="Q35" s="32"/>
      <c r="R35" s="50" t="s">
        <v>405</v>
      </c>
      <c r="S35" s="32"/>
      <c r="T35" s="45"/>
      <c r="U35" s="32"/>
      <c r="V35" s="32"/>
      <c r="W35" s="32"/>
      <c r="X35" s="47" t="s">
        <v>411</v>
      </c>
    </row>
    <row r="36" spans="1:24" ht="63" x14ac:dyDescent="0.25">
      <c r="A36" s="32"/>
      <c r="B36" s="46" t="s">
        <v>84</v>
      </c>
      <c r="C36" s="33"/>
      <c r="D36" s="47" t="s">
        <v>132</v>
      </c>
      <c r="E36" s="33"/>
      <c r="F36" s="33"/>
      <c r="G36" s="47" t="s">
        <v>272</v>
      </c>
      <c r="H36" s="47" t="s">
        <v>241</v>
      </c>
      <c r="I36" s="47" t="s">
        <v>223</v>
      </c>
      <c r="J36" s="34"/>
      <c r="K36" s="31"/>
      <c r="L36" s="32"/>
      <c r="M36" s="31"/>
      <c r="N36" s="31"/>
      <c r="O36" s="38"/>
      <c r="P36" s="44"/>
      <c r="Q36" s="32"/>
      <c r="R36" s="49"/>
      <c r="S36" s="32"/>
      <c r="T36" s="45"/>
      <c r="U36" s="32"/>
      <c r="V36" s="32"/>
      <c r="W36" s="32"/>
      <c r="X36" s="48"/>
    </row>
    <row r="37" spans="1:24" ht="45" x14ac:dyDescent="0.25">
      <c r="A37" s="32"/>
      <c r="B37" s="46" t="s">
        <v>84</v>
      </c>
      <c r="C37" s="33"/>
      <c r="D37" s="47" t="s">
        <v>133</v>
      </c>
      <c r="E37" s="33"/>
      <c r="F37" s="33"/>
      <c r="G37" s="47" t="s">
        <v>273</v>
      </c>
      <c r="H37" s="47" t="s">
        <v>274</v>
      </c>
      <c r="I37" s="47" t="s">
        <v>275</v>
      </c>
      <c r="J37" s="34"/>
      <c r="K37" s="31"/>
      <c r="L37" s="32"/>
      <c r="M37" s="31"/>
      <c r="N37" s="31"/>
      <c r="O37" s="38"/>
      <c r="P37" s="44"/>
      <c r="Q37" s="32"/>
      <c r="R37" s="50" t="s">
        <v>406</v>
      </c>
      <c r="S37" s="32"/>
      <c r="T37" s="45"/>
      <c r="U37" s="32"/>
      <c r="V37" s="32"/>
      <c r="W37" s="32"/>
      <c r="X37" s="47" t="s">
        <v>412</v>
      </c>
    </row>
    <row r="38" spans="1:24" ht="52.5" x14ac:dyDescent="0.25">
      <c r="A38" s="32"/>
      <c r="B38" s="46" t="s">
        <v>84</v>
      </c>
      <c r="C38" s="33"/>
      <c r="D38" s="47" t="s">
        <v>134</v>
      </c>
      <c r="E38" s="33"/>
      <c r="F38" s="33"/>
      <c r="G38" s="47" t="s">
        <v>276</v>
      </c>
      <c r="H38" s="47" t="s">
        <v>241</v>
      </c>
      <c r="I38" s="47" t="s">
        <v>242</v>
      </c>
      <c r="J38" s="34"/>
      <c r="K38" s="31"/>
      <c r="L38" s="32"/>
      <c r="M38" s="31"/>
      <c r="N38" s="31"/>
      <c r="O38" s="38"/>
      <c r="P38" s="44"/>
      <c r="Q38" s="32"/>
      <c r="R38" s="49"/>
      <c r="S38" s="38"/>
      <c r="T38" s="45"/>
      <c r="U38" s="32"/>
      <c r="V38" s="32"/>
      <c r="W38" s="32"/>
      <c r="X38" s="48"/>
    </row>
    <row r="39" spans="1:24" ht="52.5" x14ac:dyDescent="0.25">
      <c r="A39" s="32"/>
      <c r="B39" s="46" t="s">
        <v>84</v>
      </c>
      <c r="C39" s="33"/>
      <c r="D39" s="47" t="s">
        <v>135</v>
      </c>
      <c r="E39" s="33"/>
      <c r="F39" s="33"/>
      <c r="G39" s="47" t="s">
        <v>277</v>
      </c>
      <c r="H39" s="47" t="s">
        <v>241</v>
      </c>
      <c r="I39" s="47" t="s">
        <v>242</v>
      </c>
      <c r="J39" s="34"/>
      <c r="K39" s="31"/>
      <c r="L39" s="32"/>
      <c r="M39" s="31"/>
      <c r="N39" s="31"/>
      <c r="O39" s="37"/>
      <c r="P39" s="44"/>
      <c r="Q39" s="32"/>
      <c r="R39" s="49"/>
      <c r="S39" s="38"/>
      <c r="T39" s="45"/>
      <c r="U39" s="32"/>
      <c r="V39" s="32"/>
      <c r="W39" s="32"/>
      <c r="X39" s="48"/>
    </row>
    <row r="40" spans="1:24" ht="63.75" customHeight="1" x14ac:dyDescent="0.25">
      <c r="A40" s="32"/>
      <c r="B40" s="46" t="s">
        <v>84</v>
      </c>
      <c r="C40" s="33"/>
      <c r="D40" s="47" t="s">
        <v>136</v>
      </c>
      <c r="E40" s="33"/>
      <c r="F40" s="33"/>
      <c r="G40" s="47" t="s">
        <v>278</v>
      </c>
      <c r="H40" s="47" t="s">
        <v>257</v>
      </c>
      <c r="I40" s="47" t="s">
        <v>258</v>
      </c>
      <c r="J40" s="34"/>
      <c r="K40" s="31"/>
      <c r="L40" s="32"/>
      <c r="M40" s="31"/>
      <c r="N40" s="31"/>
      <c r="O40" s="38"/>
      <c r="P40" s="44"/>
      <c r="Q40" s="32"/>
      <c r="R40" s="50" t="s">
        <v>406</v>
      </c>
      <c r="S40" s="38"/>
      <c r="T40" s="45"/>
      <c r="U40" s="32"/>
      <c r="V40" s="32"/>
      <c r="W40" s="32"/>
      <c r="X40" s="47" t="s">
        <v>412</v>
      </c>
    </row>
    <row r="41" spans="1:24" ht="45" x14ac:dyDescent="0.25">
      <c r="A41" s="32"/>
      <c r="B41" s="46" t="s">
        <v>84</v>
      </c>
      <c r="C41" s="33"/>
      <c r="D41" s="47" t="s">
        <v>137</v>
      </c>
      <c r="E41" s="33"/>
      <c r="F41" s="33"/>
      <c r="G41" s="47" t="s">
        <v>279</v>
      </c>
      <c r="H41" s="47" t="s">
        <v>253</v>
      </c>
      <c r="I41" s="47" t="s">
        <v>254</v>
      </c>
      <c r="J41" s="34"/>
      <c r="K41" s="31"/>
      <c r="L41" s="32"/>
      <c r="M41" s="31"/>
      <c r="N41" s="31"/>
      <c r="O41" s="38"/>
      <c r="P41" s="44"/>
      <c r="Q41" s="32"/>
      <c r="R41" s="50" t="s">
        <v>406</v>
      </c>
      <c r="S41" s="38"/>
      <c r="T41" s="45"/>
      <c r="U41" s="32"/>
      <c r="V41" s="32"/>
      <c r="W41" s="32"/>
      <c r="X41" s="47" t="s">
        <v>412</v>
      </c>
    </row>
    <row r="42" spans="1:24" ht="45" x14ac:dyDescent="0.25">
      <c r="A42" s="32"/>
      <c r="B42" s="46" t="s">
        <v>84</v>
      </c>
      <c r="C42" s="33"/>
      <c r="D42" s="47" t="s">
        <v>138</v>
      </c>
      <c r="E42" s="33"/>
      <c r="F42" s="33"/>
      <c r="G42" s="47" t="s">
        <v>280</v>
      </c>
      <c r="H42" s="47" t="s">
        <v>274</v>
      </c>
      <c r="I42" s="47" t="s">
        <v>275</v>
      </c>
      <c r="J42" s="34"/>
      <c r="K42" s="31"/>
      <c r="L42" s="32"/>
      <c r="M42" s="31"/>
      <c r="N42" s="31"/>
      <c r="O42" s="38"/>
      <c r="P42" s="44"/>
      <c r="Q42" s="32"/>
      <c r="R42" s="50" t="s">
        <v>406</v>
      </c>
      <c r="S42" s="38"/>
      <c r="T42" s="45"/>
      <c r="U42" s="32"/>
      <c r="V42" s="32"/>
      <c r="W42" s="32"/>
      <c r="X42" s="47" t="s">
        <v>412</v>
      </c>
    </row>
    <row r="43" spans="1:24" ht="45" x14ac:dyDescent="0.25">
      <c r="A43" s="32"/>
      <c r="B43" s="46" t="s">
        <v>84</v>
      </c>
      <c r="C43" s="33"/>
      <c r="D43" s="47" t="s">
        <v>139</v>
      </c>
      <c r="E43" s="33"/>
      <c r="F43" s="33"/>
      <c r="G43" s="47" t="s">
        <v>281</v>
      </c>
      <c r="H43" s="47" t="s">
        <v>257</v>
      </c>
      <c r="I43" s="47" t="s">
        <v>258</v>
      </c>
      <c r="J43" s="34"/>
      <c r="K43" s="31"/>
      <c r="L43" s="32"/>
      <c r="M43" s="31"/>
      <c r="N43" s="31"/>
      <c r="O43" s="38"/>
      <c r="P43" s="44"/>
      <c r="Q43" s="32"/>
      <c r="R43" s="50" t="s">
        <v>406</v>
      </c>
      <c r="S43" s="38"/>
      <c r="T43" s="45"/>
      <c r="U43" s="32"/>
      <c r="V43" s="32"/>
      <c r="W43" s="32"/>
      <c r="X43" s="47" t="s">
        <v>412</v>
      </c>
    </row>
    <row r="44" spans="1:24" ht="45" x14ac:dyDescent="0.25">
      <c r="A44" s="32"/>
      <c r="B44" s="46" t="s">
        <v>84</v>
      </c>
      <c r="C44" s="33"/>
      <c r="D44" s="47" t="s">
        <v>140</v>
      </c>
      <c r="E44" s="33"/>
      <c r="F44" s="33"/>
      <c r="G44" s="47" t="s">
        <v>282</v>
      </c>
      <c r="H44" s="47" t="s">
        <v>253</v>
      </c>
      <c r="I44" s="47" t="s">
        <v>254</v>
      </c>
      <c r="J44" s="34"/>
      <c r="K44" s="31"/>
      <c r="L44" s="32"/>
      <c r="M44" s="31"/>
      <c r="N44" s="31"/>
      <c r="O44" s="38"/>
      <c r="P44" s="44"/>
      <c r="Q44" s="32"/>
      <c r="R44" s="50" t="s">
        <v>406</v>
      </c>
      <c r="S44" s="32"/>
      <c r="T44" s="45"/>
      <c r="U44" s="32"/>
      <c r="V44" s="32"/>
      <c r="W44" s="32"/>
      <c r="X44" s="47" t="s">
        <v>412</v>
      </c>
    </row>
    <row r="45" spans="1:24" ht="84" x14ac:dyDescent="0.25">
      <c r="A45" s="32"/>
      <c r="B45" s="46" t="s">
        <v>84</v>
      </c>
      <c r="C45" s="33"/>
      <c r="D45" s="47" t="s">
        <v>141</v>
      </c>
      <c r="E45" s="33"/>
      <c r="F45" s="33"/>
      <c r="G45" s="47" t="s">
        <v>283</v>
      </c>
      <c r="H45" s="47" t="s">
        <v>257</v>
      </c>
      <c r="I45" s="47" t="s">
        <v>258</v>
      </c>
      <c r="J45" s="34"/>
      <c r="K45" s="31"/>
      <c r="L45" s="32"/>
      <c r="M45" s="31"/>
      <c r="N45" s="31"/>
      <c r="O45" s="38"/>
      <c r="P45" s="44"/>
      <c r="Q45" s="32"/>
      <c r="R45" s="50" t="s">
        <v>405</v>
      </c>
      <c r="S45" s="39"/>
      <c r="T45" s="45"/>
      <c r="U45" s="32"/>
      <c r="V45" s="32"/>
      <c r="W45" s="32"/>
      <c r="X45" s="47" t="s">
        <v>413</v>
      </c>
    </row>
    <row r="46" spans="1:24" ht="31.5" x14ac:dyDescent="0.25">
      <c r="A46" s="32"/>
      <c r="B46" s="46" t="s">
        <v>98</v>
      </c>
      <c r="C46" s="33"/>
      <c r="D46" s="47" t="s">
        <v>142</v>
      </c>
      <c r="E46" s="33"/>
      <c r="F46" s="33"/>
      <c r="G46" s="47" t="s">
        <v>284</v>
      </c>
      <c r="H46" s="47" t="s">
        <v>241</v>
      </c>
      <c r="I46" s="47" t="s">
        <v>242</v>
      </c>
      <c r="J46" s="34"/>
      <c r="K46" s="31"/>
      <c r="L46" s="32"/>
      <c r="M46" s="31"/>
      <c r="N46" s="31"/>
      <c r="O46" s="38"/>
      <c r="P46" s="44"/>
      <c r="Q46" s="32"/>
      <c r="R46" s="49"/>
      <c r="S46" s="32"/>
      <c r="T46" s="45"/>
      <c r="U46" s="32"/>
      <c r="V46" s="32"/>
      <c r="W46" s="32"/>
      <c r="X46" s="48"/>
    </row>
    <row r="47" spans="1:24" ht="52.5" x14ac:dyDescent="0.25">
      <c r="A47" s="32"/>
      <c r="B47" s="46" t="s">
        <v>84</v>
      </c>
      <c r="C47" s="33"/>
      <c r="D47" s="47" t="s">
        <v>143</v>
      </c>
      <c r="E47" s="33"/>
      <c r="F47" s="33"/>
      <c r="G47" s="47" t="s">
        <v>285</v>
      </c>
      <c r="H47" s="47" t="s">
        <v>222</v>
      </c>
      <c r="I47" s="47" t="s">
        <v>223</v>
      </c>
      <c r="J47" s="34"/>
      <c r="K47" s="31"/>
      <c r="L47" s="32"/>
      <c r="M47" s="31"/>
      <c r="N47" s="31"/>
      <c r="O47" s="37"/>
      <c r="P47" s="44"/>
      <c r="Q47" s="32"/>
      <c r="R47" s="50" t="s">
        <v>405</v>
      </c>
      <c r="S47" s="32"/>
      <c r="T47" s="45"/>
      <c r="U47" s="32"/>
      <c r="V47" s="32"/>
      <c r="W47" s="32"/>
      <c r="X47" s="47" t="s">
        <v>413</v>
      </c>
    </row>
    <row r="48" spans="1:24" ht="52.5" x14ac:dyDescent="0.25">
      <c r="A48" s="32"/>
      <c r="B48" s="46" t="s">
        <v>84</v>
      </c>
      <c r="C48" s="33"/>
      <c r="D48" s="47" t="s">
        <v>144</v>
      </c>
      <c r="E48" s="33"/>
      <c r="F48" s="33"/>
      <c r="G48" s="47" t="s">
        <v>286</v>
      </c>
      <c r="H48" s="47" t="s">
        <v>222</v>
      </c>
      <c r="I48" s="47" t="s">
        <v>223</v>
      </c>
      <c r="J48" s="34"/>
      <c r="K48" s="31"/>
      <c r="L48" s="32"/>
      <c r="M48" s="31"/>
      <c r="N48" s="31"/>
      <c r="O48" s="37"/>
      <c r="P48" s="44"/>
      <c r="Q48" s="32"/>
      <c r="R48" s="50" t="s">
        <v>404</v>
      </c>
      <c r="S48" s="32"/>
      <c r="T48" s="45"/>
      <c r="U48" s="32"/>
      <c r="V48" s="32"/>
      <c r="W48" s="32"/>
      <c r="X48" s="47" t="s">
        <v>413</v>
      </c>
    </row>
    <row r="49" spans="1:24" ht="45" x14ac:dyDescent="0.25">
      <c r="A49" s="32"/>
      <c r="B49" s="46" t="s">
        <v>84</v>
      </c>
      <c r="C49" s="33"/>
      <c r="D49" s="47" t="s">
        <v>145</v>
      </c>
      <c r="E49" s="33"/>
      <c r="F49" s="33"/>
      <c r="G49" s="47" t="s">
        <v>287</v>
      </c>
      <c r="H49" s="47" t="s">
        <v>241</v>
      </c>
      <c r="I49" s="47" t="s">
        <v>242</v>
      </c>
      <c r="J49" s="34"/>
      <c r="K49" s="31"/>
      <c r="L49" s="32"/>
      <c r="M49" s="31"/>
      <c r="N49" s="31"/>
      <c r="O49" s="38"/>
      <c r="P49" s="44"/>
      <c r="Q49" s="32"/>
      <c r="R49" s="49"/>
      <c r="S49" s="32"/>
      <c r="T49" s="45"/>
      <c r="U49" s="32"/>
      <c r="V49" s="32"/>
      <c r="W49" s="32"/>
      <c r="X49" s="48"/>
    </row>
    <row r="50" spans="1:24" ht="45" x14ac:dyDescent="0.25">
      <c r="A50" s="32"/>
      <c r="B50" s="46" t="s">
        <v>84</v>
      </c>
      <c r="C50" s="33"/>
      <c r="D50" s="47" t="s">
        <v>146</v>
      </c>
      <c r="E50" s="33"/>
      <c r="F50" s="33"/>
      <c r="G50" s="47" t="s">
        <v>288</v>
      </c>
      <c r="H50" s="47" t="s">
        <v>241</v>
      </c>
      <c r="I50" s="47" t="s">
        <v>242</v>
      </c>
      <c r="J50" s="34"/>
      <c r="K50" s="31"/>
      <c r="L50" s="32"/>
      <c r="M50" s="31"/>
      <c r="N50" s="31"/>
      <c r="O50" s="37"/>
      <c r="P50" s="44"/>
      <c r="Q50" s="32"/>
      <c r="R50" s="49"/>
      <c r="S50" s="32"/>
      <c r="T50" s="45"/>
      <c r="U50" s="44"/>
      <c r="V50" s="32"/>
      <c r="W50" s="33"/>
      <c r="X50" s="48"/>
    </row>
    <row r="51" spans="1:24" ht="62.25" customHeight="1" x14ac:dyDescent="0.25">
      <c r="A51" s="32"/>
      <c r="B51" s="46" t="s">
        <v>98</v>
      </c>
      <c r="C51" s="33"/>
      <c r="D51" s="47" t="s">
        <v>147</v>
      </c>
      <c r="E51" s="33"/>
      <c r="F51" s="33"/>
      <c r="G51" s="47" t="s">
        <v>289</v>
      </c>
      <c r="H51" s="47" t="s">
        <v>236</v>
      </c>
      <c r="I51" s="47" t="s">
        <v>223</v>
      </c>
      <c r="J51" s="34"/>
      <c r="K51" s="31"/>
      <c r="L51" s="32"/>
      <c r="M51" s="31"/>
      <c r="N51" s="31"/>
      <c r="O51" s="38"/>
      <c r="P51" s="44"/>
      <c r="Q51" s="32"/>
      <c r="R51" s="50" t="s">
        <v>56</v>
      </c>
      <c r="S51" s="32"/>
      <c r="T51" s="45"/>
      <c r="U51" s="32"/>
      <c r="V51" s="32"/>
      <c r="W51" s="32"/>
      <c r="X51" s="47" t="s">
        <v>412</v>
      </c>
    </row>
    <row r="52" spans="1:24" ht="52.5" x14ac:dyDescent="0.25">
      <c r="A52" s="32"/>
      <c r="B52" s="46" t="s">
        <v>84</v>
      </c>
      <c r="C52" s="33"/>
      <c r="D52" s="47" t="s">
        <v>148</v>
      </c>
      <c r="E52" s="33"/>
      <c r="F52" s="33"/>
      <c r="G52" s="47" t="s">
        <v>290</v>
      </c>
      <c r="H52" s="47" t="s">
        <v>236</v>
      </c>
      <c r="I52" s="47" t="s">
        <v>223</v>
      </c>
      <c r="J52" s="34"/>
      <c r="K52" s="31"/>
      <c r="L52" s="32"/>
      <c r="M52" s="31"/>
      <c r="N52" s="31"/>
      <c r="O52" s="38"/>
      <c r="P52" s="44"/>
      <c r="Q52" s="32"/>
      <c r="R52" s="50" t="s">
        <v>405</v>
      </c>
      <c r="S52" s="32"/>
      <c r="T52" s="45"/>
      <c r="U52" s="32"/>
      <c r="V52" s="32"/>
      <c r="W52" s="32"/>
      <c r="X52" s="47" t="s">
        <v>413</v>
      </c>
    </row>
    <row r="53" spans="1:24" ht="52.5" x14ac:dyDescent="0.25">
      <c r="A53" s="32"/>
      <c r="B53" s="46" t="s">
        <v>98</v>
      </c>
      <c r="C53" s="33"/>
      <c r="D53" s="47" t="s">
        <v>104</v>
      </c>
      <c r="E53" s="33"/>
      <c r="F53" s="33"/>
      <c r="G53" s="47" t="s">
        <v>291</v>
      </c>
      <c r="H53" s="47" t="s">
        <v>227</v>
      </c>
      <c r="I53" s="47" t="s">
        <v>228</v>
      </c>
      <c r="J53" s="34"/>
      <c r="K53" s="31"/>
      <c r="L53" s="32"/>
      <c r="M53" s="31"/>
      <c r="N53" s="31"/>
      <c r="O53" s="38"/>
      <c r="P53" s="44"/>
      <c r="Q53" s="32"/>
      <c r="R53" s="50" t="s">
        <v>405</v>
      </c>
      <c r="S53" s="32"/>
      <c r="T53" s="45"/>
      <c r="U53" s="32"/>
      <c r="V53" s="32"/>
      <c r="W53" s="32"/>
      <c r="X53" s="47" t="s">
        <v>413</v>
      </c>
    </row>
    <row r="54" spans="1:24" ht="52.5" x14ac:dyDescent="0.25">
      <c r="A54" s="32"/>
      <c r="B54" s="46" t="s">
        <v>84</v>
      </c>
      <c r="C54" s="33"/>
      <c r="D54" s="47" t="s">
        <v>149</v>
      </c>
      <c r="E54" s="33"/>
      <c r="F54" s="33"/>
      <c r="G54" s="47" t="s">
        <v>292</v>
      </c>
      <c r="H54" s="47" t="s">
        <v>236</v>
      </c>
      <c r="I54" s="47" t="s">
        <v>223</v>
      </c>
      <c r="J54" s="34"/>
      <c r="K54" s="31"/>
      <c r="L54" s="32"/>
      <c r="M54" s="31"/>
      <c r="N54" s="31"/>
      <c r="O54" s="38"/>
      <c r="P54" s="44"/>
      <c r="Q54" s="32"/>
      <c r="R54" s="50" t="s">
        <v>405</v>
      </c>
      <c r="S54" s="32"/>
      <c r="T54" s="44"/>
      <c r="U54" s="32"/>
      <c r="V54" s="32"/>
      <c r="W54" s="32"/>
      <c r="X54" s="47" t="s">
        <v>413</v>
      </c>
    </row>
    <row r="55" spans="1:24" ht="52.5" x14ac:dyDescent="0.25">
      <c r="A55" s="32"/>
      <c r="B55" s="46" t="s">
        <v>84</v>
      </c>
      <c r="C55" s="33"/>
      <c r="D55" s="47" t="s">
        <v>150</v>
      </c>
      <c r="E55" s="33"/>
      <c r="F55" s="33"/>
      <c r="G55" s="47" t="s">
        <v>293</v>
      </c>
      <c r="H55" s="47" t="s">
        <v>257</v>
      </c>
      <c r="I55" s="47" t="s">
        <v>258</v>
      </c>
      <c r="J55" s="34"/>
      <c r="K55" s="31"/>
      <c r="L55" s="32"/>
      <c r="M55" s="31"/>
      <c r="N55" s="31"/>
      <c r="O55" s="37"/>
      <c r="P55" s="44"/>
      <c r="Q55" s="32"/>
      <c r="R55" s="50" t="s">
        <v>405</v>
      </c>
      <c r="S55" s="32"/>
      <c r="T55" s="45"/>
      <c r="U55" s="32"/>
      <c r="V55" s="32"/>
      <c r="W55" s="32"/>
      <c r="X55" s="47" t="s">
        <v>413</v>
      </c>
    </row>
    <row r="56" spans="1:24" ht="73.5" x14ac:dyDescent="0.25">
      <c r="A56" s="32"/>
      <c r="B56" s="46" t="s">
        <v>98</v>
      </c>
      <c r="C56" s="33"/>
      <c r="D56" s="47" t="s">
        <v>151</v>
      </c>
      <c r="E56" s="33"/>
      <c r="F56" s="33"/>
      <c r="G56" s="47" t="s">
        <v>294</v>
      </c>
      <c r="H56" s="47" t="s">
        <v>253</v>
      </c>
      <c r="I56" s="47" t="s">
        <v>254</v>
      </c>
      <c r="J56" s="34"/>
      <c r="K56" s="31"/>
      <c r="L56" s="32"/>
      <c r="M56" s="31"/>
      <c r="N56" s="31"/>
      <c r="O56" s="37"/>
      <c r="P56" s="44"/>
      <c r="Q56" s="32"/>
      <c r="R56" s="50" t="s">
        <v>404</v>
      </c>
      <c r="S56" s="32"/>
      <c r="T56" s="45"/>
      <c r="U56" s="32"/>
      <c r="V56" s="32"/>
      <c r="W56" s="32"/>
      <c r="X56" s="47" t="s">
        <v>414</v>
      </c>
    </row>
    <row r="57" spans="1:24" ht="52.5" x14ac:dyDescent="0.25">
      <c r="A57" s="32"/>
      <c r="B57" s="46" t="s">
        <v>84</v>
      </c>
      <c r="C57" s="33"/>
      <c r="D57" s="47" t="s">
        <v>152</v>
      </c>
      <c r="E57" s="33"/>
      <c r="F57" s="33"/>
      <c r="G57" s="47" t="s">
        <v>295</v>
      </c>
      <c r="H57" s="47" t="s">
        <v>241</v>
      </c>
      <c r="I57" s="47" t="s">
        <v>223</v>
      </c>
      <c r="J57" s="34"/>
      <c r="K57" s="31"/>
      <c r="L57" s="32"/>
      <c r="M57" s="31"/>
      <c r="N57" s="31"/>
      <c r="O57" s="38"/>
      <c r="P57" s="44"/>
      <c r="Q57" s="32"/>
      <c r="R57" s="50"/>
      <c r="S57" s="32"/>
      <c r="T57" s="45"/>
      <c r="U57" s="32"/>
      <c r="V57" s="32"/>
      <c r="W57" s="32"/>
      <c r="X57" s="47"/>
    </row>
    <row r="58" spans="1:24" ht="31.5" x14ac:dyDescent="0.25">
      <c r="A58" s="32"/>
      <c r="B58" s="46" t="s">
        <v>99</v>
      </c>
      <c r="C58" s="33"/>
      <c r="D58" s="47" t="s">
        <v>153</v>
      </c>
      <c r="E58" s="33"/>
      <c r="F58" s="33"/>
      <c r="G58" s="47" t="s">
        <v>296</v>
      </c>
      <c r="H58" s="47" t="s">
        <v>297</v>
      </c>
      <c r="I58" s="47" t="s">
        <v>234</v>
      </c>
      <c r="J58" s="34"/>
      <c r="K58" s="31"/>
      <c r="L58" s="32"/>
      <c r="M58" s="31"/>
      <c r="N58" s="31"/>
      <c r="O58" s="38"/>
      <c r="P58" s="44"/>
      <c r="Q58" s="32"/>
      <c r="R58" s="50" t="s">
        <v>405</v>
      </c>
      <c r="S58" s="39"/>
      <c r="T58" s="45"/>
      <c r="U58" s="32"/>
      <c r="V58" s="32"/>
      <c r="W58" s="32"/>
      <c r="X58" s="47" t="s">
        <v>414</v>
      </c>
    </row>
    <row r="59" spans="1:24" ht="57" customHeight="1" x14ac:dyDescent="0.25">
      <c r="A59" s="32"/>
      <c r="B59" s="46" t="s">
        <v>84</v>
      </c>
      <c r="C59" s="33"/>
      <c r="D59" s="47" t="s">
        <v>154</v>
      </c>
      <c r="E59" s="33"/>
      <c r="F59" s="33"/>
      <c r="G59" s="47" t="s">
        <v>298</v>
      </c>
      <c r="H59" s="47" t="s">
        <v>241</v>
      </c>
      <c r="I59" s="47" t="s">
        <v>223</v>
      </c>
      <c r="J59" s="34"/>
      <c r="K59" s="31"/>
      <c r="L59" s="32"/>
      <c r="M59" s="31"/>
      <c r="N59" s="31"/>
      <c r="O59" s="38"/>
      <c r="P59" s="44"/>
      <c r="Q59" s="32"/>
      <c r="R59" s="49"/>
      <c r="S59" s="32"/>
      <c r="T59" s="45"/>
      <c r="U59" s="32"/>
      <c r="V59" s="32"/>
      <c r="W59" s="32"/>
      <c r="X59" s="48"/>
    </row>
    <row r="60" spans="1:24" ht="52.5" x14ac:dyDescent="0.25">
      <c r="A60" s="32"/>
      <c r="B60" s="46" t="s">
        <v>84</v>
      </c>
      <c r="C60" s="33"/>
      <c r="D60" s="47" t="s">
        <v>155</v>
      </c>
      <c r="E60" s="33"/>
      <c r="F60" s="33"/>
      <c r="G60" s="47" t="s">
        <v>299</v>
      </c>
      <c r="H60" s="47" t="s">
        <v>241</v>
      </c>
      <c r="I60" s="47" t="s">
        <v>223</v>
      </c>
      <c r="J60" s="34"/>
      <c r="K60" s="31"/>
      <c r="L60" s="32"/>
      <c r="M60" s="31"/>
      <c r="N60" s="31"/>
      <c r="O60" s="38"/>
      <c r="P60" s="44"/>
      <c r="Q60" s="32"/>
      <c r="R60" s="49"/>
      <c r="S60" s="32"/>
      <c r="T60" s="44"/>
      <c r="U60" s="32"/>
      <c r="V60" s="32"/>
      <c r="W60" s="32"/>
      <c r="X60" s="48"/>
    </row>
    <row r="61" spans="1:24" ht="63" customHeight="1" x14ac:dyDescent="0.25">
      <c r="A61" s="32"/>
      <c r="B61" s="46" t="s">
        <v>84</v>
      </c>
      <c r="C61" s="33"/>
      <c r="D61" s="47" t="s">
        <v>156</v>
      </c>
      <c r="E61" s="33"/>
      <c r="F61" s="33"/>
      <c r="G61" s="47" t="s">
        <v>300</v>
      </c>
      <c r="H61" s="47" t="s">
        <v>236</v>
      </c>
      <c r="I61" s="47" t="s">
        <v>223</v>
      </c>
      <c r="J61" s="34"/>
      <c r="K61" s="31"/>
      <c r="L61" s="32"/>
      <c r="M61" s="31"/>
      <c r="N61" s="31"/>
      <c r="O61" s="38"/>
      <c r="P61" s="44"/>
      <c r="Q61" s="32"/>
      <c r="R61" s="50" t="s">
        <v>405</v>
      </c>
      <c r="S61" s="32"/>
      <c r="T61" s="45"/>
      <c r="U61" s="32"/>
      <c r="V61" s="32"/>
      <c r="W61" s="32"/>
      <c r="X61" s="47" t="s">
        <v>413</v>
      </c>
    </row>
    <row r="62" spans="1:24" ht="52.5" x14ac:dyDescent="0.25">
      <c r="A62" s="32"/>
      <c r="B62" s="46" t="s">
        <v>84</v>
      </c>
      <c r="C62" s="33"/>
      <c r="D62" s="47" t="s">
        <v>157</v>
      </c>
      <c r="E62" s="33"/>
      <c r="F62" s="33"/>
      <c r="G62" s="47" t="s">
        <v>301</v>
      </c>
      <c r="H62" s="47" t="s">
        <v>257</v>
      </c>
      <c r="I62" s="47" t="s">
        <v>258</v>
      </c>
      <c r="J62" s="34"/>
      <c r="K62" s="31"/>
      <c r="L62" s="32"/>
      <c r="M62" s="31"/>
      <c r="N62" s="31"/>
      <c r="O62" s="38"/>
      <c r="P62" s="44"/>
      <c r="Q62" s="32"/>
      <c r="R62" s="50" t="s">
        <v>405</v>
      </c>
      <c r="S62" s="32"/>
      <c r="T62" s="45"/>
      <c r="U62" s="32"/>
      <c r="V62" s="32"/>
      <c r="W62" s="32"/>
      <c r="X62" s="47" t="s">
        <v>414</v>
      </c>
    </row>
    <row r="63" spans="1:24" ht="57.75" customHeight="1" x14ac:dyDescent="0.25">
      <c r="A63" s="32"/>
      <c r="B63" s="46" t="s">
        <v>84</v>
      </c>
      <c r="C63" s="33"/>
      <c r="D63" s="47" t="s">
        <v>158</v>
      </c>
      <c r="E63" s="33"/>
      <c r="F63" s="33"/>
      <c r="G63" s="47" t="s">
        <v>302</v>
      </c>
      <c r="H63" s="47" t="s">
        <v>303</v>
      </c>
      <c r="I63" s="47" t="s">
        <v>304</v>
      </c>
      <c r="J63" s="34"/>
      <c r="K63" s="31"/>
      <c r="L63" s="32"/>
      <c r="M63" s="31"/>
      <c r="N63" s="31"/>
      <c r="O63" s="38"/>
      <c r="P63" s="44"/>
      <c r="Q63" s="32"/>
      <c r="R63" s="50" t="s">
        <v>405</v>
      </c>
      <c r="S63" s="32"/>
      <c r="T63" s="45"/>
      <c r="U63" s="32"/>
      <c r="V63" s="32"/>
      <c r="W63" s="32"/>
      <c r="X63" s="47" t="s">
        <v>414</v>
      </c>
    </row>
    <row r="64" spans="1:24" ht="52.5" x14ac:dyDescent="0.25">
      <c r="A64" s="32"/>
      <c r="B64" s="46" t="s">
        <v>84</v>
      </c>
      <c r="C64" s="33"/>
      <c r="D64" s="47" t="s">
        <v>159</v>
      </c>
      <c r="E64" s="33"/>
      <c r="F64" s="33"/>
      <c r="G64" s="47" t="s">
        <v>305</v>
      </c>
      <c r="H64" s="47" t="s">
        <v>257</v>
      </c>
      <c r="I64" s="47" t="s">
        <v>258</v>
      </c>
      <c r="J64" s="34"/>
      <c r="K64" s="31"/>
      <c r="L64" s="32"/>
      <c r="M64" s="31"/>
      <c r="N64" s="31"/>
      <c r="O64" s="38"/>
      <c r="P64" s="44"/>
      <c r="Q64" s="32"/>
      <c r="R64" s="50" t="s">
        <v>405</v>
      </c>
      <c r="S64" s="32"/>
      <c r="T64" s="45"/>
      <c r="U64" s="32"/>
      <c r="V64" s="32"/>
      <c r="W64" s="32"/>
      <c r="X64" s="47" t="s">
        <v>414</v>
      </c>
    </row>
    <row r="65" spans="1:24" ht="45" x14ac:dyDescent="0.25">
      <c r="A65" s="32"/>
      <c r="B65" s="46" t="s">
        <v>84</v>
      </c>
      <c r="C65" s="33"/>
      <c r="D65" s="47" t="s">
        <v>160</v>
      </c>
      <c r="E65" s="33"/>
      <c r="F65" s="33"/>
      <c r="G65" s="47" t="s">
        <v>306</v>
      </c>
      <c r="H65" s="47" t="s">
        <v>307</v>
      </c>
      <c r="I65" s="47" t="s">
        <v>231</v>
      </c>
      <c r="J65" s="34"/>
      <c r="K65" s="31"/>
      <c r="L65" s="32"/>
      <c r="M65" s="31"/>
      <c r="N65" s="31"/>
      <c r="O65" s="38"/>
      <c r="P65" s="44"/>
      <c r="Q65" s="32"/>
      <c r="R65" s="50" t="s">
        <v>405</v>
      </c>
      <c r="S65" s="32"/>
      <c r="T65" s="45"/>
      <c r="U65" s="32"/>
      <c r="V65" s="32"/>
      <c r="W65" s="32"/>
      <c r="X65" s="47" t="s">
        <v>414</v>
      </c>
    </row>
    <row r="66" spans="1:24" ht="62.25" customHeight="1" x14ac:dyDescent="0.25">
      <c r="A66" s="32"/>
      <c r="B66" s="46" t="s">
        <v>84</v>
      </c>
      <c r="C66" s="33"/>
      <c r="D66" s="47" t="s">
        <v>161</v>
      </c>
      <c r="E66" s="33"/>
      <c r="F66" s="33"/>
      <c r="G66" s="47" t="s">
        <v>308</v>
      </c>
      <c r="H66" s="47" t="s">
        <v>257</v>
      </c>
      <c r="I66" s="47" t="s">
        <v>258</v>
      </c>
      <c r="J66" s="34"/>
      <c r="K66" s="31"/>
      <c r="L66" s="32"/>
      <c r="M66" s="31"/>
      <c r="N66" s="31"/>
      <c r="O66" s="38"/>
      <c r="P66" s="44"/>
      <c r="Q66" s="32"/>
      <c r="R66" s="50" t="s">
        <v>405</v>
      </c>
      <c r="S66" s="32"/>
      <c r="T66" s="45"/>
      <c r="U66" s="32"/>
      <c r="V66" s="32"/>
      <c r="W66" s="32"/>
      <c r="X66" s="47" t="s">
        <v>415</v>
      </c>
    </row>
    <row r="67" spans="1:24" ht="52.5" x14ac:dyDescent="0.25">
      <c r="A67" s="32"/>
      <c r="B67" s="46" t="s">
        <v>99</v>
      </c>
      <c r="C67" s="33"/>
      <c r="D67" s="47" t="s">
        <v>162</v>
      </c>
      <c r="E67" s="33"/>
      <c r="F67" s="33"/>
      <c r="G67" s="47" t="s">
        <v>309</v>
      </c>
      <c r="H67" s="47" t="s">
        <v>297</v>
      </c>
      <c r="I67" s="47" t="s">
        <v>234</v>
      </c>
      <c r="J67" s="34"/>
      <c r="K67" s="31"/>
      <c r="L67" s="32"/>
      <c r="M67" s="31"/>
      <c r="N67" s="31"/>
      <c r="O67" s="38"/>
      <c r="P67" s="44"/>
      <c r="Q67" s="32"/>
      <c r="R67" s="50" t="s">
        <v>405</v>
      </c>
      <c r="S67" s="32"/>
      <c r="T67" s="45"/>
      <c r="U67" s="32"/>
      <c r="V67" s="32"/>
      <c r="W67" s="32"/>
      <c r="X67" s="47" t="s">
        <v>416</v>
      </c>
    </row>
    <row r="68" spans="1:24" ht="45" x14ac:dyDescent="0.25">
      <c r="A68" s="32"/>
      <c r="B68" s="46" t="s">
        <v>84</v>
      </c>
      <c r="C68" s="33"/>
      <c r="D68" s="47" t="s">
        <v>163</v>
      </c>
      <c r="E68" s="33"/>
      <c r="F68" s="33"/>
      <c r="G68" s="47" t="s">
        <v>310</v>
      </c>
      <c r="H68" s="47" t="s">
        <v>241</v>
      </c>
      <c r="I68" s="47" t="s">
        <v>242</v>
      </c>
      <c r="J68" s="34"/>
      <c r="K68" s="31"/>
      <c r="L68" s="32"/>
      <c r="M68" s="31"/>
      <c r="N68" s="31"/>
      <c r="O68" s="38"/>
      <c r="P68" s="44"/>
      <c r="Q68" s="32"/>
      <c r="R68" s="49"/>
      <c r="S68" s="32"/>
      <c r="T68" s="45"/>
      <c r="U68" s="32"/>
      <c r="V68" s="32"/>
      <c r="W68" s="32"/>
      <c r="X68" s="48"/>
    </row>
    <row r="69" spans="1:24" ht="63" x14ac:dyDescent="0.25">
      <c r="A69" s="32"/>
      <c r="B69" s="46" t="s">
        <v>98</v>
      </c>
      <c r="C69" s="33"/>
      <c r="D69" s="47" t="s">
        <v>117</v>
      </c>
      <c r="E69" s="33"/>
      <c r="F69" s="33"/>
      <c r="G69" s="47" t="s">
        <v>311</v>
      </c>
      <c r="H69" s="47" t="s">
        <v>253</v>
      </c>
      <c r="I69" s="47" t="s">
        <v>254</v>
      </c>
      <c r="J69" s="34"/>
      <c r="K69" s="31"/>
      <c r="L69" s="32"/>
      <c r="M69" s="31"/>
      <c r="N69" s="31"/>
      <c r="O69" s="40"/>
      <c r="P69" s="44"/>
      <c r="Q69" s="32"/>
      <c r="R69" s="50" t="s">
        <v>404</v>
      </c>
      <c r="S69" s="32"/>
      <c r="T69" s="45"/>
      <c r="U69" s="32"/>
      <c r="V69" s="32"/>
      <c r="W69" s="32"/>
      <c r="X69" s="47" t="s">
        <v>415</v>
      </c>
    </row>
    <row r="70" spans="1:24" ht="45" x14ac:dyDescent="0.25">
      <c r="A70" s="32"/>
      <c r="B70" s="46" t="s">
        <v>84</v>
      </c>
      <c r="C70" s="33"/>
      <c r="D70" s="47" t="s">
        <v>164</v>
      </c>
      <c r="E70" s="33"/>
      <c r="F70" s="33"/>
      <c r="G70" s="47" t="s">
        <v>312</v>
      </c>
      <c r="H70" s="47" t="s">
        <v>257</v>
      </c>
      <c r="I70" s="47" t="s">
        <v>258</v>
      </c>
      <c r="J70" s="34"/>
      <c r="K70" s="31"/>
      <c r="L70" s="32"/>
      <c r="M70" s="31"/>
      <c r="N70" s="31"/>
      <c r="O70" s="38"/>
      <c r="P70" s="44"/>
      <c r="Q70" s="32"/>
      <c r="R70" s="50" t="s">
        <v>405</v>
      </c>
      <c r="S70" s="32"/>
      <c r="T70" s="45"/>
      <c r="U70" s="32"/>
      <c r="V70" s="32"/>
      <c r="W70" s="32"/>
      <c r="X70" s="47" t="s">
        <v>417</v>
      </c>
    </row>
    <row r="71" spans="1:24" ht="45" x14ac:dyDescent="0.25">
      <c r="A71" s="32"/>
      <c r="B71" s="46" t="s">
        <v>84</v>
      </c>
      <c r="C71" s="33"/>
      <c r="D71" s="47" t="s">
        <v>165</v>
      </c>
      <c r="E71" s="33"/>
      <c r="F71" s="33"/>
      <c r="G71" s="47" t="s">
        <v>313</v>
      </c>
      <c r="H71" s="47" t="s">
        <v>257</v>
      </c>
      <c r="I71" s="47" t="s">
        <v>258</v>
      </c>
      <c r="J71" s="34"/>
      <c r="K71" s="31"/>
      <c r="L71" s="32"/>
      <c r="M71" s="31"/>
      <c r="N71" s="31"/>
      <c r="O71" s="38"/>
      <c r="P71" s="44"/>
      <c r="Q71" s="32"/>
      <c r="R71" s="50" t="s">
        <v>405</v>
      </c>
      <c r="S71" s="32"/>
      <c r="T71" s="45"/>
      <c r="U71" s="32"/>
      <c r="V71" s="32"/>
      <c r="W71" s="32"/>
      <c r="X71" s="47" t="s">
        <v>417</v>
      </c>
    </row>
    <row r="72" spans="1:24" ht="52.5" x14ac:dyDescent="0.25">
      <c r="A72" s="32"/>
      <c r="B72" s="46" t="s">
        <v>84</v>
      </c>
      <c r="C72" s="33"/>
      <c r="D72" s="47" t="s">
        <v>166</v>
      </c>
      <c r="E72" s="33"/>
      <c r="F72" s="33"/>
      <c r="G72" s="47" t="s">
        <v>314</v>
      </c>
      <c r="H72" s="47" t="s">
        <v>303</v>
      </c>
      <c r="I72" s="47" t="s">
        <v>304</v>
      </c>
      <c r="J72" s="34"/>
      <c r="K72" s="31"/>
      <c r="L72" s="32"/>
      <c r="M72" s="31"/>
      <c r="N72" s="31"/>
      <c r="O72" s="38"/>
      <c r="P72" s="44"/>
      <c r="Q72" s="32"/>
      <c r="R72" s="50" t="s">
        <v>405</v>
      </c>
      <c r="S72" s="32"/>
      <c r="T72" s="45"/>
      <c r="U72" s="32"/>
      <c r="V72" s="32"/>
      <c r="W72" s="32"/>
      <c r="X72" s="47" t="s">
        <v>417</v>
      </c>
    </row>
    <row r="73" spans="1:24" ht="52.5" x14ac:dyDescent="0.25">
      <c r="A73" s="32"/>
      <c r="B73" s="46" t="s">
        <v>84</v>
      </c>
      <c r="C73" s="33"/>
      <c r="D73" s="47" t="s">
        <v>167</v>
      </c>
      <c r="E73" s="33"/>
      <c r="F73" s="33"/>
      <c r="G73" s="47" t="s">
        <v>315</v>
      </c>
      <c r="H73" s="47" t="s">
        <v>236</v>
      </c>
      <c r="I73" s="47" t="s">
        <v>223</v>
      </c>
      <c r="J73" s="34"/>
      <c r="K73" s="31"/>
      <c r="L73" s="32"/>
      <c r="M73" s="31"/>
      <c r="N73" s="31"/>
      <c r="O73" s="37"/>
      <c r="P73" s="44"/>
      <c r="Q73" s="32"/>
      <c r="R73" s="50" t="s">
        <v>405</v>
      </c>
      <c r="S73" s="39"/>
      <c r="T73" s="45"/>
      <c r="U73" s="32"/>
      <c r="V73" s="32"/>
      <c r="W73" s="32"/>
      <c r="X73" s="47" t="s">
        <v>417</v>
      </c>
    </row>
    <row r="74" spans="1:24" ht="52.5" x14ac:dyDescent="0.25">
      <c r="A74" s="32"/>
      <c r="B74" s="46" t="s">
        <v>99</v>
      </c>
      <c r="C74" s="33"/>
      <c r="D74" s="47" t="s">
        <v>168</v>
      </c>
      <c r="E74" s="33"/>
      <c r="F74" s="33"/>
      <c r="G74" s="47" t="s">
        <v>316</v>
      </c>
      <c r="H74" s="47" t="s">
        <v>236</v>
      </c>
      <c r="I74" s="47" t="s">
        <v>223</v>
      </c>
      <c r="J74" s="34"/>
      <c r="K74" s="31"/>
      <c r="L74" s="32"/>
      <c r="M74" s="31"/>
      <c r="N74" s="31"/>
      <c r="O74" s="38"/>
      <c r="P74" s="44"/>
      <c r="Q74" s="32"/>
      <c r="R74" s="50" t="s">
        <v>405</v>
      </c>
      <c r="S74" s="32"/>
      <c r="T74" s="45"/>
      <c r="U74" s="32"/>
      <c r="V74" s="32"/>
      <c r="W74" s="32"/>
      <c r="X74" s="47" t="s">
        <v>418</v>
      </c>
    </row>
    <row r="75" spans="1:24" ht="45" x14ac:dyDescent="0.25">
      <c r="A75" s="32"/>
      <c r="B75" s="46" t="s">
        <v>84</v>
      </c>
      <c r="C75" s="33"/>
      <c r="D75" s="47" t="s">
        <v>169</v>
      </c>
      <c r="E75" s="33"/>
      <c r="F75" s="33"/>
      <c r="G75" s="47" t="s">
        <v>317</v>
      </c>
      <c r="H75" s="47" t="s">
        <v>241</v>
      </c>
      <c r="I75" s="47" t="s">
        <v>242</v>
      </c>
      <c r="J75" s="34"/>
      <c r="K75" s="31"/>
      <c r="L75" s="32"/>
      <c r="M75" s="31"/>
      <c r="N75" s="31"/>
      <c r="O75" s="38"/>
      <c r="P75" s="44"/>
      <c r="Q75" s="32"/>
      <c r="R75" s="49"/>
      <c r="S75" s="32"/>
      <c r="T75" s="45"/>
      <c r="U75" s="32"/>
      <c r="V75" s="32"/>
      <c r="W75" s="32"/>
      <c r="X75" s="48"/>
    </row>
    <row r="76" spans="1:24" ht="63" x14ac:dyDescent="0.25">
      <c r="A76" s="32"/>
      <c r="B76" s="46" t="s">
        <v>84</v>
      </c>
      <c r="C76" s="33"/>
      <c r="D76" s="47" t="s">
        <v>170</v>
      </c>
      <c r="E76" s="33"/>
      <c r="F76" s="33"/>
      <c r="G76" s="47" t="s">
        <v>318</v>
      </c>
      <c r="H76" s="47" t="s">
        <v>230</v>
      </c>
      <c r="I76" s="47" t="s">
        <v>231</v>
      </c>
      <c r="J76" s="34"/>
      <c r="K76" s="31"/>
      <c r="L76" s="33"/>
      <c r="M76" s="31"/>
      <c r="N76" s="31"/>
      <c r="O76" s="43"/>
      <c r="P76" s="36"/>
      <c r="Q76" s="33"/>
      <c r="R76" s="50" t="s">
        <v>405</v>
      </c>
      <c r="S76" s="33"/>
      <c r="T76" s="42"/>
      <c r="U76" s="33"/>
      <c r="V76" s="33"/>
      <c r="W76" s="33"/>
      <c r="X76" s="47" t="s">
        <v>417</v>
      </c>
    </row>
    <row r="77" spans="1:24" ht="45" x14ac:dyDescent="0.25">
      <c r="A77" s="32"/>
      <c r="B77" s="46" t="s">
        <v>84</v>
      </c>
      <c r="C77" s="33"/>
      <c r="D77" s="47" t="s">
        <v>161</v>
      </c>
      <c r="E77" s="33"/>
      <c r="F77" s="33"/>
      <c r="G77" s="47" t="s">
        <v>308</v>
      </c>
      <c r="H77" s="47" t="s">
        <v>227</v>
      </c>
      <c r="I77" s="47" t="s">
        <v>228</v>
      </c>
      <c r="J77" s="34"/>
      <c r="K77" s="31"/>
      <c r="L77" s="33"/>
      <c r="M77" s="31"/>
      <c r="N77" s="31"/>
      <c r="O77" s="37"/>
      <c r="P77" s="36"/>
      <c r="Q77" s="33"/>
      <c r="R77" s="50" t="s">
        <v>405</v>
      </c>
      <c r="S77" s="33"/>
      <c r="T77" s="42"/>
      <c r="U77" s="33"/>
      <c r="V77" s="33"/>
      <c r="W77" s="33"/>
      <c r="X77" s="47" t="s">
        <v>417</v>
      </c>
    </row>
    <row r="78" spans="1:24" ht="52.5" x14ac:dyDescent="0.25">
      <c r="A78" s="32"/>
      <c r="B78" s="46" t="s">
        <v>84</v>
      </c>
      <c r="C78" s="33"/>
      <c r="D78" s="47" t="s">
        <v>171</v>
      </c>
      <c r="E78" s="33"/>
      <c r="F78" s="33"/>
      <c r="G78" s="47" t="s">
        <v>319</v>
      </c>
      <c r="H78" s="47" t="s">
        <v>236</v>
      </c>
      <c r="I78" s="47" t="s">
        <v>223</v>
      </c>
      <c r="J78" s="34"/>
      <c r="K78" s="31"/>
      <c r="L78" s="33"/>
      <c r="M78" s="31"/>
      <c r="N78" s="31"/>
      <c r="O78" s="37"/>
      <c r="P78" s="36"/>
      <c r="Q78" s="33"/>
      <c r="R78" s="50" t="s">
        <v>405</v>
      </c>
      <c r="S78" s="33"/>
      <c r="T78" s="42"/>
      <c r="U78" s="33"/>
      <c r="V78" s="33"/>
      <c r="W78" s="33"/>
      <c r="X78" s="47" t="s">
        <v>417</v>
      </c>
    </row>
    <row r="79" spans="1:24" ht="52.5" x14ac:dyDescent="0.25">
      <c r="A79" s="32"/>
      <c r="B79" s="46" t="s">
        <v>84</v>
      </c>
      <c r="C79" s="33"/>
      <c r="D79" s="47" t="s">
        <v>172</v>
      </c>
      <c r="E79" s="33"/>
      <c r="F79" s="33"/>
      <c r="G79" s="47" t="s">
        <v>320</v>
      </c>
      <c r="H79" s="47" t="s">
        <v>222</v>
      </c>
      <c r="I79" s="47" t="s">
        <v>223</v>
      </c>
      <c r="J79" s="34"/>
      <c r="K79" s="2"/>
      <c r="L79" s="33"/>
      <c r="M79" s="31"/>
      <c r="N79" s="31"/>
      <c r="O79" s="43"/>
      <c r="P79" s="36"/>
      <c r="Q79" s="33"/>
      <c r="R79" s="50" t="s">
        <v>405</v>
      </c>
      <c r="S79" s="33"/>
      <c r="T79" s="42"/>
      <c r="U79" s="33"/>
      <c r="V79" s="33"/>
      <c r="W79" s="33"/>
      <c r="X79" s="47" t="s">
        <v>417</v>
      </c>
    </row>
    <row r="80" spans="1:24" ht="52.5" x14ac:dyDescent="0.25">
      <c r="A80" s="32"/>
      <c r="B80" s="46" t="s">
        <v>84</v>
      </c>
      <c r="C80" s="33"/>
      <c r="D80" s="47" t="s">
        <v>173</v>
      </c>
      <c r="E80" s="33"/>
      <c r="F80" s="33"/>
      <c r="G80" s="47" t="s">
        <v>321</v>
      </c>
      <c r="H80" s="47" t="s">
        <v>236</v>
      </c>
      <c r="I80" s="47" t="s">
        <v>223</v>
      </c>
      <c r="J80" s="34"/>
      <c r="K80" s="2"/>
      <c r="L80" s="33"/>
      <c r="M80" s="31"/>
      <c r="N80" s="31"/>
      <c r="O80" s="38"/>
      <c r="P80" s="36"/>
      <c r="Q80" s="33"/>
      <c r="R80" s="50" t="s">
        <v>405</v>
      </c>
      <c r="S80" s="33"/>
      <c r="T80" s="42"/>
      <c r="U80" s="33"/>
      <c r="V80" s="33"/>
      <c r="W80" s="33"/>
      <c r="X80" s="47" t="s">
        <v>417</v>
      </c>
    </row>
    <row r="81" spans="1:24" ht="52.5" x14ac:dyDescent="0.25">
      <c r="A81" s="32"/>
      <c r="B81" s="46" t="s">
        <v>98</v>
      </c>
      <c r="C81" s="33"/>
      <c r="D81" s="47" t="s">
        <v>174</v>
      </c>
      <c r="E81" s="33"/>
      <c r="F81" s="33"/>
      <c r="G81" s="47" t="s">
        <v>322</v>
      </c>
      <c r="H81" s="47" t="s">
        <v>236</v>
      </c>
      <c r="I81" s="47" t="s">
        <v>223</v>
      </c>
      <c r="J81" s="34"/>
      <c r="K81" s="2"/>
      <c r="L81" s="33"/>
      <c r="M81" s="31"/>
      <c r="N81" s="31"/>
      <c r="O81" s="43"/>
      <c r="P81" s="36"/>
      <c r="Q81" s="33"/>
      <c r="R81" s="50" t="s">
        <v>405</v>
      </c>
      <c r="S81" s="33"/>
      <c r="T81" s="42"/>
      <c r="U81" s="33"/>
      <c r="V81" s="33"/>
      <c r="W81" s="33"/>
      <c r="X81" s="47" t="s">
        <v>417</v>
      </c>
    </row>
    <row r="82" spans="1:24" ht="45" x14ac:dyDescent="0.25">
      <c r="A82" s="32"/>
      <c r="B82" s="46" t="s">
        <v>84</v>
      </c>
      <c r="C82" s="33"/>
      <c r="D82" s="47" t="s">
        <v>155</v>
      </c>
      <c r="E82" s="33"/>
      <c r="F82" s="33"/>
      <c r="G82" s="47" t="s">
        <v>323</v>
      </c>
      <c r="H82" s="47" t="s">
        <v>241</v>
      </c>
      <c r="I82" s="47" t="s">
        <v>242</v>
      </c>
      <c r="J82" s="34"/>
      <c r="K82" s="2"/>
      <c r="L82" s="33"/>
      <c r="M82" s="31"/>
      <c r="N82" s="31"/>
      <c r="O82" s="43"/>
      <c r="P82" s="36"/>
      <c r="Q82" s="33"/>
      <c r="R82" s="49"/>
      <c r="S82" s="33"/>
      <c r="T82" s="42"/>
      <c r="U82" s="33"/>
      <c r="V82" s="33"/>
      <c r="W82" s="33"/>
      <c r="X82" s="48"/>
    </row>
    <row r="83" spans="1:24" ht="52.5" x14ac:dyDescent="0.25">
      <c r="A83" s="32"/>
      <c r="B83" s="46" t="s">
        <v>84</v>
      </c>
      <c r="C83" s="33"/>
      <c r="D83" s="47" t="s">
        <v>175</v>
      </c>
      <c r="E83" s="33"/>
      <c r="F83" s="33"/>
      <c r="G83" s="47" t="s">
        <v>324</v>
      </c>
      <c r="H83" s="47" t="s">
        <v>236</v>
      </c>
      <c r="I83" s="47" t="s">
        <v>223</v>
      </c>
      <c r="J83" s="34"/>
      <c r="K83" s="2"/>
      <c r="L83" s="33"/>
      <c r="M83" s="31"/>
      <c r="N83" s="31"/>
      <c r="O83" s="38"/>
      <c r="P83" s="36"/>
      <c r="Q83" s="33"/>
      <c r="R83" s="50" t="s">
        <v>405</v>
      </c>
      <c r="S83" s="33"/>
      <c r="T83" s="42"/>
      <c r="U83" s="33"/>
      <c r="V83" s="33"/>
      <c r="W83" s="42"/>
      <c r="X83" s="47" t="s">
        <v>417</v>
      </c>
    </row>
    <row r="84" spans="1:24" ht="52.5" x14ac:dyDescent="0.25">
      <c r="A84" s="32"/>
      <c r="B84" s="46" t="s">
        <v>84</v>
      </c>
      <c r="C84" s="33"/>
      <c r="D84" s="47" t="s">
        <v>172</v>
      </c>
      <c r="E84" s="33"/>
      <c r="F84" s="33"/>
      <c r="G84" s="47" t="s">
        <v>325</v>
      </c>
      <c r="H84" s="47" t="s">
        <v>222</v>
      </c>
      <c r="I84" s="47" t="s">
        <v>223</v>
      </c>
      <c r="J84" s="34"/>
      <c r="K84" s="2"/>
      <c r="L84" s="33"/>
      <c r="M84" s="31"/>
      <c r="N84" s="31"/>
      <c r="O84" s="43"/>
      <c r="P84" s="36"/>
      <c r="Q84" s="33"/>
      <c r="R84" s="50" t="s">
        <v>405</v>
      </c>
      <c r="S84" s="33"/>
      <c r="T84" s="42"/>
      <c r="U84" s="33"/>
      <c r="V84" s="33"/>
      <c r="W84" s="33"/>
      <c r="X84" s="47" t="s">
        <v>419</v>
      </c>
    </row>
    <row r="85" spans="1:24" ht="45" x14ac:dyDescent="0.25">
      <c r="A85" s="32"/>
      <c r="B85" s="46" t="s">
        <v>84</v>
      </c>
      <c r="C85" s="33"/>
      <c r="D85" s="47" t="s">
        <v>176</v>
      </c>
      <c r="E85" s="33"/>
      <c r="F85" s="33"/>
      <c r="G85" s="47" t="s">
        <v>326</v>
      </c>
      <c r="H85" s="47" t="s">
        <v>241</v>
      </c>
      <c r="I85" s="47" t="s">
        <v>258</v>
      </c>
      <c r="J85" s="34"/>
      <c r="K85" s="2"/>
      <c r="L85" s="33"/>
      <c r="M85" s="31"/>
      <c r="N85" s="31"/>
      <c r="O85" s="43"/>
      <c r="P85" s="36"/>
      <c r="Q85" s="33"/>
      <c r="R85" s="49"/>
      <c r="S85" s="33"/>
      <c r="T85" s="42"/>
      <c r="U85" s="33"/>
      <c r="V85" s="33"/>
      <c r="W85" s="42"/>
      <c r="X85" s="47" t="s">
        <v>420</v>
      </c>
    </row>
    <row r="86" spans="1:24" ht="52.5" x14ac:dyDescent="0.25">
      <c r="A86" s="32"/>
      <c r="B86" s="46" t="s">
        <v>84</v>
      </c>
      <c r="C86" s="33"/>
      <c r="D86" s="47" t="s">
        <v>177</v>
      </c>
      <c r="E86" s="33"/>
      <c r="F86" s="33"/>
      <c r="G86" s="47" t="s">
        <v>327</v>
      </c>
      <c r="H86" s="47" t="s">
        <v>297</v>
      </c>
      <c r="I86" s="47" t="s">
        <v>234</v>
      </c>
      <c r="J86" s="34"/>
      <c r="K86" s="2"/>
      <c r="L86" s="33"/>
      <c r="M86" s="31"/>
      <c r="N86" s="31"/>
      <c r="O86" s="43"/>
      <c r="P86" s="36"/>
      <c r="Q86" s="33"/>
      <c r="R86" s="50" t="s">
        <v>405</v>
      </c>
      <c r="S86" s="33"/>
      <c r="T86" s="42"/>
      <c r="U86" s="33"/>
      <c r="V86" s="33"/>
      <c r="W86" s="33"/>
      <c r="X86" s="47" t="s">
        <v>419</v>
      </c>
    </row>
    <row r="87" spans="1:24" ht="52.5" x14ac:dyDescent="0.25">
      <c r="A87" s="32"/>
      <c r="B87" s="46" t="s">
        <v>84</v>
      </c>
      <c r="C87" s="33"/>
      <c r="D87" s="47" t="s">
        <v>178</v>
      </c>
      <c r="E87" s="33"/>
      <c r="F87" s="33"/>
      <c r="G87" s="47" t="s">
        <v>328</v>
      </c>
      <c r="H87" s="47" t="s">
        <v>222</v>
      </c>
      <c r="I87" s="47" t="s">
        <v>223</v>
      </c>
      <c r="J87" s="34"/>
      <c r="K87" s="2"/>
      <c r="L87" s="33"/>
      <c r="M87" s="31"/>
      <c r="N87" s="31"/>
      <c r="O87" s="38"/>
      <c r="P87" s="36"/>
      <c r="Q87" s="33"/>
      <c r="R87" s="50" t="s">
        <v>405</v>
      </c>
      <c r="S87" s="33"/>
      <c r="T87" s="42"/>
      <c r="U87" s="33"/>
      <c r="V87" s="33"/>
      <c r="W87" s="42"/>
      <c r="X87" s="47" t="s">
        <v>419</v>
      </c>
    </row>
    <row r="88" spans="1:24" ht="45" x14ac:dyDescent="0.25">
      <c r="A88" s="32"/>
      <c r="B88" s="46" t="s">
        <v>84</v>
      </c>
      <c r="C88" s="33"/>
      <c r="D88" s="47" t="s">
        <v>179</v>
      </c>
      <c r="E88" s="33"/>
      <c r="F88" s="33"/>
      <c r="G88" s="47" t="s">
        <v>329</v>
      </c>
      <c r="H88" s="47" t="s">
        <v>241</v>
      </c>
      <c r="I88" s="47" t="s">
        <v>242</v>
      </c>
      <c r="J88" s="34"/>
      <c r="K88" s="2"/>
      <c r="L88" s="33"/>
      <c r="M88" s="31"/>
      <c r="N88" s="31"/>
      <c r="O88" s="38"/>
      <c r="P88" s="44"/>
      <c r="Q88" s="32"/>
      <c r="R88" s="49"/>
      <c r="S88" s="32"/>
      <c r="T88" s="45"/>
      <c r="U88" s="32"/>
      <c r="V88" s="32"/>
      <c r="W88" s="32"/>
      <c r="X88" s="48"/>
    </row>
    <row r="89" spans="1:24" ht="52.5" x14ac:dyDescent="0.25">
      <c r="A89" s="32"/>
      <c r="B89" s="46" t="s">
        <v>84</v>
      </c>
      <c r="C89" s="33"/>
      <c r="D89" s="47" t="s">
        <v>180</v>
      </c>
      <c r="E89" s="33"/>
      <c r="F89" s="33"/>
      <c r="G89" s="47" t="s">
        <v>330</v>
      </c>
      <c r="H89" s="47" t="s">
        <v>331</v>
      </c>
      <c r="I89" s="47" t="s">
        <v>223</v>
      </c>
      <c r="J89" s="34"/>
      <c r="K89" s="2"/>
      <c r="L89" s="33"/>
      <c r="M89" s="31"/>
      <c r="N89" s="31"/>
      <c r="O89" s="38"/>
      <c r="P89" s="44"/>
      <c r="Q89" s="32"/>
      <c r="R89" s="50" t="s">
        <v>405</v>
      </c>
      <c r="S89" s="32"/>
      <c r="T89" s="44"/>
      <c r="U89" s="32"/>
      <c r="V89" s="32"/>
      <c r="W89" s="44"/>
      <c r="X89" s="47" t="s">
        <v>419</v>
      </c>
    </row>
    <row r="90" spans="1:24" ht="52.5" x14ac:dyDescent="0.25">
      <c r="A90" s="32"/>
      <c r="B90" s="46" t="s">
        <v>84</v>
      </c>
      <c r="C90" s="33"/>
      <c r="D90" s="47" t="s">
        <v>130</v>
      </c>
      <c r="E90" s="33"/>
      <c r="F90" s="33"/>
      <c r="G90" s="47" t="s">
        <v>332</v>
      </c>
      <c r="H90" s="47" t="s">
        <v>236</v>
      </c>
      <c r="I90" s="47" t="s">
        <v>223</v>
      </c>
      <c r="J90" s="34"/>
      <c r="K90" s="2"/>
      <c r="L90" s="33"/>
      <c r="M90" s="31"/>
      <c r="N90" s="31"/>
      <c r="O90" s="38"/>
      <c r="P90" s="44"/>
      <c r="Q90" s="32"/>
      <c r="R90" s="50" t="s">
        <v>405</v>
      </c>
      <c r="S90" s="32"/>
      <c r="T90" s="44"/>
      <c r="U90" s="32"/>
      <c r="V90" s="32"/>
      <c r="W90" s="44"/>
      <c r="X90" s="47" t="s">
        <v>419</v>
      </c>
    </row>
    <row r="91" spans="1:24" ht="45" x14ac:dyDescent="0.25">
      <c r="A91" s="32"/>
      <c r="B91" s="46" t="s">
        <v>84</v>
      </c>
      <c r="C91" s="33"/>
      <c r="D91" s="47" t="s">
        <v>181</v>
      </c>
      <c r="E91" s="33"/>
      <c r="F91" s="33"/>
      <c r="G91" s="47" t="s">
        <v>333</v>
      </c>
      <c r="H91" s="47" t="s">
        <v>230</v>
      </c>
      <c r="I91" s="47" t="s">
        <v>231</v>
      </c>
      <c r="J91" s="34"/>
      <c r="K91" s="2"/>
      <c r="L91" s="33"/>
      <c r="M91" s="31"/>
      <c r="N91" s="31"/>
      <c r="O91" s="38"/>
      <c r="P91" s="44"/>
      <c r="Q91" s="32"/>
      <c r="R91" s="50" t="s">
        <v>405</v>
      </c>
      <c r="S91" s="32"/>
      <c r="T91" s="44"/>
      <c r="U91" s="32"/>
      <c r="V91" s="32"/>
      <c r="W91" s="44"/>
      <c r="X91" s="47" t="s">
        <v>421</v>
      </c>
    </row>
    <row r="92" spans="1:24" ht="45" x14ac:dyDescent="0.25">
      <c r="A92" s="32"/>
      <c r="B92" s="46" t="s">
        <v>84</v>
      </c>
      <c r="C92" s="33"/>
      <c r="D92" s="47" t="s">
        <v>169</v>
      </c>
      <c r="E92" s="33"/>
      <c r="F92" s="33"/>
      <c r="G92" s="47" t="s">
        <v>334</v>
      </c>
      <c r="H92" s="47" t="s">
        <v>241</v>
      </c>
      <c r="I92" s="47" t="s">
        <v>242</v>
      </c>
      <c r="J92" s="34"/>
      <c r="K92" s="2"/>
      <c r="L92" s="33"/>
      <c r="M92" s="31"/>
      <c r="N92" s="31"/>
      <c r="O92" s="38"/>
      <c r="P92" s="44"/>
      <c r="Q92" s="32"/>
      <c r="R92" s="49"/>
      <c r="S92" s="38"/>
      <c r="T92" s="45"/>
      <c r="U92" s="32"/>
      <c r="V92" s="32"/>
      <c r="W92" s="32"/>
      <c r="X92" s="48"/>
    </row>
    <row r="93" spans="1:24" ht="45" x14ac:dyDescent="0.25">
      <c r="A93" s="32"/>
      <c r="B93" s="46" t="s">
        <v>84</v>
      </c>
      <c r="C93" s="33"/>
      <c r="D93" s="47" t="s">
        <v>182</v>
      </c>
      <c r="E93" s="33"/>
      <c r="F93" s="33"/>
      <c r="G93" s="47" t="s">
        <v>335</v>
      </c>
      <c r="H93" s="47" t="s">
        <v>241</v>
      </c>
      <c r="I93" s="47" t="s">
        <v>242</v>
      </c>
      <c r="J93" s="34"/>
      <c r="K93" s="2"/>
      <c r="L93" s="33"/>
      <c r="M93" s="31"/>
      <c r="N93" s="31"/>
      <c r="O93" s="38"/>
      <c r="P93" s="44"/>
      <c r="Q93" s="32"/>
      <c r="R93" s="49"/>
      <c r="S93" s="32"/>
      <c r="T93" s="45"/>
      <c r="U93" s="32"/>
      <c r="V93" s="32"/>
      <c r="W93" s="32"/>
      <c r="X93" s="48"/>
    </row>
    <row r="94" spans="1:24" ht="45" x14ac:dyDescent="0.25">
      <c r="A94" s="32"/>
      <c r="B94" s="46" t="s">
        <v>84</v>
      </c>
      <c r="C94" s="33"/>
      <c r="D94" s="47" t="s">
        <v>183</v>
      </c>
      <c r="E94" s="33"/>
      <c r="F94" s="33"/>
      <c r="G94" s="47" t="s">
        <v>336</v>
      </c>
      <c r="H94" s="47" t="s">
        <v>261</v>
      </c>
      <c r="I94" s="47" t="s">
        <v>231</v>
      </c>
      <c r="J94" s="34"/>
      <c r="K94" s="2"/>
      <c r="L94" s="33"/>
      <c r="M94" s="31"/>
      <c r="N94" s="31"/>
      <c r="O94" s="38"/>
      <c r="P94" s="44"/>
      <c r="Q94" s="32"/>
      <c r="R94" s="50" t="s">
        <v>405</v>
      </c>
      <c r="S94" s="32"/>
      <c r="T94" s="45"/>
      <c r="U94" s="32"/>
      <c r="V94" s="32"/>
      <c r="W94" s="32"/>
      <c r="X94" s="47" t="s">
        <v>421</v>
      </c>
    </row>
    <row r="95" spans="1:24" ht="45" x14ac:dyDescent="0.25">
      <c r="A95" s="32"/>
      <c r="B95" s="46" t="s">
        <v>84</v>
      </c>
      <c r="C95" s="33"/>
      <c r="D95" s="47" t="s">
        <v>184</v>
      </c>
      <c r="E95" s="33"/>
      <c r="F95" s="33"/>
      <c r="G95" s="47" t="s">
        <v>337</v>
      </c>
      <c r="H95" s="47" t="s">
        <v>297</v>
      </c>
      <c r="I95" s="47" t="s">
        <v>234</v>
      </c>
      <c r="J95" s="34"/>
      <c r="K95" s="2"/>
      <c r="L95" s="33"/>
      <c r="M95" s="31"/>
      <c r="N95" s="31"/>
      <c r="O95" s="38"/>
      <c r="P95" s="44"/>
      <c r="Q95" s="32"/>
      <c r="R95" s="50" t="s">
        <v>405</v>
      </c>
      <c r="S95" s="32"/>
      <c r="T95" s="45"/>
      <c r="U95" s="32"/>
      <c r="V95" s="32"/>
      <c r="W95" s="32"/>
      <c r="X95" s="47" t="s">
        <v>421</v>
      </c>
    </row>
    <row r="96" spans="1:24" ht="45" x14ac:dyDescent="0.25">
      <c r="A96" s="32"/>
      <c r="B96" s="46" t="s">
        <v>84</v>
      </c>
      <c r="C96" s="33"/>
      <c r="D96" s="47" t="s">
        <v>185</v>
      </c>
      <c r="E96" s="33"/>
      <c r="F96" s="33"/>
      <c r="G96" s="47" t="s">
        <v>338</v>
      </c>
      <c r="H96" s="47" t="s">
        <v>339</v>
      </c>
      <c r="I96" s="47" t="s">
        <v>251</v>
      </c>
      <c r="J96" s="34"/>
      <c r="K96" s="2"/>
      <c r="L96" s="33"/>
      <c r="M96" s="31"/>
      <c r="N96" s="31"/>
      <c r="O96" s="38"/>
      <c r="P96" s="44"/>
      <c r="Q96" s="32"/>
      <c r="R96" s="50" t="s">
        <v>406</v>
      </c>
      <c r="S96" s="32"/>
      <c r="T96" s="45"/>
      <c r="U96" s="32"/>
      <c r="V96" s="32"/>
      <c r="W96" s="32"/>
      <c r="X96" s="47" t="s">
        <v>421</v>
      </c>
    </row>
    <row r="97" spans="1:24" ht="52.5" x14ac:dyDescent="0.25">
      <c r="A97" s="32"/>
      <c r="B97" s="46" t="s">
        <v>84</v>
      </c>
      <c r="C97" s="33"/>
      <c r="D97" s="47" t="s">
        <v>178</v>
      </c>
      <c r="E97" s="33"/>
      <c r="F97" s="33"/>
      <c r="G97" s="47" t="s">
        <v>328</v>
      </c>
      <c r="H97" s="47" t="s">
        <v>222</v>
      </c>
      <c r="I97" s="47" t="s">
        <v>223</v>
      </c>
      <c r="J97" s="34"/>
      <c r="K97" s="2"/>
      <c r="L97" s="33"/>
      <c r="M97" s="31"/>
      <c r="N97" s="31"/>
      <c r="O97" s="38"/>
      <c r="P97" s="44"/>
      <c r="Q97" s="32"/>
      <c r="R97" s="50" t="s">
        <v>405</v>
      </c>
      <c r="S97" s="32"/>
      <c r="T97" s="45"/>
      <c r="U97" s="32"/>
      <c r="V97" s="32"/>
      <c r="W97" s="32"/>
      <c r="X97" s="47" t="s">
        <v>419</v>
      </c>
    </row>
    <row r="98" spans="1:24" ht="45" x14ac:dyDescent="0.25">
      <c r="A98" s="32"/>
      <c r="B98" s="46" t="s">
        <v>84</v>
      </c>
      <c r="C98" s="33"/>
      <c r="D98" s="47" t="s">
        <v>186</v>
      </c>
      <c r="E98" s="33"/>
      <c r="F98" s="33"/>
      <c r="G98" s="47" t="s">
        <v>340</v>
      </c>
      <c r="H98" s="47" t="s">
        <v>241</v>
      </c>
      <c r="I98" s="47" t="s">
        <v>242</v>
      </c>
      <c r="J98" s="34"/>
      <c r="K98" s="2"/>
      <c r="L98" s="33"/>
      <c r="M98" s="31"/>
      <c r="N98" s="31"/>
      <c r="O98" s="38"/>
      <c r="P98" s="44"/>
      <c r="Q98" s="32"/>
      <c r="R98" s="49"/>
      <c r="S98" s="32"/>
      <c r="T98" s="45"/>
      <c r="U98" s="32"/>
      <c r="V98" s="32"/>
      <c r="W98" s="32"/>
      <c r="X98" s="48"/>
    </row>
    <row r="99" spans="1:24" ht="45" x14ac:dyDescent="0.25">
      <c r="A99" s="32"/>
      <c r="B99" s="46" t="s">
        <v>84</v>
      </c>
      <c r="C99" s="33"/>
      <c r="D99" s="47" t="s">
        <v>187</v>
      </c>
      <c r="E99" s="33"/>
      <c r="F99" s="33"/>
      <c r="G99" s="47" t="s">
        <v>341</v>
      </c>
      <c r="H99" s="47" t="s">
        <v>241</v>
      </c>
      <c r="I99" s="47" t="s">
        <v>242</v>
      </c>
      <c r="J99" s="34"/>
      <c r="K99" s="2"/>
      <c r="L99" s="33"/>
      <c r="M99" s="31"/>
      <c r="N99" s="31"/>
      <c r="O99" s="38"/>
      <c r="P99" s="44"/>
      <c r="Q99" s="32"/>
      <c r="R99" s="49"/>
      <c r="S99" s="32"/>
      <c r="T99" s="45"/>
      <c r="U99" s="32"/>
      <c r="V99" s="32"/>
      <c r="W99" s="32"/>
      <c r="X99" s="48"/>
    </row>
    <row r="100" spans="1:24" ht="52.5" x14ac:dyDescent="0.25">
      <c r="A100" s="32"/>
      <c r="B100" s="46" t="s">
        <v>84</v>
      </c>
      <c r="C100" s="33"/>
      <c r="D100" s="47" t="s">
        <v>180</v>
      </c>
      <c r="E100" s="33"/>
      <c r="F100" s="33"/>
      <c r="G100" s="47" t="s">
        <v>342</v>
      </c>
      <c r="H100" s="47" t="s">
        <v>261</v>
      </c>
      <c r="I100" s="47" t="s">
        <v>231</v>
      </c>
      <c r="J100" s="34"/>
      <c r="K100" s="2"/>
      <c r="L100" s="33"/>
      <c r="M100" s="31"/>
      <c r="N100" s="31"/>
      <c r="O100" s="38"/>
      <c r="P100" s="44"/>
      <c r="Q100" s="32"/>
      <c r="R100" s="50" t="s">
        <v>405</v>
      </c>
      <c r="S100" s="32"/>
      <c r="T100" s="45"/>
      <c r="U100" s="32"/>
      <c r="V100" s="32"/>
      <c r="W100" s="32"/>
      <c r="X100" s="47" t="s">
        <v>422</v>
      </c>
    </row>
    <row r="101" spans="1:24" ht="42" x14ac:dyDescent="0.25">
      <c r="A101" s="32"/>
      <c r="B101" s="46" t="s">
        <v>98</v>
      </c>
      <c r="C101" s="33"/>
      <c r="D101" s="47" t="s">
        <v>188</v>
      </c>
      <c r="E101" s="33"/>
      <c r="F101" s="33"/>
      <c r="G101" s="47" t="s">
        <v>343</v>
      </c>
      <c r="H101" s="47" t="s">
        <v>241</v>
      </c>
      <c r="I101" s="47" t="s">
        <v>242</v>
      </c>
      <c r="J101" s="34"/>
      <c r="K101" s="2"/>
      <c r="L101" s="33"/>
      <c r="M101" s="31"/>
      <c r="N101" s="31"/>
      <c r="O101" s="38"/>
      <c r="P101" s="44"/>
      <c r="Q101" s="32"/>
      <c r="R101" s="49"/>
      <c r="S101" s="32"/>
      <c r="T101" s="45"/>
      <c r="U101" s="32"/>
      <c r="V101" s="32"/>
      <c r="W101" s="32"/>
      <c r="X101" s="48"/>
    </row>
    <row r="102" spans="1:24" ht="115.5" x14ac:dyDescent="0.25">
      <c r="A102" s="32"/>
      <c r="B102" s="46" t="s">
        <v>98</v>
      </c>
      <c r="C102" s="33"/>
      <c r="D102" s="47" t="s">
        <v>189</v>
      </c>
      <c r="E102" s="33"/>
      <c r="F102" s="33"/>
      <c r="G102" s="47" t="s">
        <v>344</v>
      </c>
      <c r="H102" s="47" t="s">
        <v>236</v>
      </c>
      <c r="I102" s="47" t="s">
        <v>223</v>
      </c>
      <c r="J102" s="34"/>
      <c r="K102" s="2"/>
      <c r="L102" s="33"/>
      <c r="M102" s="31"/>
      <c r="N102" s="31"/>
      <c r="O102" s="38"/>
      <c r="P102" s="44"/>
      <c r="Q102" s="32"/>
      <c r="R102" s="50" t="s">
        <v>406</v>
      </c>
      <c r="S102" s="32"/>
      <c r="T102" s="45"/>
      <c r="U102" s="32"/>
      <c r="V102" s="32"/>
      <c r="W102" s="32"/>
      <c r="X102" s="47" t="s">
        <v>420</v>
      </c>
    </row>
    <row r="103" spans="1:24" ht="52.5" x14ac:dyDescent="0.25">
      <c r="A103" s="32"/>
      <c r="B103" s="46" t="s">
        <v>99</v>
      </c>
      <c r="C103" s="33"/>
      <c r="D103" s="47" t="s">
        <v>190</v>
      </c>
      <c r="E103" s="33"/>
      <c r="F103" s="33"/>
      <c r="G103" s="47" t="s">
        <v>345</v>
      </c>
      <c r="H103" s="47" t="s">
        <v>241</v>
      </c>
      <c r="I103" s="47" t="s">
        <v>223</v>
      </c>
      <c r="J103" s="34"/>
      <c r="K103" s="2"/>
      <c r="L103" s="33"/>
      <c r="M103" s="31"/>
      <c r="N103" s="31"/>
      <c r="O103" s="38"/>
      <c r="P103" s="44"/>
      <c r="Q103" s="32"/>
      <c r="R103" s="49"/>
      <c r="S103" s="32"/>
      <c r="T103" s="45"/>
      <c r="U103" s="45"/>
      <c r="V103" s="45"/>
      <c r="W103" s="45"/>
      <c r="X103" s="47" t="s">
        <v>420</v>
      </c>
    </row>
    <row r="104" spans="1:24" ht="52.5" x14ac:dyDescent="0.25">
      <c r="A104" s="32"/>
      <c r="B104" s="46" t="s">
        <v>99</v>
      </c>
      <c r="C104" s="33"/>
      <c r="D104" s="47" t="s">
        <v>191</v>
      </c>
      <c r="E104" s="33"/>
      <c r="F104" s="33"/>
      <c r="G104" s="47" t="s">
        <v>345</v>
      </c>
      <c r="H104" s="47" t="s">
        <v>241</v>
      </c>
      <c r="I104" s="47" t="s">
        <v>223</v>
      </c>
      <c r="J104" s="34"/>
      <c r="K104" s="2"/>
      <c r="L104" s="32"/>
      <c r="M104" s="31"/>
      <c r="N104" s="31"/>
      <c r="O104" s="38"/>
      <c r="P104" s="44"/>
      <c r="Q104" s="32"/>
      <c r="R104" s="49"/>
      <c r="S104" s="33"/>
      <c r="T104" s="44"/>
      <c r="U104" s="32"/>
      <c r="V104" s="32"/>
      <c r="W104" s="32"/>
      <c r="X104" s="47" t="s">
        <v>420</v>
      </c>
    </row>
    <row r="105" spans="1:24" ht="45" x14ac:dyDescent="0.25">
      <c r="A105" s="32"/>
      <c r="B105" s="46" t="s">
        <v>84</v>
      </c>
      <c r="C105" s="33"/>
      <c r="D105" s="47" t="s">
        <v>192</v>
      </c>
      <c r="E105" s="33"/>
      <c r="F105" s="33"/>
      <c r="G105" s="47" t="s">
        <v>346</v>
      </c>
      <c r="H105" s="47" t="s">
        <v>241</v>
      </c>
      <c r="I105" s="47" t="s">
        <v>258</v>
      </c>
      <c r="J105" s="34"/>
      <c r="K105" s="2"/>
      <c r="L105" s="33"/>
      <c r="M105" s="31"/>
      <c r="N105" s="31"/>
      <c r="O105" s="38"/>
      <c r="P105" s="44"/>
      <c r="Q105" s="32"/>
      <c r="R105" s="49"/>
      <c r="S105" s="32"/>
      <c r="T105" s="45"/>
      <c r="U105" s="45"/>
      <c r="V105" s="32"/>
      <c r="W105" s="32"/>
      <c r="X105" s="47" t="s">
        <v>420</v>
      </c>
    </row>
    <row r="106" spans="1:24" ht="52.5" x14ac:dyDescent="0.25">
      <c r="A106" s="32"/>
      <c r="B106" s="46" t="s">
        <v>84</v>
      </c>
      <c r="C106" s="33"/>
      <c r="D106" s="47" t="s">
        <v>177</v>
      </c>
      <c r="E106" s="33"/>
      <c r="F106" s="33"/>
      <c r="G106" s="47" t="s">
        <v>347</v>
      </c>
      <c r="H106" s="47" t="s">
        <v>348</v>
      </c>
      <c r="I106" s="47" t="s">
        <v>258</v>
      </c>
      <c r="J106" s="34"/>
      <c r="K106" s="2"/>
      <c r="L106" s="33"/>
      <c r="M106" s="31"/>
      <c r="N106" s="31"/>
      <c r="O106" s="38"/>
      <c r="P106" s="44"/>
      <c r="Q106" s="32"/>
      <c r="R106" s="50" t="s">
        <v>405</v>
      </c>
      <c r="S106" s="32"/>
      <c r="T106" s="45"/>
      <c r="U106" s="32"/>
      <c r="V106" s="32"/>
      <c r="W106" s="32"/>
      <c r="X106" s="47" t="s">
        <v>422</v>
      </c>
    </row>
    <row r="107" spans="1:24" ht="52.5" x14ac:dyDescent="0.25">
      <c r="A107" s="32"/>
      <c r="B107" s="46" t="s">
        <v>84</v>
      </c>
      <c r="C107" s="33"/>
      <c r="D107" s="47" t="s">
        <v>193</v>
      </c>
      <c r="E107" s="33"/>
      <c r="F107" s="33"/>
      <c r="G107" s="47" t="s">
        <v>349</v>
      </c>
      <c r="H107" s="47" t="s">
        <v>241</v>
      </c>
      <c r="I107" s="47" t="s">
        <v>223</v>
      </c>
      <c r="J107" s="34"/>
      <c r="K107" s="2"/>
      <c r="L107" s="33"/>
      <c r="M107" s="31"/>
      <c r="N107" s="31"/>
      <c r="O107" s="38"/>
      <c r="P107" s="44"/>
      <c r="Q107" s="32"/>
      <c r="R107" s="49"/>
      <c r="S107" s="32"/>
      <c r="T107" s="45"/>
      <c r="U107" s="32"/>
      <c r="V107" s="32"/>
      <c r="W107" s="32"/>
      <c r="X107" s="47" t="s">
        <v>420</v>
      </c>
    </row>
    <row r="108" spans="1:24" ht="45" x14ac:dyDescent="0.25">
      <c r="A108" s="32"/>
      <c r="B108" s="46" t="s">
        <v>84</v>
      </c>
      <c r="C108" s="33"/>
      <c r="D108" s="47" t="s">
        <v>194</v>
      </c>
      <c r="E108" s="33"/>
      <c r="F108" s="33"/>
      <c r="G108" s="47" t="s">
        <v>350</v>
      </c>
      <c r="H108" s="47" t="s">
        <v>241</v>
      </c>
      <c r="I108" s="47" t="s">
        <v>242</v>
      </c>
      <c r="J108" s="34"/>
      <c r="K108" s="2"/>
      <c r="L108" s="33"/>
      <c r="M108" s="31"/>
      <c r="N108" s="31"/>
      <c r="O108" s="38"/>
      <c r="P108" s="44"/>
      <c r="Q108" s="32"/>
      <c r="R108" s="49"/>
      <c r="S108" s="32"/>
      <c r="T108" s="45"/>
      <c r="U108" s="32"/>
      <c r="V108" s="32"/>
      <c r="W108" s="32"/>
      <c r="X108" s="48"/>
    </row>
    <row r="109" spans="1:24" ht="52.5" x14ac:dyDescent="0.25">
      <c r="A109" s="32"/>
      <c r="B109" s="46" t="s">
        <v>84</v>
      </c>
      <c r="C109" s="33"/>
      <c r="D109" s="47" t="s">
        <v>195</v>
      </c>
      <c r="E109" s="33"/>
      <c r="F109" s="33"/>
      <c r="G109" s="47" t="s">
        <v>351</v>
      </c>
      <c r="H109" s="47" t="s">
        <v>241</v>
      </c>
      <c r="I109" s="47" t="s">
        <v>223</v>
      </c>
      <c r="J109" s="34"/>
      <c r="K109" s="2"/>
      <c r="L109" s="33"/>
      <c r="M109" s="31"/>
      <c r="N109" s="31"/>
      <c r="O109" s="38"/>
      <c r="P109" s="44"/>
      <c r="Q109" s="32"/>
      <c r="R109" s="49"/>
      <c r="S109" s="32"/>
      <c r="T109" s="45"/>
      <c r="U109" s="32"/>
      <c r="V109" s="32"/>
      <c r="W109" s="32"/>
      <c r="X109" s="47" t="s">
        <v>420</v>
      </c>
    </row>
    <row r="110" spans="1:24" ht="52.5" x14ac:dyDescent="0.25">
      <c r="A110" s="32"/>
      <c r="B110" s="46" t="s">
        <v>84</v>
      </c>
      <c r="C110" s="33"/>
      <c r="D110" s="47" t="s">
        <v>196</v>
      </c>
      <c r="E110" s="33"/>
      <c r="F110" s="33"/>
      <c r="G110" s="47" t="s">
        <v>352</v>
      </c>
      <c r="H110" s="47" t="s">
        <v>236</v>
      </c>
      <c r="I110" s="47" t="s">
        <v>223</v>
      </c>
      <c r="J110" s="34"/>
      <c r="K110" s="2"/>
      <c r="L110" s="33"/>
      <c r="M110" s="31"/>
      <c r="N110" s="31"/>
      <c r="O110" s="38"/>
      <c r="P110" s="44"/>
      <c r="Q110" s="32"/>
      <c r="R110" s="50" t="s">
        <v>405</v>
      </c>
      <c r="S110" s="32"/>
      <c r="T110" s="45"/>
      <c r="U110" s="32"/>
      <c r="V110" s="32"/>
      <c r="W110" s="32"/>
      <c r="X110" s="47" t="s">
        <v>423</v>
      </c>
    </row>
    <row r="111" spans="1:24" ht="52.5" x14ac:dyDescent="0.25">
      <c r="A111" s="32"/>
      <c r="B111" s="46" t="s">
        <v>84</v>
      </c>
      <c r="C111" s="33"/>
      <c r="D111" s="47" t="s">
        <v>156</v>
      </c>
      <c r="E111" s="33"/>
      <c r="F111" s="33"/>
      <c r="G111" s="47" t="s">
        <v>353</v>
      </c>
      <c r="H111" s="47" t="s">
        <v>354</v>
      </c>
      <c r="I111" s="47" t="s">
        <v>223</v>
      </c>
      <c r="J111" s="34"/>
      <c r="K111" s="2"/>
      <c r="L111" s="33"/>
      <c r="M111" s="31"/>
      <c r="N111" s="31"/>
      <c r="O111" s="38"/>
      <c r="P111" s="44"/>
      <c r="Q111" s="32"/>
      <c r="R111" s="50" t="s">
        <v>405</v>
      </c>
      <c r="S111" s="32"/>
      <c r="T111" s="45"/>
      <c r="U111" s="45"/>
      <c r="V111" s="45"/>
      <c r="W111" s="45"/>
      <c r="X111" s="47" t="s">
        <v>424</v>
      </c>
    </row>
    <row r="112" spans="1:24" ht="45" x14ac:dyDescent="0.25">
      <c r="A112" s="32"/>
      <c r="B112" s="46" t="s">
        <v>84</v>
      </c>
      <c r="C112" s="33"/>
      <c r="D112" s="47" t="s">
        <v>197</v>
      </c>
      <c r="E112" s="33"/>
      <c r="F112" s="33"/>
      <c r="G112" s="47" t="s">
        <v>355</v>
      </c>
      <c r="H112" s="47" t="s">
        <v>230</v>
      </c>
      <c r="I112" s="47" t="s">
        <v>231</v>
      </c>
      <c r="J112" s="34"/>
      <c r="K112" s="2"/>
      <c r="L112" s="33"/>
      <c r="M112" s="31"/>
      <c r="N112" s="31"/>
      <c r="O112" s="38"/>
      <c r="P112" s="44"/>
      <c r="Q112" s="32"/>
      <c r="R112" s="50" t="s">
        <v>405</v>
      </c>
      <c r="S112" s="32"/>
      <c r="T112" s="45"/>
      <c r="U112" s="45"/>
      <c r="V112" s="45"/>
      <c r="W112" s="45"/>
      <c r="X112" s="47" t="s">
        <v>424</v>
      </c>
    </row>
    <row r="113" spans="1:24" ht="45" x14ac:dyDescent="0.25">
      <c r="A113" s="32"/>
      <c r="B113" s="46" t="s">
        <v>84</v>
      </c>
      <c r="C113" s="33"/>
      <c r="D113" s="47" t="s">
        <v>198</v>
      </c>
      <c r="E113" s="33"/>
      <c r="F113" s="33"/>
      <c r="G113" s="47" t="s">
        <v>356</v>
      </c>
      <c r="H113" s="47" t="s">
        <v>241</v>
      </c>
      <c r="I113" s="47" t="s">
        <v>357</v>
      </c>
      <c r="J113" s="34"/>
      <c r="K113" s="2"/>
      <c r="L113" s="33"/>
      <c r="M113" s="31"/>
      <c r="N113" s="31"/>
      <c r="O113" s="38"/>
      <c r="P113" s="44"/>
      <c r="Q113" s="32"/>
      <c r="R113" s="49"/>
      <c r="S113" s="32"/>
      <c r="T113" s="45"/>
      <c r="U113" s="32"/>
      <c r="V113" s="32"/>
      <c r="W113" s="32"/>
      <c r="X113" s="47" t="s">
        <v>420</v>
      </c>
    </row>
    <row r="114" spans="1:24" ht="52.5" x14ac:dyDescent="0.25">
      <c r="A114" s="32"/>
      <c r="B114" s="46" t="s">
        <v>84</v>
      </c>
      <c r="C114" s="33"/>
      <c r="D114" s="47" t="s">
        <v>199</v>
      </c>
      <c r="E114" s="33"/>
      <c r="F114" s="33"/>
      <c r="G114" s="47" t="s">
        <v>358</v>
      </c>
      <c r="H114" s="47" t="s">
        <v>253</v>
      </c>
      <c r="I114" s="47" t="s">
        <v>254</v>
      </c>
      <c r="J114" s="34"/>
      <c r="K114" s="2"/>
      <c r="L114" s="33"/>
      <c r="M114" s="31"/>
      <c r="N114" s="31"/>
      <c r="O114" s="38"/>
      <c r="P114" s="44"/>
      <c r="Q114" s="32"/>
      <c r="R114" s="50" t="s">
        <v>406</v>
      </c>
      <c r="S114" s="32"/>
      <c r="T114" s="45"/>
      <c r="U114" s="32"/>
      <c r="V114" s="32"/>
      <c r="W114" s="32"/>
      <c r="X114" s="47" t="s">
        <v>420</v>
      </c>
    </row>
    <row r="115" spans="1:24" ht="42" x14ac:dyDescent="0.25">
      <c r="A115" s="32"/>
      <c r="B115" s="46" t="s">
        <v>85</v>
      </c>
      <c r="C115" s="33"/>
      <c r="D115" s="47" t="s">
        <v>200</v>
      </c>
      <c r="E115" s="33"/>
      <c r="F115" s="33"/>
      <c r="G115" s="47" t="s">
        <v>359</v>
      </c>
      <c r="H115" s="47" t="s">
        <v>241</v>
      </c>
      <c r="I115" s="47" t="s">
        <v>242</v>
      </c>
      <c r="J115" s="34"/>
      <c r="K115" s="2"/>
      <c r="L115" s="33"/>
      <c r="M115" s="31"/>
      <c r="N115" s="31"/>
      <c r="O115" s="38"/>
      <c r="P115" s="44"/>
      <c r="Q115" s="32"/>
      <c r="R115" s="49"/>
      <c r="S115" s="32"/>
      <c r="T115" s="45"/>
      <c r="U115" s="32"/>
      <c r="V115" s="32"/>
      <c r="W115" s="32"/>
      <c r="X115" s="48"/>
    </row>
    <row r="116" spans="1:24" ht="45" x14ac:dyDescent="0.25">
      <c r="A116" s="32"/>
      <c r="B116" s="46" t="s">
        <v>84</v>
      </c>
      <c r="C116" s="33"/>
      <c r="D116" s="47" t="s">
        <v>201</v>
      </c>
      <c r="E116" s="33"/>
      <c r="F116" s="33"/>
      <c r="G116" s="47" t="s">
        <v>360</v>
      </c>
      <c r="H116" s="47" t="s">
        <v>227</v>
      </c>
      <c r="I116" s="47" t="s">
        <v>228</v>
      </c>
      <c r="J116" s="34"/>
      <c r="K116" s="2"/>
      <c r="L116" s="33"/>
      <c r="M116" s="31"/>
      <c r="N116" s="31"/>
      <c r="O116" s="38"/>
      <c r="P116" s="44"/>
      <c r="Q116" s="32"/>
      <c r="R116" s="50" t="s">
        <v>405</v>
      </c>
      <c r="S116" s="32"/>
      <c r="T116" s="44"/>
      <c r="U116" s="32"/>
      <c r="V116" s="32"/>
      <c r="W116" s="32"/>
      <c r="X116" s="47" t="s">
        <v>424</v>
      </c>
    </row>
    <row r="117" spans="1:24" ht="52.5" x14ac:dyDescent="0.25">
      <c r="A117" s="32"/>
      <c r="B117" s="46" t="s">
        <v>84</v>
      </c>
      <c r="C117" s="33"/>
      <c r="D117" s="47" t="s">
        <v>202</v>
      </c>
      <c r="E117" s="33"/>
      <c r="F117" s="33"/>
      <c r="G117" s="47" t="s">
        <v>361</v>
      </c>
      <c r="H117" s="47" t="s">
        <v>354</v>
      </c>
      <c r="I117" s="47" t="s">
        <v>223</v>
      </c>
      <c r="J117" s="34"/>
      <c r="K117" s="2"/>
      <c r="L117" s="33"/>
      <c r="M117" s="31"/>
      <c r="N117" s="31"/>
      <c r="O117" s="38"/>
      <c r="P117" s="44"/>
      <c r="Q117" s="32"/>
      <c r="R117" s="50" t="s">
        <v>405</v>
      </c>
      <c r="S117" s="32"/>
      <c r="T117" s="44"/>
      <c r="U117" s="32"/>
      <c r="V117" s="32"/>
      <c r="W117" s="32"/>
      <c r="X117" s="47" t="s">
        <v>424</v>
      </c>
    </row>
    <row r="118" spans="1:24" ht="45" x14ac:dyDescent="0.25">
      <c r="A118" s="32"/>
      <c r="B118" s="46" t="s">
        <v>84</v>
      </c>
      <c r="C118" s="33"/>
      <c r="D118" s="47" t="s">
        <v>203</v>
      </c>
      <c r="E118" s="33"/>
      <c r="F118" s="33"/>
      <c r="G118" s="47" t="s">
        <v>362</v>
      </c>
      <c r="H118" s="47" t="s">
        <v>230</v>
      </c>
      <c r="I118" s="47" t="s">
        <v>231</v>
      </c>
      <c r="J118" s="34"/>
      <c r="K118" s="2"/>
      <c r="L118" s="33"/>
      <c r="M118" s="31"/>
      <c r="N118" s="31"/>
      <c r="O118" s="38"/>
      <c r="P118" s="44"/>
      <c r="Q118" s="32"/>
      <c r="R118" s="50" t="s">
        <v>405</v>
      </c>
      <c r="S118" s="32"/>
      <c r="T118" s="45"/>
      <c r="U118" s="32"/>
      <c r="V118" s="32"/>
      <c r="W118" s="32"/>
      <c r="X118" s="47" t="s">
        <v>425</v>
      </c>
    </row>
    <row r="119" spans="1:24" ht="45" x14ac:dyDescent="0.25">
      <c r="A119" s="32"/>
      <c r="B119" s="46" t="s">
        <v>84</v>
      </c>
      <c r="C119" s="33"/>
      <c r="D119" s="47" t="s">
        <v>204</v>
      </c>
      <c r="E119" s="33"/>
      <c r="F119" s="33"/>
      <c r="G119" s="47" t="s">
        <v>363</v>
      </c>
      <c r="H119" s="47" t="s">
        <v>227</v>
      </c>
      <c r="I119" s="47" t="s">
        <v>228</v>
      </c>
      <c r="J119" s="34"/>
      <c r="K119" s="2"/>
      <c r="L119" s="33"/>
      <c r="M119" s="31"/>
      <c r="N119" s="31"/>
      <c r="O119" s="38"/>
      <c r="P119" s="44"/>
      <c r="Q119" s="32"/>
      <c r="R119" s="50" t="s">
        <v>405</v>
      </c>
      <c r="S119" s="32"/>
      <c r="T119" s="45"/>
      <c r="U119" s="32"/>
      <c r="V119" s="32"/>
      <c r="W119" s="32"/>
      <c r="X119" s="47" t="s">
        <v>424</v>
      </c>
    </row>
    <row r="120" spans="1:24" ht="52.5" x14ac:dyDescent="0.25">
      <c r="A120" s="32"/>
      <c r="B120" s="46" t="s">
        <v>84</v>
      </c>
      <c r="C120" s="33"/>
      <c r="D120" s="47" t="s">
        <v>182</v>
      </c>
      <c r="E120" s="33"/>
      <c r="F120" s="33"/>
      <c r="G120" s="47" t="s">
        <v>364</v>
      </c>
      <c r="H120" s="47" t="s">
        <v>354</v>
      </c>
      <c r="I120" s="47" t="s">
        <v>223</v>
      </c>
      <c r="J120" s="34"/>
      <c r="K120" s="2"/>
      <c r="L120" s="33"/>
      <c r="M120" s="31"/>
      <c r="N120" s="31"/>
      <c r="O120" s="38"/>
      <c r="P120" s="44"/>
      <c r="Q120" s="32"/>
      <c r="R120" s="50" t="s">
        <v>405</v>
      </c>
      <c r="S120" s="32"/>
      <c r="T120" s="45"/>
      <c r="U120" s="32"/>
      <c r="V120" s="32"/>
      <c r="W120" s="32"/>
      <c r="X120" s="47" t="s">
        <v>426</v>
      </c>
    </row>
    <row r="121" spans="1:24" ht="30" x14ac:dyDescent="0.25">
      <c r="A121" s="32"/>
      <c r="B121" s="46" t="s">
        <v>85</v>
      </c>
      <c r="C121" s="33"/>
      <c r="D121" s="47" t="s">
        <v>200</v>
      </c>
      <c r="E121" s="33"/>
      <c r="F121" s="33"/>
      <c r="G121" s="47" t="s">
        <v>365</v>
      </c>
      <c r="H121" s="47" t="s">
        <v>241</v>
      </c>
      <c r="I121" s="47" t="s">
        <v>242</v>
      </c>
      <c r="J121" s="34"/>
      <c r="K121" s="2"/>
      <c r="L121" s="33"/>
      <c r="M121" s="31"/>
      <c r="N121" s="31"/>
      <c r="O121" s="38"/>
      <c r="P121" s="44"/>
      <c r="Q121" s="32"/>
      <c r="R121" s="49"/>
      <c r="S121" s="32"/>
      <c r="T121" s="45"/>
      <c r="U121" s="32"/>
      <c r="V121" s="32"/>
      <c r="W121" s="32"/>
      <c r="X121" s="48"/>
    </row>
    <row r="122" spans="1:24" ht="45" x14ac:dyDescent="0.25">
      <c r="A122" s="32"/>
      <c r="B122" s="46" t="s">
        <v>84</v>
      </c>
      <c r="C122" s="33"/>
      <c r="D122" s="47" t="s">
        <v>205</v>
      </c>
      <c r="E122" s="33"/>
      <c r="F122" s="33"/>
      <c r="G122" s="47" t="s">
        <v>366</v>
      </c>
      <c r="H122" s="47" t="s">
        <v>230</v>
      </c>
      <c r="I122" s="47" t="s">
        <v>231</v>
      </c>
      <c r="J122" s="34"/>
      <c r="K122" s="2"/>
      <c r="L122" s="33"/>
      <c r="M122" s="31"/>
      <c r="N122" s="31"/>
      <c r="O122" s="38"/>
      <c r="P122" s="44"/>
      <c r="Q122" s="32"/>
      <c r="R122" s="50" t="s">
        <v>405</v>
      </c>
      <c r="S122" s="32"/>
      <c r="T122" s="45"/>
      <c r="U122" s="32"/>
      <c r="V122" s="32"/>
      <c r="W122" s="32"/>
      <c r="X122" s="47" t="s">
        <v>426</v>
      </c>
    </row>
    <row r="123" spans="1:24" ht="52.5" x14ac:dyDescent="0.25">
      <c r="A123" s="32"/>
      <c r="B123" s="46" t="s">
        <v>84</v>
      </c>
      <c r="C123" s="33"/>
      <c r="D123" s="47" t="s">
        <v>206</v>
      </c>
      <c r="E123" s="33"/>
      <c r="F123" s="33"/>
      <c r="G123" s="47" t="s">
        <v>367</v>
      </c>
      <c r="H123" s="47" t="s">
        <v>331</v>
      </c>
      <c r="I123" s="47" t="s">
        <v>223</v>
      </c>
      <c r="J123" s="34"/>
      <c r="K123" s="2"/>
      <c r="L123" s="33"/>
      <c r="M123" s="31"/>
      <c r="N123" s="31"/>
      <c r="O123" s="38"/>
      <c r="P123" s="44"/>
      <c r="Q123" s="32"/>
      <c r="R123" s="50" t="s">
        <v>405</v>
      </c>
      <c r="S123" s="32"/>
      <c r="T123" s="45"/>
      <c r="U123" s="32"/>
      <c r="V123" s="32"/>
      <c r="W123" s="32"/>
      <c r="X123" s="47" t="s">
        <v>426</v>
      </c>
    </row>
    <row r="124" spans="1:24" ht="45" x14ac:dyDescent="0.25">
      <c r="A124" s="32"/>
      <c r="B124" s="46" t="s">
        <v>84</v>
      </c>
      <c r="C124" s="33"/>
      <c r="D124" s="47" t="s">
        <v>207</v>
      </c>
      <c r="E124" s="33"/>
      <c r="F124" s="33"/>
      <c r="G124" s="47" t="s">
        <v>368</v>
      </c>
      <c r="H124" s="47" t="s">
        <v>339</v>
      </c>
      <c r="I124" s="47" t="s">
        <v>251</v>
      </c>
      <c r="J124" s="34"/>
      <c r="K124" s="2"/>
      <c r="L124" s="33"/>
      <c r="M124" s="31"/>
      <c r="N124" s="31"/>
      <c r="O124" s="38"/>
      <c r="P124" s="44"/>
      <c r="Q124" s="32"/>
      <c r="R124" s="50" t="s">
        <v>405</v>
      </c>
      <c r="S124" s="32"/>
      <c r="T124" s="45"/>
      <c r="U124" s="32"/>
      <c r="V124" s="32"/>
      <c r="W124" s="32"/>
      <c r="X124" s="47" t="s">
        <v>424</v>
      </c>
    </row>
    <row r="125" spans="1:24" ht="52.5" x14ac:dyDescent="0.25">
      <c r="A125" s="32"/>
      <c r="B125" s="46" t="s">
        <v>85</v>
      </c>
      <c r="C125" s="33"/>
      <c r="D125" s="47" t="s">
        <v>200</v>
      </c>
      <c r="E125" s="33"/>
      <c r="F125" s="33"/>
      <c r="G125" s="47" t="s">
        <v>369</v>
      </c>
      <c r="H125" s="47" t="s">
        <v>222</v>
      </c>
      <c r="I125" s="47" t="s">
        <v>223</v>
      </c>
      <c r="J125" s="34"/>
      <c r="K125" s="2"/>
      <c r="L125" s="32"/>
      <c r="M125" s="31"/>
      <c r="N125" s="31"/>
      <c r="O125" s="38"/>
      <c r="P125" s="44"/>
      <c r="Q125" s="32"/>
      <c r="R125" s="50" t="s">
        <v>405</v>
      </c>
      <c r="S125" s="32"/>
      <c r="T125" s="44"/>
      <c r="U125" s="32"/>
      <c r="V125" s="32"/>
      <c r="W125" s="32"/>
      <c r="X125" s="47" t="s">
        <v>427</v>
      </c>
    </row>
    <row r="126" spans="1:24" ht="45" x14ac:dyDescent="0.25">
      <c r="A126" s="32"/>
      <c r="B126" s="46" t="s">
        <v>84</v>
      </c>
      <c r="C126" s="33"/>
      <c r="D126" s="47" t="s">
        <v>208</v>
      </c>
      <c r="E126" s="33"/>
      <c r="F126" s="33"/>
      <c r="G126" s="47" t="s">
        <v>370</v>
      </c>
      <c r="H126" s="47" t="s">
        <v>253</v>
      </c>
      <c r="I126" s="47" t="s">
        <v>254</v>
      </c>
      <c r="J126" s="34"/>
      <c r="K126" s="2"/>
      <c r="L126" s="33"/>
      <c r="M126" s="31"/>
      <c r="N126" s="31"/>
      <c r="O126" s="38"/>
      <c r="P126" s="44"/>
      <c r="Q126" s="32"/>
      <c r="R126" s="50" t="s">
        <v>406</v>
      </c>
      <c r="S126" s="32"/>
      <c r="T126" s="45"/>
      <c r="U126" s="32"/>
      <c r="V126" s="32"/>
      <c r="W126" s="32"/>
      <c r="X126" s="47" t="s">
        <v>428</v>
      </c>
    </row>
    <row r="127" spans="1:24" ht="45" x14ac:dyDescent="0.25">
      <c r="A127" s="32"/>
      <c r="B127" s="46" t="s">
        <v>84</v>
      </c>
      <c r="C127" s="33"/>
      <c r="D127" s="47" t="s">
        <v>209</v>
      </c>
      <c r="E127" s="33"/>
      <c r="F127" s="33"/>
      <c r="G127" s="47" t="s">
        <v>371</v>
      </c>
      <c r="H127" s="47" t="s">
        <v>339</v>
      </c>
      <c r="I127" s="47" t="s">
        <v>251</v>
      </c>
      <c r="J127" s="34"/>
      <c r="K127" s="2"/>
      <c r="L127" s="33"/>
      <c r="M127" s="31"/>
      <c r="N127" s="31"/>
      <c r="O127" s="38"/>
      <c r="P127" s="44"/>
      <c r="Q127" s="32"/>
      <c r="R127" s="50" t="s">
        <v>405</v>
      </c>
      <c r="S127" s="32"/>
      <c r="T127" s="45"/>
      <c r="U127" s="32"/>
      <c r="V127" s="32"/>
      <c r="W127" s="32"/>
      <c r="X127" s="47" t="s">
        <v>429</v>
      </c>
    </row>
    <row r="128" spans="1:24" ht="52.5" x14ac:dyDescent="0.25">
      <c r="A128" s="32"/>
      <c r="B128" s="46" t="s">
        <v>85</v>
      </c>
      <c r="C128" s="33"/>
      <c r="D128" s="47" t="s">
        <v>210</v>
      </c>
      <c r="E128" s="33"/>
      <c r="F128" s="33"/>
      <c r="G128" s="47" t="s">
        <v>372</v>
      </c>
      <c r="H128" s="47" t="s">
        <v>241</v>
      </c>
      <c r="I128" s="47" t="s">
        <v>223</v>
      </c>
      <c r="J128" s="34"/>
      <c r="K128" s="2"/>
      <c r="L128" s="33"/>
      <c r="M128" s="31"/>
      <c r="N128" s="31"/>
      <c r="O128" s="38"/>
      <c r="P128" s="44"/>
      <c r="Q128" s="32"/>
      <c r="R128" s="49"/>
      <c r="S128" s="32"/>
      <c r="T128" s="45"/>
      <c r="U128" s="32"/>
      <c r="V128" s="32"/>
      <c r="W128" s="32"/>
      <c r="X128" s="47" t="s">
        <v>430</v>
      </c>
    </row>
    <row r="129" spans="1:24" ht="42" x14ac:dyDescent="0.25">
      <c r="A129" s="32"/>
      <c r="B129" s="46" t="s">
        <v>85</v>
      </c>
      <c r="C129" s="33"/>
      <c r="D129" s="47" t="s">
        <v>200</v>
      </c>
      <c r="E129" s="33"/>
      <c r="F129" s="33"/>
      <c r="G129" s="47" t="s">
        <v>373</v>
      </c>
      <c r="H129" s="47" t="s">
        <v>230</v>
      </c>
      <c r="I129" s="47" t="s">
        <v>231</v>
      </c>
      <c r="J129" s="34"/>
      <c r="K129" s="2"/>
      <c r="L129" s="33"/>
      <c r="M129" s="31"/>
      <c r="N129" s="31"/>
      <c r="O129" s="38"/>
      <c r="P129" s="44"/>
      <c r="Q129" s="32"/>
      <c r="R129" s="50" t="s">
        <v>405</v>
      </c>
      <c r="S129" s="32"/>
      <c r="T129" s="45"/>
      <c r="U129" s="32"/>
      <c r="V129" s="32"/>
      <c r="W129" s="32"/>
      <c r="X129" s="47" t="s">
        <v>429</v>
      </c>
    </row>
    <row r="130" spans="1:24" ht="42" x14ac:dyDescent="0.25">
      <c r="A130" s="32"/>
      <c r="B130" s="46" t="s">
        <v>85</v>
      </c>
      <c r="C130" s="33"/>
      <c r="D130" s="47" t="s">
        <v>200</v>
      </c>
      <c r="E130" s="33"/>
      <c r="F130" s="33"/>
      <c r="G130" s="47" t="s">
        <v>373</v>
      </c>
      <c r="H130" s="47" t="s">
        <v>230</v>
      </c>
      <c r="I130" s="47" t="s">
        <v>231</v>
      </c>
      <c r="J130" s="34"/>
      <c r="K130" s="2"/>
      <c r="L130" s="33"/>
      <c r="M130" s="31"/>
      <c r="N130" s="31"/>
      <c r="O130" s="38"/>
      <c r="P130" s="44"/>
      <c r="Q130" s="32"/>
      <c r="R130" s="50" t="s">
        <v>405</v>
      </c>
      <c r="S130" s="32"/>
      <c r="T130" s="45"/>
      <c r="U130" s="32"/>
      <c r="V130" s="32"/>
      <c r="W130" s="32"/>
      <c r="X130" s="47" t="s">
        <v>429</v>
      </c>
    </row>
    <row r="131" spans="1:24" ht="42" x14ac:dyDescent="0.25">
      <c r="A131" s="32"/>
      <c r="B131" s="46" t="s">
        <v>99</v>
      </c>
      <c r="C131" s="33"/>
      <c r="D131" s="47" t="s">
        <v>211</v>
      </c>
      <c r="E131" s="33"/>
      <c r="F131" s="33"/>
      <c r="G131" s="47" t="s">
        <v>374</v>
      </c>
      <c r="H131" s="47" t="s">
        <v>297</v>
      </c>
      <c r="I131" s="47" t="s">
        <v>234</v>
      </c>
      <c r="J131" s="34"/>
      <c r="K131" s="2"/>
      <c r="L131" s="33"/>
      <c r="M131" s="31"/>
      <c r="N131" s="31"/>
      <c r="O131" s="38"/>
      <c r="P131" s="44"/>
      <c r="Q131" s="32"/>
      <c r="R131" s="50" t="s">
        <v>405</v>
      </c>
      <c r="S131" s="32"/>
      <c r="T131" s="45"/>
      <c r="U131" s="32"/>
      <c r="V131" s="32"/>
      <c r="W131" s="32"/>
      <c r="X131" s="47" t="s">
        <v>431</v>
      </c>
    </row>
    <row r="132" spans="1:24" ht="45" x14ac:dyDescent="0.25">
      <c r="A132" s="32"/>
      <c r="B132" s="46" t="s">
        <v>84</v>
      </c>
      <c r="C132" s="33"/>
      <c r="D132" s="47" t="s">
        <v>212</v>
      </c>
      <c r="E132" s="33"/>
      <c r="F132" s="33"/>
      <c r="G132" s="47" t="s">
        <v>375</v>
      </c>
      <c r="H132" s="47" t="s">
        <v>297</v>
      </c>
      <c r="I132" s="47" t="s">
        <v>234</v>
      </c>
      <c r="J132" s="34"/>
      <c r="K132" s="2"/>
      <c r="L132" s="33"/>
      <c r="M132" s="31"/>
      <c r="N132" s="31"/>
      <c r="O132" s="38"/>
      <c r="P132" s="44"/>
      <c r="Q132" s="32"/>
      <c r="R132" s="50" t="s">
        <v>405</v>
      </c>
      <c r="S132" s="32"/>
      <c r="T132" s="45"/>
      <c r="U132" s="32"/>
      <c r="V132" s="32"/>
      <c r="W132" s="32"/>
      <c r="X132" s="47" t="s">
        <v>431</v>
      </c>
    </row>
    <row r="133" spans="1:24" ht="52.5" x14ac:dyDescent="0.25">
      <c r="A133" s="32"/>
      <c r="B133" s="46" t="s">
        <v>84</v>
      </c>
      <c r="C133" s="33"/>
      <c r="D133" s="47" t="s">
        <v>213</v>
      </c>
      <c r="E133" s="33"/>
      <c r="F133" s="33"/>
      <c r="G133" s="47" t="s">
        <v>376</v>
      </c>
      <c r="H133" s="47" t="s">
        <v>331</v>
      </c>
      <c r="I133" s="47" t="s">
        <v>223</v>
      </c>
      <c r="J133" s="34"/>
      <c r="K133" s="2"/>
      <c r="L133" s="33"/>
      <c r="M133" s="31"/>
      <c r="N133" s="31"/>
      <c r="O133" s="38"/>
      <c r="P133" s="44"/>
      <c r="Q133" s="32"/>
      <c r="R133" s="50" t="s">
        <v>405</v>
      </c>
      <c r="S133" s="32"/>
      <c r="T133" s="45"/>
      <c r="U133" s="32"/>
      <c r="V133" s="32"/>
      <c r="W133" s="32"/>
      <c r="X133" s="47" t="s">
        <v>431</v>
      </c>
    </row>
    <row r="134" spans="1:24" ht="45" x14ac:dyDescent="0.25">
      <c r="A134" s="32"/>
      <c r="B134" s="46" t="s">
        <v>84</v>
      </c>
      <c r="C134" s="33"/>
      <c r="D134" s="47" t="s">
        <v>214</v>
      </c>
      <c r="E134" s="33"/>
      <c r="F134" s="33"/>
      <c r="G134" s="47" t="s">
        <v>377</v>
      </c>
      <c r="H134" s="47" t="s">
        <v>378</v>
      </c>
      <c r="I134" s="47" t="s">
        <v>379</v>
      </c>
      <c r="J134" s="34"/>
      <c r="K134" s="2"/>
      <c r="L134" s="33"/>
      <c r="M134" s="31"/>
      <c r="N134" s="31"/>
      <c r="O134" s="38"/>
      <c r="P134" s="44"/>
      <c r="Q134" s="32"/>
      <c r="R134" s="50" t="s">
        <v>405</v>
      </c>
      <c r="S134" s="32"/>
      <c r="T134" s="45"/>
      <c r="U134" s="32"/>
      <c r="V134" s="32"/>
      <c r="W134" s="32"/>
      <c r="X134" s="47" t="s">
        <v>431</v>
      </c>
    </row>
    <row r="135" spans="1:24" ht="52.5" x14ac:dyDescent="0.25">
      <c r="A135" s="32"/>
      <c r="B135" s="46" t="s">
        <v>84</v>
      </c>
      <c r="C135" s="33"/>
      <c r="D135" s="47" t="s">
        <v>215</v>
      </c>
      <c r="E135" s="33"/>
      <c r="F135" s="33"/>
      <c r="G135" s="47" t="s">
        <v>380</v>
      </c>
      <c r="H135" s="47" t="s">
        <v>236</v>
      </c>
      <c r="I135" s="47" t="s">
        <v>223</v>
      </c>
      <c r="J135" s="34"/>
      <c r="K135" s="2"/>
      <c r="L135" s="33"/>
      <c r="M135" s="31"/>
      <c r="N135" s="31"/>
      <c r="O135" s="38"/>
      <c r="P135" s="44"/>
      <c r="Q135" s="32"/>
      <c r="R135" s="50" t="s">
        <v>405</v>
      </c>
      <c r="S135" s="32"/>
      <c r="T135" s="45"/>
      <c r="U135" s="32"/>
      <c r="V135" s="32"/>
      <c r="W135" s="32"/>
      <c r="X135" s="47" t="s">
        <v>431</v>
      </c>
    </row>
    <row r="136" spans="1:24" ht="45" x14ac:dyDescent="0.25">
      <c r="A136" s="32"/>
      <c r="B136" s="46" t="s">
        <v>84</v>
      </c>
      <c r="C136" s="33"/>
      <c r="D136" s="47" t="s">
        <v>133</v>
      </c>
      <c r="E136" s="33"/>
      <c r="F136" s="33"/>
      <c r="G136" s="47" t="s">
        <v>381</v>
      </c>
      <c r="H136" s="47" t="s">
        <v>257</v>
      </c>
      <c r="I136" s="47" t="s">
        <v>258</v>
      </c>
      <c r="J136" s="34"/>
      <c r="K136" s="2"/>
      <c r="L136" s="33"/>
      <c r="M136" s="31"/>
      <c r="N136" s="31"/>
      <c r="O136" s="38"/>
      <c r="P136" s="44"/>
      <c r="Q136" s="32"/>
      <c r="R136" s="50" t="s">
        <v>405</v>
      </c>
      <c r="S136" s="32"/>
      <c r="T136" s="45"/>
      <c r="U136" s="32"/>
      <c r="V136" s="32"/>
      <c r="W136" s="32"/>
      <c r="X136" s="47" t="s">
        <v>431</v>
      </c>
    </row>
    <row r="137" spans="1:24" ht="52.5" x14ac:dyDescent="0.25">
      <c r="A137" s="32"/>
      <c r="B137" s="46" t="s">
        <v>98</v>
      </c>
      <c r="C137" s="33"/>
      <c r="D137" s="47" t="s">
        <v>216</v>
      </c>
      <c r="E137" s="33"/>
      <c r="F137" s="33"/>
      <c r="G137" s="47" t="s">
        <v>382</v>
      </c>
      <c r="H137" s="47" t="s">
        <v>236</v>
      </c>
      <c r="I137" s="47" t="s">
        <v>223</v>
      </c>
      <c r="J137" s="34"/>
      <c r="K137" s="2"/>
      <c r="L137" s="33"/>
      <c r="M137" s="31"/>
      <c r="N137" s="31"/>
      <c r="O137" s="38"/>
      <c r="P137" s="44"/>
      <c r="Q137" s="32"/>
      <c r="R137" s="50" t="s">
        <v>406</v>
      </c>
      <c r="S137" s="32"/>
      <c r="T137" s="45"/>
      <c r="U137" s="32"/>
      <c r="V137" s="32"/>
      <c r="W137" s="32"/>
      <c r="X137" s="47" t="s">
        <v>431</v>
      </c>
    </row>
    <row r="138" spans="1:24" ht="52.5" x14ac:dyDescent="0.25">
      <c r="A138" s="32"/>
      <c r="B138" s="46" t="s">
        <v>99</v>
      </c>
      <c r="C138" s="33"/>
      <c r="D138" s="47" t="s">
        <v>217</v>
      </c>
      <c r="E138" s="33"/>
      <c r="F138" s="33"/>
      <c r="G138" s="47" t="s">
        <v>383</v>
      </c>
      <c r="H138" s="47" t="s">
        <v>257</v>
      </c>
      <c r="I138" s="47" t="s">
        <v>258</v>
      </c>
      <c r="J138" s="34"/>
      <c r="K138" s="2"/>
      <c r="L138" s="33"/>
      <c r="M138" s="31"/>
      <c r="N138" s="31"/>
      <c r="O138" s="38"/>
      <c r="P138" s="44"/>
      <c r="Q138" s="32"/>
      <c r="R138" s="50" t="s">
        <v>405</v>
      </c>
      <c r="S138" s="32"/>
      <c r="T138" s="45"/>
      <c r="U138" s="32"/>
      <c r="V138" s="32"/>
      <c r="W138" s="32"/>
      <c r="X138" s="47" t="s">
        <v>432</v>
      </c>
    </row>
    <row r="139" spans="1:24" ht="21" x14ac:dyDescent="0.25">
      <c r="A139" s="32"/>
      <c r="B139" s="46" t="s">
        <v>100</v>
      </c>
      <c r="C139" s="33"/>
      <c r="D139" s="47" t="s">
        <v>218</v>
      </c>
      <c r="E139" s="33"/>
      <c r="F139" s="33"/>
      <c r="G139" s="47" t="s">
        <v>384</v>
      </c>
      <c r="H139" s="47" t="s">
        <v>241</v>
      </c>
      <c r="I139" s="47" t="s">
        <v>242</v>
      </c>
      <c r="J139" s="34"/>
      <c r="K139" s="2"/>
      <c r="L139" s="33"/>
      <c r="M139" s="31"/>
      <c r="N139" s="31"/>
      <c r="O139" s="38"/>
      <c r="P139" s="44"/>
      <c r="Q139" s="32"/>
      <c r="R139" s="49"/>
      <c r="S139" s="32"/>
      <c r="T139" s="45"/>
      <c r="U139" s="32"/>
      <c r="V139" s="32"/>
      <c r="W139" s="32"/>
      <c r="X139" s="48"/>
    </row>
    <row r="140" spans="1:24" ht="52.5" x14ac:dyDescent="0.25">
      <c r="A140" s="32"/>
      <c r="B140" s="46" t="s">
        <v>84</v>
      </c>
      <c r="C140" s="33"/>
      <c r="D140" s="47" t="s">
        <v>219</v>
      </c>
      <c r="E140" s="33"/>
      <c r="F140" s="33"/>
      <c r="G140" s="47" t="s">
        <v>385</v>
      </c>
      <c r="H140" s="47" t="s">
        <v>354</v>
      </c>
      <c r="I140" s="47" t="s">
        <v>223</v>
      </c>
      <c r="J140" s="34"/>
      <c r="K140" s="2"/>
      <c r="L140" s="32"/>
      <c r="M140" s="31"/>
      <c r="N140" s="31"/>
      <c r="O140" s="38"/>
      <c r="P140" s="44"/>
      <c r="Q140" s="32"/>
      <c r="R140" s="50" t="s">
        <v>405</v>
      </c>
      <c r="S140" s="32"/>
      <c r="T140" s="45"/>
      <c r="U140" s="32"/>
      <c r="V140" s="32"/>
      <c r="W140" s="32"/>
      <c r="X140" s="47" t="s">
        <v>433</v>
      </c>
    </row>
    <row r="141" spans="1:24" ht="52.5" x14ac:dyDescent="0.25">
      <c r="A141" s="32"/>
      <c r="B141" s="46" t="s">
        <v>100</v>
      </c>
      <c r="C141" s="33"/>
      <c r="D141" s="47" t="s">
        <v>220</v>
      </c>
      <c r="E141" s="33"/>
      <c r="F141" s="33"/>
      <c r="G141" s="47" t="s">
        <v>386</v>
      </c>
      <c r="H141" s="47" t="s">
        <v>331</v>
      </c>
      <c r="I141" s="47" t="s">
        <v>223</v>
      </c>
      <c r="J141" s="34"/>
      <c r="K141" s="2"/>
      <c r="L141" s="33"/>
      <c r="M141" s="31"/>
      <c r="N141" s="31"/>
      <c r="O141" s="38"/>
      <c r="P141" s="44"/>
      <c r="Q141" s="32"/>
      <c r="R141" s="50" t="s">
        <v>405</v>
      </c>
      <c r="S141" s="32"/>
      <c r="T141" s="45"/>
      <c r="U141" s="32"/>
      <c r="V141" s="32"/>
      <c r="W141" s="32"/>
      <c r="X141" s="47" t="s">
        <v>433</v>
      </c>
    </row>
    <row r="142" spans="1:24" ht="45" x14ac:dyDescent="0.25">
      <c r="A142" s="32"/>
      <c r="B142" s="46" t="s">
        <v>84</v>
      </c>
      <c r="C142" s="33"/>
      <c r="D142" s="47" t="s">
        <v>188</v>
      </c>
      <c r="E142" s="33"/>
      <c r="F142" s="33"/>
      <c r="G142" s="47" t="s">
        <v>387</v>
      </c>
      <c r="H142" s="47" t="s">
        <v>241</v>
      </c>
      <c r="I142" s="47" t="s">
        <v>242</v>
      </c>
      <c r="J142" s="34"/>
      <c r="K142" s="2"/>
      <c r="L142" s="33"/>
      <c r="M142" s="31"/>
      <c r="N142" s="31"/>
      <c r="O142" s="38"/>
      <c r="P142" s="44"/>
      <c r="Q142" s="32"/>
      <c r="R142" s="49"/>
      <c r="S142" s="32"/>
      <c r="T142" s="45"/>
      <c r="U142" s="32"/>
      <c r="V142" s="32"/>
      <c r="W142" s="32"/>
      <c r="X142" s="48"/>
    </row>
    <row r="1046766" spans="22:23" x14ac:dyDescent="0.25">
      <c r="V1046766" s="15" t="s">
        <v>25</v>
      </c>
      <c r="W1046766" s="15" t="s">
        <v>24</v>
      </c>
    </row>
  </sheetData>
  <autoFilter ref="A1:Y142">
    <sortState ref="A2:Y134">
      <sortCondition sortBy="cellColor" ref="A1:A134" dxfId="299"/>
    </sortState>
  </autoFilter>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Hoja1!$C$3:$C$7</xm:f>
          </x14:formula1>
          <xm:sqref>E2:E142</xm:sqref>
        </x14:dataValidation>
        <x14:dataValidation type="list" allowBlank="1" showInputMessage="1" showErrorMessage="1">
          <x14:formula1>
            <xm:f>Hoja1!$D$3:$D$9</xm:f>
          </x14:formula1>
          <xm:sqref>F2:F142</xm:sqref>
        </x14:dataValidation>
        <x14:dataValidation type="list" allowBlank="1" showInputMessage="1" showErrorMessage="1">
          <x14:formula1>
            <xm:f>Hoja1!$E$3:$E$6</xm:f>
          </x14:formula1>
          <xm:sqref>R2:R78</xm:sqref>
        </x14:dataValidation>
        <x14:dataValidation type="list" allowBlank="1" showInputMessage="1" showErrorMessage="1">
          <x14:formula1>
            <xm:f>Hoja1!$F$3:$F$5</xm:f>
          </x14:formula1>
          <xm:sqref>J2:J142</xm:sqref>
        </x14:dataValidation>
        <x14:dataValidation type="list" allowBlank="1" showInputMessage="1" showErrorMessage="1">
          <x14:formula1>
            <xm:f>Hoja1!$G$3:$G$4</xm:f>
          </x14:formula1>
          <xm:sqref>A2:A142</xm:sqref>
        </x14:dataValidation>
        <x14:dataValidation type="list" allowBlank="1" showInputMessage="1" showErrorMessage="1">
          <x14:formula1>
            <xm:f>Hoja1!$H$3:$H$6</xm:f>
          </x14:formula1>
          <xm:sqref>B2:B78</xm:sqref>
        </x14:dataValidation>
        <x14:dataValidation type="list" allowBlank="1" showInputMessage="1" showErrorMessage="1">
          <x14:formula1>
            <xm:f>Hoja1!$B$3:$B$36</xm:f>
          </x14:formula1>
          <xm:sqref>C2:C142</xm:sqref>
        </x14:dataValidation>
        <x14:dataValidation type="list" allowBlank="1" showInputMessage="1" showErrorMessage="1">
          <x14:formula1>
            <xm:f>'C:\Users\admin\Downloads\[PQRSD SEPTIEMBRE 2021 (1).xlsx]Hoja1'!#REF!</xm:f>
          </x14:formula1>
          <xm:sqref>B79:B142 R79:R142</xm:sqref>
        </x14:dataValidation>
        <x14:dataValidation type="list" allowBlank="1" showInputMessage="1" showErrorMessage="1">
          <x14:formula1>
            <xm:f>Hoja1!$I$3:$I$9</xm:f>
          </x14:formula1>
          <xm:sqref>I2:I142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tabSelected="1" topLeftCell="M1" zoomScaleNormal="100" workbookViewId="0">
      <pane ySplit="1" topLeftCell="A2" activePane="bottomLeft" state="frozen"/>
      <selection activeCell="C1" sqref="C1"/>
      <selection pane="bottomLeft" activeCell="Y1" sqref="Y1"/>
    </sheetView>
  </sheetViews>
  <sheetFormatPr baseColWidth="10" defaultColWidth="11.42578125" defaultRowHeight="15" x14ac:dyDescent="0.25"/>
  <cols>
    <col min="1" max="1" width="11.42578125" style="26"/>
    <col min="2" max="2" width="15.140625" style="26" customWidth="1"/>
    <col min="3" max="3" width="26.28515625" style="26" customWidth="1"/>
    <col min="4" max="4" width="17.85546875" style="26" customWidth="1"/>
    <col min="5" max="5" width="19.7109375" style="26" customWidth="1"/>
    <col min="6" max="6" width="22.85546875" style="26" customWidth="1"/>
    <col min="7" max="7" width="29.7109375" style="26" customWidth="1"/>
    <col min="8" max="8" width="22" style="26" customWidth="1"/>
    <col min="9" max="9" width="18.85546875" style="26" customWidth="1"/>
    <col min="10" max="10" width="18.5703125" style="26" customWidth="1"/>
    <col min="11" max="11" width="16.5703125" style="26" customWidth="1"/>
    <col min="12" max="12" width="11.42578125" style="26" customWidth="1"/>
    <col min="13" max="13" width="20" style="52" bestFit="1" customWidth="1"/>
    <col min="14" max="14" width="15.5703125" style="53" customWidth="1"/>
    <col min="15" max="15" width="19.28515625" style="54" customWidth="1"/>
    <col min="16" max="16" width="13.42578125" style="55" customWidth="1"/>
    <col min="17" max="17" width="11.42578125" style="26"/>
    <col min="18" max="18" width="15.28515625" style="26" customWidth="1"/>
    <col min="19" max="19" width="31.28515625" style="26" customWidth="1"/>
    <col min="20" max="20" width="25.140625" style="53" customWidth="1"/>
    <col min="21" max="21" width="19" style="26" customWidth="1"/>
    <col min="22" max="22" width="15.140625" style="26" customWidth="1"/>
    <col min="23" max="23" width="14.7109375" style="26" customWidth="1"/>
    <col min="24" max="24" width="40.42578125" style="26" customWidth="1"/>
    <col min="25" max="25" width="25.85546875" style="26" bestFit="1" customWidth="1"/>
    <col min="26" max="16384" width="11.42578125" style="26"/>
  </cols>
  <sheetData>
    <row r="1" spans="1:25" s="51" customFormat="1" ht="60" x14ac:dyDescent="0.25">
      <c r="A1" s="98" t="s">
        <v>0</v>
      </c>
      <c r="B1" s="99" t="s">
        <v>1</v>
      </c>
      <c r="C1" s="99" t="s">
        <v>2</v>
      </c>
      <c r="D1" s="99" t="s">
        <v>3</v>
      </c>
      <c r="E1" s="99" t="s">
        <v>4</v>
      </c>
      <c r="F1" s="99" t="s">
        <v>5</v>
      </c>
      <c r="G1" s="99" t="s">
        <v>6</v>
      </c>
      <c r="H1" s="99" t="s">
        <v>7</v>
      </c>
      <c r="I1" s="99" t="s">
        <v>8</v>
      </c>
      <c r="J1" s="99" t="s">
        <v>9</v>
      </c>
      <c r="K1" s="99" t="s">
        <v>10</v>
      </c>
      <c r="L1" s="99" t="s">
        <v>11</v>
      </c>
      <c r="M1" s="100" t="s">
        <v>12</v>
      </c>
      <c r="N1" s="101" t="s">
        <v>13</v>
      </c>
      <c r="O1" s="100" t="s">
        <v>14</v>
      </c>
      <c r="P1" s="102" t="s">
        <v>15</v>
      </c>
      <c r="Q1" s="99" t="s">
        <v>16</v>
      </c>
      <c r="R1" s="99" t="s">
        <v>17</v>
      </c>
      <c r="S1" s="99" t="s">
        <v>18</v>
      </c>
      <c r="T1" s="101" t="s">
        <v>19</v>
      </c>
      <c r="U1" s="99" t="s">
        <v>20</v>
      </c>
      <c r="V1" s="99" t="s">
        <v>21</v>
      </c>
      <c r="W1" s="99" t="s">
        <v>22</v>
      </c>
      <c r="X1" s="103" t="s">
        <v>23</v>
      </c>
    </row>
    <row r="2" spans="1:25" s="62" customFormat="1" ht="75" x14ac:dyDescent="0.25">
      <c r="A2" s="104" t="s">
        <v>62</v>
      </c>
      <c r="B2" s="57" t="s">
        <v>84</v>
      </c>
      <c r="C2" s="58" t="s">
        <v>34</v>
      </c>
      <c r="D2" s="56" t="s">
        <v>199</v>
      </c>
      <c r="E2" s="58" t="s">
        <v>51</v>
      </c>
      <c r="F2" s="58" t="s">
        <v>54</v>
      </c>
      <c r="G2" s="56" t="s">
        <v>502</v>
      </c>
      <c r="H2" s="56" t="s">
        <v>436</v>
      </c>
      <c r="I2" s="105" t="s">
        <v>857</v>
      </c>
      <c r="J2" s="56" t="s">
        <v>88</v>
      </c>
      <c r="K2" s="56" t="s">
        <v>861</v>
      </c>
      <c r="L2" s="56">
        <v>3</v>
      </c>
      <c r="M2" s="56" t="s">
        <v>500</v>
      </c>
      <c r="N2" s="56" t="s">
        <v>501</v>
      </c>
      <c r="O2" s="105"/>
      <c r="P2" s="63">
        <v>44537</v>
      </c>
      <c r="Q2" s="58">
        <v>3</v>
      </c>
      <c r="R2" s="56" t="s">
        <v>28</v>
      </c>
      <c r="S2" s="58" t="s">
        <v>786</v>
      </c>
      <c r="T2" s="63" t="s">
        <v>24</v>
      </c>
      <c r="U2" s="63" t="s">
        <v>24</v>
      </c>
      <c r="V2" s="63" t="s">
        <v>24</v>
      </c>
      <c r="W2" s="63" t="s">
        <v>24</v>
      </c>
      <c r="X2" s="106" t="s">
        <v>787</v>
      </c>
    </row>
    <row r="3" spans="1:25" s="62" customFormat="1" ht="68.25" customHeight="1" x14ac:dyDescent="0.25">
      <c r="A3" s="104" t="s">
        <v>62</v>
      </c>
      <c r="B3" s="57" t="s">
        <v>84</v>
      </c>
      <c r="C3" s="58" t="s">
        <v>32</v>
      </c>
      <c r="D3" s="56" t="s">
        <v>532</v>
      </c>
      <c r="E3" s="58" t="s">
        <v>49</v>
      </c>
      <c r="F3" s="58" t="s">
        <v>45</v>
      </c>
      <c r="G3" s="56" t="s">
        <v>530</v>
      </c>
      <c r="H3" s="56" t="s">
        <v>794</v>
      </c>
      <c r="I3" s="105" t="s">
        <v>819</v>
      </c>
      <c r="J3" s="56" t="s">
        <v>87</v>
      </c>
      <c r="K3" s="56" t="s">
        <v>531</v>
      </c>
      <c r="L3" s="56">
        <v>35</v>
      </c>
      <c r="M3" s="56" t="s">
        <v>528</v>
      </c>
      <c r="N3" s="56" t="s">
        <v>529</v>
      </c>
      <c r="O3" s="64"/>
      <c r="P3" s="65">
        <v>44546</v>
      </c>
      <c r="Q3" s="56">
        <v>9</v>
      </c>
      <c r="R3" s="56" t="s">
        <v>28</v>
      </c>
      <c r="S3" s="56" t="s">
        <v>792</v>
      </c>
      <c r="T3" s="56" t="s">
        <v>24</v>
      </c>
      <c r="U3" s="56" t="s">
        <v>24</v>
      </c>
      <c r="V3" s="56" t="s">
        <v>25</v>
      </c>
      <c r="W3" s="56" t="s">
        <v>24</v>
      </c>
      <c r="X3" s="106" t="s">
        <v>793</v>
      </c>
    </row>
    <row r="4" spans="1:25" s="62" customFormat="1" ht="72.75" customHeight="1" x14ac:dyDescent="0.25">
      <c r="A4" s="104" t="s">
        <v>62</v>
      </c>
      <c r="B4" s="57" t="s">
        <v>84</v>
      </c>
      <c r="C4" s="56" t="s">
        <v>35</v>
      </c>
      <c r="D4" s="56" t="s">
        <v>559</v>
      </c>
      <c r="E4" s="56" t="s">
        <v>49</v>
      </c>
      <c r="F4" s="56" t="s">
        <v>53</v>
      </c>
      <c r="G4" s="56" t="s">
        <v>558</v>
      </c>
      <c r="H4" s="56" t="s">
        <v>802</v>
      </c>
      <c r="I4" s="56" t="s">
        <v>93</v>
      </c>
      <c r="J4" s="56" t="s">
        <v>86</v>
      </c>
      <c r="K4" s="56" t="s">
        <v>452</v>
      </c>
      <c r="L4" s="56">
        <v>30</v>
      </c>
      <c r="M4" s="56" t="s">
        <v>556</v>
      </c>
      <c r="N4" s="56" t="s">
        <v>557</v>
      </c>
      <c r="O4" s="64"/>
      <c r="P4" s="65">
        <v>44552</v>
      </c>
      <c r="Q4" s="56">
        <v>10</v>
      </c>
      <c r="R4" s="56" t="s">
        <v>28</v>
      </c>
      <c r="S4" s="56" t="s">
        <v>801</v>
      </c>
      <c r="T4" s="56" t="s">
        <v>24</v>
      </c>
      <c r="U4" s="56" t="s">
        <v>24</v>
      </c>
      <c r="V4" s="56" t="s">
        <v>24</v>
      </c>
      <c r="W4" s="56" t="s">
        <v>24</v>
      </c>
      <c r="X4" s="106" t="s">
        <v>806</v>
      </c>
    </row>
    <row r="5" spans="1:25" s="62" customFormat="1" ht="60" x14ac:dyDescent="0.25">
      <c r="A5" s="104" t="s">
        <v>62</v>
      </c>
      <c r="B5" s="57" t="s">
        <v>84</v>
      </c>
      <c r="C5" s="58" t="s">
        <v>34</v>
      </c>
      <c r="D5" s="56" t="s">
        <v>566</v>
      </c>
      <c r="E5" s="58" t="s">
        <v>51</v>
      </c>
      <c r="F5" s="58" t="s">
        <v>54</v>
      </c>
      <c r="G5" s="56" t="s">
        <v>565</v>
      </c>
      <c r="H5" s="56" t="s">
        <v>435</v>
      </c>
      <c r="I5" s="56" t="s">
        <v>94</v>
      </c>
      <c r="J5" s="56" t="s">
        <v>86</v>
      </c>
      <c r="K5" s="56" t="s">
        <v>461</v>
      </c>
      <c r="L5" s="56">
        <v>20</v>
      </c>
      <c r="M5" s="56" t="s">
        <v>563</v>
      </c>
      <c r="N5" s="56" t="s">
        <v>564</v>
      </c>
      <c r="O5" s="105"/>
      <c r="P5" s="65">
        <v>44559</v>
      </c>
      <c r="Q5" s="56">
        <v>15</v>
      </c>
      <c r="R5" s="56" t="s">
        <v>28</v>
      </c>
      <c r="S5" s="56" t="s">
        <v>858</v>
      </c>
      <c r="T5" s="56" t="s">
        <v>24</v>
      </c>
      <c r="U5" s="56" t="s">
        <v>24</v>
      </c>
      <c r="V5" s="56" t="s">
        <v>24</v>
      </c>
      <c r="W5" s="56" t="s">
        <v>24</v>
      </c>
      <c r="X5" s="106" t="s">
        <v>806</v>
      </c>
    </row>
    <row r="6" spans="1:25" s="62" customFormat="1" ht="60" x14ac:dyDescent="0.25">
      <c r="A6" s="104" t="s">
        <v>62</v>
      </c>
      <c r="B6" s="57" t="s">
        <v>84</v>
      </c>
      <c r="C6" s="105" t="s">
        <v>74</v>
      </c>
      <c r="D6" s="56" t="s">
        <v>665</v>
      </c>
      <c r="E6" s="58" t="s">
        <v>31</v>
      </c>
      <c r="F6" s="65" t="s">
        <v>47</v>
      </c>
      <c r="G6" s="56" t="s">
        <v>664</v>
      </c>
      <c r="H6" s="56" t="s">
        <v>835</v>
      </c>
      <c r="I6" s="56" t="s">
        <v>86</v>
      </c>
      <c r="J6" s="56" t="s">
        <v>86</v>
      </c>
      <c r="K6" s="56" t="s">
        <v>452</v>
      </c>
      <c r="L6" s="56">
        <v>30</v>
      </c>
      <c r="M6" s="56" t="s">
        <v>662</v>
      </c>
      <c r="N6" s="56" t="s">
        <v>663</v>
      </c>
      <c r="O6" s="105"/>
      <c r="P6" s="65">
        <v>44553</v>
      </c>
      <c r="Q6" s="56">
        <v>6</v>
      </c>
      <c r="R6" s="56" t="s">
        <v>28</v>
      </c>
      <c r="S6" s="56" t="s">
        <v>834</v>
      </c>
      <c r="T6" s="56" t="s">
        <v>24</v>
      </c>
      <c r="U6" s="56" t="s">
        <v>24</v>
      </c>
      <c r="V6" s="56" t="s">
        <v>24</v>
      </c>
      <c r="W6" s="56" t="s">
        <v>24</v>
      </c>
      <c r="X6" s="106" t="s">
        <v>836</v>
      </c>
    </row>
    <row r="7" spans="1:25" s="69" customFormat="1" ht="76.5" customHeight="1" x14ac:dyDescent="0.25">
      <c r="A7" s="110" t="s">
        <v>62</v>
      </c>
      <c r="B7" s="67" t="s">
        <v>84</v>
      </c>
      <c r="C7" s="111" t="s">
        <v>59</v>
      </c>
      <c r="D7" s="66" t="s">
        <v>856</v>
      </c>
      <c r="E7" s="66" t="s">
        <v>31</v>
      </c>
      <c r="F7" s="70" t="s">
        <v>47</v>
      </c>
      <c r="G7" s="66" t="s">
        <v>764</v>
      </c>
      <c r="H7" s="66" t="s">
        <v>830</v>
      </c>
      <c r="I7" s="66" t="s">
        <v>89</v>
      </c>
      <c r="J7" s="66" t="s">
        <v>231</v>
      </c>
      <c r="K7" s="66" t="s">
        <v>452</v>
      </c>
      <c r="L7" s="66">
        <v>30</v>
      </c>
      <c r="M7" s="66" t="s">
        <v>762</v>
      </c>
      <c r="N7" s="66" t="s">
        <v>763</v>
      </c>
      <c r="O7" s="119"/>
      <c r="P7" s="80"/>
      <c r="Q7" s="66"/>
      <c r="R7" s="66" t="s">
        <v>56</v>
      </c>
      <c r="S7" s="66"/>
      <c r="T7" s="71"/>
      <c r="U7" s="66"/>
      <c r="V7" s="66"/>
      <c r="W7" s="66"/>
      <c r="X7" s="113" t="s">
        <v>853</v>
      </c>
    </row>
    <row r="8" spans="1:25" s="69" customFormat="1" ht="73.5" customHeight="1" x14ac:dyDescent="0.25">
      <c r="A8" s="110" t="s">
        <v>62</v>
      </c>
      <c r="B8" s="67" t="s">
        <v>84</v>
      </c>
      <c r="C8" s="111" t="s">
        <v>68</v>
      </c>
      <c r="D8" s="66" t="s">
        <v>854</v>
      </c>
      <c r="E8" s="66" t="s">
        <v>31</v>
      </c>
      <c r="F8" s="70" t="s">
        <v>47</v>
      </c>
      <c r="G8" s="66" t="s">
        <v>767</v>
      </c>
      <c r="H8" s="66" t="s">
        <v>830</v>
      </c>
      <c r="I8" s="66" t="s">
        <v>89</v>
      </c>
      <c r="J8" s="66" t="s">
        <v>231</v>
      </c>
      <c r="K8" s="66" t="s">
        <v>452</v>
      </c>
      <c r="L8" s="66">
        <v>30</v>
      </c>
      <c r="M8" s="66" t="s">
        <v>765</v>
      </c>
      <c r="N8" s="66" t="s">
        <v>766</v>
      </c>
      <c r="O8" s="111"/>
      <c r="P8" s="70"/>
      <c r="Q8" s="66"/>
      <c r="R8" s="66" t="s">
        <v>56</v>
      </c>
      <c r="S8" s="66"/>
      <c r="T8" s="71"/>
      <c r="U8" s="66"/>
      <c r="V8" s="66"/>
      <c r="W8" s="66"/>
      <c r="X8" s="113" t="s">
        <v>855</v>
      </c>
    </row>
    <row r="9" spans="1:25" s="62" customFormat="1" ht="75" x14ac:dyDescent="0.25">
      <c r="A9" s="104" t="s">
        <v>58</v>
      </c>
      <c r="B9" s="57" t="s">
        <v>57</v>
      </c>
      <c r="C9" s="58" t="s">
        <v>38</v>
      </c>
      <c r="D9" s="56" t="s">
        <v>453</v>
      </c>
      <c r="E9" s="58" t="s">
        <v>49</v>
      </c>
      <c r="F9" s="58" t="s">
        <v>45</v>
      </c>
      <c r="G9" s="56" t="s">
        <v>451</v>
      </c>
      <c r="H9" s="56" t="s">
        <v>770</v>
      </c>
      <c r="I9" s="64" t="s">
        <v>800</v>
      </c>
      <c r="J9" s="56" t="s">
        <v>86</v>
      </c>
      <c r="K9" s="56" t="s">
        <v>452</v>
      </c>
      <c r="L9" s="56">
        <v>30</v>
      </c>
      <c r="M9" s="56" t="s">
        <v>449</v>
      </c>
      <c r="N9" s="56" t="s">
        <v>450</v>
      </c>
      <c r="O9" s="105">
        <v>20212120030041</v>
      </c>
      <c r="P9" s="63">
        <v>44540</v>
      </c>
      <c r="Q9" s="58">
        <v>7</v>
      </c>
      <c r="R9" s="56" t="s">
        <v>28</v>
      </c>
      <c r="S9" s="58" t="s">
        <v>768</v>
      </c>
      <c r="T9" s="63" t="s">
        <v>24</v>
      </c>
      <c r="U9" s="58" t="s">
        <v>771</v>
      </c>
      <c r="V9" s="63" t="s">
        <v>24</v>
      </c>
      <c r="W9" s="63" t="s">
        <v>24</v>
      </c>
      <c r="X9" s="106" t="s">
        <v>769</v>
      </c>
    </row>
    <row r="10" spans="1:25" s="62" customFormat="1" ht="60" x14ac:dyDescent="0.25">
      <c r="A10" s="107" t="s">
        <v>62</v>
      </c>
      <c r="B10" s="73" t="s">
        <v>84</v>
      </c>
      <c r="C10" s="74" t="s">
        <v>34</v>
      </c>
      <c r="D10" s="72" t="s">
        <v>458</v>
      </c>
      <c r="E10" s="74" t="s">
        <v>51</v>
      </c>
      <c r="F10" s="74" t="s">
        <v>54</v>
      </c>
      <c r="G10" s="72" t="s">
        <v>456</v>
      </c>
      <c r="H10" s="72" t="s">
        <v>253</v>
      </c>
      <c r="I10" s="72" t="s">
        <v>254</v>
      </c>
      <c r="J10" s="72" t="s">
        <v>87</v>
      </c>
      <c r="K10" s="72" t="s">
        <v>861</v>
      </c>
      <c r="L10" s="72">
        <v>5</v>
      </c>
      <c r="M10" s="72" t="s">
        <v>454</v>
      </c>
      <c r="N10" s="72" t="s">
        <v>455</v>
      </c>
      <c r="O10" s="79"/>
      <c r="P10" s="75"/>
      <c r="Q10" s="74"/>
      <c r="R10" s="72" t="s">
        <v>29</v>
      </c>
      <c r="S10" s="74"/>
      <c r="T10" s="75"/>
      <c r="U10" s="74"/>
      <c r="V10" s="74"/>
      <c r="W10" s="74"/>
      <c r="X10" s="108" t="s">
        <v>772</v>
      </c>
      <c r="Y10" s="76"/>
    </row>
    <row r="11" spans="1:25" s="69" customFormat="1" ht="60" x14ac:dyDescent="0.25">
      <c r="A11" s="107" t="s">
        <v>62</v>
      </c>
      <c r="B11" s="79" t="s">
        <v>832</v>
      </c>
      <c r="C11" s="74" t="s">
        <v>42</v>
      </c>
      <c r="D11" s="72" t="s">
        <v>462</v>
      </c>
      <c r="E11" s="74" t="s">
        <v>31</v>
      </c>
      <c r="F11" s="74" t="s">
        <v>54</v>
      </c>
      <c r="G11" s="72" t="s">
        <v>773</v>
      </c>
      <c r="H11" s="72" t="s">
        <v>435</v>
      </c>
      <c r="I11" s="77" t="s">
        <v>800</v>
      </c>
      <c r="J11" s="77" t="s">
        <v>86</v>
      </c>
      <c r="K11" s="72" t="s">
        <v>461</v>
      </c>
      <c r="L11" s="72">
        <v>20</v>
      </c>
      <c r="M11" s="72" t="s">
        <v>459</v>
      </c>
      <c r="N11" s="72" t="s">
        <v>460</v>
      </c>
      <c r="O11" s="77"/>
      <c r="P11" s="75"/>
      <c r="Q11" s="74"/>
      <c r="R11" s="72" t="s">
        <v>29</v>
      </c>
      <c r="S11" s="78"/>
      <c r="T11" s="75"/>
      <c r="U11" s="74"/>
      <c r="V11" s="74"/>
      <c r="W11" s="74"/>
      <c r="X11" s="108" t="s">
        <v>774</v>
      </c>
      <c r="Y11" s="76"/>
    </row>
    <row r="12" spans="1:25" s="62" customFormat="1" ht="60" x14ac:dyDescent="0.25">
      <c r="A12" s="104" t="s">
        <v>62</v>
      </c>
      <c r="B12" s="57" t="s">
        <v>84</v>
      </c>
      <c r="C12" s="58" t="s">
        <v>32</v>
      </c>
      <c r="D12" s="56" t="s">
        <v>468</v>
      </c>
      <c r="E12" s="58" t="s">
        <v>31</v>
      </c>
      <c r="F12" s="58" t="s">
        <v>54</v>
      </c>
      <c r="G12" s="56" t="s">
        <v>467</v>
      </c>
      <c r="H12" s="56" t="s">
        <v>435</v>
      </c>
      <c r="I12" s="56" t="s">
        <v>94</v>
      </c>
      <c r="J12" s="56" t="s">
        <v>86</v>
      </c>
      <c r="K12" s="56" t="s">
        <v>461</v>
      </c>
      <c r="L12" s="56">
        <v>20</v>
      </c>
      <c r="M12" s="56" t="s">
        <v>465</v>
      </c>
      <c r="N12" s="56" t="s">
        <v>466</v>
      </c>
      <c r="O12" s="105"/>
      <c r="P12" s="63">
        <v>44536</v>
      </c>
      <c r="Q12" s="58">
        <v>3</v>
      </c>
      <c r="R12" s="56" t="s">
        <v>28</v>
      </c>
      <c r="S12" s="58" t="s">
        <v>775</v>
      </c>
      <c r="T12" s="63" t="s">
        <v>24</v>
      </c>
      <c r="U12" s="58" t="s">
        <v>771</v>
      </c>
      <c r="V12" s="58" t="s">
        <v>25</v>
      </c>
      <c r="W12" s="58" t="s">
        <v>24</v>
      </c>
      <c r="X12" s="106" t="s">
        <v>776</v>
      </c>
    </row>
    <row r="13" spans="1:25" s="62" customFormat="1" ht="75.75" customHeight="1" x14ac:dyDescent="0.25">
      <c r="A13" s="110" t="s">
        <v>62</v>
      </c>
      <c r="B13" s="67" t="s">
        <v>84</v>
      </c>
      <c r="C13" s="68" t="s">
        <v>65</v>
      </c>
      <c r="D13" s="66" t="s">
        <v>147</v>
      </c>
      <c r="E13" s="68" t="s">
        <v>31</v>
      </c>
      <c r="F13" s="68" t="s">
        <v>54</v>
      </c>
      <c r="G13" s="66" t="s">
        <v>471</v>
      </c>
      <c r="H13" s="66" t="s">
        <v>236</v>
      </c>
      <c r="I13" s="66" t="s">
        <v>89</v>
      </c>
      <c r="J13" s="66" t="s">
        <v>86</v>
      </c>
      <c r="K13" s="66" t="s">
        <v>472</v>
      </c>
      <c r="L13" s="66">
        <v>30</v>
      </c>
      <c r="M13" s="66" t="s">
        <v>469</v>
      </c>
      <c r="N13" s="66" t="s">
        <v>470</v>
      </c>
      <c r="O13" s="111"/>
      <c r="P13" s="112"/>
      <c r="Q13" s="68"/>
      <c r="R13" s="66" t="s">
        <v>56</v>
      </c>
      <c r="S13" s="68"/>
      <c r="T13" s="112"/>
      <c r="U13" s="68"/>
      <c r="V13" s="68"/>
      <c r="W13" s="68"/>
      <c r="X13" s="113" t="s">
        <v>774</v>
      </c>
      <c r="Y13" s="69"/>
    </row>
    <row r="14" spans="1:25" s="117" customFormat="1" ht="90" x14ac:dyDescent="0.25">
      <c r="A14" s="104" t="s">
        <v>58</v>
      </c>
      <c r="B14" s="57" t="s">
        <v>57</v>
      </c>
      <c r="C14" s="58" t="s">
        <v>38</v>
      </c>
      <c r="D14" s="56" t="s">
        <v>476</v>
      </c>
      <c r="E14" s="58" t="s">
        <v>49</v>
      </c>
      <c r="F14" s="58" t="s">
        <v>54</v>
      </c>
      <c r="G14" s="56" t="s">
        <v>475</v>
      </c>
      <c r="H14" s="56" t="s">
        <v>777</v>
      </c>
      <c r="I14" s="56" t="s">
        <v>89</v>
      </c>
      <c r="J14" s="56" t="s">
        <v>86</v>
      </c>
      <c r="K14" s="56" t="s">
        <v>452</v>
      </c>
      <c r="L14" s="56">
        <v>30</v>
      </c>
      <c r="M14" s="56" t="s">
        <v>473</v>
      </c>
      <c r="N14" s="56" t="s">
        <v>474</v>
      </c>
      <c r="O14" s="64">
        <v>20212110030641</v>
      </c>
      <c r="P14" s="63">
        <v>44551</v>
      </c>
      <c r="Q14" s="58">
        <v>13</v>
      </c>
      <c r="R14" s="56" t="s">
        <v>28</v>
      </c>
      <c r="S14" s="60"/>
      <c r="T14" s="63">
        <v>44551</v>
      </c>
      <c r="U14" s="58" t="s">
        <v>434</v>
      </c>
      <c r="V14" s="58" t="s">
        <v>778</v>
      </c>
      <c r="W14" s="58" t="s">
        <v>24</v>
      </c>
      <c r="X14" s="106"/>
      <c r="Y14" s="62"/>
    </row>
    <row r="15" spans="1:25" s="69" customFormat="1" ht="90" x14ac:dyDescent="0.25">
      <c r="A15" s="104" t="s">
        <v>62</v>
      </c>
      <c r="B15" s="57" t="s">
        <v>84</v>
      </c>
      <c r="C15" s="56" t="s">
        <v>34</v>
      </c>
      <c r="D15" s="56" t="s">
        <v>458</v>
      </c>
      <c r="E15" s="58" t="s">
        <v>51</v>
      </c>
      <c r="F15" s="58" t="s">
        <v>54</v>
      </c>
      <c r="G15" s="56" t="s">
        <v>479</v>
      </c>
      <c r="H15" s="56" t="s">
        <v>780</v>
      </c>
      <c r="I15" s="56" t="s">
        <v>87</v>
      </c>
      <c r="J15" s="56" t="s">
        <v>87</v>
      </c>
      <c r="K15" s="56" t="s">
        <v>861</v>
      </c>
      <c r="L15" s="56">
        <v>2</v>
      </c>
      <c r="M15" s="56" t="s">
        <v>477</v>
      </c>
      <c r="N15" s="56" t="s">
        <v>478</v>
      </c>
      <c r="O15" s="105">
        <v>20213000029581</v>
      </c>
      <c r="P15" s="63">
        <v>44533</v>
      </c>
      <c r="Q15" s="58">
        <v>2</v>
      </c>
      <c r="R15" s="56" t="s">
        <v>28</v>
      </c>
      <c r="S15" s="58" t="s">
        <v>779</v>
      </c>
      <c r="T15" s="63" t="s">
        <v>24</v>
      </c>
      <c r="U15" s="63" t="s">
        <v>24</v>
      </c>
      <c r="V15" s="58" t="s">
        <v>25</v>
      </c>
      <c r="W15" s="63" t="s">
        <v>24</v>
      </c>
      <c r="X15" s="106" t="s">
        <v>776</v>
      </c>
      <c r="Y15" s="62"/>
    </row>
    <row r="16" spans="1:25" s="69" customFormat="1" ht="75" x14ac:dyDescent="0.25">
      <c r="A16" s="104" t="s">
        <v>62</v>
      </c>
      <c r="B16" s="57" t="s">
        <v>84</v>
      </c>
      <c r="C16" s="58" t="s">
        <v>38</v>
      </c>
      <c r="D16" s="56" t="s">
        <v>483</v>
      </c>
      <c r="E16" s="58" t="s">
        <v>49</v>
      </c>
      <c r="F16" s="58" t="s">
        <v>54</v>
      </c>
      <c r="G16" s="56" t="s">
        <v>482</v>
      </c>
      <c r="H16" s="56" t="s">
        <v>781</v>
      </c>
      <c r="I16" s="56" t="s">
        <v>89</v>
      </c>
      <c r="J16" s="56" t="s">
        <v>86</v>
      </c>
      <c r="K16" s="56" t="s">
        <v>461</v>
      </c>
      <c r="L16" s="56">
        <v>20</v>
      </c>
      <c r="M16" s="56" t="s">
        <v>480</v>
      </c>
      <c r="N16" s="56" t="s">
        <v>481</v>
      </c>
      <c r="O16" s="64">
        <v>20212110030411</v>
      </c>
      <c r="P16" s="59" t="s">
        <v>782</v>
      </c>
      <c r="Q16" s="58">
        <v>10</v>
      </c>
      <c r="R16" s="56" t="s">
        <v>28</v>
      </c>
      <c r="S16" s="60"/>
      <c r="T16" s="59" t="s">
        <v>782</v>
      </c>
      <c r="U16" s="58" t="s">
        <v>434</v>
      </c>
      <c r="V16" s="58" t="s">
        <v>25</v>
      </c>
      <c r="W16" s="63" t="s">
        <v>24</v>
      </c>
      <c r="X16" s="106"/>
      <c r="Y16" s="62"/>
    </row>
    <row r="17" spans="1:25" s="62" customFormat="1" ht="75" customHeight="1" x14ac:dyDescent="0.25">
      <c r="A17" s="104" t="s">
        <v>62</v>
      </c>
      <c r="B17" s="57" t="s">
        <v>84</v>
      </c>
      <c r="C17" s="58" t="s">
        <v>75</v>
      </c>
      <c r="D17" s="56" t="s">
        <v>487</v>
      </c>
      <c r="E17" s="58" t="s">
        <v>31</v>
      </c>
      <c r="F17" s="58" t="s">
        <v>47</v>
      </c>
      <c r="G17" s="56" t="s">
        <v>486</v>
      </c>
      <c r="H17" s="56" t="s">
        <v>777</v>
      </c>
      <c r="I17" s="56" t="s">
        <v>89</v>
      </c>
      <c r="J17" s="56" t="s">
        <v>86</v>
      </c>
      <c r="K17" s="56" t="s">
        <v>472</v>
      </c>
      <c r="L17" s="56">
        <v>30</v>
      </c>
      <c r="M17" s="56" t="s">
        <v>484</v>
      </c>
      <c r="N17" s="56" t="s">
        <v>485</v>
      </c>
      <c r="O17" s="105">
        <v>20212110029951</v>
      </c>
      <c r="P17" s="63">
        <v>44552</v>
      </c>
      <c r="Q17" s="58">
        <v>13</v>
      </c>
      <c r="R17" s="56" t="s">
        <v>28</v>
      </c>
      <c r="S17" s="60"/>
      <c r="T17" s="61">
        <v>44552</v>
      </c>
      <c r="U17" s="58" t="s">
        <v>434</v>
      </c>
      <c r="V17" s="58" t="s">
        <v>25</v>
      </c>
      <c r="W17" s="63" t="s">
        <v>24</v>
      </c>
      <c r="X17" s="106"/>
    </row>
    <row r="18" spans="1:25" s="69" customFormat="1" ht="75" customHeight="1" x14ac:dyDescent="0.25">
      <c r="A18" s="110" t="s">
        <v>62</v>
      </c>
      <c r="B18" s="67" t="s">
        <v>84</v>
      </c>
      <c r="C18" s="68" t="s">
        <v>32</v>
      </c>
      <c r="D18" s="66" t="s">
        <v>492</v>
      </c>
      <c r="E18" s="68" t="s">
        <v>48</v>
      </c>
      <c r="F18" s="68" t="s">
        <v>54</v>
      </c>
      <c r="G18" s="66" t="s">
        <v>491</v>
      </c>
      <c r="H18" s="66" t="s">
        <v>236</v>
      </c>
      <c r="I18" s="66" t="s">
        <v>89</v>
      </c>
      <c r="J18" s="66" t="s">
        <v>86</v>
      </c>
      <c r="K18" s="66" t="s">
        <v>452</v>
      </c>
      <c r="L18" s="66">
        <v>30</v>
      </c>
      <c r="M18" s="66" t="s">
        <v>489</v>
      </c>
      <c r="N18" s="66" t="s">
        <v>490</v>
      </c>
      <c r="O18" s="111"/>
      <c r="P18" s="114"/>
      <c r="Q18" s="68"/>
      <c r="R18" s="66" t="s">
        <v>56</v>
      </c>
      <c r="S18" s="80"/>
      <c r="T18" s="115"/>
      <c r="U18" s="68"/>
      <c r="V18" s="68"/>
      <c r="W18" s="68"/>
      <c r="X18" s="113" t="s">
        <v>783</v>
      </c>
    </row>
    <row r="19" spans="1:25" s="69" customFormat="1" ht="75" x14ac:dyDescent="0.25">
      <c r="A19" s="104" t="s">
        <v>62</v>
      </c>
      <c r="B19" s="57" t="s">
        <v>84</v>
      </c>
      <c r="C19" s="58" t="s">
        <v>33</v>
      </c>
      <c r="D19" s="56" t="s">
        <v>496</v>
      </c>
      <c r="E19" s="58" t="s">
        <v>48</v>
      </c>
      <c r="F19" s="58" t="s">
        <v>53</v>
      </c>
      <c r="G19" s="56" t="s">
        <v>495</v>
      </c>
      <c r="H19" s="56" t="s">
        <v>777</v>
      </c>
      <c r="I19" s="56" t="s">
        <v>89</v>
      </c>
      <c r="J19" s="56" t="s">
        <v>86</v>
      </c>
      <c r="K19" s="56" t="s">
        <v>452</v>
      </c>
      <c r="L19" s="56">
        <v>30</v>
      </c>
      <c r="M19" s="56" t="s">
        <v>493</v>
      </c>
      <c r="N19" s="56" t="s">
        <v>494</v>
      </c>
      <c r="O19" s="105">
        <v>20212110029871</v>
      </c>
      <c r="P19" s="63">
        <v>44545</v>
      </c>
      <c r="Q19" s="58">
        <v>12</v>
      </c>
      <c r="R19" s="56" t="s">
        <v>28</v>
      </c>
      <c r="S19" s="60"/>
      <c r="T19" s="61">
        <v>44552</v>
      </c>
      <c r="U19" s="58" t="s">
        <v>434</v>
      </c>
      <c r="V19" s="58" t="s">
        <v>25</v>
      </c>
      <c r="W19" s="63" t="s">
        <v>24</v>
      </c>
      <c r="X19" s="106"/>
      <c r="Y19" s="62"/>
    </row>
    <row r="20" spans="1:25" s="69" customFormat="1" ht="74.25" customHeight="1" x14ac:dyDescent="0.25">
      <c r="A20" s="104" t="s">
        <v>62</v>
      </c>
      <c r="B20" s="57" t="s">
        <v>84</v>
      </c>
      <c r="C20" s="58" t="s">
        <v>81</v>
      </c>
      <c r="D20" s="56" t="s">
        <v>202</v>
      </c>
      <c r="E20" s="58" t="s">
        <v>30</v>
      </c>
      <c r="F20" s="58" t="s">
        <v>53</v>
      </c>
      <c r="G20" s="56" t="s">
        <v>499</v>
      </c>
      <c r="H20" s="56" t="s">
        <v>784</v>
      </c>
      <c r="I20" s="56" t="s">
        <v>93</v>
      </c>
      <c r="J20" s="56" t="s">
        <v>86</v>
      </c>
      <c r="K20" s="56" t="s">
        <v>452</v>
      </c>
      <c r="L20" s="56">
        <v>30</v>
      </c>
      <c r="M20" s="56" t="s">
        <v>497</v>
      </c>
      <c r="N20" s="56" t="s">
        <v>498</v>
      </c>
      <c r="O20" s="105">
        <v>20212000029811</v>
      </c>
      <c r="P20" s="63">
        <v>44545</v>
      </c>
      <c r="Q20" s="58">
        <v>8</v>
      </c>
      <c r="R20" s="56" t="s">
        <v>28</v>
      </c>
      <c r="S20" s="58"/>
      <c r="T20" s="61">
        <v>44572</v>
      </c>
      <c r="U20" s="58" t="s">
        <v>434</v>
      </c>
      <c r="V20" s="58" t="s">
        <v>25</v>
      </c>
      <c r="W20" s="63" t="s">
        <v>24</v>
      </c>
      <c r="X20" s="106" t="s">
        <v>785</v>
      </c>
      <c r="Y20" s="62"/>
    </row>
    <row r="21" spans="1:25" s="117" customFormat="1" ht="60" x14ac:dyDescent="0.25">
      <c r="A21" s="110" t="s">
        <v>62</v>
      </c>
      <c r="B21" s="67" t="s">
        <v>84</v>
      </c>
      <c r="C21" s="68" t="s">
        <v>43</v>
      </c>
      <c r="D21" s="66" t="s">
        <v>506</v>
      </c>
      <c r="E21" s="68" t="s">
        <v>31</v>
      </c>
      <c r="F21" s="68" t="s">
        <v>54</v>
      </c>
      <c r="G21" s="66" t="s">
        <v>505</v>
      </c>
      <c r="H21" s="66" t="s">
        <v>339</v>
      </c>
      <c r="I21" s="66" t="s">
        <v>92</v>
      </c>
      <c r="J21" s="66" t="s">
        <v>86</v>
      </c>
      <c r="K21" s="66" t="s">
        <v>472</v>
      </c>
      <c r="L21" s="66">
        <v>30</v>
      </c>
      <c r="M21" s="66" t="s">
        <v>503</v>
      </c>
      <c r="N21" s="66" t="s">
        <v>504</v>
      </c>
      <c r="O21" s="111"/>
      <c r="P21" s="112"/>
      <c r="Q21" s="68"/>
      <c r="R21" s="66" t="s">
        <v>56</v>
      </c>
      <c r="S21" s="80"/>
      <c r="T21" s="115"/>
      <c r="U21" s="68"/>
      <c r="V21" s="68"/>
      <c r="W21" s="68"/>
      <c r="X21" s="113" t="s">
        <v>788</v>
      </c>
      <c r="Y21" s="69"/>
    </row>
    <row r="22" spans="1:25" s="69" customFormat="1" ht="45" x14ac:dyDescent="0.25">
      <c r="A22" s="110" t="s">
        <v>62</v>
      </c>
      <c r="B22" s="67" t="s">
        <v>84</v>
      </c>
      <c r="C22" s="68" t="s">
        <v>33</v>
      </c>
      <c r="D22" s="66" t="s">
        <v>510</v>
      </c>
      <c r="E22" s="68" t="s">
        <v>49</v>
      </c>
      <c r="F22" s="68" t="s">
        <v>53</v>
      </c>
      <c r="G22" s="66" t="s">
        <v>509</v>
      </c>
      <c r="H22" s="66" t="s">
        <v>463</v>
      </c>
      <c r="I22" s="66" t="s">
        <v>464</v>
      </c>
      <c r="J22" s="66" t="s">
        <v>88</v>
      </c>
      <c r="K22" s="66" t="s">
        <v>452</v>
      </c>
      <c r="L22" s="66">
        <v>30</v>
      </c>
      <c r="M22" s="66" t="s">
        <v>507</v>
      </c>
      <c r="N22" s="66" t="s">
        <v>508</v>
      </c>
      <c r="O22" s="111"/>
      <c r="P22" s="112"/>
      <c r="Q22" s="68"/>
      <c r="R22" s="66" t="s">
        <v>56</v>
      </c>
      <c r="S22" s="68"/>
      <c r="T22" s="112"/>
      <c r="U22" s="68"/>
      <c r="V22" s="68"/>
      <c r="W22" s="68"/>
      <c r="X22" s="113" t="s">
        <v>788</v>
      </c>
    </row>
    <row r="23" spans="1:25" s="62" customFormat="1" ht="75" x14ac:dyDescent="0.25">
      <c r="A23" s="104" t="s">
        <v>62</v>
      </c>
      <c r="B23" s="57" t="s">
        <v>84</v>
      </c>
      <c r="C23" s="58" t="s">
        <v>81</v>
      </c>
      <c r="D23" s="56" t="s">
        <v>514</v>
      </c>
      <c r="E23" s="58" t="s">
        <v>30</v>
      </c>
      <c r="F23" s="58" t="s">
        <v>53</v>
      </c>
      <c r="G23" s="56" t="s">
        <v>513</v>
      </c>
      <c r="H23" s="56" t="s">
        <v>781</v>
      </c>
      <c r="I23" s="56" t="s">
        <v>89</v>
      </c>
      <c r="J23" s="56" t="s">
        <v>86</v>
      </c>
      <c r="K23" s="56" t="s">
        <v>452</v>
      </c>
      <c r="L23" s="56">
        <v>30</v>
      </c>
      <c r="M23" s="56" t="s">
        <v>511</v>
      </c>
      <c r="N23" s="56" t="s">
        <v>512</v>
      </c>
      <c r="O23" s="105">
        <v>20212110030431</v>
      </c>
      <c r="P23" s="59" t="s">
        <v>782</v>
      </c>
      <c r="Q23" s="58">
        <v>10</v>
      </c>
      <c r="R23" s="56" t="s">
        <v>28</v>
      </c>
      <c r="S23" s="58"/>
      <c r="T23" s="59" t="s">
        <v>782</v>
      </c>
      <c r="U23" s="58" t="s">
        <v>434</v>
      </c>
      <c r="V23" s="63" t="s">
        <v>25</v>
      </c>
      <c r="W23" s="63" t="s">
        <v>24</v>
      </c>
      <c r="X23" s="106"/>
    </row>
    <row r="24" spans="1:25" s="62" customFormat="1" ht="60" x14ac:dyDescent="0.25">
      <c r="A24" s="110" t="s">
        <v>62</v>
      </c>
      <c r="B24" s="67" t="s">
        <v>84</v>
      </c>
      <c r="C24" s="68" t="s">
        <v>33</v>
      </c>
      <c r="D24" s="66" t="s">
        <v>518</v>
      </c>
      <c r="E24" s="68" t="s">
        <v>48</v>
      </c>
      <c r="F24" s="68" t="s">
        <v>54</v>
      </c>
      <c r="G24" s="66" t="s">
        <v>517</v>
      </c>
      <c r="H24" s="66" t="s">
        <v>339</v>
      </c>
      <c r="I24" s="66" t="s">
        <v>92</v>
      </c>
      <c r="J24" s="66" t="s">
        <v>86</v>
      </c>
      <c r="K24" s="66" t="s">
        <v>452</v>
      </c>
      <c r="L24" s="66">
        <v>30</v>
      </c>
      <c r="M24" s="66" t="s">
        <v>515</v>
      </c>
      <c r="N24" s="66" t="s">
        <v>516</v>
      </c>
      <c r="O24" s="118"/>
      <c r="P24" s="112"/>
      <c r="Q24" s="68"/>
      <c r="R24" s="66" t="s">
        <v>56</v>
      </c>
      <c r="S24" s="80"/>
      <c r="T24" s="115"/>
      <c r="U24" s="68"/>
      <c r="V24" s="68"/>
      <c r="W24" s="68"/>
      <c r="X24" s="113" t="s">
        <v>789</v>
      </c>
      <c r="Y24" s="69"/>
    </row>
    <row r="25" spans="1:25" s="62" customFormat="1" ht="65.25" customHeight="1" x14ac:dyDescent="0.25">
      <c r="A25" s="110" t="s">
        <v>62</v>
      </c>
      <c r="B25" s="67" t="s">
        <v>84</v>
      </c>
      <c r="C25" s="68" t="s">
        <v>66</v>
      </c>
      <c r="D25" s="66" t="s">
        <v>522</v>
      </c>
      <c r="E25" s="68" t="s">
        <v>31</v>
      </c>
      <c r="F25" s="68" t="s">
        <v>53</v>
      </c>
      <c r="G25" s="66" t="s">
        <v>521</v>
      </c>
      <c r="H25" s="66" t="s">
        <v>791</v>
      </c>
      <c r="I25" s="66" t="s">
        <v>93</v>
      </c>
      <c r="J25" s="66" t="s">
        <v>86</v>
      </c>
      <c r="K25" s="66" t="s">
        <v>472</v>
      </c>
      <c r="L25" s="66">
        <v>30</v>
      </c>
      <c r="M25" s="66" t="s">
        <v>519</v>
      </c>
      <c r="N25" s="66" t="s">
        <v>520</v>
      </c>
      <c r="O25" s="111">
        <v>20212110032051</v>
      </c>
      <c r="P25" s="70">
        <v>44566</v>
      </c>
      <c r="Q25" s="66">
        <v>22</v>
      </c>
      <c r="R25" s="66" t="s">
        <v>56</v>
      </c>
      <c r="S25" s="80" t="s">
        <v>790</v>
      </c>
      <c r="T25" s="71">
        <v>44207</v>
      </c>
      <c r="U25" s="66" t="s">
        <v>434</v>
      </c>
      <c r="V25" s="66" t="s">
        <v>25</v>
      </c>
      <c r="W25" s="66" t="s">
        <v>24</v>
      </c>
      <c r="X25" s="113" t="s">
        <v>785</v>
      </c>
      <c r="Y25" s="69"/>
    </row>
    <row r="26" spans="1:25" s="128" customFormat="1" ht="75" x14ac:dyDescent="0.25">
      <c r="A26" s="110" t="s">
        <v>62</v>
      </c>
      <c r="B26" s="67" t="s">
        <v>84</v>
      </c>
      <c r="C26" s="68" t="s">
        <v>81</v>
      </c>
      <c r="D26" s="66" t="s">
        <v>527</v>
      </c>
      <c r="E26" s="68" t="s">
        <v>31</v>
      </c>
      <c r="F26" s="68" t="s">
        <v>53</v>
      </c>
      <c r="G26" s="66" t="s">
        <v>526</v>
      </c>
      <c r="H26" s="66" t="s">
        <v>781</v>
      </c>
      <c r="I26" s="66" t="s">
        <v>89</v>
      </c>
      <c r="J26" s="66" t="s">
        <v>86</v>
      </c>
      <c r="K26" s="66" t="s">
        <v>472</v>
      </c>
      <c r="L26" s="66">
        <v>30</v>
      </c>
      <c r="M26" s="66" t="s">
        <v>524</v>
      </c>
      <c r="N26" s="66" t="s">
        <v>525</v>
      </c>
      <c r="O26" s="111">
        <v>20212110030441</v>
      </c>
      <c r="P26" s="70">
        <v>44547</v>
      </c>
      <c r="Q26" s="66">
        <v>9</v>
      </c>
      <c r="R26" s="66" t="s">
        <v>28</v>
      </c>
      <c r="S26" s="66"/>
      <c r="T26" s="70">
        <v>44547</v>
      </c>
      <c r="U26" s="66" t="s">
        <v>434</v>
      </c>
      <c r="V26" s="66" t="s">
        <v>25</v>
      </c>
      <c r="W26" s="66" t="s">
        <v>24</v>
      </c>
      <c r="X26" s="113"/>
      <c r="Y26" s="69"/>
    </row>
    <row r="27" spans="1:25" s="62" customFormat="1" ht="75" x14ac:dyDescent="0.25">
      <c r="A27" s="110" t="s">
        <v>62</v>
      </c>
      <c r="B27" s="66" t="s">
        <v>795</v>
      </c>
      <c r="C27" s="68" t="s">
        <v>43</v>
      </c>
      <c r="D27" s="66" t="s">
        <v>536</v>
      </c>
      <c r="E27" s="68" t="s">
        <v>31</v>
      </c>
      <c r="F27" s="68" t="s">
        <v>54</v>
      </c>
      <c r="G27" s="66" t="s">
        <v>535</v>
      </c>
      <c r="H27" s="66" t="s">
        <v>236</v>
      </c>
      <c r="I27" s="66" t="s">
        <v>89</v>
      </c>
      <c r="J27" s="66" t="s">
        <v>86</v>
      </c>
      <c r="K27" s="66" t="s">
        <v>452</v>
      </c>
      <c r="L27" s="66">
        <v>30</v>
      </c>
      <c r="M27" s="66" t="s">
        <v>533</v>
      </c>
      <c r="N27" s="66" t="s">
        <v>534</v>
      </c>
      <c r="O27" s="111"/>
      <c r="P27" s="70"/>
      <c r="Q27" s="66"/>
      <c r="R27" s="66" t="s">
        <v>56</v>
      </c>
      <c r="S27" s="66"/>
      <c r="T27" s="71"/>
      <c r="U27" s="66"/>
      <c r="V27" s="66"/>
      <c r="W27" s="66"/>
      <c r="X27" s="113" t="s">
        <v>788</v>
      </c>
      <c r="Y27" s="69"/>
    </row>
    <row r="28" spans="1:25" s="117" customFormat="1" ht="60" x14ac:dyDescent="0.25">
      <c r="A28" s="104" t="s">
        <v>62</v>
      </c>
      <c r="B28" s="57" t="s">
        <v>84</v>
      </c>
      <c r="C28" s="58" t="s">
        <v>33</v>
      </c>
      <c r="D28" s="56" t="s">
        <v>130</v>
      </c>
      <c r="E28" s="58" t="s">
        <v>31</v>
      </c>
      <c r="F28" s="58" t="s">
        <v>53</v>
      </c>
      <c r="G28" s="56" t="s">
        <v>540</v>
      </c>
      <c r="H28" s="56" t="s">
        <v>791</v>
      </c>
      <c r="I28" s="56" t="s">
        <v>93</v>
      </c>
      <c r="J28" s="56" t="s">
        <v>86</v>
      </c>
      <c r="K28" s="56" t="s">
        <v>461</v>
      </c>
      <c r="L28" s="56">
        <v>20</v>
      </c>
      <c r="M28" s="56" t="s">
        <v>538</v>
      </c>
      <c r="N28" s="56" t="s">
        <v>539</v>
      </c>
      <c r="O28" s="64">
        <v>20212110030241</v>
      </c>
      <c r="P28" s="65" t="s">
        <v>796</v>
      </c>
      <c r="Q28" s="56">
        <v>10</v>
      </c>
      <c r="R28" s="56" t="s">
        <v>28</v>
      </c>
      <c r="S28" s="56"/>
      <c r="T28" s="65" t="s">
        <v>796</v>
      </c>
      <c r="U28" s="56" t="s">
        <v>434</v>
      </c>
      <c r="V28" s="56" t="s">
        <v>25</v>
      </c>
      <c r="W28" s="56" t="s">
        <v>24</v>
      </c>
      <c r="X28" s="106"/>
      <c r="Y28" s="62"/>
    </row>
    <row r="29" spans="1:25" s="62" customFormat="1" ht="75" x14ac:dyDescent="0.25">
      <c r="A29" s="104" t="s">
        <v>62</v>
      </c>
      <c r="B29" s="57" t="s">
        <v>84</v>
      </c>
      <c r="C29" s="58" t="s">
        <v>73</v>
      </c>
      <c r="D29" s="56" t="s">
        <v>544</v>
      </c>
      <c r="E29" s="58" t="s">
        <v>31</v>
      </c>
      <c r="F29" s="58" t="s">
        <v>53</v>
      </c>
      <c r="G29" s="56" t="s">
        <v>543</v>
      </c>
      <c r="H29" s="56" t="s">
        <v>798</v>
      </c>
      <c r="I29" s="56" t="s">
        <v>89</v>
      </c>
      <c r="J29" s="56" t="s">
        <v>86</v>
      </c>
      <c r="K29" s="56" t="s">
        <v>452</v>
      </c>
      <c r="L29" s="56">
        <v>30</v>
      </c>
      <c r="M29" s="56" t="s">
        <v>541</v>
      </c>
      <c r="N29" s="56" t="s">
        <v>542</v>
      </c>
      <c r="O29" s="105">
        <v>20212110031041</v>
      </c>
      <c r="P29" s="65" t="s">
        <v>797</v>
      </c>
      <c r="Q29" s="56">
        <v>10</v>
      </c>
      <c r="R29" s="56" t="s">
        <v>28</v>
      </c>
      <c r="S29" s="56"/>
      <c r="T29" s="65" t="s">
        <v>797</v>
      </c>
      <c r="U29" s="56" t="s">
        <v>434</v>
      </c>
      <c r="V29" s="56" t="s">
        <v>25</v>
      </c>
      <c r="W29" s="56" t="s">
        <v>24</v>
      </c>
      <c r="X29" s="106"/>
    </row>
    <row r="30" spans="1:25" s="117" customFormat="1" ht="90" x14ac:dyDescent="0.25">
      <c r="A30" s="104" t="s">
        <v>62</v>
      </c>
      <c r="B30" s="57" t="s">
        <v>84</v>
      </c>
      <c r="C30" s="58" t="s">
        <v>40</v>
      </c>
      <c r="D30" s="56" t="s">
        <v>523</v>
      </c>
      <c r="E30" s="58" t="s">
        <v>49</v>
      </c>
      <c r="F30" s="58" t="s">
        <v>54</v>
      </c>
      <c r="G30" s="56" t="s">
        <v>547</v>
      </c>
      <c r="H30" s="56" t="s">
        <v>770</v>
      </c>
      <c r="I30" s="64" t="s">
        <v>800</v>
      </c>
      <c r="J30" s="56" t="s">
        <v>86</v>
      </c>
      <c r="K30" s="56" t="s">
        <v>472</v>
      </c>
      <c r="L30" s="56">
        <v>30</v>
      </c>
      <c r="M30" s="56" t="s">
        <v>545</v>
      </c>
      <c r="N30" s="56" t="s">
        <v>546</v>
      </c>
      <c r="O30" s="64"/>
      <c r="P30" s="65">
        <v>44557</v>
      </c>
      <c r="Q30" s="56">
        <v>14</v>
      </c>
      <c r="R30" s="56" t="s">
        <v>28</v>
      </c>
      <c r="S30" s="56" t="s">
        <v>799</v>
      </c>
      <c r="T30" s="56" t="s">
        <v>24</v>
      </c>
      <c r="U30" s="56" t="s">
        <v>24</v>
      </c>
      <c r="V30" s="56" t="s">
        <v>25</v>
      </c>
      <c r="W30" s="56" t="s">
        <v>24</v>
      </c>
      <c r="X30" s="106"/>
      <c r="Y30" s="62"/>
    </row>
    <row r="31" spans="1:25" s="62" customFormat="1" ht="120" x14ac:dyDescent="0.25">
      <c r="A31" s="120" t="s">
        <v>62</v>
      </c>
      <c r="B31" s="121" t="s">
        <v>84</v>
      </c>
      <c r="C31" s="122" t="s">
        <v>42</v>
      </c>
      <c r="D31" s="123" t="s">
        <v>551</v>
      </c>
      <c r="E31" s="122" t="s">
        <v>51</v>
      </c>
      <c r="F31" s="122" t="s">
        <v>53</v>
      </c>
      <c r="G31" s="123" t="s">
        <v>550</v>
      </c>
      <c r="H31" s="123" t="s">
        <v>802</v>
      </c>
      <c r="I31" s="123" t="s">
        <v>93</v>
      </c>
      <c r="J31" s="123" t="s">
        <v>86</v>
      </c>
      <c r="K31" s="123" t="s">
        <v>861</v>
      </c>
      <c r="L31" s="123">
        <v>3</v>
      </c>
      <c r="M31" s="123" t="s">
        <v>548</v>
      </c>
      <c r="N31" s="123" t="s">
        <v>549</v>
      </c>
      <c r="O31" s="124" t="s">
        <v>803</v>
      </c>
      <c r="P31" s="125">
        <v>44552</v>
      </c>
      <c r="Q31" s="123">
        <v>11</v>
      </c>
      <c r="R31" s="123" t="s">
        <v>55</v>
      </c>
      <c r="S31" s="126" t="s">
        <v>801</v>
      </c>
      <c r="T31" s="123" t="s">
        <v>24</v>
      </c>
      <c r="U31" s="123" t="s">
        <v>771</v>
      </c>
      <c r="V31" s="123" t="s">
        <v>24</v>
      </c>
      <c r="W31" s="123" t="s">
        <v>24</v>
      </c>
      <c r="X31" s="127" t="s">
        <v>804</v>
      </c>
      <c r="Y31" s="128"/>
    </row>
    <row r="32" spans="1:25" s="62" customFormat="1" ht="60" x14ac:dyDescent="0.25">
      <c r="A32" s="104" t="s">
        <v>62</v>
      </c>
      <c r="B32" s="57" t="s">
        <v>84</v>
      </c>
      <c r="C32" s="58" t="s">
        <v>80</v>
      </c>
      <c r="D32" s="56" t="s">
        <v>555</v>
      </c>
      <c r="E32" s="58" t="s">
        <v>31</v>
      </c>
      <c r="F32" s="58" t="s">
        <v>54</v>
      </c>
      <c r="G32" s="56" t="s">
        <v>554</v>
      </c>
      <c r="H32" s="56" t="s">
        <v>805</v>
      </c>
      <c r="I32" s="56" t="s">
        <v>92</v>
      </c>
      <c r="J32" s="56" t="s">
        <v>86</v>
      </c>
      <c r="K32" s="56" t="s">
        <v>472</v>
      </c>
      <c r="L32" s="56">
        <v>30</v>
      </c>
      <c r="M32" s="56" t="s">
        <v>552</v>
      </c>
      <c r="N32" s="56" t="s">
        <v>553</v>
      </c>
      <c r="O32" s="64">
        <v>20212140030051</v>
      </c>
      <c r="P32" s="65">
        <v>44545</v>
      </c>
      <c r="Q32" s="56">
        <v>6</v>
      </c>
      <c r="R32" s="56" t="s">
        <v>28</v>
      </c>
      <c r="S32" s="60"/>
      <c r="T32" s="129">
        <v>44546</v>
      </c>
      <c r="U32" s="56" t="s">
        <v>434</v>
      </c>
      <c r="V32" s="56" t="s">
        <v>24</v>
      </c>
      <c r="W32" s="56" t="s">
        <v>24</v>
      </c>
      <c r="X32" s="106"/>
    </row>
    <row r="33" spans="1:25" s="62" customFormat="1" ht="63.75" customHeight="1" x14ac:dyDescent="0.25">
      <c r="A33" s="104" t="s">
        <v>62</v>
      </c>
      <c r="B33" s="57" t="s">
        <v>84</v>
      </c>
      <c r="C33" s="58" t="s">
        <v>74</v>
      </c>
      <c r="D33" s="56" t="s">
        <v>108</v>
      </c>
      <c r="E33" s="58" t="s">
        <v>48</v>
      </c>
      <c r="F33" s="58" t="s">
        <v>53</v>
      </c>
      <c r="G33" s="56" t="s">
        <v>562</v>
      </c>
      <c r="H33" s="56" t="s">
        <v>791</v>
      </c>
      <c r="I33" s="56" t="s">
        <v>93</v>
      </c>
      <c r="J33" s="56" t="s">
        <v>86</v>
      </c>
      <c r="K33" s="56" t="s">
        <v>452</v>
      </c>
      <c r="L33" s="56">
        <v>30</v>
      </c>
      <c r="M33" s="56" t="s">
        <v>560</v>
      </c>
      <c r="N33" s="56" t="s">
        <v>561</v>
      </c>
      <c r="O33" s="105">
        <v>20212110030941</v>
      </c>
      <c r="P33" s="65">
        <v>44551</v>
      </c>
      <c r="Q33" s="56">
        <v>9</v>
      </c>
      <c r="R33" s="56" t="s">
        <v>28</v>
      </c>
      <c r="S33" s="56"/>
      <c r="T33" s="65">
        <v>44551</v>
      </c>
      <c r="U33" s="56" t="s">
        <v>434</v>
      </c>
      <c r="V33" s="56" t="s">
        <v>25</v>
      </c>
      <c r="W33" s="56" t="s">
        <v>24</v>
      </c>
      <c r="X33" s="106"/>
    </row>
    <row r="34" spans="1:25" s="62" customFormat="1" ht="60" x14ac:dyDescent="0.25">
      <c r="A34" s="104" t="s">
        <v>62</v>
      </c>
      <c r="B34" s="57" t="s">
        <v>84</v>
      </c>
      <c r="C34" s="58" t="s">
        <v>66</v>
      </c>
      <c r="D34" s="56" t="s">
        <v>570</v>
      </c>
      <c r="E34" s="58" t="s">
        <v>30</v>
      </c>
      <c r="F34" s="58" t="s">
        <v>45</v>
      </c>
      <c r="G34" s="56" t="s">
        <v>569</v>
      </c>
      <c r="H34" s="56" t="s">
        <v>791</v>
      </c>
      <c r="I34" s="56" t="s">
        <v>93</v>
      </c>
      <c r="J34" s="56" t="s">
        <v>86</v>
      </c>
      <c r="K34" s="56" t="s">
        <v>452</v>
      </c>
      <c r="L34" s="56">
        <v>30</v>
      </c>
      <c r="M34" s="56" t="s">
        <v>567</v>
      </c>
      <c r="N34" s="56" t="s">
        <v>568</v>
      </c>
      <c r="O34" s="105">
        <v>20212110032071</v>
      </c>
      <c r="P34" s="65">
        <v>44566</v>
      </c>
      <c r="Q34" s="56">
        <v>20</v>
      </c>
      <c r="R34" s="56" t="s">
        <v>28</v>
      </c>
      <c r="S34" s="56" t="s">
        <v>807</v>
      </c>
      <c r="T34" s="129">
        <v>44573</v>
      </c>
      <c r="U34" s="56" t="s">
        <v>434</v>
      </c>
      <c r="V34" s="56" t="s">
        <v>25</v>
      </c>
      <c r="W34" s="56" t="s">
        <v>24</v>
      </c>
      <c r="X34" s="106" t="s">
        <v>785</v>
      </c>
    </row>
    <row r="35" spans="1:25" s="62" customFormat="1" ht="60" x14ac:dyDescent="0.25">
      <c r="A35" s="104" t="s">
        <v>58</v>
      </c>
      <c r="B35" s="57" t="s">
        <v>57</v>
      </c>
      <c r="C35" s="105" t="s">
        <v>67</v>
      </c>
      <c r="D35" s="56" t="s">
        <v>574</v>
      </c>
      <c r="E35" s="58" t="s">
        <v>30</v>
      </c>
      <c r="F35" s="58" t="s">
        <v>53</v>
      </c>
      <c r="G35" s="56" t="s">
        <v>573</v>
      </c>
      <c r="H35" s="56" t="s">
        <v>791</v>
      </c>
      <c r="I35" s="56" t="s">
        <v>93</v>
      </c>
      <c r="J35" s="56" t="s">
        <v>86</v>
      </c>
      <c r="K35" s="56" t="s">
        <v>452</v>
      </c>
      <c r="L35" s="56">
        <v>30</v>
      </c>
      <c r="M35" s="56" t="s">
        <v>571</v>
      </c>
      <c r="N35" s="56" t="s">
        <v>572</v>
      </c>
      <c r="O35" s="105">
        <v>20212110032291</v>
      </c>
      <c r="P35" s="65">
        <v>44567</v>
      </c>
      <c r="Q35" s="56">
        <v>20</v>
      </c>
      <c r="R35" s="56" t="s">
        <v>28</v>
      </c>
      <c r="S35" s="64" t="s">
        <v>808</v>
      </c>
      <c r="T35" s="129">
        <v>44573</v>
      </c>
      <c r="U35" s="56" t="s">
        <v>434</v>
      </c>
      <c r="V35" s="56" t="s">
        <v>25</v>
      </c>
      <c r="W35" s="56" t="s">
        <v>24</v>
      </c>
      <c r="X35" s="106" t="s">
        <v>785</v>
      </c>
    </row>
    <row r="36" spans="1:25" s="69" customFormat="1" ht="60" x14ac:dyDescent="0.25">
      <c r="A36" s="104" t="s">
        <v>62</v>
      </c>
      <c r="B36" s="57" t="s">
        <v>84</v>
      </c>
      <c r="C36" s="58" t="s">
        <v>75</v>
      </c>
      <c r="D36" s="56" t="s">
        <v>578</v>
      </c>
      <c r="E36" s="58" t="s">
        <v>31</v>
      </c>
      <c r="F36" s="58" t="s">
        <v>46</v>
      </c>
      <c r="G36" s="56" t="s">
        <v>577</v>
      </c>
      <c r="H36" s="56" t="s">
        <v>810</v>
      </c>
      <c r="I36" s="64" t="s">
        <v>811</v>
      </c>
      <c r="J36" s="56" t="s">
        <v>88</v>
      </c>
      <c r="K36" s="56" t="s">
        <v>472</v>
      </c>
      <c r="L36" s="56">
        <v>30</v>
      </c>
      <c r="M36" s="56" t="s">
        <v>575</v>
      </c>
      <c r="N36" s="56" t="s">
        <v>576</v>
      </c>
      <c r="O36" s="64"/>
      <c r="P36" s="65">
        <v>44546</v>
      </c>
      <c r="Q36" s="56">
        <v>6</v>
      </c>
      <c r="R36" s="56" t="s">
        <v>28</v>
      </c>
      <c r="S36" s="64" t="s">
        <v>809</v>
      </c>
      <c r="T36" s="141">
        <v>44546</v>
      </c>
      <c r="U36" s="56" t="s">
        <v>24</v>
      </c>
      <c r="V36" s="56" t="s">
        <v>25</v>
      </c>
      <c r="W36" s="56" t="s">
        <v>24</v>
      </c>
      <c r="X36" s="106"/>
      <c r="Y36" s="62"/>
    </row>
    <row r="37" spans="1:25" s="62" customFormat="1" ht="75" x14ac:dyDescent="0.25">
      <c r="A37" s="104" t="s">
        <v>62</v>
      </c>
      <c r="B37" s="57" t="s">
        <v>84</v>
      </c>
      <c r="C37" s="58" t="s">
        <v>42</v>
      </c>
      <c r="D37" s="56" t="s">
        <v>582</v>
      </c>
      <c r="E37" s="58" t="s">
        <v>30</v>
      </c>
      <c r="F37" s="58" t="s">
        <v>53</v>
      </c>
      <c r="G37" s="56" t="s">
        <v>581</v>
      </c>
      <c r="H37" s="56" t="s">
        <v>813</v>
      </c>
      <c r="I37" s="56" t="s">
        <v>89</v>
      </c>
      <c r="J37" s="56" t="s">
        <v>86</v>
      </c>
      <c r="K37" s="56" t="s">
        <v>452</v>
      </c>
      <c r="L37" s="56">
        <v>30</v>
      </c>
      <c r="M37" s="56" t="s">
        <v>579</v>
      </c>
      <c r="N37" s="56" t="s">
        <v>580</v>
      </c>
      <c r="O37" s="130" t="s">
        <v>812</v>
      </c>
      <c r="P37" s="65">
        <v>44551</v>
      </c>
      <c r="Q37" s="56">
        <v>8</v>
      </c>
      <c r="R37" s="56" t="s">
        <v>28</v>
      </c>
      <c r="S37" s="64"/>
      <c r="T37" s="129">
        <v>44551</v>
      </c>
      <c r="U37" s="56" t="s">
        <v>434</v>
      </c>
      <c r="V37" s="56" t="s">
        <v>25</v>
      </c>
      <c r="W37" s="56" t="s">
        <v>24</v>
      </c>
      <c r="X37" s="106"/>
    </row>
    <row r="38" spans="1:25" s="69" customFormat="1" ht="90" x14ac:dyDescent="0.25">
      <c r="A38" s="104" t="s">
        <v>62</v>
      </c>
      <c r="B38" s="57" t="s">
        <v>84</v>
      </c>
      <c r="C38" s="58" t="s">
        <v>43</v>
      </c>
      <c r="D38" s="56" t="s">
        <v>586</v>
      </c>
      <c r="E38" s="58" t="s">
        <v>51</v>
      </c>
      <c r="F38" s="58" t="s">
        <v>53</v>
      </c>
      <c r="G38" s="56" t="s">
        <v>585</v>
      </c>
      <c r="H38" s="56" t="s">
        <v>798</v>
      </c>
      <c r="I38" s="56" t="s">
        <v>89</v>
      </c>
      <c r="J38" s="56" t="s">
        <v>86</v>
      </c>
      <c r="K38" s="56" t="s">
        <v>861</v>
      </c>
      <c r="L38" s="56">
        <v>1</v>
      </c>
      <c r="M38" s="56" t="s">
        <v>583</v>
      </c>
      <c r="N38" s="56" t="s">
        <v>584</v>
      </c>
      <c r="O38" s="64">
        <v>20212110029981</v>
      </c>
      <c r="P38" s="65">
        <v>44540</v>
      </c>
      <c r="Q38" s="56">
        <v>1</v>
      </c>
      <c r="R38" s="56" t="s">
        <v>28</v>
      </c>
      <c r="S38" s="64"/>
      <c r="T38" s="129">
        <v>44573</v>
      </c>
      <c r="U38" s="56" t="s">
        <v>434</v>
      </c>
      <c r="V38" s="56" t="s">
        <v>25</v>
      </c>
      <c r="W38" s="56" t="s">
        <v>24</v>
      </c>
      <c r="X38" s="106"/>
      <c r="Y38" s="62"/>
    </row>
    <row r="39" spans="1:25" s="62" customFormat="1" ht="75" x14ac:dyDescent="0.25">
      <c r="A39" s="110" t="s">
        <v>62</v>
      </c>
      <c r="B39" s="67" t="s">
        <v>84</v>
      </c>
      <c r="C39" s="119" t="s">
        <v>38</v>
      </c>
      <c r="D39" s="66" t="s">
        <v>172</v>
      </c>
      <c r="E39" s="68" t="s">
        <v>49</v>
      </c>
      <c r="F39" s="68" t="s">
        <v>53</v>
      </c>
      <c r="G39" s="66" t="s">
        <v>589</v>
      </c>
      <c r="H39" s="66" t="s">
        <v>798</v>
      </c>
      <c r="I39" s="66" t="s">
        <v>89</v>
      </c>
      <c r="J39" s="66" t="s">
        <v>86</v>
      </c>
      <c r="K39" s="66" t="s">
        <v>531</v>
      </c>
      <c r="L39" s="66">
        <v>35</v>
      </c>
      <c r="M39" s="66" t="s">
        <v>587</v>
      </c>
      <c r="N39" s="66" t="s">
        <v>588</v>
      </c>
      <c r="O39" s="119"/>
      <c r="P39" s="70"/>
      <c r="Q39" s="66"/>
      <c r="R39" s="66" t="s">
        <v>56</v>
      </c>
      <c r="S39" s="66"/>
      <c r="T39" s="71"/>
      <c r="U39" s="66"/>
      <c r="V39" s="66"/>
      <c r="W39" s="66"/>
      <c r="X39" s="113" t="s">
        <v>814</v>
      </c>
      <c r="Y39" s="69"/>
    </row>
    <row r="40" spans="1:25" s="62" customFormat="1" ht="60" x14ac:dyDescent="0.25">
      <c r="A40" s="104" t="s">
        <v>58</v>
      </c>
      <c r="B40" s="57" t="s">
        <v>57</v>
      </c>
      <c r="C40" s="56" t="s">
        <v>38</v>
      </c>
      <c r="D40" s="56" t="s">
        <v>133</v>
      </c>
      <c r="E40" s="58" t="s">
        <v>49</v>
      </c>
      <c r="F40" s="58" t="s">
        <v>53</v>
      </c>
      <c r="G40" s="56" t="s">
        <v>592</v>
      </c>
      <c r="H40" s="56" t="s">
        <v>791</v>
      </c>
      <c r="I40" s="56" t="s">
        <v>93</v>
      </c>
      <c r="J40" s="56" t="s">
        <v>86</v>
      </c>
      <c r="K40" s="56" t="s">
        <v>531</v>
      </c>
      <c r="L40" s="56">
        <v>35</v>
      </c>
      <c r="M40" s="56" t="s">
        <v>590</v>
      </c>
      <c r="N40" s="56" t="s">
        <v>591</v>
      </c>
      <c r="O40" s="64">
        <v>20212110032301</v>
      </c>
      <c r="P40" s="65">
        <v>44567</v>
      </c>
      <c r="Q40" s="56">
        <v>20</v>
      </c>
      <c r="R40" s="56" t="s">
        <v>28</v>
      </c>
      <c r="S40" s="64" t="s">
        <v>808</v>
      </c>
      <c r="T40" s="129">
        <v>44573</v>
      </c>
      <c r="U40" s="56" t="s">
        <v>434</v>
      </c>
      <c r="V40" s="56" t="s">
        <v>25</v>
      </c>
      <c r="W40" s="56" t="s">
        <v>24</v>
      </c>
      <c r="X40" s="106" t="s">
        <v>785</v>
      </c>
    </row>
    <row r="41" spans="1:25" s="62" customFormat="1" ht="32.25" customHeight="1" x14ac:dyDescent="0.25">
      <c r="A41" s="110" t="s">
        <v>62</v>
      </c>
      <c r="B41" s="67" t="s">
        <v>84</v>
      </c>
      <c r="C41" s="68" t="s">
        <v>34</v>
      </c>
      <c r="D41" s="66" t="s">
        <v>596</v>
      </c>
      <c r="E41" s="68" t="s">
        <v>48</v>
      </c>
      <c r="F41" s="68" t="s">
        <v>45</v>
      </c>
      <c r="G41" s="66" t="s">
        <v>595</v>
      </c>
      <c r="H41" s="66" t="s">
        <v>227</v>
      </c>
      <c r="I41" s="66" t="s">
        <v>94</v>
      </c>
      <c r="J41" s="66" t="s">
        <v>86</v>
      </c>
      <c r="K41" s="66" t="s">
        <v>452</v>
      </c>
      <c r="L41" s="66">
        <v>30</v>
      </c>
      <c r="M41" s="66" t="s">
        <v>593</v>
      </c>
      <c r="N41" s="66" t="s">
        <v>594</v>
      </c>
      <c r="O41" s="119"/>
      <c r="P41" s="70"/>
      <c r="Q41" s="66"/>
      <c r="R41" s="66" t="s">
        <v>56</v>
      </c>
      <c r="S41" s="80"/>
      <c r="T41" s="71"/>
      <c r="U41" s="66"/>
      <c r="V41" s="66"/>
      <c r="W41" s="66"/>
      <c r="X41" s="113" t="s">
        <v>815</v>
      </c>
      <c r="Y41" s="69"/>
    </row>
    <row r="42" spans="1:25" s="62" customFormat="1" ht="75" x14ac:dyDescent="0.25">
      <c r="A42" s="104" t="s">
        <v>62</v>
      </c>
      <c r="B42" s="57" t="s">
        <v>84</v>
      </c>
      <c r="C42" s="58" t="s">
        <v>80</v>
      </c>
      <c r="D42" s="56" t="s">
        <v>601</v>
      </c>
      <c r="E42" s="58" t="s">
        <v>49</v>
      </c>
      <c r="F42" s="58" t="s">
        <v>53</v>
      </c>
      <c r="G42" s="56" t="s">
        <v>600</v>
      </c>
      <c r="H42" s="56" t="s">
        <v>777</v>
      </c>
      <c r="I42" s="56" t="s">
        <v>89</v>
      </c>
      <c r="J42" s="56" t="s">
        <v>86</v>
      </c>
      <c r="K42" s="56" t="s">
        <v>452</v>
      </c>
      <c r="L42" s="56">
        <v>30</v>
      </c>
      <c r="M42" s="56" t="s">
        <v>598</v>
      </c>
      <c r="N42" s="56" t="s">
        <v>599</v>
      </c>
      <c r="O42" s="105">
        <v>20212110030521</v>
      </c>
      <c r="P42" s="65">
        <v>44547</v>
      </c>
      <c r="Q42" s="56">
        <v>5</v>
      </c>
      <c r="R42" s="56" t="s">
        <v>28</v>
      </c>
      <c r="S42" s="56"/>
      <c r="T42" s="129">
        <v>44547</v>
      </c>
      <c r="U42" s="56" t="s">
        <v>434</v>
      </c>
      <c r="V42" s="56" t="s">
        <v>25</v>
      </c>
      <c r="W42" s="56" t="s">
        <v>24</v>
      </c>
      <c r="X42" s="106"/>
    </row>
    <row r="43" spans="1:25" s="62" customFormat="1" ht="62.25" customHeight="1" x14ac:dyDescent="0.25">
      <c r="A43" s="104" t="s">
        <v>62</v>
      </c>
      <c r="B43" s="57" t="s">
        <v>84</v>
      </c>
      <c r="C43" s="58" t="s">
        <v>69</v>
      </c>
      <c r="D43" s="56" t="s">
        <v>605</v>
      </c>
      <c r="E43" s="58" t="s">
        <v>31</v>
      </c>
      <c r="F43" s="58" t="s">
        <v>46</v>
      </c>
      <c r="G43" s="56" t="s">
        <v>604</v>
      </c>
      <c r="H43" s="56" t="s">
        <v>770</v>
      </c>
      <c r="I43" s="64" t="s">
        <v>800</v>
      </c>
      <c r="J43" s="56" t="s">
        <v>86</v>
      </c>
      <c r="K43" s="56" t="s">
        <v>472</v>
      </c>
      <c r="L43" s="56">
        <v>30</v>
      </c>
      <c r="M43" s="56" t="s">
        <v>602</v>
      </c>
      <c r="N43" s="56" t="s">
        <v>603</v>
      </c>
      <c r="O43" s="105"/>
      <c r="P43" s="65">
        <v>44557</v>
      </c>
      <c r="Q43" s="56">
        <v>11</v>
      </c>
      <c r="R43" s="56" t="s">
        <v>28</v>
      </c>
      <c r="S43" s="105"/>
      <c r="T43" s="129">
        <v>44557</v>
      </c>
      <c r="U43" s="56" t="s">
        <v>24</v>
      </c>
      <c r="V43" s="56" t="s">
        <v>25</v>
      </c>
      <c r="W43" s="56" t="s">
        <v>24</v>
      </c>
      <c r="X43" s="106" t="s">
        <v>816</v>
      </c>
    </row>
    <row r="44" spans="1:25" s="62" customFormat="1" ht="60" x14ac:dyDescent="0.25">
      <c r="A44" s="104" t="s">
        <v>62</v>
      </c>
      <c r="B44" s="57" t="s">
        <v>84</v>
      </c>
      <c r="C44" s="58" t="s">
        <v>40</v>
      </c>
      <c r="D44" s="56" t="s">
        <v>609</v>
      </c>
      <c r="E44" s="58" t="s">
        <v>30</v>
      </c>
      <c r="F44" s="58" t="s">
        <v>45</v>
      </c>
      <c r="G44" s="56" t="s">
        <v>608</v>
      </c>
      <c r="H44" s="56" t="s">
        <v>794</v>
      </c>
      <c r="I44" s="105" t="s">
        <v>819</v>
      </c>
      <c r="J44" s="56" t="s">
        <v>87</v>
      </c>
      <c r="K44" s="56" t="s">
        <v>452</v>
      </c>
      <c r="L44" s="56">
        <v>30</v>
      </c>
      <c r="M44" s="56" t="s">
        <v>606</v>
      </c>
      <c r="N44" s="56" t="s">
        <v>607</v>
      </c>
      <c r="O44" s="105"/>
      <c r="P44" s="65">
        <v>44544</v>
      </c>
      <c r="Q44" s="56">
        <v>3</v>
      </c>
      <c r="R44" s="56" t="s">
        <v>28</v>
      </c>
      <c r="S44" s="56" t="s">
        <v>817</v>
      </c>
      <c r="T44" s="56" t="s">
        <v>24</v>
      </c>
      <c r="U44" s="56" t="s">
        <v>24</v>
      </c>
      <c r="V44" s="56" t="s">
        <v>25</v>
      </c>
      <c r="W44" s="56" t="s">
        <v>24</v>
      </c>
      <c r="X44" s="106" t="s">
        <v>818</v>
      </c>
    </row>
    <row r="45" spans="1:25" s="76" customFormat="1" ht="60" x14ac:dyDescent="0.25">
      <c r="A45" s="104" t="s">
        <v>62</v>
      </c>
      <c r="B45" s="57" t="s">
        <v>84</v>
      </c>
      <c r="C45" s="58" t="s">
        <v>38</v>
      </c>
      <c r="D45" s="56" t="s">
        <v>614</v>
      </c>
      <c r="E45" s="58" t="s">
        <v>31</v>
      </c>
      <c r="F45" s="58" t="s">
        <v>46</v>
      </c>
      <c r="G45" s="56" t="s">
        <v>613</v>
      </c>
      <c r="H45" s="56" t="s">
        <v>770</v>
      </c>
      <c r="I45" s="105" t="s">
        <v>800</v>
      </c>
      <c r="J45" s="56" t="s">
        <v>86</v>
      </c>
      <c r="K45" s="56" t="s">
        <v>472</v>
      </c>
      <c r="L45" s="56">
        <v>30</v>
      </c>
      <c r="M45" s="56" t="s">
        <v>611</v>
      </c>
      <c r="N45" s="56" t="s">
        <v>612</v>
      </c>
      <c r="O45" s="105"/>
      <c r="P45" s="65">
        <v>44557</v>
      </c>
      <c r="Q45" s="56">
        <v>11</v>
      </c>
      <c r="R45" s="56" t="s">
        <v>28</v>
      </c>
      <c r="S45" s="56" t="s">
        <v>820</v>
      </c>
      <c r="T45" s="65">
        <v>44557</v>
      </c>
      <c r="U45" s="56" t="s">
        <v>24</v>
      </c>
      <c r="V45" s="56" t="s">
        <v>25</v>
      </c>
      <c r="W45" s="56" t="s">
        <v>24</v>
      </c>
      <c r="X45" s="106" t="s">
        <v>816</v>
      </c>
      <c r="Y45" s="62"/>
    </row>
    <row r="46" spans="1:25" s="69" customFormat="1" ht="45" x14ac:dyDescent="0.25">
      <c r="A46" s="104" t="s">
        <v>62</v>
      </c>
      <c r="B46" s="57" t="s">
        <v>84</v>
      </c>
      <c r="C46" s="58" t="s">
        <v>39</v>
      </c>
      <c r="D46" s="56" t="s">
        <v>618</v>
      </c>
      <c r="E46" s="58" t="s">
        <v>31</v>
      </c>
      <c r="F46" s="58" t="s">
        <v>46</v>
      </c>
      <c r="G46" s="56" t="s">
        <v>617</v>
      </c>
      <c r="H46" s="56" t="s">
        <v>810</v>
      </c>
      <c r="I46" s="60" t="s">
        <v>811</v>
      </c>
      <c r="J46" s="56" t="s">
        <v>88</v>
      </c>
      <c r="K46" s="56" t="s">
        <v>472</v>
      </c>
      <c r="L46" s="56">
        <v>30</v>
      </c>
      <c r="M46" s="56" t="s">
        <v>615</v>
      </c>
      <c r="N46" s="56" t="s">
        <v>616</v>
      </c>
      <c r="O46" s="143" t="s">
        <v>821</v>
      </c>
      <c r="P46" s="65">
        <v>44554</v>
      </c>
      <c r="Q46" s="56">
        <v>9</v>
      </c>
      <c r="R46" s="56" t="s">
        <v>28</v>
      </c>
      <c r="S46" s="56"/>
      <c r="T46" s="65">
        <v>44554</v>
      </c>
      <c r="U46" s="56" t="s">
        <v>434</v>
      </c>
      <c r="V46" s="56" t="s">
        <v>25</v>
      </c>
      <c r="W46" s="56" t="s">
        <v>24</v>
      </c>
      <c r="X46" s="106"/>
      <c r="Y46" s="62"/>
    </row>
    <row r="47" spans="1:25" s="62" customFormat="1" ht="75" x14ac:dyDescent="0.25">
      <c r="A47" s="104" t="s">
        <v>62</v>
      </c>
      <c r="B47" s="57" t="s">
        <v>84</v>
      </c>
      <c r="C47" s="64" t="s">
        <v>42</v>
      </c>
      <c r="D47" s="56" t="s">
        <v>622</v>
      </c>
      <c r="E47" s="58" t="s">
        <v>49</v>
      </c>
      <c r="F47" s="58" t="s">
        <v>53</v>
      </c>
      <c r="G47" s="56" t="s">
        <v>621</v>
      </c>
      <c r="H47" s="56" t="s">
        <v>822</v>
      </c>
      <c r="I47" s="56" t="s">
        <v>93</v>
      </c>
      <c r="J47" s="56" t="s">
        <v>86</v>
      </c>
      <c r="K47" s="56" t="s">
        <v>452</v>
      </c>
      <c r="L47" s="56">
        <v>30</v>
      </c>
      <c r="M47" s="56" t="s">
        <v>619</v>
      </c>
      <c r="N47" s="56" t="s">
        <v>620</v>
      </c>
      <c r="O47" s="64">
        <v>20212110032151</v>
      </c>
      <c r="P47" s="65">
        <v>44567</v>
      </c>
      <c r="Q47" s="56">
        <v>18</v>
      </c>
      <c r="R47" s="56" t="s">
        <v>28</v>
      </c>
      <c r="S47" s="56" t="s">
        <v>823</v>
      </c>
      <c r="T47" s="129">
        <v>44573</v>
      </c>
      <c r="U47" s="56" t="s">
        <v>434</v>
      </c>
      <c r="V47" s="56" t="s">
        <v>25</v>
      </c>
      <c r="W47" s="56" t="s">
        <v>24</v>
      </c>
      <c r="X47" s="106" t="s">
        <v>785</v>
      </c>
    </row>
    <row r="48" spans="1:25" s="128" customFormat="1" ht="75" x14ac:dyDescent="0.25">
      <c r="A48" s="120" t="s">
        <v>62</v>
      </c>
      <c r="B48" s="121" t="s">
        <v>84</v>
      </c>
      <c r="C48" s="122" t="s">
        <v>34</v>
      </c>
      <c r="D48" s="123" t="s">
        <v>625</v>
      </c>
      <c r="E48" s="122" t="s">
        <v>51</v>
      </c>
      <c r="F48" s="122" t="s">
        <v>54</v>
      </c>
      <c r="G48" s="123" t="s">
        <v>266</v>
      </c>
      <c r="H48" s="123" t="s">
        <v>463</v>
      </c>
      <c r="I48" s="123" t="s">
        <v>464</v>
      </c>
      <c r="J48" s="123" t="s">
        <v>88</v>
      </c>
      <c r="K48" s="123" t="s">
        <v>861</v>
      </c>
      <c r="L48" s="123">
        <v>10</v>
      </c>
      <c r="M48" s="123" t="s">
        <v>623</v>
      </c>
      <c r="N48" s="123" t="s">
        <v>624</v>
      </c>
      <c r="O48" s="124"/>
      <c r="P48" s="125">
        <v>44573</v>
      </c>
      <c r="Q48" s="123">
        <v>21</v>
      </c>
      <c r="R48" s="123" t="s">
        <v>55</v>
      </c>
      <c r="S48" s="123" t="s">
        <v>862</v>
      </c>
      <c r="T48" s="149"/>
      <c r="U48" s="123"/>
      <c r="V48" s="123"/>
      <c r="W48" s="123"/>
      <c r="X48" s="127" t="s">
        <v>824</v>
      </c>
    </row>
    <row r="49" spans="1:25" s="76" customFormat="1" ht="75" x14ac:dyDescent="0.25">
      <c r="A49" s="110" t="s">
        <v>62</v>
      </c>
      <c r="B49" s="67" t="s">
        <v>84</v>
      </c>
      <c r="C49" s="119" t="s">
        <v>80</v>
      </c>
      <c r="D49" s="66" t="s">
        <v>628</v>
      </c>
      <c r="E49" s="66" t="s">
        <v>49</v>
      </c>
      <c r="F49" s="66" t="s">
        <v>46</v>
      </c>
      <c r="G49" s="66" t="s">
        <v>825</v>
      </c>
      <c r="H49" s="66" t="s">
        <v>798</v>
      </c>
      <c r="I49" s="66" t="s">
        <v>89</v>
      </c>
      <c r="J49" s="66" t="s">
        <v>86</v>
      </c>
      <c r="K49" s="66" t="s">
        <v>472</v>
      </c>
      <c r="L49" s="66">
        <v>30</v>
      </c>
      <c r="M49" s="66" t="s">
        <v>626</v>
      </c>
      <c r="N49" s="66" t="s">
        <v>627</v>
      </c>
      <c r="O49" s="119"/>
      <c r="P49" s="70"/>
      <c r="Q49" s="66"/>
      <c r="R49" s="66" t="s">
        <v>56</v>
      </c>
      <c r="S49" s="66"/>
      <c r="T49" s="70"/>
      <c r="U49" s="66"/>
      <c r="V49" s="66"/>
      <c r="W49" s="66"/>
      <c r="X49" s="113" t="s">
        <v>824</v>
      </c>
      <c r="Y49" s="69"/>
    </row>
    <row r="50" spans="1:25" s="62" customFormat="1" ht="90" x14ac:dyDescent="0.25">
      <c r="A50" s="104" t="s">
        <v>62</v>
      </c>
      <c r="B50" s="57" t="s">
        <v>84</v>
      </c>
      <c r="C50" s="58" t="s">
        <v>32</v>
      </c>
      <c r="D50" s="56" t="s">
        <v>632</v>
      </c>
      <c r="E50" s="58" t="s">
        <v>30</v>
      </c>
      <c r="F50" s="58" t="s">
        <v>45</v>
      </c>
      <c r="G50" s="56" t="s">
        <v>631</v>
      </c>
      <c r="H50" s="56" t="s">
        <v>770</v>
      </c>
      <c r="I50" s="105" t="s">
        <v>800</v>
      </c>
      <c r="J50" s="56" t="s">
        <v>86</v>
      </c>
      <c r="K50" s="56" t="s">
        <v>452</v>
      </c>
      <c r="L50" s="56">
        <v>30</v>
      </c>
      <c r="M50" s="56" t="s">
        <v>629</v>
      </c>
      <c r="N50" s="56" t="s">
        <v>630</v>
      </c>
      <c r="O50" s="105">
        <v>20212120032141</v>
      </c>
      <c r="P50" s="65">
        <v>44567</v>
      </c>
      <c r="Q50" s="56">
        <v>18</v>
      </c>
      <c r="R50" s="56" t="s">
        <v>28</v>
      </c>
      <c r="S50" s="56" t="s">
        <v>826</v>
      </c>
      <c r="T50" s="129">
        <v>44573</v>
      </c>
      <c r="U50" s="56" t="s">
        <v>434</v>
      </c>
      <c r="V50" s="56" t="s">
        <v>25</v>
      </c>
      <c r="W50" s="56" t="s">
        <v>24</v>
      </c>
      <c r="X50" s="106"/>
    </row>
    <row r="51" spans="1:25" s="62" customFormat="1" ht="135" x14ac:dyDescent="0.25">
      <c r="A51" s="104" t="s">
        <v>62</v>
      </c>
      <c r="B51" s="57" t="s">
        <v>84</v>
      </c>
      <c r="C51" s="58" t="s">
        <v>32</v>
      </c>
      <c r="D51" s="56" t="s">
        <v>636</v>
      </c>
      <c r="E51" s="58" t="s">
        <v>30</v>
      </c>
      <c r="F51" s="58" t="s">
        <v>45</v>
      </c>
      <c r="G51" s="56" t="s">
        <v>635</v>
      </c>
      <c r="H51" s="56" t="s">
        <v>770</v>
      </c>
      <c r="I51" s="105" t="s">
        <v>800</v>
      </c>
      <c r="J51" s="56" t="s">
        <v>86</v>
      </c>
      <c r="K51" s="56" t="s">
        <v>452</v>
      </c>
      <c r="L51" s="56">
        <v>30</v>
      </c>
      <c r="M51" s="56" t="s">
        <v>633</v>
      </c>
      <c r="N51" s="56" t="s">
        <v>634</v>
      </c>
      <c r="O51" s="105">
        <v>20212120032141</v>
      </c>
      <c r="P51" s="65">
        <v>44567</v>
      </c>
      <c r="Q51" s="56">
        <v>18</v>
      </c>
      <c r="R51" s="56" t="s">
        <v>28</v>
      </c>
      <c r="S51" s="56" t="s">
        <v>827</v>
      </c>
      <c r="T51" s="129">
        <v>44573</v>
      </c>
      <c r="U51" s="56" t="s">
        <v>434</v>
      </c>
      <c r="V51" s="56" t="s">
        <v>25</v>
      </c>
      <c r="W51" s="56" t="s">
        <v>24</v>
      </c>
      <c r="X51" s="106"/>
    </row>
    <row r="52" spans="1:25" s="128" customFormat="1" ht="75" customHeight="1" x14ac:dyDescent="0.25">
      <c r="A52" s="120" t="s">
        <v>62</v>
      </c>
      <c r="B52" s="121" t="s">
        <v>84</v>
      </c>
      <c r="C52" s="122" t="s">
        <v>34</v>
      </c>
      <c r="D52" s="123" t="s">
        <v>625</v>
      </c>
      <c r="E52" s="122" t="s">
        <v>51</v>
      </c>
      <c r="F52" s="122" t="s">
        <v>54</v>
      </c>
      <c r="G52" s="123" t="s">
        <v>828</v>
      </c>
      <c r="H52" s="123" t="s">
        <v>463</v>
      </c>
      <c r="I52" s="123" t="s">
        <v>464</v>
      </c>
      <c r="J52" s="123" t="s">
        <v>88</v>
      </c>
      <c r="K52" s="123" t="s">
        <v>861</v>
      </c>
      <c r="L52" s="123">
        <v>10</v>
      </c>
      <c r="M52" s="123" t="s">
        <v>637</v>
      </c>
      <c r="N52" s="123" t="s">
        <v>638</v>
      </c>
      <c r="O52" s="124"/>
      <c r="P52" s="125">
        <v>44573</v>
      </c>
      <c r="Q52" s="123">
        <v>20</v>
      </c>
      <c r="R52" s="123" t="s">
        <v>55</v>
      </c>
      <c r="S52" s="123" t="s">
        <v>862</v>
      </c>
      <c r="T52" s="149"/>
      <c r="U52" s="123"/>
      <c r="V52" s="123"/>
      <c r="W52" s="123"/>
      <c r="X52" s="127" t="s">
        <v>829</v>
      </c>
    </row>
    <row r="53" spans="1:25" s="69" customFormat="1" ht="75" x14ac:dyDescent="0.25">
      <c r="A53" s="104" t="s">
        <v>62</v>
      </c>
      <c r="B53" s="56" t="s">
        <v>795</v>
      </c>
      <c r="C53" s="58" t="s">
        <v>34</v>
      </c>
      <c r="D53" s="56" t="s">
        <v>642</v>
      </c>
      <c r="E53" s="58" t="s">
        <v>51</v>
      </c>
      <c r="F53" s="58" t="s">
        <v>54</v>
      </c>
      <c r="G53" s="56" t="s">
        <v>641</v>
      </c>
      <c r="H53" s="56" t="s">
        <v>830</v>
      </c>
      <c r="I53" s="56" t="s">
        <v>89</v>
      </c>
      <c r="J53" s="56" t="s">
        <v>86</v>
      </c>
      <c r="K53" s="56" t="s">
        <v>861</v>
      </c>
      <c r="L53" s="56">
        <v>2</v>
      </c>
      <c r="M53" s="56" t="s">
        <v>639</v>
      </c>
      <c r="N53" s="56" t="s">
        <v>640</v>
      </c>
      <c r="O53" s="64">
        <v>20212110030401</v>
      </c>
      <c r="P53" s="65">
        <v>44545</v>
      </c>
      <c r="Q53" s="56">
        <v>0</v>
      </c>
      <c r="R53" s="56" t="s">
        <v>28</v>
      </c>
      <c r="S53" s="56"/>
      <c r="T53" s="129">
        <v>44545</v>
      </c>
      <c r="U53" s="56" t="s">
        <v>434</v>
      </c>
      <c r="V53" s="56" t="s">
        <v>25</v>
      </c>
      <c r="W53" s="56" t="s">
        <v>24</v>
      </c>
      <c r="X53" s="106"/>
      <c r="Y53" s="62"/>
    </row>
    <row r="54" spans="1:25" s="76" customFormat="1" ht="75" x14ac:dyDescent="0.25">
      <c r="A54" s="104" t="s">
        <v>62</v>
      </c>
      <c r="B54" s="57" t="s">
        <v>84</v>
      </c>
      <c r="C54" s="58" t="s">
        <v>66</v>
      </c>
      <c r="D54" s="56" t="s">
        <v>157</v>
      </c>
      <c r="E54" s="56" t="s">
        <v>49</v>
      </c>
      <c r="F54" s="58" t="s">
        <v>53</v>
      </c>
      <c r="G54" s="56" t="s">
        <v>645</v>
      </c>
      <c r="H54" s="56" t="s">
        <v>791</v>
      </c>
      <c r="I54" s="56" t="s">
        <v>93</v>
      </c>
      <c r="J54" s="56" t="s">
        <v>86</v>
      </c>
      <c r="K54" s="56" t="s">
        <v>452</v>
      </c>
      <c r="L54" s="56">
        <v>30</v>
      </c>
      <c r="M54" s="56" t="s">
        <v>643</v>
      </c>
      <c r="N54" s="56" t="s">
        <v>644</v>
      </c>
      <c r="O54" s="64">
        <v>20212110032311</v>
      </c>
      <c r="P54" s="65">
        <v>44567</v>
      </c>
      <c r="Q54" s="56">
        <v>17</v>
      </c>
      <c r="R54" s="56" t="s">
        <v>28</v>
      </c>
      <c r="S54" s="64" t="s">
        <v>808</v>
      </c>
      <c r="T54" s="129">
        <v>44573</v>
      </c>
      <c r="U54" s="56" t="s">
        <v>434</v>
      </c>
      <c r="V54" s="56" t="s">
        <v>25</v>
      </c>
      <c r="W54" s="56" t="s">
        <v>24</v>
      </c>
      <c r="X54" s="106"/>
      <c r="Y54" s="62"/>
    </row>
    <row r="55" spans="1:25" s="69" customFormat="1" ht="78" customHeight="1" x14ac:dyDescent="0.25">
      <c r="A55" s="110" t="s">
        <v>62</v>
      </c>
      <c r="B55" s="67" t="s">
        <v>84</v>
      </c>
      <c r="C55" s="68" t="s">
        <v>38</v>
      </c>
      <c r="D55" s="66" t="s">
        <v>649</v>
      </c>
      <c r="E55" s="68" t="s">
        <v>30</v>
      </c>
      <c r="F55" s="68" t="s">
        <v>53</v>
      </c>
      <c r="G55" s="66" t="s">
        <v>648</v>
      </c>
      <c r="H55" s="66" t="s">
        <v>798</v>
      </c>
      <c r="I55" s="66" t="s">
        <v>89</v>
      </c>
      <c r="J55" s="66" t="s">
        <v>86</v>
      </c>
      <c r="K55" s="66" t="s">
        <v>452</v>
      </c>
      <c r="L55" s="66">
        <v>30</v>
      </c>
      <c r="M55" s="66" t="s">
        <v>646</v>
      </c>
      <c r="N55" s="66" t="s">
        <v>647</v>
      </c>
      <c r="O55" s="119"/>
      <c r="P55" s="70"/>
      <c r="Q55" s="66"/>
      <c r="R55" s="66" t="s">
        <v>56</v>
      </c>
      <c r="S55" s="66"/>
      <c r="T55" s="71"/>
      <c r="U55" s="66"/>
      <c r="V55" s="66"/>
      <c r="W55" s="66"/>
      <c r="X55" s="113" t="s">
        <v>829</v>
      </c>
    </row>
    <row r="56" spans="1:25" s="117" customFormat="1" ht="60" x14ac:dyDescent="0.25">
      <c r="A56" s="110" t="s">
        <v>62</v>
      </c>
      <c r="B56" s="67" t="s">
        <v>84</v>
      </c>
      <c r="C56" s="68" t="s">
        <v>33</v>
      </c>
      <c r="D56" s="66" t="s">
        <v>653</v>
      </c>
      <c r="E56" s="66" t="s">
        <v>49</v>
      </c>
      <c r="F56" s="68" t="s">
        <v>54</v>
      </c>
      <c r="G56" s="66" t="s">
        <v>652</v>
      </c>
      <c r="H56" s="66" t="s">
        <v>654</v>
      </c>
      <c r="I56" s="66" t="s">
        <v>254</v>
      </c>
      <c r="J56" s="66" t="s">
        <v>87</v>
      </c>
      <c r="K56" s="66" t="s">
        <v>461</v>
      </c>
      <c r="L56" s="66">
        <v>20</v>
      </c>
      <c r="M56" s="66" t="s">
        <v>650</v>
      </c>
      <c r="N56" s="66" t="s">
        <v>651</v>
      </c>
      <c r="O56" s="119"/>
      <c r="P56" s="70"/>
      <c r="Q56" s="66"/>
      <c r="R56" s="66" t="s">
        <v>56</v>
      </c>
      <c r="S56" s="66"/>
      <c r="T56" s="71"/>
      <c r="U56" s="66"/>
      <c r="V56" s="66"/>
      <c r="W56" s="66"/>
      <c r="X56" s="113" t="s">
        <v>829</v>
      </c>
      <c r="Y56" s="69"/>
    </row>
    <row r="57" spans="1:25" s="69" customFormat="1" ht="45" x14ac:dyDescent="0.25">
      <c r="A57" s="107" t="s">
        <v>62</v>
      </c>
      <c r="B57" s="73" t="s">
        <v>84</v>
      </c>
      <c r="C57" s="74" t="s">
        <v>42</v>
      </c>
      <c r="D57" s="72" t="s">
        <v>658</v>
      </c>
      <c r="E57" s="74" t="s">
        <v>51</v>
      </c>
      <c r="F57" s="74" t="s">
        <v>54</v>
      </c>
      <c r="G57" s="72" t="s">
        <v>657</v>
      </c>
      <c r="H57" s="72" t="s">
        <v>253</v>
      </c>
      <c r="I57" s="72" t="s">
        <v>254</v>
      </c>
      <c r="J57" s="72" t="s">
        <v>87</v>
      </c>
      <c r="K57" s="72" t="s">
        <v>861</v>
      </c>
      <c r="L57" s="72">
        <v>10</v>
      </c>
      <c r="M57" s="72" t="s">
        <v>655</v>
      </c>
      <c r="N57" s="72" t="s">
        <v>656</v>
      </c>
      <c r="O57" s="79"/>
      <c r="P57" s="131"/>
      <c r="Q57" s="72"/>
      <c r="R57" s="72" t="s">
        <v>29</v>
      </c>
      <c r="S57" s="72"/>
      <c r="T57" s="131"/>
      <c r="U57" s="72"/>
      <c r="V57" s="72"/>
      <c r="W57" s="72"/>
      <c r="X57" s="108" t="s">
        <v>831</v>
      </c>
      <c r="Y57" s="76"/>
    </row>
    <row r="58" spans="1:25" s="62" customFormat="1" ht="73.5" customHeight="1" x14ac:dyDescent="0.25">
      <c r="A58" s="110" t="s">
        <v>58</v>
      </c>
      <c r="B58" s="111" t="s">
        <v>832</v>
      </c>
      <c r="C58" s="68" t="s">
        <v>39</v>
      </c>
      <c r="D58" s="66" t="s">
        <v>200</v>
      </c>
      <c r="E58" s="70" t="s">
        <v>31</v>
      </c>
      <c r="F58" s="70" t="s">
        <v>47</v>
      </c>
      <c r="G58" s="66" t="s">
        <v>661</v>
      </c>
      <c r="H58" s="66" t="s">
        <v>236</v>
      </c>
      <c r="I58" s="66" t="s">
        <v>89</v>
      </c>
      <c r="J58" s="66" t="s">
        <v>86</v>
      </c>
      <c r="K58" s="66" t="s">
        <v>452</v>
      </c>
      <c r="L58" s="66">
        <v>30</v>
      </c>
      <c r="M58" s="66" t="s">
        <v>659</v>
      </c>
      <c r="N58" s="66" t="s">
        <v>660</v>
      </c>
      <c r="O58" s="119">
        <v>20212110032021</v>
      </c>
      <c r="P58" s="70"/>
      <c r="Q58" s="66"/>
      <c r="R58" s="66" t="s">
        <v>56</v>
      </c>
      <c r="S58" s="66"/>
      <c r="T58" s="71"/>
      <c r="U58" s="66"/>
      <c r="V58" s="66"/>
      <c r="W58" s="66"/>
      <c r="X58" s="113" t="s">
        <v>831</v>
      </c>
      <c r="Y58" s="69"/>
    </row>
    <row r="59" spans="1:25" s="62" customFormat="1" ht="60" x14ac:dyDescent="0.25">
      <c r="A59" s="110" t="s">
        <v>58</v>
      </c>
      <c r="B59" s="67" t="s">
        <v>57</v>
      </c>
      <c r="C59" s="119" t="s">
        <v>75</v>
      </c>
      <c r="D59" s="66" t="s">
        <v>669</v>
      </c>
      <c r="E59" s="68" t="s">
        <v>48</v>
      </c>
      <c r="F59" s="68" t="s">
        <v>45</v>
      </c>
      <c r="G59" s="66" t="s">
        <v>668</v>
      </c>
      <c r="H59" s="66" t="s">
        <v>780</v>
      </c>
      <c r="I59" s="66" t="s">
        <v>87</v>
      </c>
      <c r="J59" s="66" t="s">
        <v>234</v>
      </c>
      <c r="K59" s="66" t="s">
        <v>452</v>
      </c>
      <c r="L59" s="66">
        <v>30</v>
      </c>
      <c r="M59" s="66" t="s">
        <v>666</v>
      </c>
      <c r="N59" s="66" t="s">
        <v>667</v>
      </c>
      <c r="O59" s="119"/>
      <c r="P59" s="70"/>
      <c r="Q59" s="66"/>
      <c r="R59" s="66" t="s">
        <v>56</v>
      </c>
      <c r="S59" s="66"/>
      <c r="T59" s="71"/>
      <c r="U59" s="66"/>
      <c r="V59" s="66"/>
      <c r="W59" s="66"/>
      <c r="X59" s="113" t="s">
        <v>831</v>
      </c>
      <c r="Y59" s="69"/>
    </row>
    <row r="60" spans="1:25" s="62" customFormat="1" ht="60" x14ac:dyDescent="0.25">
      <c r="A60" s="104" t="s">
        <v>62</v>
      </c>
      <c r="B60" s="57" t="s">
        <v>84</v>
      </c>
      <c r="C60" s="56" t="s">
        <v>43</v>
      </c>
      <c r="D60" s="56" t="s">
        <v>672</v>
      </c>
      <c r="E60" s="58" t="s">
        <v>31</v>
      </c>
      <c r="F60" s="56" t="s">
        <v>46</v>
      </c>
      <c r="G60" s="56" t="s">
        <v>837</v>
      </c>
      <c r="H60" s="56" t="s">
        <v>805</v>
      </c>
      <c r="I60" s="56" t="s">
        <v>92</v>
      </c>
      <c r="J60" s="56" t="s">
        <v>86</v>
      </c>
      <c r="K60" s="56" t="s">
        <v>472</v>
      </c>
      <c r="L60" s="56">
        <v>30</v>
      </c>
      <c r="M60" s="56" t="s">
        <v>670</v>
      </c>
      <c r="N60" s="56" t="s">
        <v>671</v>
      </c>
      <c r="O60" s="64">
        <v>20212140030681</v>
      </c>
      <c r="P60" s="65">
        <v>44551</v>
      </c>
      <c r="Q60" s="56">
        <v>4</v>
      </c>
      <c r="R60" s="56" t="s">
        <v>28</v>
      </c>
      <c r="S60" s="56"/>
      <c r="T60" s="129">
        <v>44551</v>
      </c>
      <c r="U60" s="56" t="s">
        <v>434</v>
      </c>
      <c r="V60" s="56" t="s">
        <v>25</v>
      </c>
      <c r="W60" s="56" t="s">
        <v>24</v>
      </c>
      <c r="X60" s="106"/>
    </row>
    <row r="61" spans="1:25" s="69" customFormat="1" ht="90" x14ac:dyDescent="0.25">
      <c r="A61" s="104" t="s">
        <v>62</v>
      </c>
      <c r="B61" s="57" t="s">
        <v>84</v>
      </c>
      <c r="C61" s="64" t="s">
        <v>81</v>
      </c>
      <c r="D61" s="56" t="s">
        <v>676</v>
      </c>
      <c r="E61" s="58" t="s">
        <v>51</v>
      </c>
      <c r="F61" s="58" t="s">
        <v>54</v>
      </c>
      <c r="G61" s="56" t="s">
        <v>675</v>
      </c>
      <c r="H61" s="56" t="s">
        <v>777</v>
      </c>
      <c r="I61" s="56" t="s">
        <v>89</v>
      </c>
      <c r="J61" s="56" t="s">
        <v>86</v>
      </c>
      <c r="K61" s="56" t="s">
        <v>861</v>
      </c>
      <c r="L61" s="56">
        <v>1</v>
      </c>
      <c r="M61" s="56" t="s">
        <v>673</v>
      </c>
      <c r="N61" s="56" t="s">
        <v>674</v>
      </c>
      <c r="O61" s="64">
        <v>20212110030601</v>
      </c>
      <c r="P61" s="65">
        <v>44547</v>
      </c>
      <c r="Q61" s="56">
        <v>1</v>
      </c>
      <c r="R61" s="56" t="s">
        <v>28</v>
      </c>
      <c r="S61" s="56"/>
      <c r="T61" s="65">
        <v>44547</v>
      </c>
      <c r="U61" s="56" t="s">
        <v>434</v>
      </c>
      <c r="V61" s="56" t="s">
        <v>25</v>
      </c>
      <c r="W61" s="56" t="s">
        <v>24</v>
      </c>
      <c r="X61" s="106"/>
      <c r="Y61" s="62"/>
    </row>
    <row r="62" spans="1:25" s="69" customFormat="1" ht="60" x14ac:dyDescent="0.25">
      <c r="A62" s="104" t="s">
        <v>62</v>
      </c>
      <c r="B62" s="57" t="s">
        <v>84</v>
      </c>
      <c r="C62" s="60" t="s">
        <v>42</v>
      </c>
      <c r="D62" s="56" t="s">
        <v>488</v>
      </c>
      <c r="E62" s="56" t="s">
        <v>49</v>
      </c>
      <c r="F62" s="58" t="s">
        <v>54</v>
      </c>
      <c r="G62" s="56" t="s">
        <v>680</v>
      </c>
      <c r="H62" s="56" t="s">
        <v>805</v>
      </c>
      <c r="I62" s="56" t="s">
        <v>92</v>
      </c>
      <c r="J62" s="56" t="s">
        <v>86</v>
      </c>
      <c r="K62" s="56" t="s">
        <v>452</v>
      </c>
      <c r="L62" s="56">
        <v>30</v>
      </c>
      <c r="M62" s="56" t="s">
        <v>678</v>
      </c>
      <c r="N62" s="56" t="s">
        <v>679</v>
      </c>
      <c r="O62" s="105">
        <v>20212140031101</v>
      </c>
      <c r="P62" s="65">
        <v>44557</v>
      </c>
      <c r="Q62" s="56">
        <v>6</v>
      </c>
      <c r="R62" s="56" t="s">
        <v>28</v>
      </c>
      <c r="S62" s="60"/>
      <c r="T62" s="65">
        <v>44557</v>
      </c>
      <c r="U62" s="56" t="s">
        <v>434</v>
      </c>
      <c r="V62" s="56" t="s">
        <v>25</v>
      </c>
      <c r="W62" s="56" t="s">
        <v>24</v>
      </c>
      <c r="X62" s="106"/>
      <c r="Y62" s="62"/>
    </row>
    <row r="63" spans="1:25" s="69" customFormat="1" ht="60" x14ac:dyDescent="0.25">
      <c r="A63" s="110" t="s">
        <v>62</v>
      </c>
      <c r="B63" s="67" t="s">
        <v>84</v>
      </c>
      <c r="C63" s="66" t="s">
        <v>40</v>
      </c>
      <c r="D63" s="66" t="s">
        <v>684</v>
      </c>
      <c r="E63" s="66" t="s">
        <v>49</v>
      </c>
      <c r="F63" s="68" t="s">
        <v>54</v>
      </c>
      <c r="G63" s="66" t="s">
        <v>683</v>
      </c>
      <c r="H63" s="66" t="s">
        <v>227</v>
      </c>
      <c r="I63" s="66" t="s">
        <v>94</v>
      </c>
      <c r="J63" s="66" t="s">
        <v>86</v>
      </c>
      <c r="K63" s="66" t="s">
        <v>461</v>
      </c>
      <c r="L63" s="66">
        <v>20</v>
      </c>
      <c r="M63" s="66" t="s">
        <v>681</v>
      </c>
      <c r="N63" s="66" t="s">
        <v>682</v>
      </c>
      <c r="O63" s="111"/>
      <c r="P63" s="80"/>
      <c r="Q63" s="66"/>
      <c r="R63" s="66" t="s">
        <v>56</v>
      </c>
      <c r="S63" s="66"/>
      <c r="T63" s="80"/>
      <c r="U63" s="66"/>
      <c r="V63" s="66"/>
      <c r="W63" s="66"/>
      <c r="X63" s="113" t="s">
        <v>838</v>
      </c>
    </row>
    <row r="64" spans="1:25" s="69" customFormat="1" ht="76.5" customHeight="1" x14ac:dyDescent="0.25">
      <c r="A64" s="110" t="s">
        <v>62</v>
      </c>
      <c r="B64" s="67" t="s">
        <v>84</v>
      </c>
      <c r="C64" s="118" t="s">
        <v>59</v>
      </c>
      <c r="D64" s="66" t="s">
        <v>688</v>
      </c>
      <c r="E64" s="68" t="s">
        <v>31</v>
      </c>
      <c r="F64" s="68" t="s">
        <v>54</v>
      </c>
      <c r="G64" s="66" t="s">
        <v>687</v>
      </c>
      <c r="H64" s="66" t="s">
        <v>830</v>
      </c>
      <c r="I64" s="66" t="s">
        <v>89</v>
      </c>
      <c r="J64" s="66" t="s">
        <v>86</v>
      </c>
      <c r="K64" s="66" t="s">
        <v>472</v>
      </c>
      <c r="L64" s="66">
        <v>30</v>
      </c>
      <c r="M64" s="66" t="s">
        <v>685</v>
      </c>
      <c r="N64" s="66" t="s">
        <v>686</v>
      </c>
      <c r="O64" s="118"/>
      <c r="P64" s="112"/>
      <c r="Q64" s="68"/>
      <c r="R64" s="66" t="s">
        <v>56</v>
      </c>
      <c r="S64" s="68"/>
      <c r="T64" s="115"/>
      <c r="U64" s="68"/>
      <c r="V64" s="68"/>
      <c r="W64" s="68"/>
      <c r="X64" s="113" t="s">
        <v>838</v>
      </c>
    </row>
    <row r="65" spans="1:25" s="69" customFormat="1" ht="60" x14ac:dyDescent="0.25">
      <c r="A65" s="110" t="s">
        <v>62</v>
      </c>
      <c r="B65" s="67" t="s">
        <v>84</v>
      </c>
      <c r="C65" s="111" t="s">
        <v>42</v>
      </c>
      <c r="D65" s="66" t="s">
        <v>692</v>
      </c>
      <c r="E65" s="66" t="s">
        <v>49</v>
      </c>
      <c r="F65" s="68" t="s">
        <v>54</v>
      </c>
      <c r="G65" s="66" t="s">
        <v>691</v>
      </c>
      <c r="H65" s="66" t="s">
        <v>227</v>
      </c>
      <c r="I65" s="66" t="s">
        <v>94</v>
      </c>
      <c r="J65" s="66" t="s">
        <v>86</v>
      </c>
      <c r="K65" s="66" t="s">
        <v>452</v>
      </c>
      <c r="L65" s="66">
        <v>30</v>
      </c>
      <c r="M65" s="66" t="s">
        <v>689</v>
      </c>
      <c r="N65" s="66" t="s">
        <v>690</v>
      </c>
      <c r="O65" s="111"/>
      <c r="P65" s="112"/>
      <c r="Q65" s="68"/>
      <c r="R65" s="66" t="s">
        <v>56</v>
      </c>
      <c r="S65" s="68"/>
      <c r="T65" s="115"/>
      <c r="U65" s="68"/>
      <c r="V65" s="68"/>
      <c r="W65" s="68"/>
      <c r="X65" s="113" t="s">
        <v>839</v>
      </c>
    </row>
    <row r="66" spans="1:25" s="69" customFormat="1" ht="84.75" customHeight="1" x14ac:dyDescent="0.25">
      <c r="A66" s="110" t="s">
        <v>62</v>
      </c>
      <c r="B66" s="67" t="s">
        <v>84</v>
      </c>
      <c r="C66" s="111" t="s">
        <v>81</v>
      </c>
      <c r="D66" s="66" t="s">
        <v>610</v>
      </c>
      <c r="E66" s="66" t="s">
        <v>49</v>
      </c>
      <c r="F66" s="68" t="s">
        <v>54</v>
      </c>
      <c r="G66" s="66" t="s">
        <v>695</v>
      </c>
      <c r="H66" s="66" t="s">
        <v>236</v>
      </c>
      <c r="I66" s="66" t="s">
        <v>89</v>
      </c>
      <c r="J66" s="66" t="s">
        <v>86</v>
      </c>
      <c r="K66" s="66" t="s">
        <v>461</v>
      </c>
      <c r="L66" s="66">
        <v>20</v>
      </c>
      <c r="M66" s="66" t="s">
        <v>693</v>
      </c>
      <c r="N66" s="66" t="s">
        <v>694</v>
      </c>
      <c r="O66" s="111"/>
      <c r="P66" s="112"/>
      <c r="Q66" s="68"/>
      <c r="R66" s="66" t="s">
        <v>56</v>
      </c>
      <c r="S66" s="68"/>
      <c r="T66" s="115"/>
      <c r="U66" s="68"/>
      <c r="V66" s="68"/>
      <c r="W66" s="68"/>
      <c r="X66" s="113" t="s">
        <v>839</v>
      </c>
    </row>
    <row r="67" spans="1:25" s="76" customFormat="1" ht="85.5" customHeight="1" x14ac:dyDescent="0.25">
      <c r="A67" s="110" t="s">
        <v>62</v>
      </c>
      <c r="B67" s="67" t="s">
        <v>84</v>
      </c>
      <c r="C67" s="118" t="s">
        <v>35</v>
      </c>
      <c r="D67" s="66" t="s">
        <v>699</v>
      </c>
      <c r="E67" s="66" t="s">
        <v>49</v>
      </c>
      <c r="F67" s="68" t="s">
        <v>53</v>
      </c>
      <c r="G67" s="66" t="s">
        <v>698</v>
      </c>
      <c r="H67" s="66" t="s">
        <v>236</v>
      </c>
      <c r="I67" s="66" t="s">
        <v>89</v>
      </c>
      <c r="J67" s="66" t="s">
        <v>86</v>
      </c>
      <c r="K67" s="66" t="s">
        <v>452</v>
      </c>
      <c r="L67" s="66">
        <v>30</v>
      </c>
      <c r="M67" s="66" t="s">
        <v>696</v>
      </c>
      <c r="N67" s="66" t="s">
        <v>697</v>
      </c>
      <c r="O67" s="118"/>
      <c r="P67" s="112"/>
      <c r="Q67" s="68"/>
      <c r="R67" s="66" t="s">
        <v>56</v>
      </c>
      <c r="S67" s="68"/>
      <c r="T67" s="115"/>
      <c r="U67" s="68"/>
      <c r="V67" s="68"/>
      <c r="W67" s="68"/>
      <c r="X67" s="113" t="s">
        <v>841</v>
      </c>
      <c r="Y67" s="69"/>
    </row>
    <row r="68" spans="1:25" s="62" customFormat="1" ht="75" x14ac:dyDescent="0.25">
      <c r="A68" s="110" t="s">
        <v>58</v>
      </c>
      <c r="B68" s="111" t="s">
        <v>832</v>
      </c>
      <c r="C68" s="70" t="s">
        <v>833</v>
      </c>
      <c r="D68" s="66" t="s">
        <v>200</v>
      </c>
      <c r="E68" s="70" t="s">
        <v>31</v>
      </c>
      <c r="F68" s="68" t="s">
        <v>53</v>
      </c>
      <c r="G68" s="66" t="s">
        <v>843</v>
      </c>
      <c r="H68" s="66" t="s">
        <v>798</v>
      </c>
      <c r="I68" s="66" t="s">
        <v>89</v>
      </c>
      <c r="J68" s="66" t="s">
        <v>86</v>
      </c>
      <c r="K68" s="66" t="s">
        <v>531</v>
      </c>
      <c r="L68" s="66">
        <v>35</v>
      </c>
      <c r="M68" s="66" t="s">
        <v>700</v>
      </c>
      <c r="N68" s="66" t="s">
        <v>701</v>
      </c>
      <c r="O68" s="119"/>
      <c r="P68" s="112"/>
      <c r="Q68" s="68"/>
      <c r="R68" s="66" t="s">
        <v>56</v>
      </c>
      <c r="S68" s="68"/>
      <c r="T68" s="115"/>
      <c r="U68" s="68"/>
      <c r="V68" s="68"/>
      <c r="W68" s="68"/>
      <c r="X68" s="113" t="s">
        <v>842</v>
      </c>
      <c r="Y68" s="69"/>
    </row>
    <row r="69" spans="1:25" s="62" customFormat="1" ht="45" x14ac:dyDescent="0.25">
      <c r="A69" s="107" t="s">
        <v>58</v>
      </c>
      <c r="B69" s="73" t="s">
        <v>57</v>
      </c>
      <c r="C69" s="133" t="s">
        <v>34</v>
      </c>
      <c r="D69" s="72" t="s">
        <v>705</v>
      </c>
      <c r="E69" s="74" t="s">
        <v>51</v>
      </c>
      <c r="F69" s="74" t="s">
        <v>54</v>
      </c>
      <c r="G69" s="72" t="s">
        <v>704</v>
      </c>
      <c r="H69" s="72" t="s">
        <v>303</v>
      </c>
      <c r="I69" s="72" t="s">
        <v>87</v>
      </c>
      <c r="J69" s="72" t="s">
        <v>234</v>
      </c>
      <c r="K69" s="72" t="s">
        <v>861</v>
      </c>
      <c r="L69" s="72">
        <v>10</v>
      </c>
      <c r="M69" s="72" t="s">
        <v>702</v>
      </c>
      <c r="N69" s="72" t="s">
        <v>703</v>
      </c>
      <c r="O69" s="133"/>
      <c r="P69" s="75"/>
      <c r="Q69" s="74"/>
      <c r="R69" s="72" t="s">
        <v>29</v>
      </c>
      <c r="S69" s="74"/>
      <c r="T69" s="75"/>
      <c r="U69" s="74"/>
      <c r="V69" s="74"/>
      <c r="W69" s="74"/>
      <c r="X69" s="108" t="s">
        <v>842</v>
      </c>
      <c r="Y69" s="76"/>
    </row>
    <row r="70" spans="1:25" s="69" customFormat="1" ht="75" x14ac:dyDescent="0.25">
      <c r="A70" s="104" t="s">
        <v>62</v>
      </c>
      <c r="B70" s="57" t="s">
        <v>84</v>
      </c>
      <c r="C70" s="64" t="s">
        <v>36</v>
      </c>
      <c r="D70" s="56" t="s">
        <v>597</v>
      </c>
      <c r="E70" s="56" t="s">
        <v>49</v>
      </c>
      <c r="F70" s="58" t="s">
        <v>54</v>
      </c>
      <c r="G70" s="56" t="s">
        <v>708</v>
      </c>
      <c r="H70" s="56" t="s">
        <v>844</v>
      </c>
      <c r="I70" s="105" t="s">
        <v>800</v>
      </c>
      <c r="J70" s="56" t="s">
        <v>86</v>
      </c>
      <c r="K70" s="56" t="s">
        <v>461</v>
      </c>
      <c r="L70" s="56">
        <v>20</v>
      </c>
      <c r="M70" s="56" t="s">
        <v>706</v>
      </c>
      <c r="N70" s="56" t="s">
        <v>707</v>
      </c>
      <c r="O70" s="64"/>
      <c r="P70" s="63">
        <v>44557</v>
      </c>
      <c r="Q70" s="58">
        <v>4</v>
      </c>
      <c r="R70" s="56" t="s">
        <v>28</v>
      </c>
      <c r="S70" s="58" t="s">
        <v>845</v>
      </c>
      <c r="T70" s="63">
        <v>44557</v>
      </c>
      <c r="U70" s="56" t="s">
        <v>434</v>
      </c>
      <c r="V70" s="56" t="s">
        <v>25</v>
      </c>
      <c r="W70" s="56" t="s">
        <v>24</v>
      </c>
      <c r="X70" s="106"/>
      <c r="Y70" s="62"/>
    </row>
    <row r="71" spans="1:25" s="62" customFormat="1" ht="60" x14ac:dyDescent="0.25">
      <c r="A71" s="104" t="s">
        <v>62</v>
      </c>
      <c r="B71" s="57" t="s">
        <v>84</v>
      </c>
      <c r="C71" s="60" t="s">
        <v>43</v>
      </c>
      <c r="D71" s="56" t="s">
        <v>672</v>
      </c>
      <c r="E71" s="58" t="s">
        <v>31</v>
      </c>
      <c r="F71" s="58" t="s">
        <v>54</v>
      </c>
      <c r="G71" s="56" t="s">
        <v>711</v>
      </c>
      <c r="H71" s="56" t="s">
        <v>846</v>
      </c>
      <c r="I71" s="56" t="s">
        <v>92</v>
      </c>
      <c r="J71" s="56" t="s">
        <v>86</v>
      </c>
      <c r="K71" s="56" t="s">
        <v>472</v>
      </c>
      <c r="L71" s="56">
        <v>30</v>
      </c>
      <c r="M71" s="56" t="s">
        <v>709</v>
      </c>
      <c r="N71" s="56" t="s">
        <v>710</v>
      </c>
      <c r="O71" s="105">
        <v>20212140032241</v>
      </c>
      <c r="P71" s="134">
        <v>44567</v>
      </c>
      <c r="Q71" s="58">
        <v>11</v>
      </c>
      <c r="R71" s="56" t="s">
        <v>28</v>
      </c>
      <c r="S71" s="58"/>
      <c r="T71" s="134">
        <v>44567</v>
      </c>
      <c r="U71" s="56" t="s">
        <v>434</v>
      </c>
      <c r="V71" s="56" t="s">
        <v>25</v>
      </c>
      <c r="W71" s="56" t="s">
        <v>24</v>
      </c>
      <c r="X71" s="106"/>
    </row>
    <row r="72" spans="1:25" s="69" customFormat="1" ht="75" x14ac:dyDescent="0.25">
      <c r="A72" s="110" t="s">
        <v>62</v>
      </c>
      <c r="B72" s="67" t="s">
        <v>84</v>
      </c>
      <c r="C72" s="118" t="s">
        <v>840</v>
      </c>
      <c r="D72" s="66" t="s">
        <v>714</v>
      </c>
      <c r="E72" s="66" t="s">
        <v>49</v>
      </c>
      <c r="F72" s="68" t="s">
        <v>54</v>
      </c>
      <c r="G72" s="66" t="s">
        <v>537</v>
      </c>
      <c r="H72" s="66" t="s">
        <v>253</v>
      </c>
      <c r="I72" s="66" t="s">
        <v>254</v>
      </c>
      <c r="J72" s="66" t="s">
        <v>234</v>
      </c>
      <c r="K72" s="66" t="s">
        <v>461</v>
      </c>
      <c r="L72" s="66">
        <v>20</v>
      </c>
      <c r="M72" s="66" t="s">
        <v>712</v>
      </c>
      <c r="N72" s="66" t="s">
        <v>713</v>
      </c>
      <c r="O72" s="118"/>
      <c r="P72" s="112"/>
      <c r="Q72" s="68"/>
      <c r="R72" s="66" t="s">
        <v>56</v>
      </c>
      <c r="S72" s="80"/>
      <c r="T72" s="115"/>
      <c r="U72" s="68"/>
      <c r="V72" s="68"/>
      <c r="W72" s="115"/>
      <c r="X72" s="113" t="s">
        <v>847</v>
      </c>
    </row>
    <row r="73" spans="1:25" s="76" customFormat="1" ht="41.25" customHeight="1" x14ac:dyDescent="0.25">
      <c r="A73" s="104" t="s">
        <v>62</v>
      </c>
      <c r="B73" s="57" t="s">
        <v>84</v>
      </c>
      <c r="C73" s="132" t="s">
        <v>34</v>
      </c>
      <c r="D73" s="56" t="s">
        <v>718</v>
      </c>
      <c r="E73" s="58" t="s">
        <v>51</v>
      </c>
      <c r="F73" s="58" t="s">
        <v>54</v>
      </c>
      <c r="G73" s="56" t="s">
        <v>717</v>
      </c>
      <c r="H73" s="56" t="s">
        <v>848</v>
      </c>
      <c r="I73" s="56" t="s">
        <v>86</v>
      </c>
      <c r="J73" s="56" t="s">
        <v>86</v>
      </c>
      <c r="K73" s="56" t="s">
        <v>861</v>
      </c>
      <c r="L73" s="56">
        <v>10</v>
      </c>
      <c r="M73" s="56" t="s">
        <v>715</v>
      </c>
      <c r="N73" s="56" t="s">
        <v>716</v>
      </c>
      <c r="O73" s="132">
        <v>20212000032081</v>
      </c>
      <c r="P73" s="134" t="s">
        <v>849</v>
      </c>
      <c r="Q73" s="58">
        <v>10</v>
      </c>
      <c r="R73" s="56" t="s">
        <v>28</v>
      </c>
      <c r="S73" s="58"/>
      <c r="T73" s="61">
        <v>44208</v>
      </c>
      <c r="U73" s="56" t="s">
        <v>434</v>
      </c>
      <c r="V73" s="56" t="s">
        <v>25</v>
      </c>
      <c r="W73" s="56" t="s">
        <v>24</v>
      </c>
      <c r="X73" s="106"/>
      <c r="Y73" s="62"/>
    </row>
    <row r="74" spans="1:25" s="69" customFormat="1" ht="81" customHeight="1" x14ac:dyDescent="0.25">
      <c r="A74" s="110" t="s">
        <v>62</v>
      </c>
      <c r="B74" s="67" t="s">
        <v>84</v>
      </c>
      <c r="C74" s="119" t="s">
        <v>32</v>
      </c>
      <c r="D74" s="66" t="s">
        <v>722</v>
      </c>
      <c r="E74" s="66" t="s">
        <v>49</v>
      </c>
      <c r="F74" s="66" t="s">
        <v>53</v>
      </c>
      <c r="G74" s="66" t="s">
        <v>721</v>
      </c>
      <c r="H74" s="66" t="s">
        <v>830</v>
      </c>
      <c r="I74" s="66" t="s">
        <v>89</v>
      </c>
      <c r="J74" s="66" t="s">
        <v>86</v>
      </c>
      <c r="K74" s="66" t="s">
        <v>472</v>
      </c>
      <c r="L74" s="66">
        <v>30</v>
      </c>
      <c r="M74" s="66" t="s">
        <v>719</v>
      </c>
      <c r="N74" s="66" t="s">
        <v>720</v>
      </c>
      <c r="O74" s="119"/>
      <c r="P74" s="71"/>
      <c r="Q74" s="66"/>
      <c r="R74" s="66" t="s">
        <v>56</v>
      </c>
      <c r="S74" s="66"/>
      <c r="T74" s="71"/>
      <c r="U74" s="66"/>
      <c r="V74" s="66"/>
      <c r="W74" s="71"/>
      <c r="X74" s="113" t="s">
        <v>847</v>
      </c>
    </row>
    <row r="75" spans="1:25" s="76" customFormat="1" ht="120" x14ac:dyDescent="0.25">
      <c r="A75" s="107" t="s">
        <v>62</v>
      </c>
      <c r="B75" s="73" t="s">
        <v>84</v>
      </c>
      <c r="C75" s="133" t="s">
        <v>34</v>
      </c>
      <c r="D75" s="72" t="s">
        <v>726</v>
      </c>
      <c r="E75" s="74" t="s">
        <v>51</v>
      </c>
      <c r="F75" s="74" t="s">
        <v>54</v>
      </c>
      <c r="G75" s="72" t="s">
        <v>725</v>
      </c>
      <c r="H75" s="72" t="s">
        <v>253</v>
      </c>
      <c r="I75" s="72" t="s">
        <v>254</v>
      </c>
      <c r="J75" s="72" t="s">
        <v>234</v>
      </c>
      <c r="K75" s="72" t="s">
        <v>861</v>
      </c>
      <c r="L75" s="72">
        <v>10</v>
      </c>
      <c r="M75" s="72" t="s">
        <v>723</v>
      </c>
      <c r="N75" s="72" t="s">
        <v>724</v>
      </c>
      <c r="O75" s="79"/>
      <c r="P75" s="135"/>
      <c r="Q75" s="72"/>
      <c r="R75" s="72" t="s">
        <v>29</v>
      </c>
      <c r="S75" s="72"/>
      <c r="T75" s="135"/>
      <c r="U75" s="74"/>
      <c r="V75" s="72"/>
      <c r="W75" s="72"/>
      <c r="X75" s="108" t="s">
        <v>847</v>
      </c>
    </row>
    <row r="76" spans="1:25" s="69" customFormat="1" ht="76.5" customHeight="1" x14ac:dyDescent="0.25">
      <c r="A76" s="110" t="s">
        <v>62</v>
      </c>
      <c r="B76" s="67" t="s">
        <v>84</v>
      </c>
      <c r="C76" s="118" t="s">
        <v>34</v>
      </c>
      <c r="D76" s="66" t="s">
        <v>730</v>
      </c>
      <c r="E76" s="68" t="s">
        <v>51</v>
      </c>
      <c r="F76" s="70" t="s">
        <v>47</v>
      </c>
      <c r="G76" s="66" t="s">
        <v>729</v>
      </c>
      <c r="H76" s="66" t="s">
        <v>830</v>
      </c>
      <c r="I76" s="66" t="s">
        <v>89</v>
      </c>
      <c r="J76" s="66" t="s">
        <v>86</v>
      </c>
      <c r="K76" s="66" t="s">
        <v>472</v>
      </c>
      <c r="L76" s="66">
        <v>30</v>
      </c>
      <c r="M76" s="66" t="s">
        <v>727</v>
      </c>
      <c r="N76" s="66" t="s">
        <v>728</v>
      </c>
      <c r="O76" s="119"/>
      <c r="P76" s="70"/>
      <c r="Q76" s="66"/>
      <c r="R76" s="66" t="s">
        <v>56</v>
      </c>
      <c r="S76" s="66"/>
      <c r="T76" s="70"/>
      <c r="U76" s="66"/>
      <c r="V76" s="66"/>
      <c r="W76" s="70"/>
      <c r="X76" s="113" t="s">
        <v>847</v>
      </c>
    </row>
    <row r="77" spans="1:25" s="62" customFormat="1" ht="75" x14ac:dyDescent="0.25">
      <c r="A77" s="104" t="s">
        <v>62</v>
      </c>
      <c r="B77" s="57" t="s">
        <v>84</v>
      </c>
      <c r="C77" s="132" t="s">
        <v>34</v>
      </c>
      <c r="D77" s="56" t="s">
        <v>734</v>
      </c>
      <c r="E77" s="58" t="s">
        <v>51</v>
      </c>
      <c r="F77" s="58" t="s">
        <v>54</v>
      </c>
      <c r="G77" s="56" t="s">
        <v>733</v>
      </c>
      <c r="H77" s="56" t="s">
        <v>463</v>
      </c>
      <c r="I77" s="56" t="s">
        <v>464</v>
      </c>
      <c r="J77" s="56" t="s">
        <v>88</v>
      </c>
      <c r="K77" s="56" t="s">
        <v>861</v>
      </c>
      <c r="L77" s="56">
        <v>4</v>
      </c>
      <c r="M77" s="56" t="s">
        <v>731</v>
      </c>
      <c r="N77" s="56" t="s">
        <v>732</v>
      </c>
      <c r="O77" s="64">
        <v>20213000032231</v>
      </c>
      <c r="P77" s="65">
        <v>44559</v>
      </c>
      <c r="Q77" s="56">
        <v>3</v>
      </c>
      <c r="R77" s="56" t="s">
        <v>28</v>
      </c>
      <c r="S77" s="56"/>
      <c r="T77" s="65">
        <v>44575</v>
      </c>
      <c r="U77" s="56" t="s">
        <v>863</v>
      </c>
      <c r="V77" s="56" t="s">
        <v>25</v>
      </c>
      <c r="W77" s="65" t="s">
        <v>24</v>
      </c>
      <c r="X77" s="106" t="s">
        <v>850</v>
      </c>
    </row>
    <row r="78" spans="1:25" s="69" customFormat="1" ht="90.75" customHeight="1" x14ac:dyDescent="0.25">
      <c r="A78" s="110" t="s">
        <v>62</v>
      </c>
      <c r="B78" s="67" t="s">
        <v>84</v>
      </c>
      <c r="C78" s="118" t="s">
        <v>34</v>
      </c>
      <c r="D78" s="66" t="s">
        <v>738</v>
      </c>
      <c r="E78" s="68" t="s">
        <v>31</v>
      </c>
      <c r="F78" s="66" t="s">
        <v>53</v>
      </c>
      <c r="G78" s="66" t="s">
        <v>737</v>
      </c>
      <c r="H78" s="66" t="s">
        <v>830</v>
      </c>
      <c r="I78" s="66" t="s">
        <v>89</v>
      </c>
      <c r="J78" s="66" t="s">
        <v>86</v>
      </c>
      <c r="K78" s="66" t="s">
        <v>472</v>
      </c>
      <c r="L78" s="66">
        <v>30</v>
      </c>
      <c r="M78" s="66" t="s">
        <v>735</v>
      </c>
      <c r="N78" s="66" t="s">
        <v>736</v>
      </c>
      <c r="O78" s="119"/>
      <c r="P78" s="70"/>
      <c r="Q78" s="66"/>
      <c r="R78" s="66" t="s">
        <v>56</v>
      </c>
      <c r="S78" s="80"/>
      <c r="T78" s="70"/>
      <c r="U78" s="66"/>
      <c r="V78" s="66"/>
      <c r="W78" s="70"/>
      <c r="X78" s="113" t="s">
        <v>850</v>
      </c>
    </row>
    <row r="79" spans="1:25" s="69" customFormat="1" ht="80.25" customHeight="1" x14ac:dyDescent="0.25">
      <c r="A79" s="110" t="s">
        <v>62</v>
      </c>
      <c r="B79" s="67" t="s">
        <v>84</v>
      </c>
      <c r="C79" s="119" t="s">
        <v>38</v>
      </c>
      <c r="D79" s="66" t="s">
        <v>742</v>
      </c>
      <c r="E79" s="66" t="s">
        <v>49</v>
      </c>
      <c r="F79" s="66" t="s">
        <v>53</v>
      </c>
      <c r="G79" s="66" t="s">
        <v>741</v>
      </c>
      <c r="H79" s="66" t="s">
        <v>830</v>
      </c>
      <c r="I79" s="66" t="s">
        <v>89</v>
      </c>
      <c r="J79" s="66" t="s">
        <v>86</v>
      </c>
      <c r="K79" s="66" t="s">
        <v>472</v>
      </c>
      <c r="L79" s="66">
        <v>30</v>
      </c>
      <c r="M79" s="66" t="s">
        <v>739</v>
      </c>
      <c r="N79" s="66" t="s">
        <v>740</v>
      </c>
      <c r="O79" s="119"/>
      <c r="P79" s="70"/>
      <c r="Q79" s="66"/>
      <c r="R79" s="66" t="s">
        <v>56</v>
      </c>
      <c r="S79" s="119"/>
      <c r="T79" s="71"/>
      <c r="U79" s="66"/>
      <c r="V79" s="66"/>
      <c r="W79" s="66"/>
      <c r="X79" s="113" t="s">
        <v>850</v>
      </c>
    </row>
    <row r="80" spans="1:25" s="69" customFormat="1" ht="75" x14ac:dyDescent="0.25">
      <c r="A80" s="110" t="s">
        <v>62</v>
      </c>
      <c r="B80" s="67" t="s">
        <v>84</v>
      </c>
      <c r="C80" s="80" t="s">
        <v>43</v>
      </c>
      <c r="D80" s="66" t="s">
        <v>746</v>
      </c>
      <c r="E80" s="66" t="s">
        <v>49</v>
      </c>
      <c r="F80" s="68" t="s">
        <v>54</v>
      </c>
      <c r="G80" s="66" t="s">
        <v>745</v>
      </c>
      <c r="H80" s="66" t="s">
        <v>830</v>
      </c>
      <c r="I80" s="66" t="s">
        <v>89</v>
      </c>
      <c r="J80" s="66" t="s">
        <v>86</v>
      </c>
      <c r="K80" s="66" t="s">
        <v>472</v>
      </c>
      <c r="L80" s="66">
        <v>30</v>
      </c>
      <c r="M80" s="66" t="s">
        <v>743</v>
      </c>
      <c r="N80" s="66" t="s">
        <v>744</v>
      </c>
      <c r="O80" s="80"/>
      <c r="P80" s="136"/>
      <c r="Q80" s="66"/>
      <c r="R80" s="66" t="s">
        <v>56</v>
      </c>
      <c r="S80" s="66"/>
      <c r="T80" s="136"/>
      <c r="U80" s="66"/>
      <c r="V80" s="66"/>
      <c r="W80" s="66"/>
      <c r="X80" s="113" t="s">
        <v>850</v>
      </c>
    </row>
    <row r="81" spans="1:25" s="69" customFormat="1" ht="84.75" customHeight="1" x14ac:dyDescent="0.25">
      <c r="A81" s="110" t="s">
        <v>62</v>
      </c>
      <c r="B81" s="67" t="s">
        <v>84</v>
      </c>
      <c r="C81" s="119" t="s">
        <v>32</v>
      </c>
      <c r="D81" s="66" t="s">
        <v>750</v>
      </c>
      <c r="E81" s="68" t="s">
        <v>31</v>
      </c>
      <c r="F81" s="66" t="s">
        <v>53</v>
      </c>
      <c r="G81" s="66" t="s">
        <v>749</v>
      </c>
      <c r="H81" s="66" t="s">
        <v>830</v>
      </c>
      <c r="I81" s="66" t="s">
        <v>89</v>
      </c>
      <c r="J81" s="66" t="s">
        <v>86</v>
      </c>
      <c r="K81" s="66" t="s">
        <v>472</v>
      </c>
      <c r="L81" s="66">
        <v>30</v>
      </c>
      <c r="M81" s="66" t="s">
        <v>747</v>
      </c>
      <c r="N81" s="66" t="s">
        <v>748</v>
      </c>
      <c r="O81" s="119"/>
      <c r="P81" s="70"/>
      <c r="Q81" s="66"/>
      <c r="R81" s="66" t="s">
        <v>56</v>
      </c>
      <c r="S81" s="80"/>
      <c r="T81" s="71"/>
      <c r="U81" s="66"/>
      <c r="V81" s="66"/>
      <c r="W81" s="66"/>
      <c r="X81" s="113" t="s">
        <v>851</v>
      </c>
    </row>
    <row r="82" spans="1:25" s="69" customFormat="1" ht="82.5" customHeight="1" x14ac:dyDescent="0.25">
      <c r="A82" s="110" t="s">
        <v>62</v>
      </c>
      <c r="B82" s="67" t="s">
        <v>84</v>
      </c>
      <c r="C82" s="119" t="s">
        <v>38</v>
      </c>
      <c r="D82" s="66" t="s">
        <v>754</v>
      </c>
      <c r="E82" s="66" t="s">
        <v>49</v>
      </c>
      <c r="F82" s="66" t="s">
        <v>53</v>
      </c>
      <c r="G82" s="66" t="s">
        <v>753</v>
      </c>
      <c r="H82" s="66" t="s">
        <v>830</v>
      </c>
      <c r="I82" s="66" t="s">
        <v>89</v>
      </c>
      <c r="J82" s="66" t="s">
        <v>86</v>
      </c>
      <c r="K82" s="66" t="s">
        <v>472</v>
      </c>
      <c r="L82" s="66">
        <v>30</v>
      </c>
      <c r="M82" s="66" t="s">
        <v>751</v>
      </c>
      <c r="N82" s="66" t="s">
        <v>752</v>
      </c>
      <c r="O82" s="119"/>
      <c r="P82" s="70"/>
      <c r="Q82" s="66"/>
      <c r="R82" s="66" t="s">
        <v>56</v>
      </c>
      <c r="S82" s="66"/>
      <c r="T82" s="71"/>
      <c r="U82" s="66"/>
      <c r="V82" s="66"/>
      <c r="W82" s="66"/>
      <c r="X82" s="113" t="s">
        <v>851</v>
      </c>
    </row>
    <row r="83" spans="1:25" s="117" customFormat="1" ht="60" x14ac:dyDescent="0.25">
      <c r="A83" s="110" t="s">
        <v>62</v>
      </c>
      <c r="B83" s="67" t="s">
        <v>84</v>
      </c>
      <c r="C83" s="119" t="s">
        <v>32</v>
      </c>
      <c r="D83" s="66" t="s">
        <v>757</v>
      </c>
      <c r="E83" s="66" t="s">
        <v>49</v>
      </c>
      <c r="F83" s="66" t="s">
        <v>46</v>
      </c>
      <c r="G83" s="66" t="s">
        <v>852</v>
      </c>
      <c r="H83" s="66" t="s">
        <v>780</v>
      </c>
      <c r="I83" s="66" t="s">
        <v>87</v>
      </c>
      <c r="J83" s="66" t="s">
        <v>234</v>
      </c>
      <c r="K83" s="66" t="s">
        <v>472</v>
      </c>
      <c r="L83" s="66">
        <v>30</v>
      </c>
      <c r="M83" s="66" t="s">
        <v>755</v>
      </c>
      <c r="N83" s="66" t="s">
        <v>756</v>
      </c>
      <c r="O83" s="119"/>
      <c r="P83" s="70"/>
      <c r="Q83" s="66"/>
      <c r="R83" s="66" t="s">
        <v>56</v>
      </c>
      <c r="S83" s="80"/>
      <c r="T83" s="71"/>
      <c r="U83" s="66"/>
      <c r="V83" s="66"/>
      <c r="W83" s="66"/>
      <c r="X83" s="113" t="s">
        <v>851</v>
      </c>
      <c r="Y83" s="69"/>
    </row>
    <row r="84" spans="1:25" s="117" customFormat="1" ht="60.75" thickBot="1" x14ac:dyDescent="0.3">
      <c r="A84" s="144" t="s">
        <v>62</v>
      </c>
      <c r="B84" s="145" t="s">
        <v>84</v>
      </c>
      <c r="C84" s="137" t="s">
        <v>35</v>
      </c>
      <c r="D84" s="138" t="s">
        <v>761</v>
      </c>
      <c r="E84" s="138" t="s">
        <v>49</v>
      </c>
      <c r="F84" s="138" t="s">
        <v>46</v>
      </c>
      <c r="G84" s="138" t="s">
        <v>760</v>
      </c>
      <c r="H84" s="138" t="s">
        <v>677</v>
      </c>
      <c r="I84" s="138" t="s">
        <v>231</v>
      </c>
      <c r="J84" s="138" t="s">
        <v>231</v>
      </c>
      <c r="K84" s="138" t="s">
        <v>461</v>
      </c>
      <c r="L84" s="138">
        <v>20</v>
      </c>
      <c r="M84" s="138" t="s">
        <v>758</v>
      </c>
      <c r="N84" s="138" t="s">
        <v>759</v>
      </c>
      <c r="O84" s="137"/>
      <c r="P84" s="139"/>
      <c r="Q84" s="138"/>
      <c r="R84" s="138" t="s">
        <v>56</v>
      </c>
      <c r="S84" s="138"/>
      <c r="T84" s="140"/>
      <c r="U84" s="138"/>
      <c r="V84" s="138"/>
      <c r="W84" s="138"/>
      <c r="X84" s="146" t="s">
        <v>851</v>
      </c>
      <c r="Y84" s="69"/>
    </row>
    <row r="85" spans="1:25" x14ac:dyDescent="0.25">
      <c r="B85" s="93"/>
      <c r="C85" s="94"/>
      <c r="E85" s="94"/>
      <c r="F85" s="94"/>
      <c r="K85" s="94"/>
      <c r="M85" s="94"/>
      <c r="N85" s="94"/>
    </row>
    <row r="86" spans="1:25" x14ac:dyDescent="0.25">
      <c r="B86" s="93"/>
      <c r="C86" s="94"/>
      <c r="E86" s="94"/>
      <c r="F86" s="94"/>
      <c r="K86" s="94"/>
      <c r="M86" s="94"/>
      <c r="N86" s="94"/>
      <c r="O86" s="95"/>
      <c r="T86" s="55"/>
    </row>
    <row r="87" spans="1:25" x14ac:dyDescent="0.25">
      <c r="B87" s="93"/>
      <c r="K87" s="94"/>
      <c r="M87" s="26"/>
      <c r="N87" s="26"/>
    </row>
    <row r="88" spans="1:25" x14ac:dyDescent="0.25">
      <c r="B88" s="93"/>
      <c r="K88" s="94"/>
      <c r="M88" s="26"/>
      <c r="N88" s="26"/>
      <c r="T88" s="55"/>
      <c r="U88" s="53"/>
      <c r="V88" s="53"/>
      <c r="W88" s="53"/>
    </row>
    <row r="89" spans="1:25" x14ac:dyDescent="0.25">
      <c r="B89" s="93"/>
      <c r="K89" s="94"/>
      <c r="M89" s="26"/>
      <c r="N89" s="26"/>
      <c r="T89" s="55"/>
      <c r="U89" s="53"/>
      <c r="V89" s="53"/>
      <c r="W89" s="53"/>
    </row>
    <row r="90" spans="1:25" x14ac:dyDescent="0.25">
      <c r="B90" s="93"/>
      <c r="K90" s="94"/>
      <c r="M90" s="26"/>
      <c r="N90" s="26"/>
      <c r="T90" s="55"/>
      <c r="U90" s="53"/>
      <c r="V90" s="53"/>
      <c r="W90" s="53"/>
    </row>
    <row r="91" spans="1:25" x14ac:dyDescent="0.25">
      <c r="B91" s="93"/>
      <c r="K91" s="94"/>
      <c r="M91" s="26"/>
      <c r="N91" s="26"/>
    </row>
    <row r="92" spans="1:25" x14ac:dyDescent="0.25">
      <c r="B92" s="93"/>
      <c r="K92" s="94"/>
      <c r="M92" s="26"/>
      <c r="N92" s="26"/>
      <c r="U92" s="53"/>
      <c r="V92" s="53"/>
      <c r="W92" s="53"/>
    </row>
    <row r="93" spans="1:25" x14ac:dyDescent="0.25">
      <c r="B93" s="93"/>
      <c r="K93" s="94"/>
      <c r="M93" s="26"/>
      <c r="N93" s="26"/>
    </row>
    <row r="94" spans="1:25" x14ac:dyDescent="0.25">
      <c r="B94" s="93"/>
      <c r="K94" s="94"/>
      <c r="M94" s="26"/>
      <c r="N94" s="26"/>
      <c r="O94" s="96"/>
      <c r="P94" s="53"/>
    </row>
    <row r="95" spans="1:25" x14ac:dyDescent="0.25">
      <c r="B95" s="93"/>
      <c r="K95" s="94"/>
      <c r="M95" s="26"/>
      <c r="N95" s="26"/>
      <c r="O95" s="26"/>
    </row>
    <row r="96" spans="1:25" x14ac:dyDescent="0.25">
      <c r="B96" s="93"/>
      <c r="K96" s="94"/>
      <c r="M96" s="26"/>
      <c r="N96" s="26"/>
      <c r="U96" s="53"/>
      <c r="V96" s="53"/>
      <c r="W96" s="53"/>
    </row>
    <row r="97" spans="2:23" x14ac:dyDescent="0.25">
      <c r="B97" s="93"/>
      <c r="K97" s="94"/>
      <c r="M97" s="26"/>
      <c r="N97" s="26"/>
      <c r="U97" s="53"/>
      <c r="V97" s="53"/>
      <c r="W97" s="53"/>
    </row>
    <row r="98" spans="2:23" x14ac:dyDescent="0.25">
      <c r="B98" s="93"/>
      <c r="H98" s="142"/>
      <c r="K98" s="94"/>
      <c r="M98" s="26"/>
      <c r="N98" s="26"/>
      <c r="P98" s="53"/>
    </row>
    <row r="99" spans="2:23" x14ac:dyDescent="0.25">
      <c r="B99" s="93"/>
      <c r="M99" s="26"/>
      <c r="N99" s="26"/>
    </row>
    <row r="100" spans="2:23" x14ac:dyDescent="0.25">
      <c r="B100" s="93"/>
      <c r="H100" s="142"/>
      <c r="K100" s="94"/>
      <c r="M100" s="26"/>
      <c r="N100" s="26"/>
      <c r="O100" s="97"/>
      <c r="P100" s="53"/>
    </row>
    <row r="101" spans="2:23" x14ac:dyDescent="0.25">
      <c r="B101" s="93"/>
      <c r="K101" s="94"/>
      <c r="M101" s="26"/>
      <c r="N101" s="26"/>
      <c r="T101" s="55"/>
    </row>
    <row r="102" spans="2:23" x14ac:dyDescent="0.25">
      <c r="B102" s="93"/>
      <c r="K102" s="94"/>
      <c r="M102" s="26"/>
      <c r="N102" s="26"/>
      <c r="T102" s="55"/>
    </row>
    <row r="103" spans="2:23" x14ac:dyDescent="0.25">
      <c r="B103" s="93"/>
      <c r="M103" s="26"/>
      <c r="N103" s="26"/>
    </row>
    <row r="104" spans="2:23" x14ac:dyDescent="0.25">
      <c r="B104" s="93"/>
      <c r="K104" s="94"/>
      <c r="M104" s="26"/>
      <c r="N104" s="26"/>
    </row>
    <row r="105" spans="2:23" x14ac:dyDescent="0.25">
      <c r="B105" s="93"/>
      <c r="K105" s="94"/>
      <c r="M105" s="26"/>
      <c r="N105" s="26"/>
    </row>
    <row r="106" spans="2:23" x14ac:dyDescent="0.25">
      <c r="B106" s="93"/>
      <c r="H106" s="142"/>
      <c r="K106" s="94"/>
      <c r="M106" s="26"/>
      <c r="N106" s="26"/>
    </row>
    <row r="107" spans="2:23" x14ac:dyDescent="0.25">
      <c r="B107" s="93"/>
      <c r="K107" s="94"/>
      <c r="M107" s="26"/>
      <c r="N107" s="26"/>
    </row>
    <row r="108" spans="2:23" x14ac:dyDescent="0.25">
      <c r="B108" s="93"/>
      <c r="K108" s="94"/>
      <c r="M108" s="26"/>
      <c r="N108" s="26"/>
    </row>
    <row r="109" spans="2:23" x14ac:dyDescent="0.25">
      <c r="B109" s="93"/>
      <c r="K109" s="94"/>
      <c r="M109" s="26"/>
      <c r="N109" s="26"/>
    </row>
    <row r="110" spans="2:23" x14ac:dyDescent="0.25">
      <c r="B110" s="93"/>
      <c r="K110" s="94"/>
      <c r="M110" s="26"/>
      <c r="N110" s="26"/>
      <c r="O110" s="96"/>
      <c r="T110" s="55"/>
    </row>
    <row r="111" spans="2:23" x14ac:dyDescent="0.25">
      <c r="B111" s="93"/>
      <c r="K111" s="94"/>
      <c r="M111" s="26"/>
      <c r="N111" s="26"/>
    </row>
    <row r="112" spans="2:23" x14ac:dyDescent="0.25">
      <c r="B112" s="93"/>
      <c r="K112" s="94"/>
      <c r="M112" s="26"/>
      <c r="N112" s="26"/>
      <c r="O112" s="96"/>
    </row>
    <row r="113" spans="2:20" x14ac:dyDescent="0.25">
      <c r="B113" s="93"/>
      <c r="K113" s="94"/>
      <c r="M113" s="26"/>
      <c r="N113" s="26"/>
      <c r="T113" s="55"/>
    </row>
    <row r="114" spans="2:20" x14ac:dyDescent="0.25">
      <c r="B114" s="93"/>
      <c r="K114" s="94"/>
      <c r="M114" s="26"/>
      <c r="N114" s="26"/>
    </row>
    <row r="115" spans="2:20" x14ac:dyDescent="0.25">
      <c r="B115" s="93"/>
      <c r="K115" s="94"/>
      <c r="M115" s="26"/>
      <c r="N115" s="26"/>
    </row>
    <row r="116" spans="2:20" x14ac:dyDescent="0.25">
      <c r="B116" s="93"/>
      <c r="K116" s="94"/>
      <c r="M116" s="26"/>
      <c r="N116" s="26"/>
    </row>
    <row r="117" spans="2:20" x14ac:dyDescent="0.25">
      <c r="B117" s="93"/>
      <c r="K117" s="94"/>
      <c r="M117" s="26"/>
      <c r="N117" s="26"/>
      <c r="O117" s="96"/>
      <c r="P117" s="53"/>
    </row>
    <row r="118" spans="2:20" x14ac:dyDescent="0.25">
      <c r="B118" s="93"/>
      <c r="K118" s="94"/>
      <c r="M118" s="26"/>
      <c r="N118" s="26"/>
      <c r="O118" s="96"/>
      <c r="P118" s="53"/>
    </row>
    <row r="119" spans="2:20" x14ac:dyDescent="0.25">
      <c r="B119" s="93"/>
      <c r="K119" s="94"/>
      <c r="M119" s="26"/>
      <c r="N119" s="26"/>
    </row>
    <row r="120" spans="2:20" x14ac:dyDescent="0.25">
      <c r="B120" s="93"/>
      <c r="K120" s="94"/>
      <c r="M120" s="26"/>
      <c r="N120" s="26"/>
    </row>
    <row r="121" spans="2:20" x14ac:dyDescent="0.25">
      <c r="B121" s="93"/>
      <c r="K121" s="94"/>
      <c r="M121" s="26"/>
      <c r="N121" s="26"/>
    </row>
    <row r="122" spans="2:20" x14ac:dyDescent="0.25">
      <c r="B122" s="93"/>
      <c r="M122" s="26"/>
      <c r="N122" s="26"/>
      <c r="O122" s="96"/>
      <c r="P122" s="53"/>
    </row>
    <row r="123" spans="2:20" x14ac:dyDescent="0.25">
      <c r="B123" s="93"/>
      <c r="K123" s="94"/>
      <c r="M123" s="26"/>
      <c r="N123" s="26"/>
    </row>
    <row r="124" spans="2:20" x14ac:dyDescent="0.25">
      <c r="B124" s="93"/>
      <c r="K124" s="94"/>
      <c r="M124" s="26"/>
      <c r="N124" s="26"/>
    </row>
    <row r="125" spans="2:20" x14ac:dyDescent="0.25">
      <c r="B125" s="93"/>
      <c r="K125" s="94"/>
      <c r="M125" s="26"/>
      <c r="N125" s="26"/>
    </row>
    <row r="126" spans="2:20" x14ac:dyDescent="0.25">
      <c r="B126" s="93"/>
      <c r="K126" s="94"/>
      <c r="M126" s="26"/>
      <c r="N126" s="26"/>
      <c r="O126" s="26"/>
      <c r="P126" s="53"/>
    </row>
    <row r="127" spans="2:20" x14ac:dyDescent="0.25">
      <c r="B127" s="93"/>
      <c r="K127" s="94"/>
      <c r="M127" s="26"/>
      <c r="N127" s="26"/>
      <c r="O127" s="96"/>
      <c r="P127" s="53"/>
    </row>
    <row r="1046660" spans="22:23" x14ac:dyDescent="0.25">
      <c r="V1046660" s="26" t="s">
        <v>25</v>
      </c>
      <c r="W1046660" s="26" t="s">
        <v>24</v>
      </c>
    </row>
    <row r="1048575" spans="5:24" x14ac:dyDescent="0.25">
      <c r="E1048575" s="34"/>
      <c r="R1048575" s="34"/>
      <c r="X1048575" s="109"/>
    </row>
    <row r="1048576" spans="5:24" x14ac:dyDescent="0.25">
      <c r="R1048576" s="116" t="s">
        <v>56</v>
      </c>
    </row>
  </sheetData>
  <autoFilter ref="A1:Y84">
    <sortState ref="A2:Y84">
      <sortCondition sortBy="cellColor" ref="R1:R84" dxfId="298"/>
    </sortState>
  </autoFilter>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Hoja1!$B$3:$B$36</xm:f>
          </x14:formula1>
          <xm:sqref>C38:C43 C2:C7 C9:C31 C33:C35 C45 C47:C55</xm:sqref>
        </x14:dataValidation>
        <x14:dataValidation type="list" allowBlank="1" showInputMessage="1" showErrorMessage="1">
          <x14:formula1>
            <xm:f>Hoja1!$I$3:$I$9</xm:f>
          </x14:formula1>
          <xm:sqref>I125:I126 I44:I46 J83:J84 I54 I26:I32 I72 I83 I74:I76 I87:I89 I85 I92:I97 I118 I120 I122 I101:I105 I99 I50:I51 I78:I79 I34:I39 I107:I115 I7 I3:I5 I81:J82 I62:I66 I41 I59 I69 I9:I10 I12:I24</xm:sqref>
        </x14:dataValidation>
        <x14:dataValidation type="list" allowBlank="1" showInputMessage="1" showErrorMessage="1">
          <x14:formula1>
            <xm:f>'[Cuadro PQRSD MES DE OCTUBRE 2021.xlsx]Hoja1'!#REF!</xm:f>
          </x14:formula1>
          <xm:sqref>C85:C86 J73 J67 I57:J57 I70:J70 I52:I53 A85:A86 J85:J86 E85:F86 R85:R86</xm:sqref>
        </x14:dataValidation>
        <x14:dataValidation type="list" allowBlank="1" showInputMessage="1" showErrorMessage="1">
          <x14:formula1>
            <xm:f>'C:\Users\admin\Downloads\[PQRSD SEPTIEMBRE 2021 (1).xlsx]Hoja1'!#REF!</xm:f>
          </x14:formula1>
          <xm:sqref>R99 R114:R123 R87 R125:R126 R95:R97 R101:R105 R107:R112 B85:B127</xm:sqref>
        </x14:dataValidation>
        <x14:dataValidation type="list" allowBlank="1" showInputMessage="1" showErrorMessage="1">
          <x14:formula1>
            <xm:f>'C:\Users\admin\Downloads\[PQRSD OCTUBRE 2021 LEIDY.xlsx]Hoja1'!#REF!</xm:f>
          </x14:formula1>
          <xm:sqref>C125:C127 E87:F127 I90:I91 I119 I121 C87:C123 I123 I98 A87:A127 J87:J127</xm:sqref>
        </x14:dataValidation>
        <x14:dataValidation type="list" allowBlank="1" showInputMessage="1" showErrorMessage="1">
          <x14:formula1>
            <xm:f>Hoja1!$F$3:$F$5</xm:f>
          </x14:formula1>
          <xm:sqref>I8 J72 J74:J80 J31:J56 I56 J58:J66 J68:J69 I71:J71 J2:J10 J12:J29</xm:sqref>
        </x14:dataValidation>
        <x14:dataValidation type="list" allowBlank="1" showInputMessage="1" showErrorMessage="1">
          <x14:formula1>
            <xm:f>Hoja1!$H$3:$H$6</xm:f>
          </x14:formula1>
          <xm:sqref>B23:B49 B51:B54 B5:B21 B67:B84 B2:B3 B56:B65</xm:sqref>
        </x14:dataValidation>
        <x14:dataValidation type="list" allowBlank="1" showInputMessage="1" showErrorMessage="1">
          <x14:formula1>
            <xm:f>Hoja1!$D$3:$D$9</xm:f>
          </x14:formula1>
          <xm:sqref>F2:F54 F57 F59:F73 F75:F80</xm:sqref>
        </x14:dataValidation>
        <x14:dataValidation type="list" allowBlank="1" showInputMessage="1" showErrorMessage="1">
          <x14:formula1>
            <xm:f>Hoja1!$E$3:$E$6</xm:f>
          </x14:formula1>
          <xm:sqref>R2:R84 R1048575:R1048576</xm:sqref>
        </x14:dataValidation>
        <x14:dataValidation type="list" allowBlank="1" showInputMessage="1" showErrorMessage="1">
          <x14:formula1>
            <xm:f>Hoja1!$G$3:$G$4</xm:f>
          </x14:formula1>
          <xm:sqref>A2:A84</xm:sqref>
        </x14:dataValidation>
        <x14:dataValidation type="list" allowBlank="1" showInputMessage="1" showErrorMessage="1">
          <x14:formula1>
            <xm:f>Hoja1!$C$3:$C$7</xm:f>
          </x14:formula1>
          <xm:sqref>E1048575:E1048576 E2:E54 E56:E65 E67:E84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3" sqref="A3:B9"/>
    </sheetView>
  </sheetViews>
  <sheetFormatPr baseColWidth="10" defaultRowHeight="15" x14ac:dyDescent="0.25"/>
  <cols>
    <col min="1" max="1" width="17.5703125" bestFit="1" customWidth="1"/>
    <col min="2" max="2" width="42.28515625" bestFit="1" customWidth="1"/>
  </cols>
  <sheetData>
    <row r="3" spans="1:2" x14ac:dyDescent="0.25">
      <c r="A3" s="28" t="s">
        <v>26</v>
      </c>
      <c r="B3" t="s">
        <v>445</v>
      </c>
    </row>
    <row r="4" spans="1:2" x14ac:dyDescent="0.25">
      <c r="A4" s="29" t="s">
        <v>49</v>
      </c>
      <c r="B4" s="30">
        <v>27</v>
      </c>
    </row>
    <row r="5" spans="1:2" x14ac:dyDescent="0.25">
      <c r="A5" s="29" t="s">
        <v>51</v>
      </c>
      <c r="B5" s="30">
        <v>16</v>
      </c>
    </row>
    <row r="6" spans="1:2" x14ac:dyDescent="0.25">
      <c r="A6" s="29" t="s">
        <v>30</v>
      </c>
      <c r="B6" s="30">
        <v>9</v>
      </c>
    </row>
    <row r="7" spans="1:2" x14ac:dyDescent="0.25">
      <c r="A7" s="29" t="s">
        <v>48</v>
      </c>
      <c r="B7" s="30">
        <v>6</v>
      </c>
    </row>
    <row r="8" spans="1:2" x14ac:dyDescent="0.25">
      <c r="A8" s="29" t="s">
        <v>31</v>
      </c>
      <c r="B8" s="30">
        <v>25</v>
      </c>
    </row>
    <row r="9" spans="1:2" x14ac:dyDescent="0.25">
      <c r="A9" s="29" t="s">
        <v>27</v>
      </c>
      <c r="B9" s="30">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6"/>
  <sheetViews>
    <sheetView topLeftCell="A55" workbookViewId="0">
      <selection activeCell="A72" sqref="A72:A73"/>
    </sheetView>
  </sheetViews>
  <sheetFormatPr baseColWidth="10" defaultRowHeight="15" x14ac:dyDescent="0.25"/>
  <cols>
    <col min="1" max="1" width="25.5703125" style="150" customWidth="1"/>
    <col min="2" max="2" width="26.85546875" style="151" customWidth="1"/>
    <col min="3" max="3" width="14.5703125" style="156" customWidth="1"/>
    <col min="4" max="4" width="12.5703125" style="81" bestFit="1" customWidth="1"/>
    <col min="5" max="16384" width="11.42578125" style="81"/>
  </cols>
  <sheetData>
    <row r="2" spans="1:3" ht="15.75" thickBot="1" x14ac:dyDescent="0.3"/>
    <row r="3" spans="1:3" x14ac:dyDescent="0.25">
      <c r="A3" s="82" t="s">
        <v>26</v>
      </c>
      <c r="B3" s="154" t="s">
        <v>437</v>
      </c>
      <c r="C3" s="84" t="s">
        <v>438</v>
      </c>
    </row>
    <row r="4" spans="1:3" x14ac:dyDescent="0.25">
      <c r="A4" s="92" t="s">
        <v>88</v>
      </c>
      <c r="B4" s="155">
        <v>7</v>
      </c>
      <c r="C4" s="157">
        <f>(7/83)</f>
        <v>8.4337349397590355E-2</v>
      </c>
    </row>
    <row r="5" spans="1:3" ht="45" x14ac:dyDescent="0.25">
      <c r="A5" s="92" t="s">
        <v>87</v>
      </c>
      <c r="B5" s="155">
        <v>11</v>
      </c>
      <c r="C5" s="157">
        <f>(11/83)</f>
        <v>0.13253012048192772</v>
      </c>
    </row>
    <row r="6" spans="1:3" ht="30" x14ac:dyDescent="0.25">
      <c r="A6" s="92" t="s">
        <v>86</v>
      </c>
      <c r="B6" s="155">
        <v>65</v>
      </c>
      <c r="C6" s="157">
        <f>(65/83)</f>
        <v>0.7831325301204819</v>
      </c>
    </row>
    <row r="7" spans="1:3" ht="15.75" thickBot="1" x14ac:dyDescent="0.3">
      <c r="A7" s="159" t="s">
        <v>27</v>
      </c>
      <c r="B7" s="160">
        <v>83</v>
      </c>
      <c r="C7" s="161">
        <f>SUM(C4:C6)</f>
        <v>1</v>
      </c>
    </row>
    <row r="14" spans="1:3" ht="15.75" thickBot="1" x14ac:dyDescent="0.3"/>
    <row r="15" spans="1:3" x14ac:dyDescent="0.25">
      <c r="A15" s="82" t="s">
        <v>26</v>
      </c>
      <c r="B15" s="154" t="s">
        <v>439</v>
      </c>
      <c r="C15" s="84" t="s">
        <v>438</v>
      </c>
    </row>
    <row r="16" spans="1:3" x14ac:dyDescent="0.25">
      <c r="A16" s="92" t="s">
        <v>28</v>
      </c>
      <c r="B16" s="155">
        <v>43</v>
      </c>
      <c r="C16" s="157">
        <f>(43/83)</f>
        <v>0.51807228915662651</v>
      </c>
    </row>
    <row r="17" spans="1:3" x14ac:dyDescent="0.25">
      <c r="A17" s="92" t="s">
        <v>56</v>
      </c>
      <c r="B17" s="155">
        <v>32</v>
      </c>
      <c r="C17" s="157">
        <f>(32/83)</f>
        <v>0.38554216867469882</v>
      </c>
    </row>
    <row r="18" spans="1:3" x14ac:dyDescent="0.25">
      <c r="A18" s="92" t="s">
        <v>55</v>
      </c>
      <c r="B18" s="155">
        <v>3</v>
      </c>
      <c r="C18" s="157">
        <f>(3/83)</f>
        <v>3.614457831325301E-2</v>
      </c>
    </row>
    <row r="19" spans="1:3" x14ac:dyDescent="0.25">
      <c r="A19" s="92" t="s">
        <v>29</v>
      </c>
      <c r="B19" s="155">
        <v>5</v>
      </c>
      <c r="C19" s="157">
        <f>(5/83)</f>
        <v>6.0240963855421686E-2</v>
      </c>
    </row>
    <row r="20" spans="1:3" ht="15.75" thickBot="1" x14ac:dyDescent="0.3">
      <c r="A20" s="159" t="s">
        <v>27</v>
      </c>
      <c r="B20" s="160">
        <v>83</v>
      </c>
      <c r="C20" s="161">
        <f>SUM(C16:C19)</f>
        <v>1</v>
      </c>
    </row>
    <row r="21" spans="1:3" s="90" customFormat="1" x14ac:dyDescent="0.25">
      <c r="A21" s="88"/>
      <c r="B21" s="88"/>
      <c r="C21" s="89"/>
    </row>
    <row r="22" spans="1:3" s="90" customFormat="1" x14ac:dyDescent="0.25">
      <c r="A22" s="88"/>
      <c r="B22" s="88"/>
      <c r="C22" s="89"/>
    </row>
    <row r="23" spans="1:3" s="90" customFormat="1" x14ac:dyDescent="0.25">
      <c r="A23" s="88"/>
      <c r="B23" s="88"/>
      <c r="C23" s="89"/>
    </row>
    <row r="24" spans="1:3" s="90" customFormat="1" x14ac:dyDescent="0.25">
      <c r="A24" s="88"/>
      <c r="B24" s="88"/>
      <c r="C24" s="89"/>
    </row>
    <row r="28" spans="1:3" ht="15.75" thickBot="1" x14ac:dyDescent="0.3"/>
    <row r="29" spans="1:3" x14ac:dyDescent="0.25">
      <c r="A29" s="82" t="s">
        <v>440</v>
      </c>
      <c r="B29" s="83" t="s">
        <v>441</v>
      </c>
      <c r="C29" s="162"/>
    </row>
    <row r="30" spans="1:3" x14ac:dyDescent="0.25">
      <c r="A30" s="150" t="s">
        <v>448</v>
      </c>
      <c r="B30" s="91">
        <v>139</v>
      </c>
      <c r="C30" s="163">
        <f>(139/330)</f>
        <v>0.4212121212121212</v>
      </c>
    </row>
    <row r="31" spans="1:3" s="90" customFormat="1" x14ac:dyDescent="0.25">
      <c r="A31" s="147" t="s">
        <v>859</v>
      </c>
      <c r="B31" s="148">
        <v>108</v>
      </c>
      <c r="C31" s="163">
        <f>(108/330)</f>
        <v>0.32727272727272727</v>
      </c>
    </row>
    <row r="32" spans="1:3" x14ac:dyDescent="0.25">
      <c r="A32" s="150" t="s">
        <v>860</v>
      </c>
      <c r="B32" s="91">
        <v>83</v>
      </c>
      <c r="C32" s="163">
        <f>(83/330)</f>
        <v>0.25151515151515152</v>
      </c>
    </row>
    <row r="33" spans="1:3" ht="15.75" thickBot="1" x14ac:dyDescent="0.3">
      <c r="A33" s="85" t="s">
        <v>442</v>
      </c>
      <c r="B33" s="86">
        <f>SUM(B30:B32)</f>
        <v>330</v>
      </c>
      <c r="C33" s="162"/>
    </row>
    <row r="43" spans="1:3" ht="15.75" thickBot="1" x14ac:dyDescent="0.3"/>
    <row r="44" spans="1:3" x14ac:dyDescent="0.25">
      <c r="A44" s="82" t="s">
        <v>26</v>
      </c>
      <c r="B44" s="154" t="s">
        <v>443</v>
      </c>
      <c r="C44" s="84" t="s">
        <v>438</v>
      </c>
    </row>
    <row r="45" spans="1:3" x14ac:dyDescent="0.25">
      <c r="A45" s="92" t="s">
        <v>531</v>
      </c>
      <c r="B45" s="155">
        <v>4</v>
      </c>
      <c r="C45" s="157">
        <f>(4/83)</f>
        <v>4.8192771084337352E-2</v>
      </c>
    </row>
    <row r="46" spans="1:3" ht="30" x14ac:dyDescent="0.25">
      <c r="A46" s="92" t="s">
        <v>461</v>
      </c>
      <c r="B46" s="155">
        <v>11</v>
      </c>
      <c r="C46" s="157">
        <f>(11/83)</f>
        <v>0.13253012048192772</v>
      </c>
    </row>
    <row r="47" spans="1:3" ht="30" x14ac:dyDescent="0.25">
      <c r="A47" s="92" t="s">
        <v>861</v>
      </c>
      <c r="B47" s="155">
        <v>14</v>
      </c>
      <c r="C47" s="157">
        <f>(14/83)</f>
        <v>0.16867469879518071</v>
      </c>
    </row>
    <row r="48" spans="1:3" ht="30" x14ac:dyDescent="0.25">
      <c r="A48" s="92" t="s">
        <v>452</v>
      </c>
      <c r="B48" s="155">
        <v>31</v>
      </c>
      <c r="C48" s="157">
        <f>(31/83)</f>
        <v>0.37349397590361444</v>
      </c>
    </row>
    <row r="49" spans="1:3" ht="30" x14ac:dyDescent="0.25">
      <c r="A49" s="92" t="s">
        <v>472</v>
      </c>
      <c r="B49" s="155">
        <v>23</v>
      </c>
      <c r="C49" s="157">
        <f>(23/83)</f>
        <v>0.27710843373493976</v>
      </c>
    </row>
    <row r="50" spans="1:3" ht="15.75" thickBot="1" x14ac:dyDescent="0.3">
      <c r="A50" s="85" t="s">
        <v>27</v>
      </c>
      <c r="B50" s="86">
        <v>83</v>
      </c>
      <c r="C50" s="161">
        <f>SUM(C45:C49)</f>
        <v>1</v>
      </c>
    </row>
    <row r="51" spans="1:3" x14ac:dyDescent="0.25">
      <c r="A51" s="153"/>
      <c r="B51" s="152"/>
    </row>
    <row r="52" spans="1:3" x14ac:dyDescent="0.25">
      <c r="A52" s="153"/>
      <c r="B52" s="152"/>
    </row>
    <row r="53" spans="1:3" x14ac:dyDescent="0.25">
      <c r="A53" s="153"/>
      <c r="B53" s="152"/>
    </row>
    <row r="54" spans="1:3" x14ac:dyDescent="0.25">
      <c r="A54" s="153"/>
      <c r="B54" s="152"/>
    </row>
    <row r="55" spans="1:3" x14ac:dyDescent="0.25">
      <c r="A55" s="153"/>
      <c r="B55" s="152"/>
    </row>
    <row r="56" spans="1:3" x14ac:dyDescent="0.25">
      <c r="A56" s="153"/>
      <c r="B56" s="152"/>
    </row>
    <row r="58" spans="1:3" ht="15.75" thickBot="1" x14ac:dyDescent="0.3"/>
    <row r="59" spans="1:3" ht="30" x14ac:dyDescent="0.25">
      <c r="A59" s="82" t="s">
        <v>26</v>
      </c>
      <c r="B59" s="154" t="s">
        <v>444</v>
      </c>
      <c r="C59" s="84" t="s">
        <v>438</v>
      </c>
    </row>
    <row r="60" spans="1:3" x14ac:dyDescent="0.25">
      <c r="A60" s="92" t="s">
        <v>62</v>
      </c>
      <c r="B60" s="155">
        <v>75</v>
      </c>
      <c r="C60" s="157">
        <f>(75/83)</f>
        <v>0.90361445783132532</v>
      </c>
    </row>
    <row r="61" spans="1:3" x14ac:dyDescent="0.25">
      <c r="A61" s="92" t="s">
        <v>58</v>
      </c>
      <c r="B61" s="155">
        <v>8</v>
      </c>
      <c r="C61" s="157">
        <f>(8/83)</f>
        <v>9.6385542168674704E-2</v>
      </c>
    </row>
    <row r="62" spans="1:3" ht="15.75" thickBot="1" x14ac:dyDescent="0.3">
      <c r="A62" s="85" t="s">
        <v>27</v>
      </c>
      <c r="B62" s="86">
        <v>83</v>
      </c>
      <c r="C62" s="161">
        <f>SUM(C60:C61)</f>
        <v>1</v>
      </c>
    </row>
    <row r="69" spans="1:3" ht="15.75" thickBot="1" x14ac:dyDescent="0.3"/>
    <row r="70" spans="1:3" ht="30" x14ac:dyDescent="0.25">
      <c r="A70" s="82" t="s">
        <v>26</v>
      </c>
      <c r="B70" s="154" t="s">
        <v>445</v>
      </c>
      <c r="C70" s="84" t="s">
        <v>438</v>
      </c>
    </row>
    <row r="71" spans="1:3" x14ac:dyDescent="0.25">
      <c r="A71" s="166" t="s">
        <v>49</v>
      </c>
      <c r="B71" s="167">
        <v>27</v>
      </c>
      <c r="C71" s="157">
        <f>(27/83)</f>
        <v>0.3253012048192771</v>
      </c>
    </row>
    <row r="72" spans="1:3" x14ac:dyDescent="0.25">
      <c r="A72" s="166" t="s">
        <v>51</v>
      </c>
      <c r="B72" s="167">
        <v>16</v>
      </c>
      <c r="C72" s="157">
        <f>(16/83)</f>
        <v>0.19277108433734941</v>
      </c>
    </row>
    <row r="73" spans="1:3" x14ac:dyDescent="0.25">
      <c r="A73" s="166" t="s">
        <v>30</v>
      </c>
      <c r="B73" s="167">
        <v>9</v>
      </c>
      <c r="C73" s="157">
        <f>(9/83)</f>
        <v>0.10843373493975904</v>
      </c>
    </row>
    <row r="74" spans="1:3" x14ac:dyDescent="0.25">
      <c r="A74" s="166" t="s">
        <v>48</v>
      </c>
      <c r="B74" s="167">
        <v>6</v>
      </c>
      <c r="C74" s="157">
        <f>(6/83)</f>
        <v>7.2289156626506021E-2</v>
      </c>
    </row>
    <row r="75" spans="1:3" x14ac:dyDescent="0.25">
      <c r="A75" s="166" t="s">
        <v>31</v>
      </c>
      <c r="B75" s="167">
        <v>25</v>
      </c>
      <c r="C75" s="157">
        <f>(25/83)</f>
        <v>0.30120481927710846</v>
      </c>
    </row>
    <row r="76" spans="1:3" ht="15.75" thickBot="1" x14ac:dyDescent="0.3">
      <c r="A76" s="85" t="s">
        <v>27</v>
      </c>
      <c r="B76" s="164">
        <v>83</v>
      </c>
      <c r="C76" s="161">
        <f>SUM(C71:C75)</f>
        <v>1</v>
      </c>
    </row>
    <row r="85" spans="1:3" ht="15.75" thickBot="1" x14ac:dyDescent="0.3"/>
    <row r="86" spans="1:3" x14ac:dyDescent="0.25">
      <c r="A86" s="82" t="s">
        <v>26</v>
      </c>
      <c r="B86" s="154" t="s">
        <v>446</v>
      </c>
      <c r="C86" s="84" t="s">
        <v>438</v>
      </c>
    </row>
    <row r="87" spans="1:3" x14ac:dyDescent="0.25">
      <c r="A87" s="92" t="s">
        <v>32</v>
      </c>
      <c r="B87" s="155">
        <v>8</v>
      </c>
      <c r="C87" s="157">
        <f>(8/83)</f>
        <v>9.6385542168674704E-2</v>
      </c>
    </row>
    <row r="88" spans="1:3" x14ac:dyDescent="0.25">
      <c r="A88" s="92" t="s">
        <v>65</v>
      </c>
      <c r="B88" s="155">
        <v>1</v>
      </c>
      <c r="C88" s="157">
        <f>(1/83)</f>
        <v>1.2048192771084338E-2</v>
      </c>
    </row>
    <row r="89" spans="1:3" x14ac:dyDescent="0.25">
      <c r="A89" s="92" t="s">
        <v>33</v>
      </c>
      <c r="B89" s="155">
        <v>5</v>
      </c>
      <c r="C89" s="157">
        <f>(5/83)</f>
        <v>6.0240963855421686E-2</v>
      </c>
    </row>
    <row r="90" spans="1:3" x14ac:dyDescent="0.25">
      <c r="A90" s="92" t="s">
        <v>34</v>
      </c>
      <c r="B90" s="155">
        <v>14</v>
      </c>
      <c r="C90" s="157">
        <f>(14/83)</f>
        <v>0.16867469879518071</v>
      </c>
    </row>
    <row r="91" spans="1:3" x14ac:dyDescent="0.25">
      <c r="A91" s="92" t="s">
        <v>66</v>
      </c>
      <c r="B91" s="155">
        <v>3</v>
      </c>
      <c r="C91" s="157">
        <f>(3/83)</f>
        <v>3.614457831325301E-2</v>
      </c>
    </row>
    <row r="92" spans="1:3" x14ac:dyDescent="0.25">
      <c r="A92" s="92" t="s">
        <v>35</v>
      </c>
      <c r="B92" s="155">
        <v>3</v>
      </c>
      <c r="C92" s="157">
        <f>(3/83)</f>
        <v>3.614457831325301E-2</v>
      </c>
    </row>
    <row r="93" spans="1:3" x14ac:dyDescent="0.25">
      <c r="A93" s="92" t="s">
        <v>36</v>
      </c>
      <c r="B93" s="155">
        <v>1</v>
      </c>
      <c r="C93" s="157">
        <f>(1/83)</f>
        <v>1.2048192771084338E-2</v>
      </c>
    </row>
    <row r="94" spans="1:3" x14ac:dyDescent="0.25">
      <c r="A94" s="92" t="s">
        <v>67</v>
      </c>
      <c r="B94" s="155">
        <v>1</v>
      </c>
      <c r="C94" s="157">
        <f>(1/83)</f>
        <v>1.2048192771084338E-2</v>
      </c>
    </row>
    <row r="95" spans="1:3" x14ac:dyDescent="0.25">
      <c r="A95" s="92" t="s">
        <v>68</v>
      </c>
      <c r="B95" s="155">
        <v>1</v>
      </c>
      <c r="C95" s="157">
        <f>(1/83)</f>
        <v>1.2048192771084338E-2</v>
      </c>
    </row>
    <row r="96" spans="1:3" x14ac:dyDescent="0.25">
      <c r="A96" s="92" t="s">
        <v>69</v>
      </c>
      <c r="B96" s="155">
        <v>1</v>
      </c>
      <c r="C96" s="157">
        <f>(1/83)</f>
        <v>1.2048192771084338E-2</v>
      </c>
    </row>
    <row r="97" spans="1:3" x14ac:dyDescent="0.25">
      <c r="A97" s="92" t="s">
        <v>38</v>
      </c>
      <c r="B97" s="155">
        <v>9</v>
      </c>
      <c r="C97" s="157">
        <f>(9/83)</f>
        <v>0.10843373493975904</v>
      </c>
    </row>
    <row r="98" spans="1:3" x14ac:dyDescent="0.25">
      <c r="A98" s="92" t="s">
        <v>73</v>
      </c>
      <c r="B98" s="155">
        <v>1</v>
      </c>
      <c r="C98" s="157">
        <f>(1/83)</f>
        <v>1.2048192771084338E-2</v>
      </c>
    </row>
    <row r="99" spans="1:3" x14ac:dyDescent="0.25">
      <c r="A99" s="92" t="s">
        <v>74</v>
      </c>
      <c r="B99" s="155">
        <v>2</v>
      </c>
      <c r="C99" s="157">
        <f>(2/83)</f>
        <v>2.4096385542168676E-2</v>
      </c>
    </row>
    <row r="100" spans="1:3" x14ac:dyDescent="0.25">
      <c r="A100" s="92" t="s">
        <v>75</v>
      </c>
      <c r="B100" s="155">
        <v>3</v>
      </c>
      <c r="C100" s="157">
        <f>(3/83)</f>
        <v>3.614457831325301E-2</v>
      </c>
    </row>
    <row r="101" spans="1:3" x14ac:dyDescent="0.25">
      <c r="A101" s="92" t="s">
        <v>39</v>
      </c>
      <c r="B101" s="155">
        <v>2</v>
      </c>
      <c r="C101" s="157">
        <f>(2/83)</f>
        <v>2.4096385542168676E-2</v>
      </c>
    </row>
    <row r="102" spans="1:3" x14ac:dyDescent="0.25">
      <c r="A102" s="92" t="s">
        <v>40</v>
      </c>
      <c r="B102" s="155">
        <v>3</v>
      </c>
      <c r="C102" s="157">
        <f>(3/83)</f>
        <v>3.614457831325301E-2</v>
      </c>
    </row>
    <row r="103" spans="1:3" x14ac:dyDescent="0.25">
      <c r="A103" s="92" t="s">
        <v>833</v>
      </c>
      <c r="B103" s="155">
        <v>1</v>
      </c>
      <c r="C103" s="157">
        <f>(1/83)</f>
        <v>1.2048192771084338E-2</v>
      </c>
    </row>
    <row r="104" spans="1:3" x14ac:dyDescent="0.25">
      <c r="A104" s="92" t="s">
        <v>840</v>
      </c>
      <c r="B104" s="155">
        <v>1</v>
      </c>
      <c r="C104" s="157">
        <f>(1/83)</f>
        <v>1.2048192771084338E-2</v>
      </c>
    </row>
    <row r="105" spans="1:3" x14ac:dyDescent="0.25">
      <c r="A105" s="92" t="s">
        <v>59</v>
      </c>
      <c r="B105" s="155">
        <v>2</v>
      </c>
      <c r="C105" s="157">
        <f>(2/83)</f>
        <v>2.4096385542168676E-2</v>
      </c>
    </row>
    <row r="106" spans="1:3" x14ac:dyDescent="0.25">
      <c r="A106" s="92" t="s">
        <v>42</v>
      </c>
      <c r="B106" s="155">
        <v>7</v>
      </c>
      <c r="C106" s="157">
        <f>(7/83)</f>
        <v>8.4337349397590355E-2</v>
      </c>
    </row>
    <row r="107" spans="1:3" x14ac:dyDescent="0.25">
      <c r="A107" s="92" t="s">
        <v>80</v>
      </c>
      <c r="B107" s="155">
        <v>3</v>
      </c>
      <c r="C107" s="157">
        <f>(3/83)</f>
        <v>3.614457831325301E-2</v>
      </c>
    </row>
    <row r="108" spans="1:3" x14ac:dyDescent="0.25">
      <c r="A108" s="92" t="s">
        <v>81</v>
      </c>
      <c r="B108" s="155">
        <v>5</v>
      </c>
      <c r="C108" s="157">
        <f>(5/83)</f>
        <v>6.0240963855421686E-2</v>
      </c>
    </row>
    <row r="109" spans="1:3" x14ac:dyDescent="0.25">
      <c r="A109" s="92" t="s">
        <v>43</v>
      </c>
      <c r="B109" s="155">
        <v>6</v>
      </c>
      <c r="C109" s="157">
        <f>(6/83)</f>
        <v>7.2289156626506021E-2</v>
      </c>
    </row>
    <row r="110" spans="1:3" ht="15.75" thickBot="1" x14ac:dyDescent="0.3">
      <c r="A110" s="85" t="s">
        <v>27</v>
      </c>
      <c r="B110" s="164">
        <v>83</v>
      </c>
      <c r="C110" s="161">
        <f>SUM(C87:C109)</f>
        <v>0.99999999999999989</v>
      </c>
    </row>
    <row r="112" spans="1:3" ht="15.75" thickBot="1" x14ac:dyDescent="0.3"/>
    <row r="113" spans="1:3" x14ac:dyDescent="0.25">
      <c r="A113" s="82" t="s">
        <v>26</v>
      </c>
      <c r="B113" s="154" t="s">
        <v>447</v>
      </c>
      <c r="C113" s="84" t="s">
        <v>438</v>
      </c>
    </row>
    <row r="114" spans="1:3" x14ac:dyDescent="0.25">
      <c r="A114" s="92" t="s">
        <v>45</v>
      </c>
      <c r="B114" s="155">
        <v>8</v>
      </c>
      <c r="C114" s="157">
        <f>(8/83)</f>
        <v>9.6385542168674704E-2</v>
      </c>
    </row>
    <row r="115" spans="1:3" x14ac:dyDescent="0.25">
      <c r="A115" s="92" t="s">
        <v>53</v>
      </c>
      <c r="B115" s="155">
        <v>27</v>
      </c>
      <c r="C115" s="157">
        <f>(27/83)</f>
        <v>0.3253012048192771</v>
      </c>
    </row>
    <row r="116" spans="1:3" x14ac:dyDescent="0.25">
      <c r="A116" s="92" t="s">
        <v>46</v>
      </c>
      <c r="B116" s="155">
        <v>8</v>
      </c>
      <c r="C116" s="157">
        <f>(8/83)</f>
        <v>9.6385542168674704E-2</v>
      </c>
    </row>
    <row r="117" spans="1:3" ht="30" x14ac:dyDescent="0.25">
      <c r="A117" s="92" t="s">
        <v>47</v>
      </c>
      <c r="B117" s="155">
        <v>6</v>
      </c>
      <c r="C117" s="157">
        <f>(6/83)</f>
        <v>7.2289156626506021E-2</v>
      </c>
    </row>
    <row r="118" spans="1:3" x14ac:dyDescent="0.25">
      <c r="A118" s="92" t="s">
        <v>54</v>
      </c>
      <c r="B118" s="155">
        <v>34</v>
      </c>
      <c r="C118" s="157">
        <f>(34/83)</f>
        <v>0.40963855421686746</v>
      </c>
    </row>
    <row r="119" spans="1:3" ht="15.75" thickBot="1" x14ac:dyDescent="0.3">
      <c r="A119" s="85" t="s">
        <v>27</v>
      </c>
      <c r="B119" s="164">
        <v>83</v>
      </c>
      <c r="C119" s="161">
        <f>SUM(C114:C118)</f>
        <v>1</v>
      </c>
    </row>
    <row r="121" spans="1:3" ht="15.75" thickBot="1" x14ac:dyDescent="0.3"/>
    <row r="122" spans="1:3" ht="30" x14ac:dyDescent="0.25">
      <c r="A122" s="82" t="s">
        <v>26</v>
      </c>
      <c r="B122" s="83" t="s">
        <v>864</v>
      </c>
      <c r="C122" s="162"/>
    </row>
    <row r="123" spans="1:3" x14ac:dyDescent="0.25">
      <c r="A123" s="165" t="s">
        <v>531</v>
      </c>
      <c r="B123" s="91">
        <v>14</v>
      </c>
      <c r="C123" s="163"/>
    </row>
    <row r="124" spans="1:3" ht="30" x14ac:dyDescent="0.25">
      <c r="A124" s="165" t="s">
        <v>461</v>
      </c>
      <c r="B124" s="91">
        <v>8</v>
      </c>
      <c r="C124" s="163"/>
    </row>
    <row r="125" spans="1:3" ht="30" x14ac:dyDescent="0.25">
      <c r="A125" s="165" t="s">
        <v>457</v>
      </c>
      <c r="B125" s="91">
        <v>4</v>
      </c>
      <c r="C125" s="163"/>
    </row>
    <row r="126" spans="1:3" ht="30" x14ac:dyDescent="0.25">
      <c r="A126" s="165" t="s">
        <v>452</v>
      </c>
      <c r="B126" s="91">
        <v>11</v>
      </c>
      <c r="C126" s="163"/>
    </row>
    <row r="127" spans="1:3" ht="30" x14ac:dyDescent="0.25">
      <c r="A127" s="165" t="s">
        <v>472</v>
      </c>
      <c r="B127" s="91">
        <v>10</v>
      </c>
      <c r="C127" s="163"/>
    </row>
    <row r="128" spans="1:3" ht="15.75" thickBot="1" x14ac:dyDescent="0.3">
      <c r="A128" s="85" t="s">
        <v>27</v>
      </c>
      <c r="B128" s="86">
        <v>9</v>
      </c>
      <c r="C128" s="162"/>
    </row>
    <row r="129" spans="1:3" s="90" customFormat="1" x14ac:dyDescent="0.25">
      <c r="A129" s="87"/>
      <c r="B129" s="88"/>
      <c r="C129" s="158"/>
    </row>
    <row r="130" spans="1:3" ht="15.75" thickBot="1" x14ac:dyDescent="0.3"/>
    <row r="131" spans="1:3" x14ac:dyDescent="0.25">
      <c r="A131" s="82" t="s">
        <v>26</v>
      </c>
      <c r="B131" s="154" t="s">
        <v>97</v>
      </c>
      <c r="C131" s="84" t="s">
        <v>438</v>
      </c>
    </row>
    <row r="132" spans="1:3" x14ac:dyDescent="0.25">
      <c r="A132" s="92" t="s">
        <v>84</v>
      </c>
      <c r="B132" s="155">
        <v>72</v>
      </c>
      <c r="C132" s="157">
        <f>(72/83)</f>
        <v>0.86746987951807231</v>
      </c>
    </row>
    <row r="133" spans="1:3" x14ac:dyDescent="0.25">
      <c r="A133" s="92" t="s">
        <v>795</v>
      </c>
      <c r="B133" s="155">
        <v>2</v>
      </c>
      <c r="C133" s="157">
        <f>(2/83)</f>
        <v>2.4096385542168676E-2</v>
      </c>
    </row>
    <row r="134" spans="1:3" x14ac:dyDescent="0.25">
      <c r="A134" s="92" t="s">
        <v>832</v>
      </c>
      <c r="B134" s="155">
        <v>3</v>
      </c>
      <c r="C134" s="157">
        <f>(3/83)</f>
        <v>3.614457831325301E-2</v>
      </c>
    </row>
    <row r="135" spans="1:3" x14ac:dyDescent="0.25">
      <c r="A135" s="92" t="s">
        <v>57</v>
      </c>
      <c r="B135" s="155">
        <v>6</v>
      </c>
      <c r="C135" s="157">
        <f>(6/83)</f>
        <v>7.2289156626506021E-2</v>
      </c>
    </row>
    <row r="136" spans="1:3" ht="15.75" thickBot="1" x14ac:dyDescent="0.3">
      <c r="A136" s="85" t="s">
        <v>27</v>
      </c>
      <c r="B136" s="164">
        <v>83</v>
      </c>
      <c r="C136" s="161">
        <f>SUM(C132:C135)</f>
        <v>1</v>
      </c>
    </row>
  </sheetData>
  <pageMargins left="0.7" right="0.7" top="0.75" bottom="0.75" header="0.3" footer="0.3"/>
  <pageSetup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B7"/>
    </sheetView>
  </sheetViews>
  <sheetFormatPr baseColWidth="10" defaultRowHeight="15" x14ac:dyDescent="0.25"/>
  <cols>
    <col min="1" max="1" width="25.5703125" bestFit="1" customWidth="1"/>
    <col min="2" max="2" width="26.85546875" bestFit="1" customWidth="1"/>
  </cols>
  <sheetData>
    <row r="3" spans="1:2" x14ac:dyDescent="0.25">
      <c r="A3" s="28" t="s">
        <v>26</v>
      </c>
      <c r="B3" t="s">
        <v>97</v>
      </c>
    </row>
    <row r="4" spans="1:2" x14ac:dyDescent="0.25">
      <c r="A4" s="29" t="s">
        <v>84</v>
      </c>
      <c r="B4" s="30">
        <v>123</v>
      </c>
    </row>
    <row r="5" spans="1:2" x14ac:dyDescent="0.25">
      <c r="A5" s="29" t="s">
        <v>85</v>
      </c>
      <c r="B5" s="30">
        <v>15</v>
      </c>
    </row>
    <row r="6" spans="1:2" x14ac:dyDescent="0.25">
      <c r="A6" s="29" t="s">
        <v>57</v>
      </c>
      <c r="B6" s="30">
        <v>10</v>
      </c>
    </row>
    <row r="7" spans="1:2" x14ac:dyDescent="0.25">
      <c r="A7" s="29" t="s">
        <v>27</v>
      </c>
      <c r="B7" s="30">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topLeftCell="A5" workbookViewId="0">
      <selection activeCell="G5" sqref="G5"/>
    </sheetView>
  </sheetViews>
  <sheetFormatPr baseColWidth="10" defaultRowHeight="15" x14ac:dyDescent="0.25"/>
  <cols>
    <col min="2" max="2" width="23.42578125" bestFit="1" customWidth="1"/>
    <col min="3" max="3" width="17.140625" bestFit="1" customWidth="1"/>
    <col min="4" max="4" width="16.7109375" customWidth="1"/>
    <col min="5" max="5" width="14" bestFit="1" customWidth="1"/>
    <col min="6" max="6" width="16.85546875" bestFit="1" customWidth="1"/>
    <col min="7" max="7" width="15.42578125" customWidth="1"/>
    <col min="9" max="9" width="13.85546875" customWidth="1"/>
  </cols>
  <sheetData>
    <row r="2" spans="2:9" ht="30.75" thickBot="1" x14ac:dyDescent="0.3">
      <c r="B2" s="5" t="s">
        <v>63</v>
      </c>
      <c r="C2" s="3" t="s">
        <v>50</v>
      </c>
      <c r="D2" s="4" t="s">
        <v>52</v>
      </c>
      <c r="E2" s="5" t="s">
        <v>17</v>
      </c>
      <c r="F2" s="5" t="s">
        <v>9</v>
      </c>
      <c r="G2" s="4" t="s">
        <v>0</v>
      </c>
      <c r="H2" s="4" t="s">
        <v>83</v>
      </c>
      <c r="I2" s="4" t="s">
        <v>8</v>
      </c>
    </row>
    <row r="3" spans="2:9" ht="60.75" thickBot="1" x14ac:dyDescent="0.3">
      <c r="B3" s="20" t="s">
        <v>64</v>
      </c>
      <c r="C3" s="1" t="s">
        <v>31</v>
      </c>
      <c r="D3" s="1" t="s">
        <v>54</v>
      </c>
      <c r="E3" s="6" t="s">
        <v>29</v>
      </c>
      <c r="F3" s="22" t="s">
        <v>86</v>
      </c>
      <c r="G3" s="21" t="s">
        <v>62</v>
      </c>
      <c r="H3" s="1" t="s">
        <v>57</v>
      </c>
      <c r="I3" s="31" t="s">
        <v>94</v>
      </c>
    </row>
    <row r="4" spans="2:9" ht="45.75" thickBot="1" x14ac:dyDescent="0.3">
      <c r="B4" s="20" t="s">
        <v>32</v>
      </c>
      <c r="C4" s="1" t="s">
        <v>48</v>
      </c>
      <c r="D4" s="1" t="s">
        <v>44</v>
      </c>
      <c r="E4" s="8" t="s">
        <v>28</v>
      </c>
      <c r="F4" s="23" t="s">
        <v>87</v>
      </c>
      <c r="G4" s="21" t="s">
        <v>58</v>
      </c>
      <c r="H4" s="1" t="s">
        <v>84</v>
      </c>
      <c r="I4" s="2" t="s">
        <v>90</v>
      </c>
    </row>
    <row r="5" spans="2:9" ht="90.75" thickBot="1" x14ac:dyDescent="0.3">
      <c r="B5" s="20" t="s">
        <v>65</v>
      </c>
      <c r="C5" s="1" t="s">
        <v>30</v>
      </c>
      <c r="D5" s="1" t="s">
        <v>45</v>
      </c>
      <c r="E5" s="9" t="s">
        <v>55</v>
      </c>
      <c r="F5" s="24" t="s">
        <v>88</v>
      </c>
      <c r="H5" s="1" t="s">
        <v>85</v>
      </c>
      <c r="I5" s="31" t="s">
        <v>89</v>
      </c>
    </row>
    <row r="6" spans="2:9" ht="30" x14ac:dyDescent="0.25">
      <c r="B6" s="20" t="s">
        <v>33</v>
      </c>
      <c r="C6" s="1" t="s">
        <v>49</v>
      </c>
      <c r="D6" s="1" t="s">
        <v>53</v>
      </c>
      <c r="E6" s="7" t="s">
        <v>56</v>
      </c>
      <c r="H6" s="2" t="s">
        <v>61</v>
      </c>
      <c r="I6" s="31" t="s">
        <v>95</v>
      </c>
    </row>
    <row r="7" spans="2:9" ht="45" x14ac:dyDescent="0.25">
      <c r="B7" s="20" t="s">
        <v>66</v>
      </c>
      <c r="C7" s="2" t="s">
        <v>51</v>
      </c>
      <c r="D7" s="1" t="s">
        <v>47</v>
      </c>
      <c r="I7" s="31" t="s">
        <v>92</v>
      </c>
    </row>
    <row r="8" spans="2:9" ht="45" x14ac:dyDescent="0.25">
      <c r="B8" s="20" t="s">
        <v>34</v>
      </c>
      <c r="C8" s="27"/>
      <c r="D8" s="2" t="s">
        <v>46</v>
      </c>
      <c r="I8" s="31" t="s">
        <v>91</v>
      </c>
    </row>
    <row r="9" spans="2:9" ht="45" x14ac:dyDescent="0.25">
      <c r="B9" s="20" t="s">
        <v>35</v>
      </c>
      <c r="D9" s="27"/>
      <c r="I9" s="2" t="s">
        <v>93</v>
      </c>
    </row>
    <row r="10" spans="2:9" x14ac:dyDescent="0.25">
      <c r="B10" s="20" t="s">
        <v>36</v>
      </c>
    </row>
    <row r="11" spans="2:9" x14ac:dyDescent="0.25">
      <c r="B11" s="20" t="s">
        <v>67</v>
      </c>
    </row>
    <row r="12" spans="2:9" x14ac:dyDescent="0.25">
      <c r="B12" s="20" t="s">
        <v>68</v>
      </c>
    </row>
    <row r="13" spans="2:9" x14ac:dyDescent="0.25">
      <c r="B13" s="20" t="s">
        <v>69</v>
      </c>
    </row>
    <row r="14" spans="2:9" x14ac:dyDescent="0.25">
      <c r="B14" s="20" t="s">
        <v>37</v>
      </c>
    </row>
    <row r="15" spans="2:9" x14ac:dyDescent="0.25">
      <c r="B15" s="20" t="s">
        <v>70</v>
      </c>
    </row>
    <row r="16" spans="2:9" x14ac:dyDescent="0.25">
      <c r="B16" s="20" t="s">
        <v>71</v>
      </c>
    </row>
    <row r="17" spans="2:2" x14ac:dyDescent="0.25">
      <c r="B17" s="20" t="s">
        <v>38</v>
      </c>
    </row>
    <row r="18" spans="2:2" x14ac:dyDescent="0.25">
      <c r="B18" s="20" t="s">
        <v>72</v>
      </c>
    </row>
    <row r="19" spans="2:2" x14ac:dyDescent="0.25">
      <c r="B19" s="20" t="s">
        <v>73</v>
      </c>
    </row>
    <row r="20" spans="2:2" x14ac:dyDescent="0.25">
      <c r="B20" s="20" t="s">
        <v>74</v>
      </c>
    </row>
    <row r="21" spans="2:2" x14ac:dyDescent="0.25">
      <c r="B21" s="20" t="s">
        <v>75</v>
      </c>
    </row>
    <row r="22" spans="2:2" x14ac:dyDescent="0.25">
      <c r="B22" s="20" t="s">
        <v>76</v>
      </c>
    </row>
    <row r="23" spans="2:2" x14ac:dyDescent="0.25">
      <c r="B23" s="20" t="s">
        <v>39</v>
      </c>
    </row>
    <row r="24" spans="2:2" x14ac:dyDescent="0.25">
      <c r="B24" s="20" t="s">
        <v>40</v>
      </c>
    </row>
    <row r="25" spans="2:2" x14ac:dyDescent="0.25">
      <c r="B25" s="20" t="s">
        <v>77</v>
      </c>
    </row>
    <row r="26" spans="2:2" x14ac:dyDescent="0.25">
      <c r="B26" s="20" t="s">
        <v>96</v>
      </c>
    </row>
    <row r="27" spans="2:2" x14ac:dyDescent="0.25">
      <c r="B27" s="20" t="s">
        <v>41</v>
      </c>
    </row>
    <row r="28" spans="2:2" x14ac:dyDescent="0.25">
      <c r="B28" s="20" t="s">
        <v>78</v>
      </c>
    </row>
    <row r="29" spans="2:2" x14ac:dyDescent="0.25">
      <c r="B29" s="20" t="s">
        <v>59</v>
      </c>
    </row>
    <row r="30" spans="2:2" x14ac:dyDescent="0.25">
      <c r="B30" s="20" t="s">
        <v>79</v>
      </c>
    </row>
    <row r="31" spans="2:2" x14ac:dyDescent="0.25">
      <c r="B31" s="20" t="s">
        <v>42</v>
      </c>
    </row>
    <row r="32" spans="2:2" x14ac:dyDescent="0.25">
      <c r="B32" s="20" t="s">
        <v>80</v>
      </c>
    </row>
    <row r="33" spans="2:2" x14ac:dyDescent="0.25">
      <c r="B33" s="20" t="s">
        <v>81</v>
      </c>
    </row>
    <row r="34" spans="2:2" x14ac:dyDescent="0.25">
      <c r="B34" s="20" t="s">
        <v>43</v>
      </c>
    </row>
    <row r="35" spans="2:2" x14ac:dyDescent="0.25">
      <c r="B35" s="20" t="s">
        <v>82</v>
      </c>
    </row>
    <row r="36" spans="2:2" x14ac:dyDescent="0.25">
      <c r="B36" s="20" t="s">
        <v>60</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OCTUBRE FINAL (5)</vt:lpstr>
      <vt:lpstr>DICIEMBRE FINAL (3)</vt:lpstr>
      <vt:lpstr>Hoja3</vt:lpstr>
      <vt:lpstr>Dinámica Diciembre</vt:lpstr>
      <vt:lpstr>Hoja4</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admin</cp:lastModifiedBy>
  <cp:revision/>
  <dcterms:created xsi:type="dcterms:W3CDTF">2021-03-01T19:40:26Z</dcterms:created>
  <dcterms:modified xsi:type="dcterms:W3CDTF">2022-10-03T20:41:56Z</dcterms:modified>
</cp:coreProperties>
</file>