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10.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tención al ciudadano\2022\INFORMES PQRSD 2021\INFORME EXCEL\"/>
    </mc:Choice>
  </mc:AlternateContent>
  <bookViews>
    <workbookView xWindow="0" yWindow="0" windowWidth="28800" windowHeight="11730" firstSheet="1" activeTab="1"/>
  </bookViews>
  <sheets>
    <sheet name="OCTUBRE FINAL (5)" sheetId="43" state="hidden" r:id="rId1"/>
    <sheet name="PQRSD" sheetId="37" r:id="rId2"/>
    <sheet name="Dinámica NOVIEMBRE" sheetId="35" r:id="rId3"/>
    <sheet name="Hoja4" sheetId="40" state="hidden" r:id="rId4"/>
    <sheet name="Hoja1" sheetId="6" state="hidden" r:id="rId5"/>
  </sheets>
  <externalReferences>
    <externalReference r:id="rId6"/>
    <externalReference r:id="rId7"/>
  </externalReferences>
  <definedNames>
    <definedName name="_xlnm._FilterDatabase" localSheetId="0" hidden="1">'OCTUBRE FINAL (5)'!$A$1:$Y$142</definedName>
    <definedName name="_xlnm._FilterDatabase" localSheetId="1" hidden="1">PQRSD!$A$1:$Y$109</definedName>
    <definedName name="na" localSheetId="0">'OCTUBRE FINAL (5)'!#REF!</definedName>
    <definedName name="na" localSheetId="1">PQRSD!#REF!</definedName>
    <definedName name="na">#REF!</definedName>
  </definedNames>
  <calcPr calcId="162913"/>
  <pivotCaches>
    <pivotCache cacheId="52" r:id="rId8"/>
    <pivotCache cacheId="53"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3" i="35" l="1"/>
  <c r="C152" i="35"/>
  <c r="C151" i="35"/>
  <c r="C154" i="35" s="1"/>
  <c r="C145" i="35" l="1"/>
  <c r="C146" i="35" s="1"/>
  <c r="C132" i="35"/>
  <c r="C131" i="35"/>
  <c r="C130" i="35"/>
  <c r="C129" i="35"/>
  <c r="C128" i="35"/>
  <c r="C127" i="35"/>
  <c r="C118" i="35"/>
  <c r="C117" i="35"/>
  <c r="C114" i="35"/>
  <c r="C110" i="35"/>
  <c r="C108" i="35"/>
  <c r="C107" i="35"/>
  <c r="C113" i="35"/>
  <c r="C112" i="35"/>
  <c r="C111" i="35"/>
  <c r="C106" i="35"/>
  <c r="C105" i="35"/>
  <c r="C104" i="35"/>
  <c r="C103" i="35"/>
  <c r="C102" i="35"/>
  <c r="C100" i="35"/>
  <c r="C99" i="35"/>
  <c r="C98" i="35"/>
  <c r="C97" i="35"/>
  <c r="C116" i="35"/>
  <c r="C115" i="35"/>
  <c r="C109" i="35"/>
  <c r="C101" i="35"/>
  <c r="C96" i="35"/>
  <c r="C95" i="35"/>
  <c r="C94" i="35"/>
  <c r="C93" i="35"/>
  <c r="C80" i="35"/>
  <c r="C79" i="35"/>
  <c r="C78" i="35"/>
  <c r="C77" i="35"/>
  <c r="C76" i="35"/>
  <c r="C63" i="35"/>
  <c r="C64" i="35" s="1"/>
  <c r="C53" i="35"/>
  <c r="C52" i="35"/>
  <c r="C51" i="35"/>
  <c r="C50" i="35"/>
  <c r="C20" i="35"/>
  <c r="C19" i="35"/>
  <c r="C18" i="35"/>
  <c r="C17" i="35"/>
  <c r="C6" i="35"/>
  <c r="C5" i="35"/>
  <c r="C4" i="35"/>
  <c r="B36" i="35"/>
  <c r="C21" i="35" l="1"/>
  <c r="C133" i="35"/>
  <c r="C54" i="35"/>
  <c r="C119" i="35"/>
  <c r="C7" i="35"/>
  <c r="C81" i="35"/>
</calcChain>
</file>

<file path=xl/sharedStrings.xml><?xml version="1.0" encoding="utf-8"?>
<sst xmlns="http://schemas.openxmlformats.org/spreadsheetml/2006/main" count="2823" uniqueCount="916">
  <si>
    <t>Canal Oficial de Entrada</t>
  </si>
  <si>
    <t>Canal de Atención</t>
  </si>
  <si>
    <t>Departamento</t>
  </si>
  <si>
    <t>Peticionario</t>
  </si>
  <si>
    <t>Naturaleza jurídica del peticionario</t>
  </si>
  <si>
    <t>Tema de Consulta</t>
  </si>
  <si>
    <t>Asunto</t>
  </si>
  <si>
    <t>Responsable</t>
  </si>
  <si>
    <t>Área</t>
  </si>
  <si>
    <t>Dependencia</t>
  </si>
  <si>
    <t>Tipo de petición</t>
  </si>
  <si>
    <t>Tiempo de respuesta legal</t>
  </si>
  <si>
    <t>RADICADO</t>
  </si>
  <si>
    <t>Fecha Radicación</t>
  </si>
  <si>
    <t>Número de salida</t>
  </si>
  <si>
    <t>Fecha de salida</t>
  </si>
  <si>
    <t>Tiempo de atención</t>
  </si>
  <si>
    <t>Estado</t>
  </si>
  <si>
    <t>Observaciones</t>
  </si>
  <si>
    <t>FECHA DIGITALIZACIÓN DOCUMENTO DE RESPUESTA</t>
  </si>
  <si>
    <t>TIPO DE DOCUMENTO SALIDA</t>
  </si>
  <si>
    <t>ENVIAR POR CORREO ELECTRÓNICO</t>
  </si>
  <si>
    <t>ENVIAR POR CORREO TERRESTRE #PLANILLA</t>
  </si>
  <si>
    <t>OBSERVACIONES ATENCIÓN CIUDADANO</t>
  </si>
  <si>
    <t>N/A</t>
  </si>
  <si>
    <t>SI</t>
  </si>
  <si>
    <t>Etiquetas de fila</t>
  </si>
  <si>
    <t>Cuenta de Dependencia</t>
  </si>
  <si>
    <t>%</t>
  </si>
  <si>
    <t>Total general</t>
  </si>
  <si>
    <t>Cuenta de Estado</t>
  </si>
  <si>
    <t>Cumplido</t>
  </si>
  <si>
    <t>Vencido</t>
  </si>
  <si>
    <t>Evolucion PQRSD</t>
  </si>
  <si>
    <t>Total Mes</t>
  </si>
  <si>
    <t>TOTAL</t>
  </si>
  <si>
    <t>Cuenta de Tipo de petición</t>
  </si>
  <si>
    <t>PETICIÓN DE DOCUMENTOS E INFORMACIÓN </t>
  </si>
  <si>
    <t>Cuenta de Canal Oficial de Entrada</t>
  </si>
  <si>
    <t>Cuenta de Naturaleza jurídica del peticionario</t>
  </si>
  <si>
    <t>Entidad Territorial</t>
  </si>
  <si>
    <t>Persona Natural</t>
  </si>
  <si>
    <t>Cuenta de Departamento</t>
  </si>
  <si>
    <t>Antioquia</t>
  </si>
  <si>
    <t>Atlántico</t>
  </si>
  <si>
    <t>Bogotá</t>
  </si>
  <si>
    <t>Boyacá</t>
  </si>
  <si>
    <t>Caldas</t>
  </si>
  <si>
    <t>Cesar</t>
  </si>
  <si>
    <t>Cundinamarca</t>
  </si>
  <si>
    <t>Meta</t>
  </si>
  <si>
    <t>Nariño</t>
  </si>
  <si>
    <t>Putumayo</t>
  </si>
  <si>
    <t>Santander</t>
  </si>
  <si>
    <t>Valle del Cauca</t>
  </si>
  <si>
    <t>Cuenta de Tema de Consulta</t>
  </si>
  <si>
    <t>Acompañamiento Juridico</t>
  </si>
  <si>
    <t>Fortalecimiento Bomberil</t>
  </si>
  <si>
    <t>Otros</t>
  </si>
  <si>
    <t>Queja contra Cuerpo de Bomberos</t>
  </si>
  <si>
    <t>Promedio de Tiempo de atención</t>
  </si>
  <si>
    <t>Persona Juridica</t>
  </si>
  <si>
    <t>Entidad Bomberil</t>
  </si>
  <si>
    <t>Naturaleza</t>
  </si>
  <si>
    <t>Entidad Publica</t>
  </si>
  <si>
    <t>Temas de Consulta</t>
  </si>
  <si>
    <t>Legislacion Bomberil</t>
  </si>
  <si>
    <t>Solicitud de Informacion</t>
  </si>
  <si>
    <t>Extemporaneo</t>
  </si>
  <si>
    <t>En proceso</t>
  </si>
  <si>
    <t>Radicación Directa</t>
  </si>
  <si>
    <t>Canal Presencial</t>
  </si>
  <si>
    <t>Risaralda</t>
  </si>
  <si>
    <t>Vichada</t>
  </si>
  <si>
    <t>Servicio Mensajeria</t>
  </si>
  <si>
    <t>PETICIÓN DE INTERÉS GENERAL</t>
  </si>
  <si>
    <t>PETICIÓN DE INTERES PARTICULAR</t>
  </si>
  <si>
    <t>PETICIÓN ENTRE AUTORIDADES</t>
  </si>
  <si>
    <t>Julio</t>
  </si>
  <si>
    <t>Canal Escrito</t>
  </si>
  <si>
    <t> PETICION ENTRE AUTORIDADES</t>
  </si>
  <si>
    <t> PETICION DE INTERES GENERAL</t>
  </si>
  <si>
    <t> PETICION DE INTERES PARTICULAR</t>
  </si>
  <si>
    <t> PETICIÓN DE DOCUMENTOS E INFORMACIÓN</t>
  </si>
  <si>
    <t>DEPARTAMENTO</t>
  </si>
  <si>
    <t>Amazonas</t>
  </si>
  <si>
    <t>Arauca</t>
  </si>
  <si>
    <t>Bolívar</t>
  </si>
  <si>
    <t>Caquetá</t>
  </si>
  <si>
    <t>Casanare</t>
  </si>
  <si>
    <t>Cauca</t>
  </si>
  <si>
    <t>Chocó</t>
  </si>
  <si>
    <t>Córdoba</t>
  </si>
  <si>
    <t>Guainía</t>
  </si>
  <si>
    <t>Guaviare</t>
  </si>
  <si>
    <t>Huila</t>
  </si>
  <si>
    <t>La Guajira</t>
  </si>
  <si>
    <t>Magdalena</t>
  </si>
  <si>
    <t>Norte de Santander</t>
  </si>
  <si>
    <t>Quindío</t>
  </si>
  <si>
    <t>San Andres y Providencia</t>
  </si>
  <si>
    <t>Sucre</t>
  </si>
  <si>
    <t>Tolima</t>
  </si>
  <si>
    <t>Vaupés</t>
  </si>
  <si>
    <t>Canal de Atencion</t>
  </si>
  <si>
    <t>Correo Atención Ciudadano</t>
  </si>
  <si>
    <t>Formato Electronico</t>
  </si>
  <si>
    <t>Subdirección Estratégica y de Coordinación Bomberil </t>
  </si>
  <si>
    <t>Subdirección Administrativa y Financiera </t>
  </si>
  <si>
    <t>Dirección General</t>
  </si>
  <si>
    <t>Formulación, Actualización y Acompañamiento Normativo y Operativo</t>
  </si>
  <si>
    <t>Área Cenrtral de Referencia Bomberil</t>
  </si>
  <si>
    <t>Oficina Asesora Juridica</t>
  </si>
  <si>
    <t>Educación</t>
  </si>
  <si>
    <t>Inpección, Vigilancia y Control</t>
  </si>
  <si>
    <t>Fortalecimiento Bomberil para la Respuesta</t>
  </si>
  <si>
    <t xml:space="preserve">Contratación </t>
  </si>
  <si>
    <t>No Reporta</t>
  </si>
  <si>
    <t>Agosto</t>
  </si>
  <si>
    <t>Septiembre</t>
  </si>
  <si>
    <t>Cuenta de Canal de Atención</t>
  </si>
  <si>
    <t>Correo Institucional</t>
  </si>
  <si>
    <t>Radicacion Directa</t>
  </si>
  <si>
    <t>chat</t>
  </si>
  <si>
    <t>johana paola rincón mahecha  </t>
  </si>
  <si>
    <t>CDI RAYITOS DE LUZ  </t>
  </si>
  <si>
    <t>DELEGACION DEPARTAMENTAL DE HUILA  </t>
  </si>
  <si>
    <t>MINISTERIO DEL INTEROR VICEMINISTERIO DE RELACIONES POLÍTICAS  </t>
  </si>
  <si>
    <t>ALCALDIA MUNICIPAL DE GALERAS SUCRE  </t>
  </si>
  <si>
    <t>JHONATTAN PINZON  </t>
  </si>
  <si>
    <t>CUERPO DE BOMBEROS VOLUNTARIOS DE LA MERCED - CALDAS  </t>
  </si>
  <si>
    <t>ASDEBER NEIVA  </t>
  </si>
  <si>
    <t>ALCALDIA MUNICIPAL DE NILO SECRETARIA DE GOBIERNO  </t>
  </si>
  <si>
    <t>Catherine Benavides Guerrero  </t>
  </si>
  <si>
    <t>S.T.L  </t>
  </si>
  <si>
    <t>DIEGO FERNANDO GUTIERREZ  </t>
  </si>
  <si>
    <t>CUERPO DE BOMBEROS VOLUNTARIOS DE SAMPUES  </t>
  </si>
  <si>
    <t>CUERPO DE BOMBEROS VOLUNTARIOS LOS PATIOS </t>
  </si>
  <si>
    <t>CUERPO DE BOMBEROS VOLUNTARIOS DE SOPO  </t>
  </si>
  <si>
    <t>GRUPO COMERCIAL E INDUSTRIAL VALLEJO DUQUE S.A.S  </t>
  </si>
  <si>
    <t>CONTRALORIA DELEGADA PARA EL SECTOR DE INFRAESTRUTURA CAROLINA SANCHEZ BRAVO  </t>
  </si>
  <si>
    <t>JUZGADO 02 CIVIL CIRCUITO  </t>
  </si>
  <si>
    <t>FRANCISCO JAVIER RINCONES MANJARREZ </t>
  </si>
  <si>
    <t>PROCURADURIA 9 JUDICIAL II ASUNTOS CIVILES CARTAGENA  </t>
  </si>
  <si>
    <t>GOBERNACION DE BOYACA  </t>
  </si>
  <si>
    <t>EDGAR DANIEL SAENZ MUNEVAR </t>
  </si>
  <si>
    <t>LAURA MARIA CEBALLOS CASTAÑO </t>
  </si>
  <si>
    <t>JAVIER RAMIREZ FLOREZ </t>
  </si>
  <si>
    <t>CONCEJO RESTREPO META  </t>
  </si>
  <si>
    <t>BENEMERITO CUERPO DE BOMBEROS VOLUNTARIOS DE LETICIA  </t>
  </si>
  <si>
    <t>CUERPO DE BOMBEROS VOLUNTARIOS DE SAN ANDRES ISLA  </t>
  </si>
  <si>
    <t>COLMEDICOS S.A.S.  </t>
  </si>
  <si>
    <t>ALCALDIA DE BARRANQUILLA  </t>
  </si>
  <si>
    <t>MARVIN RODRIGO PADILLA NIETO </t>
  </si>
  <si>
    <t>ALCALDIA EBEJICO ANTIOQUIA </t>
  </si>
  <si>
    <t>ALCALDIA GOMEZ PLATA SECRETARIA GENERAL GOBIERNO Y POSTCONFLICTO ANTIOQUIA </t>
  </si>
  <si>
    <t>CUERPO DE BOMBEROS VOLUNTARIOS DE SIBATE  </t>
  </si>
  <si>
    <t>JUZGADO 02 PENAL CIRCUITO ADOLESCENTES FUNCION CONTROL CONOCIMIENTO  </t>
  </si>
  <si>
    <t>JUZGADO CATORCE ADMINISTRATIVO ORAL DEL CIRCUITO DE TUNJA  </t>
  </si>
  <si>
    <t>MIGUEL ANGEL AVILA DIAZ </t>
  </si>
  <si>
    <t>FERNANDO ARELLANO ARELLANO MOSOS </t>
  </si>
  <si>
    <t>ALCALDIA MUNICIPAL PIVIJAY MAGDALENA </t>
  </si>
  <si>
    <t>GOBERNACION DEPARTAMENTAL DEL VALLE DEL CAUCA  </t>
  </si>
  <si>
    <t>MOVISTAR EMPRESAS  </t>
  </si>
  <si>
    <t>UNGRD  </t>
  </si>
  <si>
    <t>ALCALDIA MUNICIPAL CUBARRAL META </t>
  </si>
  <si>
    <t>TERRITORIO ANCESTRAL DEL PUEBLO ARHUACO  </t>
  </si>
  <si>
    <t>VEEDURIA CIUDADANA LIDERES PARA LA TRANSPARENCIA  </t>
  </si>
  <si>
    <t>CUERPO DE BOMBEROS DE PUERTO LLERAS - META  </t>
  </si>
  <si>
    <t>WILLIAM ROBAYO  </t>
  </si>
  <si>
    <t>JHON JAIRO PINZON EUGENIO </t>
  </si>
  <si>
    <t>RICARDO SALAMANCA  </t>
  </si>
  <si>
    <t>BOMBEROS CHINU  </t>
  </si>
  <si>
    <t>CUERPO DE BOMBEROS VOLUNTARIOS DE ARBELAEZ - CUNDINAMARCA  </t>
  </si>
  <si>
    <t>CONTRALORIA GENERAL DE LA NACION VIGILANCIA FISCAL SECTOR INFRAESTRUCTURA  </t>
  </si>
  <si>
    <t>VEEDURIA CIUDADANA EN GESTION  </t>
  </si>
  <si>
    <t>ALCALDIA VALLEDUPAR CESAR </t>
  </si>
  <si>
    <t>CUERPO DE BOMBEROS VOLUNTARIOS DE GALAPA - ATLANTICO  </t>
  </si>
  <si>
    <t>CARLOS MORA  </t>
  </si>
  <si>
    <t>ALEXIS ESCOBAR  </t>
  </si>
  <si>
    <t>CUERPO DE BOMBEROS VOLUNTARIOS MAGANGUE - BOLIVAR  </t>
  </si>
  <si>
    <t>CUERPO DE BOMBEROS VOLUNTARIOS DE ACACIAS  </t>
  </si>
  <si>
    <t>CUERPO DE BOMBEROS VOLUNTARIOS DE EL TAMBO - NARIÑO  </t>
  </si>
  <si>
    <t>VEEDURIA DIGNIDAD EDUCATIVA  </t>
  </si>
  <si>
    <t>CUERPO DE BOMBEROS VOLUNTARIOS DE CHINAVITA  </t>
  </si>
  <si>
    <t>CUERPO DE BOMBEROS VOLUNTARIOS BELALCAZAR CALDAS  </t>
  </si>
  <si>
    <t>JUVENAL PEREZ VEGA </t>
  </si>
  <si>
    <t>BOMBEROS VOLUNTARIOS SAN JUAN DE ACOSTA  </t>
  </si>
  <si>
    <t>BOMBEROS VIOTA CUNDINAMARCA </t>
  </si>
  <si>
    <t>CUERPO DE BOMBEROS OFICIAL DE ARAUCA - ARAUCA  </t>
  </si>
  <si>
    <t>PROMOTORA LA VIDA ES BELLA  </t>
  </si>
  <si>
    <t>LUZ INES ACEVEDO </t>
  </si>
  <si>
    <t>CONTRALORIA DELAGA PARA INFRAESTRUCTORA  </t>
  </si>
  <si>
    <t>GOBERNACION ATLANTICO SECRETARIA DEL INTERIOR  </t>
  </si>
  <si>
    <t>CUERPO DE BOMBEROS VOLUNTARIOS DE ARMENIA - ANTIOQUIA  </t>
  </si>
  <si>
    <t>CUERPO DE BOMBEROS VOLUNTARIOS DE NILO  </t>
  </si>
  <si>
    <t>CUERPO DE BOMBEROS VOLUNTARIOS DE LERIDA - TOLIMA  </t>
  </si>
  <si>
    <t>CUERPO DE BOMBEROS VOLUNTARIOS DE VILLA DE LEYVA  </t>
  </si>
  <si>
    <t>ALCALDIA DE ARMENIA ANTIOQUIA  </t>
  </si>
  <si>
    <t>FRANCISCO RINCONES MANJARRES </t>
  </si>
  <si>
    <t>CUERPO DE BOMBEROS VOLUNTARIOS DE SAN JUAN DE URABA  </t>
  </si>
  <si>
    <t>CUERPO DE BOMBEROS VOLUNTARIOS DE CLEMENCIA BOLIVAR  </t>
  </si>
  <si>
    <t>CUERPO DE BOMBEROS VOLUNTARIOS DE DUITAMA  </t>
  </si>
  <si>
    <t>CUERPO DE BOMBEROS VOLUNTARIOS DE NUEVA GRANADA - MAGDALENA  </t>
  </si>
  <si>
    <t>JOSE ANTONIO SABOGAL ZAMORA </t>
  </si>
  <si>
    <t>CUERPO DE BOMBEROS VOLUNTARIOS DE TUTA  </t>
  </si>
  <si>
    <t>VEEDURIA CIUDADANA VIGIAS DEL CAFE  </t>
  </si>
  <si>
    <t>CUERPO DE BOMBEROS VOLUNTARIOS DE CALOTO - CAUCA  </t>
  </si>
  <si>
    <t>SEMINARIO MAYOR TEOLOGICO SAN STEBAN  </t>
  </si>
  <si>
    <t>CORPORACION MERITO PARA EL EMPLEO PUBLICO  </t>
  </si>
  <si>
    <t>YURANIS GOMEZ  </t>
  </si>
  <si>
    <t>JUZGADO 01 PROMISCUO MUNICIPAL PUERTO COLOMBIA  </t>
  </si>
  <si>
    <t>JUZGADO 07 PENAL CIRCUITO - N. DE SANTANDER - CUCUTA  </t>
  </si>
  <si>
    <t>YORMAN SUAREZ HORMAZA CONCEJAL DE CHITAGA  </t>
  </si>
  <si>
    <t>ALCALDIA MUNICIPAL CACOTA NORTE DE SANTANDER </t>
  </si>
  <si>
    <t>SISBEN CERINZA BOYACÁ  </t>
  </si>
  <si>
    <t>ALCALDIA SILVIA CAUCA </t>
  </si>
  <si>
    <t>JUAN CARLOS CASTRO HERNANDEZ  </t>
  </si>
  <si>
    <t>ABOGADOSESPECIALIZADOS2001@GMAIL.COM ARGEMIRO HECHAVARRIA  </t>
  </si>
  <si>
    <t>CUERPO DE BOMBEROS VOLUNTARIOS DE CHIPAQUE - CUNDINAMARCA  </t>
  </si>
  <si>
    <t>CUERPO DE BOMBEROS VOLUNTARIOS DE BARBOSA  </t>
  </si>
  <si>
    <t>SURA  </t>
  </si>
  <si>
    <t>CONTRALORIA DIRECTORA DE CUENTAS Y ESTADíSTICAS FISCALES  </t>
  </si>
  <si>
    <t>ANONIMO_PQRSD </t>
  </si>
  <si>
    <t>BIANOR RAFAEL PABóN CANTILLO </t>
  </si>
  <si>
    <t>ALCALDIA FLANDES SECRETARIA DE GOBIERNO </t>
  </si>
  <si>
    <t>ALCALDIA MARULANDA CALDAS </t>
  </si>
  <si>
    <t>CUERPO DE BOMBEROS VOLUNTARIOS CARTAGO VALLE  </t>
  </si>
  <si>
    <t>CONTRALORIA GERENCIA DEPARTAMENTAL DE ANTIOQUIA  </t>
  </si>
  <si>
    <t>ALVARO ANDREY GOMEZ MARTINEZ  </t>
  </si>
  <si>
    <t>FERRETERIA  </t>
  </si>
  <si>
    <t>PROCURADURIA 1 DELEGADA CONTRATACIóN ESTATAL  </t>
  </si>
  <si>
    <t>BANCAMANIA  </t>
  </si>
  <si>
    <t>ANDRES FELIPE MUÑOZ VALENCIA  </t>
  </si>
  <si>
    <t>ALCALDIA CIENAGA DE ORO CORDOBA </t>
  </si>
  <si>
    <t>ALVARO ANTONIO AGUIRRE RAMIREZ </t>
  </si>
  <si>
    <t>CUERPO DE BOMBEROS VOLUNTARIOS DE EL COPEY - CESAR  </t>
  </si>
  <si>
    <t>GERMAN DARIO VERGARA SERRATO </t>
  </si>
  <si>
    <t>AEROCIVIL  </t>
  </si>
  <si>
    <t>JUZGADO 01 LABORAL PEQUEñAS CAUSAS - META - VILLAVICENCIO  </t>
  </si>
  <si>
    <t>BENEMéRITO CUERPO DE BOMBEROS VOLUNTARIOS BUGA  </t>
  </si>
  <si>
    <t>JENIFFER BURBANO  </t>
  </si>
  <si>
    <t>COMITE DEPARTAMENTAL BOLIVAR  </t>
  </si>
  <si>
    <t>GOBERNACIóN DEL META ANGELA MARITZA MORALES LOZADA  </t>
  </si>
  <si>
    <t>FE. yo quisiera saber si hay algún proceso que se este llevando en conta mía ya que el señor comande de bomberos de utica dice que a mi me tienen un proceso en la dirección nacional de bomberos por atentar en contra de la institución del cuerpo de bomberos voluntarios de utica.  </t>
  </si>
  <si>
    <t>Jorge Restrepo Sanguino </t>
  </si>
  <si>
    <t>FORMULACIÓN, ACTUALIZACIÓN ,ACOMPAÑAMINETO NORMATIVO Y OPERATIVO </t>
  </si>
  <si>
    <t>CAC. INCONFORMIDAD CON EL SERVICIO DE CUERPO DE BOMBEROS VOLUNTARIOS DE COLOMBIA HUILA </t>
  </si>
  <si>
    <t>CAC. RECUPERACION DE BIENES PROPIEDAD CUERPOS DE BOMBEROS VOLUNTARIOS DE TARQUI, ELIAS Y SANTA MARIA </t>
  </si>
  <si>
    <t>CAC. REUBICACION EQUIPO ESPECIAL DE RESCATE VEHICULAR </t>
  </si>
  <si>
    <t>Andrés Fernando Muñoz Cabrera </t>
  </si>
  <si>
    <t>FORTALECIMIENTO BOMBERIL PARA LA RESPUESTA </t>
  </si>
  <si>
    <t>CI. Traslado EXT_S21-00082011-PQRSD-079644-PQR </t>
  </si>
  <si>
    <t>Liz Margaret Álvarez calderon </t>
  </si>
  <si>
    <t>SUBDIRECCIÓN ESTRATÉGICA Y DE COORDINACIÓN BOMBERIL </t>
  </si>
  <si>
    <t>CI. Solicitud de copia del Proyecto “Construcción de la estación de bomberos del Municipio de Galeras- Sucre” Radicado número 2017-3320026082 </t>
  </si>
  <si>
    <t>Jonathan Prieto </t>
  </si>
  <si>
    <t>SUBDIRECCIÓN ADMINISTRATIVA Y FINANCIERA </t>
  </si>
  <si>
    <t>CAC. SOLICITUD DE RESPUESTA DE INTERVENCIÓN </t>
  </si>
  <si>
    <t>Camilo Portilla Quelal </t>
  </si>
  <si>
    <t>CAC. solicitud visita </t>
  </si>
  <si>
    <t>CAC. ASUNTO DERECHO DE PETICIÓN, PARA SOLICITAR LA INSPECCIÓN, VIGILANCIA Y CONTROL AL CUERPO DE BOMBEROS VOLUNTARIOS DE NEIVA, PARA QUE DEJE DE INTERFERIR EN EL SERVICIO PÚBLICO ESENCIAL DE BOMBEROS EN LA CIUDAD DE NEIVA. </t>
  </si>
  <si>
    <t>CAC. REMISION POR COMPETENCIA RADICADO 2021114132 </t>
  </si>
  <si>
    <t>CAC. REMISION POR COMPENCIA RADICADO 2021115264 </t>
  </si>
  <si>
    <t>usuario de salida </t>
  </si>
  <si>
    <t>DEPENDENCIA DE SALIDA </t>
  </si>
  <si>
    <t>FE. Centralización de Concepto de Bomberos </t>
  </si>
  <si>
    <t>RD: SOLICITUD  </t>
  </si>
  <si>
    <t>RD: DERECHO DE PETICIÓN INVESTIGACIÓN DISCIPLINARIAS A UNIDAD CUERPO DE BOMBEROS  </t>
  </si>
  <si>
    <t>CAC. VERIFICACIÓN DE DATOS PARA DOTACIÓN UNIFORMES EN PAGÍNA RUE. </t>
  </si>
  <si>
    <t>CAC. Respuesta Oficial  </t>
  </si>
  <si>
    <t>CAC. petición de informacion </t>
  </si>
  <si>
    <t>RD. Solicitud ejecución de proyecto para el fortalecimiento del Cuerpo de Bomberos Voluntarios de Sopó, mediante la ejecución de recursos del saldo del Superávit de la Sobretasa Bomberil de la vigencia 2019 </t>
  </si>
  <si>
    <t>CAC. Consulta </t>
  </si>
  <si>
    <t>EDUCACIÓN NACIONAL PARA BOMBEROS  </t>
  </si>
  <si>
    <t>CI. Solicitud Información – Proceso Atención Denuncia 2021-208386-82111-D, con Radicado 2021ER0046570 del 19/04/2021. </t>
  </si>
  <si>
    <t>Alvaro Perez </t>
  </si>
  <si>
    <t>GESTIÓN CONTRACTUAL </t>
  </si>
  <si>
    <t>CAC. URGENTE¡¡¡ NOTIFICACIÓN AUTO ADMITE ACCIÓN DE TUTELA 266 - 2021 </t>
  </si>
  <si>
    <t>CAC. [Smartsupp] New message from javier00261@hotmail.com </t>
  </si>
  <si>
    <t>Jiud Magnoly Gaviria Narvaez </t>
  </si>
  <si>
    <t>COORDINACIÓN OPERATIVA </t>
  </si>
  <si>
    <t>CAC. INFORME TUTELA 2021-00266-00 JGDO 2 C. CTO DE CARTAGENA </t>
  </si>
  <si>
    <t>CAC. S-2021-001951-GOBDPAC: Solicitud capacidad operativa Cuerpos de Bomberos Voluntarios de Boyacá. </t>
  </si>
  <si>
    <t>Cristian Fernando Salcedo Rueda </t>
  </si>
  <si>
    <t>CAC. Comparto Carta Dirección Nacional de Bomberos Colombia con usted </t>
  </si>
  <si>
    <t>CAC. Solicitud de revisión a violación de derechos en institución Bomberil </t>
  </si>
  <si>
    <t>CAC. SOLICITUD CONCEPTO </t>
  </si>
  <si>
    <t>CAC. CONSULTA CONCEJO MUNICIPAL DE RESTREPO META </t>
  </si>
  <si>
    <t>CAC. SOLICITUD INFORMACION </t>
  </si>
  <si>
    <t>CAC.SOLICITUD DE INFORMACION </t>
  </si>
  <si>
    <t>CAC. Derecho de petición Colmédicos S.A.S </t>
  </si>
  <si>
    <t>CAC. Consulta dotación básica de vestido y calzado para Bomberos (EMAIL CERTIFICADO de correocertificado@barranquilla.gov.co)  </t>
  </si>
  <si>
    <t>CAC. Denuncia en contra de la comandante yarledis perez y el presidente de la junta de dignatarios Carlos viloria, del Cuerpo de bomberos voluntarios de Galapa-Atlantico </t>
  </si>
  <si>
    <t>CAC.SOLICITUD VISITA DE INSPECCIÓN, VIGILANCIA Y CONTROL </t>
  </si>
  <si>
    <t>CAC. REMISIÓN OFICIO ENVIADO AL SEÑOR GABRIEL ORTEGA- BOMBEROS GOMEZ PLATA </t>
  </si>
  <si>
    <t>CAC. Oficio grupo de inspección, vigilancia y control  </t>
  </si>
  <si>
    <t>Javier Alberto Coral Meneses </t>
  </si>
  <si>
    <t>INSPECCIÓN, VIGILANCIA Y CONTROL </t>
  </si>
  <si>
    <t>CAC. REQUERIMIENTO INCIDENTE DE DESACATO 2021-00121 </t>
  </si>
  <si>
    <t>CAC. OFICIO No. 1029 - PROCESO 15001333301420200001800 </t>
  </si>
  <si>
    <t>CAC.radicacion de proyectos corporacion Prodesarrollo Girardot </t>
  </si>
  <si>
    <t>CAC. solicitud de certificacion laboral </t>
  </si>
  <si>
    <t>CAC. SOLICITUD DE PETICIÓN E INFORMACIÓN. </t>
  </si>
  <si>
    <t>CAC. Solicitud de información </t>
  </si>
  <si>
    <t>CAC. Proceso SIE N° 005-2021, radicación de observaciones en situación de indisponibilidad Secop </t>
  </si>
  <si>
    <t>CAC. OFICIO 2021EE10848-Traslado por competencia – Solicitud de Ayuda Urgente. Radicado UNGRD No. 2021ER02553. (EMAIL CERTIFICADO de correspondencia@gestiondelriesgo.gov.co) </t>
  </si>
  <si>
    <t>CI.SOLICITUD DE INFORMACION </t>
  </si>
  <si>
    <t>CAC. Acompañamiento </t>
  </si>
  <si>
    <t>CAC.RADICACIÓN SOLICITUD DE INFORMACIÓN OFICIO_023_Direcciòn_General_De_Bomberos. </t>
  </si>
  <si>
    <t>CAC. Solicitud y seguimiento </t>
  </si>
  <si>
    <t>CAC. solicitud por conciliación de alimentos de menores de edad </t>
  </si>
  <si>
    <t>CI.DERECHO DE PETICION </t>
  </si>
  <si>
    <t>CAC. respuesta no argumentada </t>
  </si>
  <si>
    <t>CI. DNBC No. *20212050095621* -Derecho de Petición </t>
  </si>
  <si>
    <t>CAC. SOLICITUD DE ACALRACION A LA ADMINISTRACION MUNICIPAL SOBRE RESOLUCION INTERNA DEL CUERPO DE BOMBEROS </t>
  </si>
  <si>
    <t>CAC. Solicitud de informacion documentos para presentacion de proyectos cuerpos de bomberos de colombia </t>
  </si>
  <si>
    <t>CI. Solicitud Información Contraloría General de la República – Atención Denuncia 2021-212026-82111-D </t>
  </si>
  <si>
    <t>CAC. SOLICITUD INFORMACION Y COPIAS </t>
  </si>
  <si>
    <t>RD: PROYECTO ESTACIÓN BOMBEROS  </t>
  </si>
  <si>
    <t>Yerky Sneider Garavito Cancelado </t>
  </si>
  <si>
    <t>CAC. Solicitud de asesoría para el proceso de contratación con el municipio y resultado de averiguaciones de la procuraduría delegada </t>
  </si>
  <si>
    <t>CAC. respuesta de la alcaldía Jambalo Cauca a la DNBC convenio bomberos Jambalo Cauca  </t>
  </si>
  <si>
    <t>CAC. Denuncia </t>
  </si>
  <si>
    <t>CAC. KIT BIOSEGURIDAD.pdf </t>
  </si>
  <si>
    <t>CAC. SOLICITUD SOAT MAQUINA DE INTERVENCION RAPIDA COMODATO NUMERO 147 DE 2018 </t>
  </si>
  <si>
    <t>Arley Coy </t>
  </si>
  <si>
    <t>GESTIÓN ADMININSTRATIVA </t>
  </si>
  <si>
    <t>CAC. RECLAMO UNIFORMES DE FATIGA FALTANTES A 11 BOMBEROS EL TAMBO NARIÑO </t>
  </si>
  <si>
    <t>CAC. Solicitud  </t>
  </si>
  <si>
    <t>Julio Alejandro Chamorro Cabrera  </t>
  </si>
  <si>
    <t>CAC. Solicitud apoyo fortalecimiento Cuerpo de Bomberos Voluntarios de Chinavita </t>
  </si>
  <si>
    <t>RD: PROYECTO INFRAESTRUCTURA </t>
  </si>
  <si>
    <t>CAC. Solicitud concepto destinación de recursos Sobretasa Bomberil </t>
  </si>
  <si>
    <t>CI. Reiteración Solicitud Información del Oficio 2021EE0165649 del 01/10/2021 - Proceso Atención Denuncia 2021-208386-82111-D. </t>
  </si>
  <si>
    <t>CAC. comodato cuerpo de bomberos voluntarios de juan de acosta </t>
  </si>
  <si>
    <t>CAC. petición </t>
  </si>
  <si>
    <t>CAC. SOLICITUD COPIA SOAT </t>
  </si>
  <si>
    <t>CAC. REITERACIÓN DERECHO DE PETICIÓN - RADICADO 20213800099572 </t>
  </si>
  <si>
    <t>RD: SOLICITUD APOYO JURIDICO </t>
  </si>
  <si>
    <t>CAC. AG8-1-01-AC-DNBC-01 Solicitud Información Contratación, Contable y Presupuestal. </t>
  </si>
  <si>
    <t>CAC. Apoyo Con El Despliegue De Actividades De Vigilancia Y Control Preven-tivo De Cara A La Distribución Y Ejecución De Los Recursos Del Fondo De Bomberos Del Atlántico (FONBOMA). </t>
  </si>
  <si>
    <t>CAC. Buenos días carta para Carlos López  </t>
  </si>
  <si>
    <t>CAC. CONCEPTO JURÍDICO </t>
  </si>
  <si>
    <t>CAC. AUTO DE TRAMITE </t>
  </si>
  <si>
    <t>CI. Traslado de denuncia a Tribunal Disciplinario – Requerimiento </t>
  </si>
  <si>
    <t>CAC. consulta </t>
  </si>
  <si>
    <t>CAC. SOLICITUD DE INFORMACIÓN- DESTINACIÓN RECURSOS SOBRETASA BOMBERIL. </t>
  </si>
  <si>
    <t>CAC. APOYO JURÍDICO PROCURADURIA. </t>
  </si>
  <si>
    <t>CAC. Inquietud Seguros. </t>
  </si>
  <si>
    <t>CAC. Remisión de Proyecto a postulación para la suscripción del convenio de cofinanciación para la construcción de las Estaciones de Bomberos. </t>
  </si>
  <si>
    <t>CAC. Suspensión del Servicio de Bomberos en el Municipio de Clemencia Bolívar. </t>
  </si>
  <si>
    <t>CAC. Solicitud. </t>
  </si>
  <si>
    <t>CAC. SOLICITUD ASESORIAS SOBRE INHABILIDADES. </t>
  </si>
  <si>
    <t>Andrea Bibiana Castañeda Durán  </t>
  </si>
  <si>
    <t>CAC. Queja. </t>
  </si>
  <si>
    <t>CAC. Renuncia por persecución y malos manejos en el Cuerpo de Bomberos Voluntarios Guamo. </t>
  </si>
  <si>
    <t>CAC. AG8-1-02-AC-DNBC-02 Solicitud Datos Personales. </t>
  </si>
  <si>
    <t>CAC: derecho de peticion </t>
  </si>
  <si>
    <t>CAC. SOLICITUD INFORME VISITA BOMBEROS MONIQUIRA. </t>
  </si>
  <si>
    <t>CAC. ENVIO PROYECTO CONTRUCCION SEDE BOMBEROS CALOTO.  </t>
  </si>
  <si>
    <t>CAC. Tema Eclesiástico - Interreligioso. </t>
  </si>
  <si>
    <t>Edgar Alexander Maya Lopez </t>
  </si>
  <si>
    <t>CAC. DERECHO DE PETICIÓN (INSISTENCIA). </t>
  </si>
  <si>
    <t>CAC. Undeliverable: Queja. </t>
  </si>
  <si>
    <t>CAC. EXPEDICION DE CUMPLIMIENTO EXPEDIDO POR LA DNBC. </t>
  </si>
  <si>
    <t>CI. RAD 2021-00741 AUTO VINCULA EN ACCION DE TUTELA. </t>
  </si>
  <si>
    <t>CI. NOTIFICACIÓN AUTO ADMISORIO TUTELA SEGUNDA INSTANCIA 2021-00361 SHAMIR EDUARDO SANTOS FLÓREZ COMO APODERADO DE NÉSTOR JULIO DUARTE CHINCHILLA VS CUERPO DE BOMBEROS VOLUNTARIOS DE CÚCUTA, VINCULADOS DIRECCIÓN NACIONAL DE BOMBEROS DE COLOMBIA Y SECRETAR </t>
  </si>
  <si>
    <t>RD. Solicitud creación Cuerpo de Bomberos. </t>
  </si>
  <si>
    <t>CAC. SOLICITUD INFORMACION. </t>
  </si>
  <si>
    <t>RD: solicitud de certificación - San Juan de Urabá / Antioquia </t>
  </si>
  <si>
    <t>Luis Alberto Valencia Pulido </t>
  </si>
  <si>
    <t>CAC: Solicitud concepto Sobretasa Bomberil respecto al Impuesto de Industria y Comercio. </t>
  </si>
  <si>
    <t>CAC: Solicitud </t>
  </si>
  <si>
    <t>CAC: RESPUESTA a la solicitud de investigación disciplinaria contra subcomandante del cuerpo de bomberos de Facatativá- Cundinamarca. </t>
  </si>
  <si>
    <t>CAC: INFORMACIÓN </t>
  </si>
  <si>
    <t>CAC:No expedición de resolución </t>
  </si>
  <si>
    <t>Melba Vidal </t>
  </si>
  <si>
    <t>CAC:PETICION AL DIRECTOR NACIONAL DE BOMBEROS DE COLOMBIA </t>
  </si>
  <si>
    <t>CAC: Validacion de directorio actualizado. </t>
  </si>
  <si>
    <t>GESTIÓN TALENTO HUMANO </t>
  </si>
  <si>
    <t>CAC: Solicitud Información – Proceso Atención de Derecho de Petición Solicitud de Servició 2021-221950-82111-SE. </t>
  </si>
  <si>
    <t>FE. Quejas por comportamiento del personal del cuerpo de Bomberos estación centro histórico Bogotá D.C </t>
  </si>
  <si>
    <t>CAC. DNBC No. *20212050095621* -Derecho de Petición </t>
  </si>
  <si>
    <t>CAC. Concepto. </t>
  </si>
  <si>
    <t>CAC. Solicitud de información. </t>
  </si>
  <si>
    <t>CAC. SOLICITUD DE INFORMACION. </t>
  </si>
  <si>
    <t>CAC. DERECHO DE PETICION. </t>
  </si>
  <si>
    <t>FE. inconformidad </t>
  </si>
  <si>
    <t>CAC. Asunto: Traslado Queja ciudadana radicado N° 2021- 223593-80054-NC. </t>
  </si>
  <si>
    <t>CAC. Solicitud de concepto. </t>
  </si>
  <si>
    <t>CAC. Tabla tarifas El Cerrito (Valle).  </t>
  </si>
  <si>
    <t>FE. PREGUNTA </t>
  </si>
  <si>
    <t>CAC. REITERACIÓN : Solicitud ordenada en auto Expediente No. IUS-E-2021-205583 IUC-D-2021-1848553. </t>
  </si>
  <si>
    <t>CAC. Derecho de Petición Dirección Nacional de Bomberos Certificado de Seguridad - Certificación de Brigadistas </t>
  </si>
  <si>
    <t>FE. Incorporación  </t>
  </si>
  <si>
    <t>FE. queja </t>
  </si>
  <si>
    <t>RD. Proyecto &amp;amp;quot;construcción sede Cuerpo de Bomberos&amp;amp;quot;.  </t>
  </si>
  <si>
    <t>CAC. Respuesta Oficial, EXT_S21-00080483-PQRSD-078130-PQR, Capitán Cuerpo de Bomberos Valledupar. </t>
  </si>
  <si>
    <t>CAC. Copia de requerimiento Alcaldía de El Copey. </t>
  </si>
  <si>
    <t>CAC. Drones Colombia. </t>
  </si>
  <si>
    <t>Pedro Andrés Manosalva Rincón </t>
  </si>
  <si>
    <t>DIRECCION GENERAL </t>
  </si>
  <si>
    <t>CAC. Solicitud de resolución. </t>
  </si>
  <si>
    <t>CAC. Radicado oficio Dotación CBVS. </t>
  </si>
  <si>
    <t>CI. 2021 614 AUTO ADMISORIO TUTELA. </t>
  </si>
  <si>
    <t>RD: CERTIFICADO </t>
  </si>
  <si>
    <t>CHT. INQUIETUDES NORMATIVAS. </t>
  </si>
  <si>
    <t>CAC:SOLICITUD </t>
  </si>
  <si>
    <t>CHT. INQUIETUDES JURÍDICAS. </t>
  </si>
  <si>
    <t>CAC. RESPUESTA RAD 2021-00741 AUTO VINCULA EN ACCION DE TUTELA. </t>
  </si>
  <si>
    <t>20211140111302  </t>
  </si>
  <si>
    <t>2021-10-28 10:13:58 </t>
  </si>
  <si>
    <t>20211140111332  </t>
  </si>
  <si>
    <t>2021-10-28 10:42:43 </t>
  </si>
  <si>
    <t>20211140111372  </t>
  </si>
  <si>
    <t>2021-10-28 13:15:19 </t>
  </si>
  <si>
    <t>20211140111462  </t>
  </si>
  <si>
    <t>2021-10-28 15:44:56 </t>
  </si>
  <si>
    <t>20211140111482  </t>
  </si>
  <si>
    <t>2021-10-28 15:49:15 </t>
  </si>
  <si>
    <t>20211140111552  </t>
  </si>
  <si>
    <t>2021-10-29 09:52:28 </t>
  </si>
  <si>
    <t>20211140111582  </t>
  </si>
  <si>
    <t>2021-10-29 16:06:53 </t>
  </si>
  <si>
    <t>20211140111682  </t>
  </si>
  <si>
    <t>2021-10-29 17:00:10 </t>
  </si>
  <si>
    <t>vencido</t>
  </si>
  <si>
    <t>EN PROCESO</t>
  </si>
  <si>
    <t>VENCIDO</t>
  </si>
  <si>
    <t>Al día 18/11/2021 tiene 31 días.</t>
  </si>
  <si>
    <t>Al día 18/11/2021 tiene 32 días.</t>
  </si>
  <si>
    <t>Al día 18/11/2021 tiene 30 días.</t>
  </si>
  <si>
    <t>Al día 18/11/2021 tiene 29 días.</t>
  </si>
  <si>
    <t>Al día 18/11/2021 tiene 28 días.</t>
  </si>
  <si>
    <t>Al día 18/11/2021 tiene 27 días.</t>
  </si>
  <si>
    <t>Al día 18/11/2021 tiene 26 días.</t>
  </si>
  <si>
    <t>Al día 18/11/2021 tiene 25 días.</t>
  </si>
  <si>
    <t>Al día 18/11/2021 tiene 24 días.</t>
  </si>
  <si>
    <t>Al día 18/11/2021 tiene 23 días.</t>
  </si>
  <si>
    <t>Al día 19/11/2021 tiene 24 días.</t>
  </si>
  <si>
    <t>Al día 19/11/2021 tiene 23 días.</t>
  </si>
  <si>
    <t>Al día 19/11/2021 tiene 22 días.</t>
  </si>
  <si>
    <t>Al día 19/11/2021 tiene  días.</t>
  </si>
  <si>
    <t>Al día 19/11/2021 tiene  21 días.</t>
  </si>
  <si>
    <t>Al día 19/11/2021 tiene 20 días.</t>
  </si>
  <si>
    <t>Al día 19/11/2021 tiene 19 días.</t>
  </si>
  <si>
    <t>Al día 19/11/2021 tiene 18  días.</t>
  </si>
  <si>
    <t>hasta el día 12/11/2021 van 13 días</t>
  </si>
  <si>
    <t>Al día 19/11/2021 tiene 17 días.</t>
  </si>
  <si>
    <t>Al día 19/11/2021 tiene  16 días.</t>
  </si>
  <si>
    <t>Al día 19/11/2021 tiene 16 días.</t>
  </si>
  <si>
    <t>Al día 22/11/2021 tiene 17 días.</t>
  </si>
  <si>
    <t>Al día 22/11/2021 tiene  días.</t>
  </si>
  <si>
    <t>Al día 22/11/2021 tiene 16 días.</t>
  </si>
  <si>
    <t>Al día 22/11/2021 tiene 15 días.</t>
  </si>
  <si>
    <t>Al día 22/11/2021 tiene 14 días.</t>
  </si>
  <si>
    <t>20211140111732  </t>
  </si>
  <si>
    <t>20211140111812  </t>
  </si>
  <si>
    <t>20211140111892  </t>
  </si>
  <si>
    <t>20211140111902  </t>
  </si>
  <si>
    <t>20211140111982  </t>
  </si>
  <si>
    <t>20211140112002  </t>
  </si>
  <si>
    <t>20211140112022  </t>
  </si>
  <si>
    <t>20211140112072  </t>
  </si>
  <si>
    <t>20211140112082  </t>
  </si>
  <si>
    <t>20211140112112  </t>
  </si>
  <si>
    <t>20211140112142  </t>
  </si>
  <si>
    <t>20211140112192  </t>
  </si>
  <si>
    <t>20211140112352  </t>
  </si>
  <si>
    <t>20211140112392  </t>
  </si>
  <si>
    <t>20211140112402  </t>
  </si>
  <si>
    <t>20211140112432  </t>
  </si>
  <si>
    <t>20211140112472  </t>
  </si>
  <si>
    <t>20211140112522  </t>
  </si>
  <si>
    <t>20211140112552  </t>
  </si>
  <si>
    <t>20211140112572  </t>
  </si>
  <si>
    <t>20211140112612  </t>
  </si>
  <si>
    <t>20211140112632  </t>
  </si>
  <si>
    <t>20211140112722  </t>
  </si>
  <si>
    <t>20211140112732  </t>
  </si>
  <si>
    <t>20211140112762  </t>
  </si>
  <si>
    <t>20211140112792  </t>
  </si>
  <si>
    <t>20211140112842  </t>
  </si>
  <si>
    <t>20211140112882  </t>
  </si>
  <si>
    <t>20211140112892  </t>
  </si>
  <si>
    <t>20211140112902  </t>
  </si>
  <si>
    <t>20211140112942  </t>
  </si>
  <si>
    <t>20211140112952  </t>
  </si>
  <si>
    <t>20211140113082  </t>
  </si>
  <si>
    <t>20211140113102  </t>
  </si>
  <si>
    <t>20211140113152  </t>
  </si>
  <si>
    <t>20211140113222  </t>
  </si>
  <si>
    <t>20211140113262  </t>
  </si>
  <si>
    <t>20211140113322  </t>
  </si>
  <si>
    <t>20211140113342  </t>
  </si>
  <si>
    <t>20211140113442  </t>
  </si>
  <si>
    <t>20211140113472  </t>
  </si>
  <si>
    <t>20211140113512  </t>
  </si>
  <si>
    <t>20211140113562  </t>
  </si>
  <si>
    <t>20211140113702  </t>
  </si>
  <si>
    <t>20211140113722  </t>
  </si>
  <si>
    <t>20211140113752  </t>
  </si>
  <si>
    <t>20211140113762  </t>
  </si>
  <si>
    <t>20211140113772  </t>
  </si>
  <si>
    <t>20211140113822  </t>
  </si>
  <si>
    <t>20211140113842  </t>
  </si>
  <si>
    <t>20219000113922  </t>
  </si>
  <si>
    <t>20211140113952  </t>
  </si>
  <si>
    <t>20211140113982  </t>
  </si>
  <si>
    <t>2021-11-02 09:57:05 </t>
  </si>
  <si>
    <t>2021-11-02 10:37:45 </t>
  </si>
  <si>
    <t>2021-11-02 11:54:49 </t>
  </si>
  <si>
    <t>2021-11-02 12:07:57 </t>
  </si>
  <si>
    <t>2021-11-02 14:59:55 </t>
  </si>
  <si>
    <t>2021-11-02 15:28:21 </t>
  </si>
  <si>
    <t>2021-11-02 15:42:56 </t>
  </si>
  <si>
    <t>2021-11-02 16:37:05 </t>
  </si>
  <si>
    <t>2021-11-02 16:41:41 </t>
  </si>
  <si>
    <t>2021-11-03 10:17:30 </t>
  </si>
  <si>
    <t>2021-11-03 10:34:29 </t>
  </si>
  <si>
    <t>2021-11-03 11:22:02 </t>
  </si>
  <si>
    <t>2021-11-03 16:08:04 </t>
  </si>
  <si>
    <t>2021-11-04 10:10:24 </t>
  </si>
  <si>
    <t>2021-11-04 10:23:57 </t>
  </si>
  <si>
    <t>2021-11-04 11:16:16 </t>
  </si>
  <si>
    <t>2021-11-04 13:59:09 </t>
  </si>
  <si>
    <t>2021-11-04 15:41:41 </t>
  </si>
  <si>
    <t>2021-11-04 17:04:07 </t>
  </si>
  <si>
    <t>2021-11-05 10:36:01 </t>
  </si>
  <si>
    <t>2021-11-05 11:40:00 </t>
  </si>
  <si>
    <t>2021-11-05 11:49:58 </t>
  </si>
  <si>
    <t>2021-11-05 14:45:42 </t>
  </si>
  <si>
    <t>2021-11-05 14:53:01 </t>
  </si>
  <si>
    <t>2021-11-05 16:13:23 </t>
  </si>
  <si>
    <t>2021-11-08 09:58:25 </t>
  </si>
  <si>
    <t>2021-11-08 12:16:10 </t>
  </si>
  <si>
    <t>2021-11-08 15:13:42 </t>
  </si>
  <si>
    <t>2021-11-08 15:20:23 </t>
  </si>
  <si>
    <t>2021-11-08 15:28:30 </t>
  </si>
  <si>
    <t>2021-11-09 08:08:19 </t>
  </si>
  <si>
    <t>2021-11-09 08:19:22 </t>
  </si>
  <si>
    <t>2021-11-09 11:51:35 </t>
  </si>
  <si>
    <t>2021-11-09 11:58:56 </t>
  </si>
  <si>
    <t>2021-11-09 13:58:45 </t>
  </si>
  <si>
    <t>2021-11-09 15:36:05 </t>
  </si>
  <si>
    <t>2021-11-09 16:45:30 </t>
  </si>
  <si>
    <t>2021-11-10 11:42:00 </t>
  </si>
  <si>
    <t>2021-11-10 13:54:05 </t>
  </si>
  <si>
    <t>2021-11-10 16:01:45 </t>
  </si>
  <si>
    <t>2021-11-10 16:14:04 </t>
  </si>
  <si>
    <t>2021-11-10 16:31:09 </t>
  </si>
  <si>
    <t>2021-11-11 10:28:12 </t>
  </si>
  <si>
    <t>2021-11-11 15:07:58 </t>
  </si>
  <si>
    <t>2021-11-11 15:37:11 </t>
  </si>
  <si>
    <t>2021-11-11 16:57:29 </t>
  </si>
  <si>
    <t>2021-11-12 09:08:15 </t>
  </si>
  <si>
    <t>2021-11-12 09:12:39 </t>
  </si>
  <si>
    <t>2021-11-12 09:56:17 </t>
  </si>
  <si>
    <t>2021-11-12 11:05:59 </t>
  </si>
  <si>
    <t>2021-11-12 12:22:32 </t>
  </si>
  <si>
    <t>2021-11-12 12:47:05 </t>
  </si>
  <si>
    <t>2021-11-12 16:54:15 </t>
  </si>
  <si>
    <t>CAC. S.O.S. </t>
  </si>
  <si>
    <t>CAC. Información pendiente por parte del cuerpo de bomberos voluntarios del Municipio de Maicao- La Guajira. </t>
  </si>
  <si>
    <t>CAC. OFICO DIRECTOR NAL. </t>
  </si>
  <si>
    <t>CAC. derecho de petición. </t>
  </si>
  <si>
    <t>CAC. SOLICITUD INFORMACIÓN. </t>
  </si>
  <si>
    <t>CAC. Traslado por competencia. </t>
  </si>
  <si>
    <t>CAC. Requerimiento de tala por emergencia. </t>
  </si>
  <si>
    <t>CAC. Solicitud de Reunión. </t>
  </si>
  <si>
    <t>CAC. Derecho de petición. </t>
  </si>
  <si>
    <t>CAC. ACCIONES CORRECTIVAS DEL RADICADO 20212000015281-VISTA EN CUEPOR DE BOMBEROS VOLUNTARIOS DE VILLANUEVA BOLIVAR. </t>
  </si>
  <si>
    <t>CAC. Solicitud certificaciones contractuales Daniela Sofia Garzón. </t>
  </si>
  <si>
    <t>CAC. Formación Brigada Prevención y Control de Incendios Invertrac S.A. </t>
  </si>
  <si>
    <t>CAC. Pregunta de permiso. </t>
  </si>
  <si>
    <t>CAC. Concepto Jurídico.  </t>
  </si>
  <si>
    <t>CAC. Radicado de salida S-2021-056001. Acción Preventiva Rad. IUC P-2021-1826125 – IUS E-2021-182404 (Citar este radicado en su respuesta) </t>
  </si>
  <si>
    <t>CAC. Información. </t>
  </si>
  <si>
    <t>RD: SOLICITUD VISITA  </t>
  </si>
  <si>
    <t>CAC. Denuncia de Malos manejos del cuerpo de bombero Voluntario de Baranoa. </t>
  </si>
  <si>
    <t>CAC. Oficio Solicitud. </t>
  </si>
  <si>
    <t>RD: SOLICITUD DE VISITA INFRAESTRUCTURA  </t>
  </si>
  <si>
    <t>RD: SOLICITUD DE APOYO JURIDICO </t>
  </si>
  <si>
    <t>CAC: AG8-1-04-AC-DNBC-04 Reiteración Solicitud Información Contractual </t>
  </si>
  <si>
    <t>CAC: AG8-1- 03- AC-DNBC-03 Solicitud de información </t>
  </si>
  <si>
    <t>CAC: Solicitud de concepto tecnico </t>
  </si>
  <si>
    <t>CAC: Documento Solicitud parámetros Aspirantes </t>
  </si>
  <si>
    <t>CAC. Reiteración Solicitud Información - Atención Derecho de Petición de Servició 2021-221950-82111-SE. </t>
  </si>
  <si>
    <t>CAC. Enviando por correo electrónico: OFICIO 3834 D-2021-2112150, Información proceso IUC-2021-2112150. </t>
  </si>
  <si>
    <t>CAC. Reitero Derecho de petición. </t>
  </si>
  <si>
    <t>CAC. Pregunta de notificación.  </t>
  </si>
  <si>
    <t>SM. Traslado oficio EXT_S21-00082770-PQRDS-080393-PQR, Solicitud de Alcalde Municipal de Villavieja </t>
  </si>
  <si>
    <t>CAC. CONSULTA SOBRE REGIMEN DE CARRERA BOMBERIL. </t>
  </si>
  <si>
    <t>CAC. Certificacion </t>
  </si>
  <si>
    <t>CAC. Derecho de Peticion  </t>
  </si>
  <si>
    <t>CAC. SOLICITUD POSICIÓN LEGAL Y DE ORDEN </t>
  </si>
  <si>
    <t>CAC. Radicación Derecho de Petición de Información. </t>
  </si>
  <si>
    <t>CAC: OFI2021-31906-DVR-3000 traslado oficio EXT_S21-00092346-PQRSD-089915-PQR </t>
  </si>
  <si>
    <t>CAC. Informe situación Bomberos Mocoa. </t>
  </si>
  <si>
    <t>CAC: ENVÍO DERECHO DE PETICIÓN SR. REINALDO PAIPILLA PIRATEQUE </t>
  </si>
  <si>
    <t>CAC. EXT_S21-00094532-PQRSD-092076-PQR Traslado solicitud </t>
  </si>
  <si>
    <t>CAC. Recurso a calificacion dada al CVB </t>
  </si>
  <si>
    <t>CAC: DENUNCIA AUSENCIA DE IDONEIDAD DE PERSONAL Y PARTICIPACIÓN EN 2 CUERPOS DE BOMBEROS </t>
  </si>
  <si>
    <t>CAC: Sub comisión rescate acuático  </t>
  </si>
  <si>
    <t>CAC: Solicitud de intervención y acompañamiento - MARULANDA </t>
  </si>
  <si>
    <t>RD.Solicitud </t>
  </si>
  <si>
    <t>CAC. TRASLADO QUEJA.  </t>
  </si>
  <si>
    <t>PETICIóN INTERéS GENERAL  </t>
  </si>
  <si>
    <t>PETICIóN INTERéS PARTICULAR  </t>
  </si>
  <si>
    <t>PETICIóN DOCUMENTOS O INFORMACIóN </t>
  </si>
  <si>
    <t>PETICIóN ENTRE AUTORIDADES  </t>
  </si>
  <si>
    <t>USUARIO ANONIMO  </t>
  </si>
  <si>
    <t>CUERPO DE BOMBEROS VOLUNTARIOS DE SANTA ROSA DE CABAL  </t>
  </si>
  <si>
    <t>CUERPO DE BOMBEROS VOLUNTARIOS DE CALAMAR BOLIVAR  </t>
  </si>
  <si>
    <t>CUERPO DE BOMBEROS VOLUNTARIOS DE MAICAO - LA GUAJIRA  </t>
  </si>
  <si>
    <t>GOBERNACION DE CAQUETA SECRETARIA DE GOBIERNO  </t>
  </si>
  <si>
    <t>MANUEL JOSE BENITEZ LOPEZ </t>
  </si>
  <si>
    <t>CUERPO DE BOMBEROS VOLUNTARIOS DE CUCUTA  </t>
  </si>
  <si>
    <t>CONTRALORIA GENERAL DE BOYACA  </t>
  </si>
  <si>
    <t>CUERPO DE BOMBEROS VOLUNTARIOS DE PUERTO COLOMBIA  </t>
  </si>
  <si>
    <t>CUERPO DE BOMBEROS VOLUNTARIOS DE SAN PEDRO SUCRE  </t>
  </si>
  <si>
    <t>SARA TORRES ACEVEDO </t>
  </si>
  <si>
    <t>CUERPO DE BOMBEROS VOLUNTARIOS DE VILLANUEVA - BOLIVAR  </t>
  </si>
  <si>
    <t>DANIELA SOFIA GARZÓN MUÑOZ </t>
  </si>
  <si>
    <t>INVERTRAC  </t>
  </si>
  <si>
    <t>ISELE OAOLA TOSCANO RIVERO  </t>
  </si>
  <si>
    <t>PROCURADURIA PROVINCIAL DE CHAPARRAL  </t>
  </si>
  <si>
    <t>DIANA MARCELA SUAREZ JIMENEZ </t>
  </si>
  <si>
    <t>EDILSON A JARAMILLO G  </t>
  </si>
  <si>
    <t>ALCALDIA MUNICIPAL DE TUTA- BOYACA  </t>
  </si>
  <si>
    <t>CUERPO DE BOMBEROS VOLUNTARIOS FLORIDABLANCA FORMACIóN INTERNA  </t>
  </si>
  <si>
    <t>PEDRO ALEJANDRO OTERO VILORIA </t>
  </si>
  <si>
    <t>ALCALDIA MUNICIPAL DE LOS ANDES NARIñO  </t>
  </si>
  <si>
    <t>GOBERNACIÓN DE SANTANDER  </t>
  </si>
  <si>
    <t>CONTRALORIA DE BOGOTÁ  </t>
  </si>
  <si>
    <t>SECRETARIA DEL INTERIOR BOLIVAR  </t>
  </si>
  <si>
    <t>CUERPO DE BOMBEROS VOLUNTARIOS DE CHAPARRAL - TOLIMA  </t>
  </si>
  <si>
    <t>JHON GARCIA  </t>
  </si>
  <si>
    <t>CUERPO DE BOMBEROS VOLUNTARIOS CAICEDONIA  </t>
  </si>
  <si>
    <t>PROCURADURIA PROVINCIAL DE GIRARDOT  </t>
  </si>
  <si>
    <t>CUERPO DE BOMBEROS VOLUNTARIOS DE LOS PATIOS  </t>
  </si>
  <si>
    <t>ISELE PAOLA TOSCANO RIVERO </t>
  </si>
  <si>
    <t>CUERPO DE BOMBEROS VOLUNTARIOS SANTA ROSA DE OSOS  </t>
  </si>
  <si>
    <t>ALCALDÍA MUNICIPAL VILLAVIEJA HUILA </t>
  </si>
  <si>
    <t>BOMBEROS BUCARAMANGA  </t>
  </si>
  <si>
    <t>DIEGO GUTIERREZ  </t>
  </si>
  <si>
    <t>MARTIN ALONSO GARZON ZULUAGA </t>
  </si>
  <si>
    <t>ASISTENTE COMANDANTE BOMBEROS POPAYAN  </t>
  </si>
  <si>
    <t>DIEGO FERNANDO ACEVEDO HERNANDEZ  </t>
  </si>
  <si>
    <t>CUERPO DE BOMBEROS DE MOCOA  </t>
  </si>
  <si>
    <t>IRENE RAMIREZ PIRATEQUE </t>
  </si>
  <si>
    <t>ALCALDÍA MUNICIPAL DE SANTIAGO PUTUMAYO  </t>
  </si>
  <si>
    <t>ALCALDIA NILO CUNDINAMARCA </t>
  </si>
  <si>
    <t>VERDADERO VEEDOR  </t>
  </si>
  <si>
    <t>JUAN DAVID GOMEZ GONZALEZ  </t>
  </si>
  <si>
    <t>Julián Roberto Pinto Malaver </t>
  </si>
  <si>
    <t>ALCALDIA MUNICIPAL LA TEBAIDA QUINDIO </t>
  </si>
  <si>
    <t>MARYURI ROCÍO GALEANO JIMENEZ  </t>
  </si>
  <si>
    <t>Juan Guillermo Valencia Álvarez </t>
  </si>
  <si>
    <t>Maria del Consuelo Arias Prieto </t>
  </si>
  <si>
    <t>VIVIANA ANDRADE TOVAR </t>
  </si>
  <si>
    <t>EVALUACIÓN Y SEGUIMIENTO </t>
  </si>
  <si>
    <t>PLANEACIÓN ESTRATEGICA </t>
  </si>
  <si>
    <t>20 DIAS</t>
  </si>
  <si>
    <t xml:space="preserve">A LA FECHA 7/12/2021  TIENE 23 DIAS </t>
  </si>
  <si>
    <t xml:space="preserve">15 DIAS </t>
  </si>
  <si>
    <t>PDF</t>
  </si>
  <si>
    <t xml:space="preserve">A LA FECHA 7/12/2021 TIENE 23 DIAS </t>
  </si>
  <si>
    <t>20212110029231 </t>
  </si>
  <si>
    <t>1/12/2021</t>
  </si>
  <si>
    <t>21 DÍAS</t>
  </si>
  <si>
    <t>AL DÍA 7/12/2021 TIENE 24 DÍAS</t>
  </si>
  <si>
    <t xml:space="preserve"> A LA FECHA 7/12/2021 TIENE 24 DIAS </t>
  </si>
  <si>
    <t xml:space="preserve">A LA FECHA 7/12/2021 TIENE 24 DIAS </t>
  </si>
  <si>
    <t>24/11/2021</t>
  </si>
  <si>
    <t>13 DIAS</t>
  </si>
  <si>
    <t>17/11/2021</t>
  </si>
  <si>
    <t>8 DIAS</t>
  </si>
  <si>
    <t xml:space="preserve">SE DA RESPUESTA POR CORREO ELECTRONICO </t>
  </si>
  <si>
    <t xml:space="preserve">A LA FECHA 7/12/2021 LLEVA 22 DIAS </t>
  </si>
  <si>
    <t>16 DIAS</t>
  </si>
  <si>
    <t xml:space="preserve">A LA FECHA 7/12/2021 LLEVA 21 DIAS </t>
  </si>
  <si>
    <t xml:space="preserve">A LA FECHA 7/12/2021 LLEVA 20 DIAS </t>
  </si>
  <si>
    <t>A LA FECHA 7/12/2021 LLEVA 20 DIAS</t>
  </si>
  <si>
    <t>11 DIAS</t>
  </si>
  <si>
    <t>A LA FECHA 7/12/2021 LLEVA 19 DIAS</t>
  </si>
  <si>
    <t>A LA FECHA 9/12/2021 LLEVA 20 DIAS</t>
  </si>
  <si>
    <t>10 DIAS</t>
  </si>
  <si>
    <t>9 DIAS</t>
  </si>
  <si>
    <t xml:space="preserve">A LA FECHA  9/12/2021 LLEVA 19 DIAS </t>
  </si>
  <si>
    <t xml:space="preserve">A LA FECHA 9/12/2021 LLEVA 19 DIAS </t>
  </si>
  <si>
    <t xml:space="preserve">A LA FECHA 9/12/2021 LLEVA 17 DIAS </t>
  </si>
  <si>
    <t xml:space="preserve">A LA FECHA 9/12/2021 LLEVA 17DIAS </t>
  </si>
  <si>
    <t> 20212150028791</t>
  </si>
  <si>
    <t>Infraestructura</t>
  </si>
  <si>
    <t>CAC. S-2021-002251-GOBDPAC: Certificado de Operatividad Cuerpos de Bomberos Inactivos en el Departamento </t>
  </si>
  <si>
    <t>20211140114102  </t>
  </si>
  <si>
    <t>2021-11-16 12:17:55 </t>
  </si>
  <si>
    <t>Al día 07/12/2021 tiene 17días.</t>
  </si>
  <si>
    <t>JOSE ROLANDO FRESNEDA AVILA </t>
  </si>
  <si>
    <t>CAC. DERECHO DE PETICION </t>
  </si>
  <si>
    <t>20211140114112  </t>
  </si>
  <si>
    <t>2021-11-16 12:26:49 </t>
  </si>
  <si>
    <t>Al día 07/12/2021 tiene 14días.</t>
  </si>
  <si>
    <t>ANDRES FERNANDO RODRIGUEZ AGUDELO </t>
  </si>
  <si>
    <t>2021-11-17 10:38:51 </t>
  </si>
  <si>
    <t>20219000114382  </t>
  </si>
  <si>
    <t>2021-11-17 11:07:30 </t>
  </si>
  <si>
    <t>CAC. Solicitud apoyo jurídico Cuerpo de Bomberos Voluntarios de Belalcázar Caldas. </t>
  </si>
  <si>
    <t>20211140114392  </t>
  </si>
  <si>
    <t>2021-11-17 11:35:52 </t>
  </si>
  <si>
    <t>CUERPO DE BOMBEROS VOLUNTARIOS DE VILLAGORGONA  </t>
  </si>
  <si>
    <t>CAC. CONSULTA. </t>
  </si>
  <si>
    <t>20211140114412  </t>
  </si>
  <si>
    <t>2021-11-17 11:49:42 </t>
  </si>
  <si>
    <t>Al día 09/12/2021 tiene 13días.</t>
  </si>
  <si>
    <t>GOBERNACIóN DEL META  </t>
  </si>
  <si>
    <t>CAC. Solicitud Urgente Sobre Concepto Elección de Dignatarios </t>
  </si>
  <si>
    <t>20211140114562  </t>
  </si>
  <si>
    <t>2021-11-17 14:27:06 </t>
  </si>
  <si>
    <t>SHARON DAYANN VARGAS NIETO </t>
  </si>
  <si>
    <t>CAC. DERECHO DE PETICIÓN. </t>
  </si>
  <si>
    <t>20211140114702  </t>
  </si>
  <si>
    <t>2021-11-17 15:58:33 </t>
  </si>
  <si>
    <t>Al día 09/12/2021 tiene 14días.</t>
  </si>
  <si>
    <t>CAC. Solicitud Reunión Virtual con asesores Jurídicos de la Alcaldía Municipal, en el Proceso de Contratación y Translado de la Sobretasa Bomberil </t>
  </si>
  <si>
    <t>20211140114902  </t>
  </si>
  <si>
    <t>2021-11-18 10:28:30 </t>
  </si>
  <si>
    <t>CLARA INES FLOREZ VALENZUELA </t>
  </si>
  <si>
    <t>CAC. queja de degradación </t>
  </si>
  <si>
    <t>20211140114962  </t>
  </si>
  <si>
    <t>2021-11-18 14:12:21 </t>
  </si>
  <si>
    <t>CUERPO DE BOMBEROS VOLUNTARIOS DE CHINCHINA  </t>
  </si>
  <si>
    <t>20211140115172  </t>
  </si>
  <si>
    <t>2021-11-19 10:41:19 </t>
  </si>
  <si>
    <t>NICOLAS CARVAJAL MARTINEZ </t>
  </si>
  <si>
    <t>CAC. Superintendencia de Industria y Comercio. Radicacion </t>
  </si>
  <si>
    <t>20211140115192  </t>
  </si>
  <si>
    <t>2021-11-19 10:53:17 </t>
  </si>
  <si>
    <t>MINISTERIO DE INTERIOR  </t>
  </si>
  <si>
    <t>CAC.Respuesta Oficial </t>
  </si>
  <si>
    <t>20211140115232  </t>
  </si>
  <si>
    <t>2021-11-19 11:37:12 </t>
  </si>
  <si>
    <t>ALCALDíA SAN PEDRO SUCRE </t>
  </si>
  <si>
    <t>CAC. Solicitud de desplazamiento de comisión. </t>
  </si>
  <si>
    <t>20211140115242  </t>
  </si>
  <si>
    <t>2021-11-19 11:48:47 </t>
  </si>
  <si>
    <t>CUERPO DE BOMBEROS VOLUNTARIOS DE TUNJA  </t>
  </si>
  <si>
    <t>CAC. Solicitud Concepto </t>
  </si>
  <si>
    <t>20211140115262  </t>
  </si>
  <si>
    <t>2021-11-19 13:10:45 </t>
  </si>
  <si>
    <t>LINDA VANESA CARVAJAL CASTILLO </t>
  </si>
  <si>
    <t>CAC. Radicacion de derecho petición de queja y denuncia </t>
  </si>
  <si>
    <t>20211140115322  </t>
  </si>
  <si>
    <t>2021-11-19 14:49:58 </t>
  </si>
  <si>
    <t>CI. ADJUNTO DOCUMENTOS BRO LUIS CHICUE. </t>
  </si>
  <si>
    <t>Juan Gabriel Parra </t>
  </si>
  <si>
    <t>20211140115432  </t>
  </si>
  <si>
    <t>2021-11-19 16:52:46 </t>
  </si>
  <si>
    <t>PROCURADURIA REGIONAL DE SANTANDER  </t>
  </si>
  <si>
    <t>CAC. of. 6268 PROCURADURIA REGIONAL DE SANTANDER - Reiteración de solicitud </t>
  </si>
  <si>
    <t>20211140115502  </t>
  </si>
  <si>
    <t>2021-11-22 10:22:40 </t>
  </si>
  <si>
    <t>Al día 09/12/2021 tiene 12 días.</t>
  </si>
  <si>
    <t>DELEGACION DEPARTAMENTAL BOMBEROS DEL MAGDALENA  </t>
  </si>
  <si>
    <t>CAC.SOLICITUD COMITE VIGILANCIA Y CONTROL SITIO NUEVO MAGDALENA </t>
  </si>
  <si>
    <t>20211140115512  </t>
  </si>
  <si>
    <t>2021-11-22 10:31:07 </t>
  </si>
  <si>
    <t>CONSEJO MUNICIPAL PARA LA GESTIóN DEL RIESGO DE DESASTRES - CMGRD  </t>
  </si>
  <si>
    <t>CAC. Solicitud de informacion de control y extincion de abejas  </t>
  </si>
  <si>
    <t>20211140115542  </t>
  </si>
  <si>
    <t>2021-11-22 11:04:05 </t>
  </si>
  <si>
    <t>CUERPO DE BOMBEROS VOLUNTARIOS DE POPAYAN  </t>
  </si>
  <si>
    <t>CAC. Adjunto Documentos Bro Luis Chicue </t>
  </si>
  <si>
    <t>20211140115562  </t>
  </si>
  <si>
    <t>2021-11-22 11:23:28 </t>
  </si>
  <si>
    <t>ANDRES MACIAS  </t>
  </si>
  <si>
    <t>CAC. Buen día Dirección Nacional, por medio de la presente les pido me colaboren, hice mis cursos bombero I y Bombero II pero el personal administrativo de la estación Flandes donde pertenezco me persiguen laboralmente y le retuvieron certificados. Necesito.. </t>
  </si>
  <si>
    <t>20211140115622  </t>
  </si>
  <si>
    <t>2021-11-22 12:00:50 </t>
  </si>
  <si>
    <t>VICTOR MANUEL ARCINIEGAS CARRERO </t>
  </si>
  <si>
    <t>RD. contrato de arrendamiento del vehiculo de bomberos del CBV EL ROSAL  </t>
  </si>
  <si>
    <t>20211140115762  </t>
  </si>
  <si>
    <t>2021-11-22 13:21:35 </t>
  </si>
  <si>
    <t>Carlos Armando López Barrera </t>
  </si>
  <si>
    <t>GESTIÓN JURÍDICA </t>
  </si>
  <si>
    <t>20211140115812  </t>
  </si>
  <si>
    <t>2021-11-22 14:18:49 </t>
  </si>
  <si>
    <t>CUERPO DE BOMBEROS VOLUNTARIOS MUNICIPIO ZONA BANANERA  </t>
  </si>
  <si>
    <t>CAC. Remisión Solicitud Ticket N° GSC-2021-75737 - ATENCIÓN AL CIUDADANO UNGRD, Solicitud de información unidades registradas en la base única de datos de los voluntarios activos. </t>
  </si>
  <si>
    <t>20211140115822  </t>
  </si>
  <si>
    <t>2021-11-22 14:22:59 </t>
  </si>
  <si>
    <t>CUERPO DE BOMBEROS VOLUNTARIOS DE SOATA  </t>
  </si>
  <si>
    <t>CAC. Derecho de petición </t>
  </si>
  <si>
    <t>20211140116012  </t>
  </si>
  <si>
    <t>2021-11-23 11:46:52 </t>
  </si>
  <si>
    <t>Al día 09/12/2021 tiene 11 días.</t>
  </si>
  <si>
    <t>BERTHA LUCIA MURILLO CARDONA </t>
  </si>
  <si>
    <t>CAC. SOLICITUD DE CONCEPTO CASO EN PARTICULAR </t>
  </si>
  <si>
    <t>20211140116072  </t>
  </si>
  <si>
    <t>2021-11-23 14:31:13 </t>
  </si>
  <si>
    <t>CAC. DERECHO DE PETICIÓN ART 23DE LA C.N LEY 1755 DE 2015 - SOLICITUD EXPLICACIÓN RESPUESTA A RADICADOS  </t>
  </si>
  <si>
    <t>20211140116102  </t>
  </si>
  <si>
    <t>2021-11-23 14:40:20 </t>
  </si>
  <si>
    <t>Para revisar y de acuerdo al radicado 20213800092432 que esta en tu bandeja, proyectar respuesta</t>
  </si>
  <si>
    <t>CAC. Solicitud INTERVENCION </t>
  </si>
  <si>
    <t>20211140116162  </t>
  </si>
  <si>
    <t>2021-11-23 15:02:42 </t>
  </si>
  <si>
    <t>CUERPO DE BOMBEROS VOLUNTARIOS DE ARANZAZU - CALDAS  </t>
  </si>
  <si>
    <t>CAC. PROYECTO VEHICULO SISTERNA BOMBEROS ARANZAZU </t>
  </si>
  <si>
    <t>20211140116192  </t>
  </si>
  <si>
    <t>2021-11-23 15:16:31 </t>
  </si>
  <si>
    <t>CUERPO DE BOMBEROS VOLUNTARIOS DE CIRCASIA  </t>
  </si>
  <si>
    <t>CAC. OLICITUD CONCEPTO JURIDICO </t>
  </si>
  <si>
    <t>20211140116202  </t>
  </si>
  <si>
    <t>2021-11-23 16:33:55 </t>
  </si>
  <si>
    <t>ADRIANA CASTANEDA  </t>
  </si>
  <si>
    <t>CAC. Información concepto Bomberos </t>
  </si>
  <si>
    <t>20211140116212  </t>
  </si>
  <si>
    <t>2021-11-23 16:37:15 </t>
  </si>
  <si>
    <t>CUERPO DE BOMBEROS VOLUNTARIOS DE ROVIRA - TOLIMA  </t>
  </si>
  <si>
    <t>CAC. solicitar se nos de respuesta al pago de seguro de vida de Ester moya </t>
  </si>
  <si>
    <t>20211140116262  </t>
  </si>
  <si>
    <t>2021-11-23 17:02:34 </t>
  </si>
  <si>
    <t>COMITE DEPARTAMENTAL CAQUETA  </t>
  </si>
  <si>
    <t>CAC. OFICIO SOLICITUD </t>
  </si>
  <si>
    <t>20211140116342  </t>
  </si>
  <si>
    <t>2021-11-24 12:08:49 </t>
  </si>
  <si>
    <t>Al día 09/12/2021 tiene 10 días.</t>
  </si>
  <si>
    <t>CUERPO DE BOMBEROS VOLUNTARIOS DE PUERTO RICO - META  </t>
  </si>
  <si>
    <t>CAC. solicitud concepto.pdf </t>
  </si>
  <si>
    <t>20211140116512  </t>
  </si>
  <si>
    <t>2021-11-24 19:49:17 </t>
  </si>
  <si>
    <t>CUERPO DE BOMBEROS VOLUNTARIOS DE EL BANCO  </t>
  </si>
  <si>
    <t>CAC. Solicitud Póliza de Accidente Personales </t>
  </si>
  <si>
    <t>20211140116542  </t>
  </si>
  <si>
    <t>2021-11-24 20:22:21 </t>
  </si>
  <si>
    <t>CUERPO DE BOMBEROS VOLUNTARIOS DE SABANETA CUERPO DE BOMBEROS VOLUNTARIOS DE SABANETA  </t>
  </si>
  <si>
    <t>CAC. INQUIETUD PROCESO CERTIFICACION SEGURIDAD HUMANA Y SISTEMAS DE PROTECCION CONTRA INCENDIOS. </t>
  </si>
  <si>
    <t>20211140116592  </t>
  </si>
  <si>
    <t>2021-11-25 10:52:42 </t>
  </si>
  <si>
    <t>Al día 09/12/2021 tiene 9 días.</t>
  </si>
  <si>
    <t>CUERPO DE BOMBEROS VOLUNTARIOS DE NUEVO COLON BOYACA  </t>
  </si>
  <si>
    <t>CAC. SOLICITUD ASCESORIA PROYECTO ESTACION DE BOMBEROS </t>
  </si>
  <si>
    <t>20211140116622  </t>
  </si>
  <si>
    <t>2021-11-25 12:01:56 </t>
  </si>
  <si>
    <t>CUERPO DE BOMBEROS VOLUNTARIOS DE FRESNO  </t>
  </si>
  <si>
    <t>CAC. Solicitud para reclamación de póliza de vida de Bombero </t>
  </si>
  <si>
    <t>20211140116652  </t>
  </si>
  <si>
    <t>2021-11-25 12:18:31 </t>
  </si>
  <si>
    <t>FRANCY LORENA SUAREZ GASCA </t>
  </si>
  <si>
    <t>CAC. Presentación de Inconformidad </t>
  </si>
  <si>
    <t>20211140116682  </t>
  </si>
  <si>
    <t>2021-11-25 12:38:02 </t>
  </si>
  <si>
    <t>MINISTERIO DE CIENCIA TECNOLOGIA E INNOVACION  </t>
  </si>
  <si>
    <t>CAC. Respuesta a su solicitud radicado Ministerio de Ciencia, Tecnología e Innovación 20214020742462 </t>
  </si>
  <si>
    <t>20211140116832  </t>
  </si>
  <si>
    <t>2021-11-26 12:40:34 </t>
  </si>
  <si>
    <t>Al día 09/12/2021 tiene 8 días.</t>
  </si>
  <si>
    <t>CAC. Solicitud al área jurídica </t>
  </si>
  <si>
    <t>20211140116892  </t>
  </si>
  <si>
    <t>2021-11-26 15:58:30 </t>
  </si>
  <si>
    <t>CUERPO DE BOMBEROS VOLUNTARIOS DE SIBATE CONSEJO DE OFICIALES  </t>
  </si>
  <si>
    <t>CAC.RESPUESTA FUNCIÓN PÚBLICA RAD. 20212040422791 </t>
  </si>
  <si>
    <t>Ronny Estiven Romero Velandia </t>
  </si>
  <si>
    <t>20211140116912  </t>
  </si>
  <si>
    <t>2021-11-26 16:09:21 </t>
  </si>
  <si>
    <t>CUERPO DE BOMBEROS VOLUNTARIOS DE TIERRALTA  </t>
  </si>
  <si>
    <t>CAC. SOLICITUD VISITA DNBC Y PROCURADURIA AL DEPARTAMENTO DE CORDOBA </t>
  </si>
  <si>
    <t>20211140116922  </t>
  </si>
  <si>
    <t>2021-11-26 16:13:43 </t>
  </si>
  <si>
    <t>CAC.Traslado por Competencia Derecho de Petición código 2021-227072-82111-NC Radicado: 2021ER0167885 -C- Oficio 2021EE0204689 </t>
  </si>
  <si>
    <t>20211140116932  </t>
  </si>
  <si>
    <t>2021-11-26 16:29:24 </t>
  </si>
  <si>
    <t>PARA TRAMITAR, DAR TRASALDO A LA OFICIAN DE CONTROL INTERNO DISCIPLINARIO DEL COB DE BOGOTA</t>
  </si>
  <si>
    <t>ALCALDIA APULO CUNDINAMARCA </t>
  </si>
  <si>
    <t>CAC. RESPUESTA A SU SOLICITUD </t>
  </si>
  <si>
    <t>20211140116942  </t>
  </si>
  <si>
    <t>2021-11-26 16:48:21 </t>
  </si>
  <si>
    <t>cac. Formato ajustado FOMBOMA Cuerpo de Bomberos Voluntarios de Galapa </t>
  </si>
  <si>
    <t>20211140116952  </t>
  </si>
  <si>
    <t>2021-11-26 16:56:29 </t>
  </si>
  <si>
    <t>GERMAN BARRERO TORRES </t>
  </si>
  <si>
    <t>CAC. RESPUESTA FUNCIÓN PÚBLICA RAD. 20212040423091 </t>
  </si>
  <si>
    <t>20211140116962  </t>
  </si>
  <si>
    <t>2021-11-26 17:17:45 </t>
  </si>
  <si>
    <t>franklin rolando cano valcarcel  </t>
  </si>
  <si>
    <t>20219000116982  </t>
  </si>
  <si>
    <t>2021-11-29 06:30:28 </t>
  </si>
  <si>
    <t>Al día 10/12/2021 tiene 8 días.</t>
  </si>
  <si>
    <t>CUERPO DE BOMBEROS VOLUNTARIOS DE GUAMAL  </t>
  </si>
  <si>
    <t>20211140117042  </t>
  </si>
  <si>
    <t>2021-11-29 12:55:22 </t>
  </si>
  <si>
    <t>CAC. tema Cuerpo de Bomberos Voluntarios la Virginia Risaralda Inspección, Vigilancia y Control </t>
  </si>
  <si>
    <t>PETICIóN DE CONSULTA </t>
  </si>
  <si>
    <t>20211140117212  </t>
  </si>
  <si>
    <t>2021-11-29 22:16:18 </t>
  </si>
  <si>
    <t>CAC. RESPUESTA FUNCIÓN PÚBLICA RAD. 20212040424741 </t>
  </si>
  <si>
    <t>20211140117242  </t>
  </si>
  <si>
    <t>2021-11-29 23:13:10 </t>
  </si>
  <si>
    <t>MAURICIO HERNANDEZ TABARES </t>
  </si>
  <si>
    <t>CAC. Solicitud de Información Secretaría de Planeación-Bello Antioquia </t>
  </si>
  <si>
    <t>20211140117352  </t>
  </si>
  <si>
    <t>2021-11-30 12:51:07 </t>
  </si>
  <si>
    <t>CORPORACION PRODESARROLLO Y SEGURIDAD DE GIRARDOT  </t>
  </si>
  <si>
    <t>CAC. solicitud de concepto </t>
  </si>
  <si>
    <t>20211140117362  </t>
  </si>
  <si>
    <t>2021-11-30 13:05:18 </t>
  </si>
  <si>
    <t>CAC. Derecho de peticion </t>
  </si>
  <si>
    <t>20211140117382  </t>
  </si>
  <si>
    <t>2021-11-30 13:13:37 </t>
  </si>
  <si>
    <t>Inspección, Vigilancia y Control</t>
  </si>
  <si>
    <t>FE: Solicitud certificación  </t>
  </si>
  <si>
    <t>FE: QUEJA COMANDANTE DE BOMBEROS DE SALAMINA CALDAS </t>
  </si>
  <si>
    <t>FE: Vulneración por presuntas violaciones al principio de participación sindical equitativa Ministerio del interior ,Dirección Nacional de bomberos contra asociaciones sindicales Aeronáutica Civil (ASERPACI,SINTRAERONAUTICO,UNIBOMB); Transparencia en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</si>
</sst>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
    <numFmt numFmtId="165" formatCode="&quot;$&quot;\ #,##0.00"/>
  </numFmts>
  <fonts count="11" x14ac:knownFonts="1">
    <font>
      <sz val="11"/>
      <color theme="1"/>
      <name val="Calibri"/>
      <family val="2"/>
      <scheme val="minor"/>
    </font>
    <font>
      <u/>
      <sz val="11"/>
      <color theme="10"/>
      <name val="Calibri"/>
      <family val="2"/>
      <scheme val="minor"/>
    </font>
    <font>
      <b/>
      <sz val="11"/>
      <color theme="1"/>
      <name val="Calibri"/>
      <family val="2"/>
      <scheme val="minor"/>
    </font>
    <font>
      <b/>
      <sz val="10"/>
      <name val="Calibri"/>
      <family val="2"/>
      <scheme val="minor"/>
    </font>
    <font>
      <sz val="10"/>
      <color theme="1"/>
      <name val="Calibri"/>
      <family val="2"/>
      <scheme val="minor"/>
    </font>
    <font>
      <sz val="10"/>
      <name val="Calibri"/>
      <family val="2"/>
      <scheme val="minor"/>
    </font>
    <font>
      <sz val="8"/>
      <color rgb="FF000000"/>
      <name val="Arial"/>
      <family val="2"/>
    </font>
    <font>
      <sz val="11"/>
      <color rgb="FF000000"/>
      <name val="Calibri"/>
      <family val="2"/>
      <scheme val="minor"/>
    </font>
    <font>
      <b/>
      <sz val="11"/>
      <name val="Calibri"/>
      <family val="2"/>
      <scheme val="minor"/>
    </font>
    <font>
      <sz val="11"/>
      <name val="Calibri"/>
      <family val="2"/>
      <scheme val="minor"/>
    </font>
    <font>
      <sz val="8"/>
      <name val="Verdana"/>
      <family val="2"/>
    </font>
  </fonts>
  <fills count="10">
    <fill>
      <patternFill patternType="none"/>
    </fill>
    <fill>
      <patternFill patternType="gray125"/>
    </fill>
    <fill>
      <patternFill patternType="solid">
        <fgColor rgb="FF00B0F0"/>
        <bgColor indexed="64"/>
      </patternFill>
    </fill>
    <fill>
      <patternFill patternType="solid">
        <fgColor rgb="FF00B0F0"/>
        <bgColor theme="4" tint="0.79998168889431442"/>
      </patternFill>
    </fill>
    <fill>
      <patternFill patternType="solid">
        <fgColor theme="3" tint="0.79998168889431442"/>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
      <patternFill patternType="solid">
        <fgColor rgb="FFFFFFFF"/>
        <bgColor indexed="64"/>
      </patternFill>
    </fill>
    <fill>
      <patternFill patternType="solid">
        <fgColor theme="0"/>
        <bgColor indexed="64"/>
      </patternFill>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139">
    <xf numFmtId="0" fontId="0" fillId="0" borderId="0" xfId="0"/>
    <xf numFmtId="0" fontId="0" fillId="0" borderId="5" xfId="0" applyBorder="1" applyAlignment="1">
      <alignment horizontal="center" vertical="center" wrapText="1"/>
    </xf>
    <xf numFmtId="0" fontId="2" fillId="3" borderId="1" xfId="0" applyFont="1" applyFill="1" applyBorder="1" applyAlignment="1">
      <alignment horizontal="center" vertical="center" wrapText="1"/>
    </xf>
    <xf numFmtId="9" fontId="0" fillId="0" borderId="0" xfId="0" applyNumberFormat="1" applyAlignment="1">
      <alignment horizontal="center" vertical="center" wrapText="1"/>
    </xf>
    <xf numFmtId="0" fontId="0" fillId="0" borderId="4" xfId="0" applyBorder="1" applyAlignment="1">
      <alignment horizontal="center" vertical="center" wrapText="1"/>
    </xf>
    <xf numFmtId="0" fontId="0" fillId="0" borderId="4" xfId="0" applyFill="1" applyBorder="1" applyAlignment="1">
      <alignment horizontal="center" vertical="center" wrapText="1"/>
    </xf>
    <xf numFmtId="0" fontId="3"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4" xfId="0" applyFill="1" applyBorder="1" applyAlignment="1">
      <alignment horizontal="center" vertical="center"/>
    </xf>
    <xf numFmtId="0" fontId="0" fillId="5" borderId="4" xfId="0" applyFill="1" applyBorder="1" applyAlignment="1">
      <alignment horizontal="center" vertical="center"/>
    </xf>
    <xf numFmtId="0" fontId="0" fillId="2" borderId="4" xfId="0" applyFill="1" applyBorder="1" applyAlignment="1">
      <alignment horizontal="center" vertical="center"/>
    </xf>
    <xf numFmtId="0" fontId="0" fillId="6" borderId="4" xfId="0" applyFill="1" applyBorder="1" applyAlignment="1">
      <alignment horizontal="center" vertical="center"/>
    </xf>
    <xf numFmtId="0" fontId="0" fillId="7" borderId="4" xfId="0" applyFill="1" applyBorder="1" applyAlignment="1">
      <alignment horizontal="center" vertical="center"/>
    </xf>
    <xf numFmtId="0" fontId="2" fillId="3" borderId="2" xfId="0" applyFont="1" applyFill="1" applyBorder="1" applyAlignment="1">
      <alignment horizontal="center" vertical="center" wrapText="1"/>
    </xf>
    <xf numFmtId="0" fontId="2" fillId="2" borderId="6" xfId="0" applyFont="1" applyFill="1" applyBorder="1" applyAlignment="1">
      <alignment vertical="center" wrapText="1"/>
    </xf>
    <xf numFmtId="0" fontId="2" fillId="2" borderId="7" xfId="0" applyFont="1" applyFill="1" applyBorder="1" applyAlignment="1">
      <alignment horizontal="center" vertical="center" wrapText="1"/>
    </xf>
    <xf numFmtId="0" fontId="0" fillId="0" borderId="3" xfId="0" applyBorder="1" applyAlignment="1">
      <alignment vertical="center" wrapText="1"/>
    </xf>
    <xf numFmtId="0" fontId="0" fillId="0" borderId="3" xfId="0" applyBorder="1" applyAlignment="1">
      <alignment horizontal="left" vertical="center" wrapText="1"/>
    </xf>
    <xf numFmtId="0" fontId="0" fillId="0" borderId="5" xfId="0" applyNumberFormat="1" applyBorder="1" applyAlignment="1">
      <alignment horizontal="center" vertical="center" wrapText="1"/>
    </xf>
    <xf numFmtId="0" fontId="3" fillId="0" borderId="4" xfId="0" applyFont="1" applyFill="1" applyBorder="1" applyAlignment="1">
      <alignment horizontal="center" vertical="center" wrapText="1"/>
    </xf>
    <xf numFmtId="1" fontId="3" fillId="0" borderId="4" xfId="0" applyNumberFormat="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1" fontId="4" fillId="0" borderId="0" xfId="0" applyNumberFormat="1" applyFont="1" applyFill="1" applyBorder="1" applyAlignment="1">
      <alignment horizontal="center" vertical="center" wrapText="1"/>
    </xf>
    <xf numFmtId="14" fontId="5" fillId="0" borderId="0" xfId="0" applyNumberFormat="1" applyFont="1" applyFill="1" applyBorder="1" applyAlignment="1">
      <alignment horizontal="center" vertical="center" wrapText="1"/>
    </xf>
    <xf numFmtId="1" fontId="5" fillId="0" borderId="0" xfId="0" applyNumberFormat="1"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8" xfId="0" applyBorder="1" applyAlignment="1">
      <alignment horizontal="center" vertical="center"/>
    </xf>
    <xf numFmtId="0" fontId="7" fillId="8" borderId="9" xfId="0" applyFont="1" applyFill="1" applyBorder="1" applyAlignment="1">
      <alignment horizontal="center" vertical="center" wrapText="1"/>
    </xf>
    <xf numFmtId="0" fontId="7" fillId="8" borderId="10" xfId="0" applyFont="1" applyFill="1" applyBorder="1" applyAlignment="1">
      <alignment horizontal="center" vertical="center" wrapText="1"/>
    </xf>
    <xf numFmtId="0" fontId="7" fillId="0" borderId="10" xfId="0" applyFont="1" applyBorder="1" applyAlignment="1">
      <alignment horizontal="center" vertical="center"/>
    </xf>
    <xf numFmtId="0" fontId="8"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Alignment="1">
      <alignment wrapText="1"/>
    </xf>
    <xf numFmtId="0" fontId="0" fillId="0" borderId="3" xfId="0" applyBorder="1" applyAlignment="1">
      <alignment horizontal="left" wrapText="1"/>
    </xf>
    <xf numFmtId="0" fontId="2" fillId="2" borderId="11" xfId="0" applyFont="1" applyFill="1" applyBorder="1" applyAlignment="1">
      <alignment vertical="center" wrapText="1"/>
    </xf>
    <xf numFmtId="0" fontId="2" fillId="2" borderId="12" xfId="0" applyFont="1" applyFill="1" applyBorder="1" applyAlignment="1">
      <alignment horizontal="center" vertical="center" wrapText="1"/>
    </xf>
    <xf numFmtId="0" fontId="0" fillId="0" borderId="6" xfId="0" applyBorder="1" applyAlignment="1">
      <alignment horizontal="left" wrapText="1"/>
    </xf>
    <xf numFmtId="0" fontId="0" fillId="0" borderId="7" xfId="0" applyNumberFormat="1" applyBorder="1" applyAlignment="1">
      <alignment horizontal="center" vertical="center" wrapText="1"/>
    </xf>
    <xf numFmtId="0" fontId="0" fillId="0" borderId="0" xfId="0" applyBorder="1" applyAlignment="1">
      <alignment wrapText="1"/>
    </xf>
    <xf numFmtId="9" fontId="0" fillId="0" borderId="0" xfId="0" applyNumberFormat="1" applyAlignment="1">
      <alignment wrapText="1"/>
    </xf>
    <xf numFmtId="9" fontId="2" fillId="2" borderId="7" xfId="0" applyNumberFormat="1" applyFont="1" applyFill="1" applyBorder="1" applyAlignment="1">
      <alignment horizontal="center" vertical="center" wrapText="1"/>
    </xf>
    <xf numFmtId="9" fontId="0" fillId="0" borderId="0" xfId="0" applyNumberFormat="1" applyAlignment="1">
      <alignment horizontal="center" wrapText="1"/>
    </xf>
    <xf numFmtId="9" fontId="2" fillId="3" borderId="2" xfId="0" applyNumberFormat="1" applyFont="1" applyFill="1" applyBorder="1" applyAlignment="1">
      <alignment horizontal="center" vertical="center" wrapText="1"/>
    </xf>
    <xf numFmtId="9" fontId="2" fillId="9" borderId="13" xfId="0" applyNumberFormat="1" applyFont="1" applyFill="1" applyBorder="1" applyAlignment="1">
      <alignment horizontal="center" vertical="center" wrapText="1"/>
    </xf>
    <xf numFmtId="165" fontId="0" fillId="0" borderId="0" xfId="0" applyNumberFormat="1" applyAlignment="1">
      <alignment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0" fontId="0" fillId="0" borderId="0" xfId="0" applyFill="1" applyAlignment="1">
      <alignment wrapText="1"/>
    </xf>
    <xf numFmtId="0" fontId="0" fillId="0" borderId="5" xfId="0" applyNumberFormat="1" applyFill="1" applyBorder="1" applyAlignment="1">
      <alignment horizontal="center" vertical="center" wrapText="1"/>
    </xf>
    <xf numFmtId="9" fontId="0" fillId="0" borderId="0" xfId="0" applyNumberFormat="1" applyFill="1" applyAlignment="1">
      <alignment horizontal="center" vertical="center" wrapText="1"/>
    </xf>
    <xf numFmtId="0" fontId="0" fillId="0" borderId="3" xfId="0" applyFill="1" applyBorder="1" applyAlignment="1">
      <alignment horizontal="left" wrapText="1"/>
    </xf>
    <xf numFmtId="0" fontId="0" fillId="0" borderId="0" xfId="0" pivotButton="1"/>
    <xf numFmtId="0" fontId="0" fillId="0" borderId="0" xfId="0" applyAlignment="1">
      <alignment horizontal="left"/>
    </xf>
    <xf numFmtId="0" fontId="0" fillId="0" borderId="0" xfId="0" applyNumberFormat="1"/>
    <xf numFmtId="9" fontId="2" fillId="3" borderId="14" xfId="0" applyNumberFormat="1" applyFont="1" applyFill="1" applyBorder="1" applyAlignment="1">
      <alignment horizontal="center" vertical="center" wrapText="1"/>
    </xf>
    <xf numFmtId="9" fontId="2" fillId="2" borderId="15" xfId="0" applyNumberFormat="1" applyFont="1" applyFill="1" applyBorder="1" applyAlignment="1">
      <alignment horizontal="center" vertical="center" wrapText="1"/>
    </xf>
    <xf numFmtId="0" fontId="0" fillId="0" borderId="3" xfId="0" applyBorder="1" applyAlignment="1">
      <alignment horizontal="left" vertical="center"/>
    </xf>
    <xf numFmtId="0" fontId="0" fillId="0" borderId="5" xfId="0" applyNumberFormat="1" applyBorder="1" applyAlignment="1">
      <alignment horizontal="center" vertical="center"/>
    </xf>
    <xf numFmtId="0" fontId="0"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164" fontId="4" fillId="0" borderId="4" xfId="0" applyNumberFormat="1" applyFont="1" applyFill="1" applyBorder="1" applyAlignment="1">
      <alignment horizontal="center" vertical="center" wrapText="1"/>
    </xf>
    <xf numFmtId="1" fontId="6" fillId="0" borderId="4" xfId="0" applyNumberFormat="1" applyFont="1" applyFill="1" applyBorder="1" applyAlignment="1">
      <alignment horizontal="center" vertical="center"/>
    </xf>
    <xf numFmtId="1" fontId="5"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1" fontId="6" fillId="0" borderId="4"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14" fontId="4" fillId="0" borderId="4"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0" fontId="9" fillId="0" borderId="4" xfId="2" applyFont="1" applyFill="1" applyBorder="1" applyAlignment="1">
      <alignment horizontal="left" vertical="center" wrapText="1"/>
    </xf>
    <xf numFmtId="0" fontId="10" fillId="0" borderId="4" xfId="0" applyFont="1" applyFill="1" applyBorder="1" applyAlignment="1">
      <alignment horizontal="left" vertical="center" wrapText="1"/>
    </xf>
    <xf numFmtId="0" fontId="9" fillId="0" borderId="4" xfId="0" applyFont="1" applyFill="1" applyBorder="1"/>
    <xf numFmtId="0" fontId="9"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1" fontId="8" fillId="0" borderId="4" xfId="0" applyNumberFormat="1" applyFont="1" applyFill="1" applyBorder="1" applyAlignment="1">
      <alignment horizontal="center" vertical="center" wrapText="1"/>
    </xf>
    <xf numFmtId="164" fontId="8" fillId="0" borderId="4" xfId="0" applyNumberFormat="1" applyFont="1" applyFill="1" applyBorder="1" applyAlignment="1">
      <alignment horizontal="center" vertical="center" wrapText="1"/>
    </xf>
    <xf numFmtId="14" fontId="8" fillId="0" borderId="4"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14" fontId="9" fillId="0" borderId="0" xfId="0" applyNumberFormat="1" applyFont="1" applyFill="1" applyBorder="1" applyAlignment="1">
      <alignment horizontal="center" vertical="center" wrapText="1"/>
    </xf>
    <xf numFmtId="1" fontId="9" fillId="0" borderId="0" xfId="0" applyNumberFormat="1" applyFont="1" applyFill="1" applyBorder="1" applyAlignment="1">
      <alignment horizontal="center" vertical="center" wrapText="1"/>
    </xf>
    <xf numFmtId="164" fontId="9" fillId="0" borderId="0" xfId="0" applyNumberFormat="1"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4" xfId="2" applyFont="1" applyFill="1" applyBorder="1" applyAlignment="1">
      <alignment horizontal="center" vertical="center" wrapText="1"/>
    </xf>
    <xf numFmtId="0" fontId="0" fillId="6" borderId="4" xfId="0" applyFont="1" applyFill="1" applyBorder="1" applyAlignment="1">
      <alignment horizontal="center" vertical="center" wrapText="1"/>
    </xf>
    <xf numFmtId="1" fontId="7" fillId="6" borderId="0" xfId="0" applyNumberFormat="1" applyFont="1" applyFill="1" applyAlignment="1">
      <alignment horizontal="center" vertical="center"/>
    </xf>
    <xf numFmtId="164" fontId="0" fillId="6" borderId="4" xfId="0" applyNumberFormat="1" applyFont="1" applyFill="1" applyBorder="1" applyAlignment="1">
      <alignment horizontal="center" vertical="center" wrapText="1"/>
    </xf>
    <xf numFmtId="0" fontId="7" fillId="6" borderId="0" xfId="0" applyFont="1" applyFill="1" applyAlignment="1">
      <alignment horizontal="center" vertical="center"/>
    </xf>
    <xf numFmtId="49" fontId="0" fillId="6" borderId="4" xfId="0" applyNumberFormat="1" applyFont="1" applyFill="1" applyBorder="1" applyAlignment="1">
      <alignment horizontal="center" vertical="center" wrapText="1"/>
    </xf>
    <xf numFmtId="0" fontId="9" fillId="6" borderId="4" xfId="0" applyFont="1" applyFill="1" applyBorder="1" applyAlignment="1">
      <alignment horizontal="center" vertical="center"/>
    </xf>
    <xf numFmtId="0" fontId="7" fillId="6" borderId="4" xfId="0" applyFont="1" applyFill="1" applyBorder="1" applyAlignment="1">
      <alignment horizontal="center" vertical="center" wrapText="1"/>
    </xf>
    <xf numFmtId="14" fontId="0" fillId="6" borderId="4" xfId="0" applyNumberFormat="1" applyFont="1" applyFill="1" applyBorder="1" applyAlignment="1">
      <alignment horizontal="center" vertical="center" wrapText="1"/>
    </xf>
    <xf numFmtId="164" fontId="9" fillId="6" borderId="4" xfId="0" applyNumberFormat="1" applyFont="1" applyFill="1" applyBorder="1" applyAlignment="1">
      <alignment horizontal="center" vertical="center" wrapText="1"/>
    </xf>
    <xf numFmtId="14" fontId="9" fillId="6" borderId="4" xfId="0" applyNumberFormat="1" applyFont="1" applyFill="1" applyBorder="1" applyAlignment="1">
      <alignment horizontal="center" vertical="center" wrapText="1"/>
    </xf>
    <xf numFmtId="1" fontId="0" fillId="6" borderId="0" xfId="0" applyNumberFormat="1" applyFont="1" applyFill="1" applyAlignment="1">
      <alignment horizontal="center" vertical="center"/>
    </xf>
    <xf numFmtId="0" fontId="0" fillId="6" borderId="4"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4" xfId="2" applyFont="1" applyFill="1" applyBorder="1" applyAlignment="1">
      <alignment horizontal="center" vertical="center" wrapText="1"/>
    </xf>
    <xf numFmtId="0" fontId="0" fillId="2" borderId="4" xfId="0" applyFont="1" applyFill="1" applyBorder="1" applyAlignment="1">
      <alignment horizontal="center" vertical="center" wrapText="1"/>
    </xf>
    <xf numFmtId="1" fontId="7" fillId="2" borderId="4" xfId="0" applyNumberFormat="1" applyFont="1" applyFill="1" applyBorder="1" applyAlignment="1">
      <alignment horizontal="center" vertical="center"/>
    </xf>
    <xf numFmtId="164" fontId="0" fillId="2" borderId="4" xfId="0" applyNumberFormat="1" applyFont="1" applyFill="1" applyBorder="1" applyAlignment="1">
      <alignment horizontal="center" vertical="center" wrapText="1"/>
    </xf>
    <xf numFmtId="1" fontId="9"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49" fontId="0" fillId="2" borderId="4" xfId="0" applyNumberFormat="1" applyFont="1" applyFill="1" applyBorder="1" applyAlignment="1">
      <alignment horizontal="center" vertical="center" wrapText="1"/>
    </xf>
    <xf numFmtId="0" fontId="9" fillId="2" borderId="4" xfId="0" applyFont="1" applyFill="1" applyBorder="1" applyAlignment="1">
      <alignment horizontal="center" vertical="center"/>
    </xf>
    <xf numFmtId="14" fontId="0" fillId="2" borderId="4" xfId="0" applyNumberFormat="1" applyFont="1" applyFill="1" applyBorder="1" applyAlignment="1">
      <alignment horizontal="center" vertical="center" wrapText="1"/>
    </xf>
    <xf numFmtId="1" fontId="0" fillId="2" borderId="4" xfId="0" applyNumberFormat="1" applyFont="1" applyFill="1" applyBorder="1" applyAlignment="1">
      <alignment horizontal="center" vertical="center" wrapText="1"/>
    </xf>
    <xf numFmtId="164" fontId="9" fillId="2" borderId="4" xfId="0" applyNumberFormat="1" applyFont="1" applyFill="1" applyBorder="1" applyAlignment="1">
      <alignment horizontal="center" vertical="center" wrapText="1"/>
    </xf>
    <xf numFmtId="14" fontId="9"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0" xfId="0" applyFont="1" applyFill="1" applyAlignment="1">
      <alignment horizontal="center" vertical="center" wrapText="1"/>
    </xf>
    <xf numFmtId="0" fontId="9" fillId="7" borderId="4" xfId="0" applyFont="1" applyFill="1" applyBorder="1" applyAlignment="1">
      <alignment horizontal="center" vertical="center" wrapText="1"/>
    </xf>
    <xf numFmtId="0" fontId="9" fillId="7" borderId="4" xfId="2" applyFont="1" applyFill="1" applyBorder="1" applyAlignment="1">
      <alignment horizontal="center" vertical="center" wrapText="1"/>
    </xf>
    <xf numFmtId="0" fontId="0" fillId="7" borderId="4" xfId="0" applyFont="1" applyFill="1" applyBorder="1" applyAlignment="1">
      <alignment horizontal="center" vertical="center" wrapText="1"/>
    </xf>
    <xf numFmtId="1" fontId="7" fillId="7" borderId="4" xfId="0" applyNumberFormat="1" applyFont="1" applyFill="1" applyBorder="1" applyAlignment="1">
      <alignment horizontal="center" vertical="center"/>
    </xf>
    <xf numFmtId="164" fontId="0" fillId="7" borderId="4" xfId="0" applyNumberFormat="1" applyFont="1" applyFill="1" applyBorder="1" applyAlignment="1">
      <alignment horizontal="center" vertical="center" wrapText="1"/>
    </xf>
    <xf numFmtId="1" fontId="7" fillId="7" borderId="0" xfId="0" applyNumberFormat="1" applyFont="1" applyFill="1" applyAlignment="1">
      <alignment horizontal="center" vertical="center"/>
    </xf>
    <xf numFmtId="49" fontId="0" fillId="7" borderId="4" xfId="0" applyNumberFormat="1" applyFont="1" applyFill="1" applyBorder="1" applyAlignment="1">
      <alignment horizontal="center" vertical="center" wrapText="1"/>
    </xf>
    <xf numFmtId="0" fontId="9" fillId="7" borderId="4" xfId="0" applyFont="1" applyFill="1" applyBorder="1" applyAlignment="1">
      <alignment horizontal="center" vertical="center"/>
    </xf>
    <xf numFmtId="0" fontId="9" fillId="5" borderId="4" xfId="0" applyFont="1" applyFill="1" applyBorder="1" applyAlignment="1">
      <alignment horizontal="center" vertical="center" wrapText="1"/>
    </xf>
    <xf numFmtId="0" fontId="9" fillId="5" borderId="4" xfId="2" applyFont="1" applyFill="1" applyBorder="1" applyAlignment="1">
      <alignment horizontal="center" vertical="center" wrapText="1"/>
    </xf>
    <xf numFmtId="0" fontId="0" fillId="5" borderId="4" xfId="0" applyFont="1" applyFill="1" applyBorder="1" applyAlignment="1">
      <alignment horizontal="center" vertical="center" wrapText="1"/>
    </xf>
    <xf numFmtId="1" fontId="7" fillId="5" borderId="4" xfId="0" applyNumberFormat="1" applyFont="1" applyFill="1" applyBorder="1" applyAlignment="1">
      <alignment horizontal="center" vertical="center"/>
    </xf>
    <xf numFmtId="164" fontId="0" fillId="5" borderId="4" xfId="0" applyNumberFormat="1" applyFont="1" applyFill="1" applyBorder="1" applyAlignment="1">
      <alignment horizontal="center" vertical="center" wrapText="1"/>
    </xf>
    <xf numFmtId="0" fontId="9" fillId="5" borderId="4" xfId="0" applyFont="1" applyFill="1" applyBorder="1" applyAlignment="1">
      <alignment horizontal="center" vertical="center"/>
    </xf>
    <xf numFmtId="14" fontId="0" fillId="5" borderId="4" xfId="0" applyNumberFormat="1" applyFont="1" applyFill="1" applyBorder="1" applyAlignment="1">
      <alignment horizontal="center" vertical="center" wrapText="1"/>
    </xf>
    <xf numFmtId="1" fontId="9" fillId="5" borderId="4" xfId="0" applyNumberFormat="1" applyFont="1" applyFill="1" applyBorder="1" applyAlignment="1">
      <alignment horizontal="center" vertical="center" wrapText="1"/>
    </xf>
    <xf numFmtId="164" fontId="9" fillId="5" borderId="4" xfId="0" applyNumberFormat="1" applyFont="1" applyFill="1" applyBorder="1" applyAlignment="1">
      <alignment horizontal="center" vertical="center" wrapText="1"/>
    </xf>
    <xf numFmtId="14" fontId="9" fillId="5" borderId="4" xfId="0" applyNumberFormat="1" applyFont="1" applyFill="1" applyBorder="1" applyAlignment="1">
      <alignment horizontal="center" vertical="center" wrapText="1"/>
    </xf>
  </cellXfs>
  <cellStyles count="3">
    <cellStyle name="Hipervínculo" xfId="2" builtinId="8"/>
    <cellStyle name="Hyperlink" xfId="1"/>
    <cellStyle name="Normal" xfId="0" builtinId="0"/>
  </cellStyles>
  <dxfs count="196">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alignment horizontal="center" readingOrder="0"/>
    </dxf>
    <dxf>
      <alignment vertical="center" readingOrder="0"/>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alignment wrapText="1" readingOrder="0"/>
    </dxf>
    <dxf>
      <alignment wrapText="1" readingOrder="0"/>
    </dxf>
    <dxf>
      <alignment wrapText="1" readingOrder="0"/>
    </dxf>
    <dxf>
      <alignment wrapText="1" readingOrder="0"/>
    </dxf>
    <dxf>
      <alignment wrapText="1" readingOrder="0"/>
    </dxf>
    <dxf>
      <alignment wrapText="1" readingOrder="0"/>
    </dxf>
    <dxf>
      <font>
        <b/>
      </font>
      <fill>
        <patternFill patternType="solid">
          <fgColor indexed="64"/>
          <bgColor rgb="FF00B0F0"/>
        </patternFill>
      </fill>
      <alignment vertical="center" wrapText="1" readingOrder="0"/>
    </dxf>
    <dxf>
      <font>
        <b/>
      </font>
      <fill>
        <patternFill patternType="solid">
          <fgColor theme="4" tint="0.79998168889431442"/>
          <bgColor rgb="FF00B0F0"/>
        </patternFill>
      </fill>
      <alignment horizontal="center" vertical="center" wrapText="1" readingOrder="0"/>
    </dxf>
    <dxf>
      <alignment vertical="center" readingOrder="0"/>
    </dxf>
    <dxf>
      <alignment horizontal="center" readingOrder="0"/>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font>
        <b/>
      </font>
      <fill>
        <patternFill patternType="solid">
          <fgColor indexed="64"/>
          <bgColor rgb="FF00B0F0"/>
        </patternFill>
      </fill>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font>
      <fill>
        <patternFill patternType="solid">
          <fgColor theme="4" tint="0.79998168889431442"/>
          <bgColor rgb="FF00B0F0"/>
        </patternFill>
      </fill>
      <alignment horizontal="center" vertical="center"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alignment horizontal="center" readingOrder="0"/>
    </dxf>
    <dxf>
      <font>
        <b/>
      </font>
      <fill>
        <patternFill patternType="solid">
          <fgColor indexed="64"/>
          <bgColor rgb="FF00B0F0"/>
        </patternFill>
      </fill>
      <alignment vertical="center" wrapText="1" readingOrder="0"/>
    </dxf>
    <dxf>
      <font>
        <b/>
      </font>
      <fill>
        <patternFill patternType="solid">
          <fgColor theme="4" tint="0.79998168889431442"/>
          <bgColor rgb="FF00B0F0"/>
        </patternFill>
      </fill>
      <alignment horizontal="center" vertical="center" wrapText="1" readingOrder="0"/>
    </dxf>
    <dxf>
      <alignment vertical="center" readingOrder="0"/>
    </dxf>
    <dxf>
      <alignment horizontal="center" readingOrder="0"/>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alignment wrapText="1" readingOrder="0"/>
    </dxf>
    <dxf>
      <alignment wrapText="1" readingOrder="0"/>
    </dxf>
    <dxf>
      <alignment wrapText="1" readingOrder="0"/>
    </dxf>
    <dxf>
      <alignment wrapText="1" readingOrder="0"/>
    </dxf>
    <dxf>
      <alignment wrapText="1" readingOrder="0"/>
    </dxf>
    <dxf>
      <alignment wrapText="1" readingOrder="0"/>
    </dxf>
    <dxf>
      <font>
        <b/>
      </font>
      <fill>
        <patternFill patternType="solid">
          <fgColor indexed="64"/>
          <bgColor rgb="FF00B0F0"/>
        </patternFill>
      </fill>
      <alignment vertical="center" wrapText="1" readingOrder="0"/>
    </dxf>
    <dxf>
      <font>
        <b/>
      </font>
      <fill>
        <patternFill patternType="solid">
          <fgColor theme="4" tint="0.79998168889431442"/>
          <bgColor rgb="FF00B0F0"/>
        </patternFill>
      </fill>
      <alignment horizontal="center" vertical="center" wrapText="1" readingOrder="0"/>
    </dxf>
    <dxf>
      <alignment vertic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font>
        <b/>
      </font>
      <fill>
        <patternFill patternType="solid">
          <fgColor indexed="64"/>
          <bgColor rgb="FF00B0F0"/>
        </patternFill>
      </fill>
      <alignment vertical="center" wrapText="1" readingOrder="0"/>
    </dxf>
    <dxf>
      <font>
        <b/>
      </font>
      <fill>
        <patternFill patternType="solid">
          <fgColor theme="4" tint="0.79998168889431442"/>
          <bgColor rgb="FF00B0F0"/>
        </patternFill>
      </fill>
      <alignment horizontal="center" vertical="center" wrapText="1" readingOrder="0"/>
    </dxf>
    <dxf>
      <fill>
        <patternFill patternType="none">
          <bgColor auto="1"/>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alignment horizontal="center" readingOrder="0"/>
    </dxf>
    <dxf>
      <alignment vertical="center" readingOrder="0"/>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alignment wrapText="1" readingOrder="0"/>
    </dxf>
    <dxf>
      <alignment wrapText="1" readingOrder="0"/>
    </dxf>
    <dxf>
      <alignment wrapText="1" readingOrder="0"/>
    </dxf>
    <dxf>
      <alignment wrapText="1" readingOrder="0"/>
    </dxf>
    <dxf>
      <alignment wrapText="1" readingOrder="0"/>
    </dxf>
    <dxf>
      <alignment wrapText="1" readingOrder="0"/>
    </dxf>
    <dxf>
      <font>
        <b/>
      </font>
      <fill>
        <patternFill patternType="solid">
          <fgColor indexed="64"/>
          <bgColor rgb="FF00B0F0"/>
        </patternFill>
      </fill>
      <alignment vertical="center" wrapText="1" readingOrder="0"/>
    </dxf>
    <dxf>
      <font>
        <b/>
      </font>
      <fill>
        <patternFill patternType="solid">
          <fgColor theme="4" tint="0.79998168889431442"/>
          <bgColor rgb="FF00B0F0"/>
        </patternFill>
      </fill>
      <alignment horizontal="center" vertical="center" wrapText="1" readingOrder="0"/>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alignment vertical="center" readingOrder="0"/>
    </dxf>
    <dxf>
      <alignment horizontal="center" readingOrder="0"/>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alignment wrapText="1" readingOrder="0"/>
    </dxf>
    <dxf>
      <alignment wrapText="1" readingOrder="0"/>
    </dxf>
    <dxf>
      <alignment wrapText="1" readingOrder="0"/>
    </dxf>
    <dxf>
      <alignment wrapText="1" readingOrder="0"/>
    </dxf>
    <dxf>
      <alignment wrapText="1" readingOrder="0"/>
    </dxf>
    <dxf>
      <alignment wrapText="1" readingOrder="0"/>
    </dxf>
    <dxf>
      <font>
        <b/>
      </font>
      <fill>
        <patternFill patternType="solid">
          <fgColor indexed="64"/>
          <bgColor rgb="FF00B0F0"/>
        </patternFill>
      </fill>
      <alignment vertical="center" wrapText="1" readingOrder="0"/>
    </dxf>
    <dxf>
      <font>
        <b/>
      </font>
      <fill>
        <patternFill patternType="solid">
          <fgColor theme="4" tint="0.79998168889431442"/>
          <bgColor rgb="FF00B0F0"/>
        </patternFill>
      </fill>
      <alignment horizontal="center" vertical="center" wrapText="1" readingOrder="0"/>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alignment horizontal="left" readingOrder="0"/>
    </dxf>
    <dxf>
      <alignment horizontal="center" readingOrder="0"/>
    </dxf>
    <dxf>
      <alignment horizontal="center" readingOrder="0"/>
    </dxf>
    <dxf>
      <alignment vertical="center" readingOrder="0"/>
    </dxf>
    <dxf>
      <alignment vertical="center" readingOrder="0"/>
    </dxf>
    <dxf>
      <font>
        <b/>
      </font>
      <fill>
        <patternFill patternType="solid">
          <fgColor indexed="64"/>
          <bgColor rgb="FF00B0F0"/>
        </patternFill>
      </fill>
      <alignment vertical="center" wrapText="1" readingOrder="0"/>
    </dxf>
    <dxf>
      <font>
        <b/>
      </font>
      <fill>
        <patternFill patternType="solid">
          <fgColor indexed="64"/>
          <bgColor rgb="FF00B0F0"/>
        </patternFill>
      </fill>
      <alignment vertical="center" wrapText="1" readingOrder="0"/>
    </dxf>
    <dxf>
      <font>
        <b/>
      </font>
      <fill>
        <patternFill patternType="solid">
          <fgColor theme="4" tint="0.79998168889431442"/>
          <bgColor rgb="FF00B0F0"/>
        </patternFill>
      </fill>
      <alignment horizontal="center" vertical="center" wrapText="1" readingOrder="0"/>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alignment vertical="center" readingOrder="0"/>
    </dxf>
    <dxf>
      <alignment vertic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font>
      <fill>
        <patternFill patternType="solid">
          <fgColor indexed="64"/>
          <bgColor rgb="FF00B0F0"/>
        </patternFill>
      </fill>
      <alignment vertical="center" wrapText="1" readingOrder="0"/>
    </dxf>
    <dxf>
      <font>
        <b/>
      </font>
      <fill>
        <patternFill patternType="solid">
          <fgColor theme="4" tint="0.79998168889431442"/>
          <bgColor rgb="FF00B0F0"/>
        </patternFill>
      </fill>
      <alignment horizontal="center" vertical="center" wrapText="1" readingOrder="0"/>
    </dxf>
    <dxf>
      <fill>
        <patternFill patternType="solid">
          <fgColor rgb="FF00B050"/>
          <bgColor rgb="FF000000"/>
        </patternFill>
      </fill>
    </dxf>
    <dxf>
      <fill>
        <patternFill patternType="solid">
          <fgColor rgb="FF00B05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[PQRSD NOVIEMBRE 2021 FInal final (2).xlsx]Dinámica NOVIEMBRE!Tabla dinámica1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s>
    <c:plotArea>
      <c:layout/>
      <c:pieChart>
        <c:varyColors val="1"/>
        <c:ser>
          <c:idx val="0"/>
          <c:order val="0"/>
          <c:tx>
            <c:strRef>
              <c:f>'Dinámica NOVIEMBRE'!$B$3</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ECC-495D-BA2F-1F4C7F5B1BE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ECC-495D-BA2F-1F4C7F5B1BE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ECC-495D-BA2F-1F4C7F5B1BEC}"/>
              </c:ext>
            </c:extLst>
          </c:dPt>
          <c:cat>
            <c:strRef>
              <c:f>'Dinámica NOVIEMBRE'!$A$4:$A$7</c:f>
              <c:strCache>
                <c:ptCount val="3"/>
                <c:pt idx="0">
                  <c:v>Dirección General</c:v>
                </c:pt>
                <c:pt idx="1">
                  <c:v>Subdirección Administrativa y Financiera </c:v>
                </c:pt>
                <c:pt idx="2">
                  <c:v>Subdirección Estratégica y de Coordinación Bomberil </c:v>
                </c:pt>
              </c:strCache>
            </c:strRef>
          </c:cat>
          <c:val>
            <c:numRef>
              <c:f>'Dinámica NOVIEMBRE'!$B$4:$B$7</c:f>
              <c:numCache>
                <c:formatCode>General</c:formatCode>
                <c:ptCount val="3"/>
                <c:pt idx="0">
                  <c:v>7</c:v>
                </c:pt>
                <c:pt idx="1">
                  <c:v>12</c:v>
                </c:pt>
                <c:pt idx="2">
                  <c:v>129</c:v>
                </c:pt>
              </c:numCache>
            </c:numRef>
          </c:val>
          <c:extLst>
            <c:ext xmlns:c16="http://schemas.microsoft.com/office/drawing/2014/chart" uri="{C3380CC4-5D6E-409C-BE32-E72D297353CC}">
              <c16:uniqueId val="{00000006-3ECC-495D-BA2F-1F4C7F5B1BEC}"/>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[PQRSD NOVIEMBRE 2021 FInal final (2).xlsx]Dinámica NOVIEMBRE!Tabla dinámica2</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s>
    <c:plotArea>
      <c:layout/>
      <c:pieChart>
        <c:varyColors val="1"/>
        <c:ser>
          <c:idx val="0"/>
          <c:order val="0"/>
          <c:tx>
            <c:strRef>
              <c:f>'Dinámica NOVIEMBRE'!$B$16</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153C-47A0-B3E8-5D1B6382D0D8}"/>
              </c:ext>
            </c:extLst>
          </c:dPt>
          <c:dPt>
            <c:idx val="1"/>
            <c:bubble3D val="0"/>
            <c:spPr>
              <a:solidFill>
                <a:schemeClr val="accent2"/>
              </a:solidFill>
              <a:ln>
                <a:noFill/>
              </a:ln>
              <a:effectLst/>
            </c:spPr>
            <c:extLst>
              <c:ext xmlns:c16="http://schemas.microsoft.com/office/drawing/2014/chart" uri="{C3380CC4-5D6E-409C-BE32-E72D297353CC}">
                <c16:uniqueId val="{00000003-153C-47A0-B3E8-5D1B6382D0D8}"/>
              </c:ext>
            </c:extLst>
          </c:dPt>
          <c:dPt>
            <c:idx val="2"/>
            <c:bubble3D val="0"/>
            <c:spPr>
              <a:solidFill>
                <a:schemeClr val="accent3"/>
              </a:solidFill>
              <a:ln>
                <a:noFill/>
              </a:ln>
              <a:effectLst/>
            </c:spPr>
            <c:extLst>
              <c:ext xmlns:c16="http://schemas.microsoft.com/office/drawing/2014/chart" uri="{C3380CC4-5D6E-409C-BE32-E72D297353CC}">
                <c16:uniqueId val="{00000005-153C-47A0-B3E8-5D1B6382D0D8}"/>
              </c:ext>
            </c:extLst>
          </c:dPt>
          <c:dPt>
            <c:idx val="3"/>
            <c:bubble3D val="0"/>
            <c:spPr>
              <a:solidFill>
                <a:schemeClr val="accent4"/>
              </a:solidFill>
              <a:ln>
                <a:noFill/>
              </a:ln>
              <a:effectLst/>
            </c:spPr>
            <c:extLst>
              <c:ext xmlns:c16="http://schemas.microsoft.com/office/drawing/2014/chart" uri="{C3380CC4-5D6E-409C-BE32-E72D297353CC}">
                <c16:uniqueId val="{00000007-153C-47A0-B3E8-5D1B6382D0D8}"/>
              </c:ext>
            </c:extLst>
          </c:dPt>
          <c:cat>
            <c:strRef>
              <c:f>'Dinámica NOVIEMBRE'!$A$17:$A$21</c:f>
              <c:strCache>
                <c:ptCount val="4"/>
                <c:pt idx="0">
                  <c:v>Cumplido</c:v>
                </c:pt>
                <c:pt idx="1">
                  <c:v>En proceso</c:v>
                </c:pt>
                <c:pt idx="2">
                  <c:v>Extemporaneo</c:v>
                </c:pt>
                <c:pt idx="3">
                  <c:v>Vencido</c:v>
                </c:pt>
              </c:strCache>
            </c:strRef>
          </c:cat>
          <c:val>
            <c:numRef>
              <c:f>'Dinámica NOVIEMBRE'!$B$17:$B$21</c:f>
              <c:numCache>
                <c:formatCode>General</c:formatCode>
                <c:ptCount val="4"/>
                <c:pt idx="0">
                  <c:v>47</c:v>
                </c:pt>
                <c:pt idx="1">
                  <c:v>94</c:v>
                </c:pt>
                <c:pt idx="2">
                  <c:v>4</c:v>
                </c:pt>
                <c:pt idx="3">
                  <c:v>3</c:v>
                </c:pt>
              </c:numCache>
            </c:numRef>
          </c:val>
          <c:extLst>
            <c:ext xmlns:c16="http://schemas.microsoft.com/office/drawing/2014/chart" uri="{C3380CC4-5D6E-409C-BE32-E72D297353CC}">
              <c16:uniqueId val="{00000008-153C-47A0-B3E8-5D1B6382D0D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'Dinámica NOVIEMBRE'!$B$32</c:f>
              <c:strCache>
                <c:ptCount val="1"/>
                <c:pt idx="0">
                  <c:v>Total Mes</c:v>
                </c:pt>
              </c:strCache>
            </c:strRef>
          </c:tx>
          <c:spPr>
            <a:solidFill>
              <a:schemeClr val="accent1"/>
            </a:solidFill>
            <a:ln>
              <a:noFill/>
            </a:ln>
            <a:effectLst/>
            <a:sp3d/>
          </c:spPr>
          <c:invertIfNegative val="0"/>
          <c:cat>
            <c:strRef>
              <c:f>'Dinámica NOVIEMBRE'!$A$33:$A$35</c:f>
              <c:strCache>
                <c:ptCount val="3"/>
                <c:pt idx="0">
                  <c:v>Julio</c:v>
                </c:pt>
                <c:pt idx="1">
                  <c:v>Agosto</c:v>
                </c:pt>
                <c:pt idx="2">
                  <c:v>Septiembre</c:v>
                </c:pt>
              </c:strCache>
            </c:strRef>
          </c:cat>
          <c:val>
            <c:numRef>
              <c:f>'Dinámica NOVIEMBRE'!$B$33:$B$35</c:f>
              <c:numCache>
                <c:formatCode>General</c:formatCode>
                <c:ptCount val="3"/>
                <c:pt idx="0">
                  <c:v>133</c:v>
                </c:pt>
                <c:pt idx="1">
                  <c:v>137</c:v>
                </c:pt>
                <c:pt idx="2">
                  <c:v>148</c:v>
                </c:pt>
              </c:numCache>
            </c:numRef>
          </c:val>
          <c:extLst>
            <c:ext xmlns:c16="http://schemas.microsoft.com/office/drawing/2014/chart" uri="{C3380CC4-5D6E-409C-BE32-E72D297353CC}">
              <c16:uniqueId val="{00000000-D1B6-421A-B749-F8F27238C94F}"/>
            </c:ext>
          </c:extLst>
        </c:ser>
        <c:dLbls>
          <c:showLegendKey val="0"/>
          <c:showVal val="0"/>
          <c:showCatName val="0"/>
          <c:showSerName val="0"/>
          <c:showPercent val="0"/>
          <c:showBubbleSize val="0"/>
        </c:dLbls>
        <c:gapWidth val="150"/>
        <c:shape val="box"/>
        <c:axId val="578789120"/>
        <c:axId val="578798368"/>
        <c:axId val="0"/>
      </c:bar3DChart>
      <c:catAx>
        <c:axId val="5787891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8798368"/>
        <c:crosses val="autoZero"/>
        <c:auto val="1"/>
        <c:lblAlgn val="ctr"/>
        <c:lblOffset val="100"/>
        <c:noMultiLvlLbl val="0"/>
      </c:catAx>
      <c:valAx>
        <c:axId val="5787983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8789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pivotSource>
    <c:name>[PQRSD NOVIEMBRE 2021 FInal final (2).xlsx]Dinámica NOVIEMBRE!Tabla dinámica3</c:name>
    <c:fmtId val="11"/>
  </c:pivotSource>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stacked"/>
        <c:varyColors val="0"/>
        <c:ser>
          <c:idx val="0"/>
          <c:order val="0"/>
          <c:tx>
            <c:strRef>
              <c:f>'Dinámica NOVIEMBRE'!$B$49</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'Dinámica NOVIEMBRE'!$A$50:$A$54</c:f>
              <c:strCache>
                <c:ptCount val="4"/>
                <c:pt idx="0">
                  <c:v> PETICIÓN DE DOCUMENTOS E INFORMACIÓN</c:v>
                </c:pt>
                <c:pt idx="1">
                  <c:v> PETICION DE INTERES GENERAL</c:v>
                </c:pt>
                <c:pt idx="2">
                  <c:v> PETICION DE INTERES PARTICULAR</c:v>
                </c:pt>
                <c:pt idx="3">
                  <c:v> PETICION ENTRE AUTORIDADES</c:v>
                </c:pt>
              </c:strCache>
            </c:strRef>
          </c:cat>
          <c:val>
            <c:numRef>
              <c:f>'Dinámica NOVIEMBRE'!$B$50:$B$54</c:f>
              <c:numCache>
                <c:formatCode>General</c:formatCode>
                <c:ptCount val="4"/>
                <c:pt idx="0">
                  <c:v>21</c:v>
                </c:pt>
                <c:pt idx="1">
                  <c:v>103</c:v>
                </c:pt>
                <c:pt idx="2">
                  <c:v>10</c:v>
                </c:pt>
                <c:pt idx="3">
                  <c:v>14</c:v>
                </c:pt>
              </c:numCache>
            </c:numRef>
          </c:val>
          <c:extLst>
            <c:ext xmlns:c16="http://schemas.microsoft.com/office/drawing/2014/chart" uri="{C3380CC4-5D6E-409C-BE32-E72D297353CC}">
              <c16:uniqueId val="{00000000-2E29-4441-B3C7-5A9992D686FF}"/>
            </c:ext>
          </c:extLst>
        </c:ser>
        <c:dLbls>
          <c:showLegendKey val="0"/>
          <c:showVal val="0"/>
          <c:showCatName val="0"/>
          <c:showSerName val="0"/>
          <c:showPercent val="0"/>
          <c:showBubbleSize val="0"/>
        </c:dLbls>
        <c:gapWidth val="150"/>
        <c:shape val="box"/>
        <c:axId val="578799456"/>
        <c:axId val="578800000"/>
        <c:axId val="0"/>
      </c:bar3DChart>
      <c:catAx>
        <c:axId val="578799456"/>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8800000"/>
        <c:crosses val="autoZero"/>
        <c:auto val="1"/>
        <c:lblAlgn val="ctr"/>
        <c:lblOffset val="100"/>
        <c:noMultiLvlLbl val="0"/>
      </c:catAx>
      <c:valAx>
        <c:axId val="5788000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87994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[PQRSD NOVIEMBRE 2021 FInal final (2).xlsx]Dinámica NOVIEMBRE!Tabla dinámica4</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pivotFmt>
      <c:pivotFmt>
        <c:idx val="1"/>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'Dinámica NOVIEMBRE'!$B$62</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9C3F-4AF6-9456-F571759733EE}"/>
              </c:ext>
            </c:extLst>
          </c:dPt>
          <c:cat>
            <c:strRef>
              <c:f>'Dinámica NOVIEMBRE'!$A$63:$A$64</c:f>
              <c:strCache>
                <c:ptCount val="1"/>
                <c:pt idx="0">
                  <c:v>Canal Escrito</c:v>
                </c:pt>
              </c:strCache>
            </c:strRef>
          </c:cat>
          <c:val>
            <c:numRef>
              <c:f>'Dinámica NOVIEMBRE'!$B$63:$B$64</c:f>
              <c:numCache>
                <c:formatCode>General</c:formatCode>
                <c:ptCount val="1"/>
                <c:pt idx="0">
                  <c:v>148</c:v>
                </c:pt>
              </c:numCache>
            </c:numRef>
          </c:val>
          <c:extLst>
            <c:ext xmlns:c16="http://schemas.microsoft.com/office/drawing/2014/chart" uri="{C3380CC4-5D6E-409C-BE32-E72D297353CC}">
              <c16:uniqueId val="{00000002-9C3F-4AF6-9456-F571759733EE}"/>
            </c:ext>
          </c:extLst>
        </c:ser>
        <c:dLbls>
          <c:showLegendKey val="0"/>
          <c:showVal val="0"/>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[PQRSD NOVIEMBRE 2021 FInal final (2).xlsx]Dinámica NOVIEMBRE!Tabla dinámica5</c:name>
    <c:fmtId val="1"/>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s>
    <c:plotArea>
      <c:layout/>
      <c:pieChart>
        <c:varyColors val="1"/>
        <c:ser>
          <c:idx val="0"/>
          <c:order val="0"/>
          <c:tx>
            <c:strRef>
              <c:f>'Dinámica NOVIEMBRE'!$B$75</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1EC-457E-9D4D-360809BB316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1EC-457E-9D4D-360809BB316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1EC-457E-9D4D-360809BB316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1EC-457E-9D4D-360809BB316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1EC-457E-9D4D-360809BB3166}"/>
              </c:ext>
            </c:extLst>
          </c:dPt>
          <c:cat>
            <c:strRef>
              <c:f>'Dinámica NOVIEMBRE'!$A$76:$A$81</c:f>
              <c:strCache>
                <c:ptCount val="5"/>
                <c:pt idx="0">
                  <c:v>Entidad Bomberil</c:v>
                </c:pt>
                <c:pt idx="1">
                  <c:v>Entidad Publica</c:v>
                </c:pt>
                <c:pt idx="2">
                  <c:v>Entidad Territorial</c:v>
                </c:pt>
                <c:pt idx="3">
                  <c:v>Persona Juridica</c:v>
                </c:pt>
                <c:pt idx="4">
                  <c:v>Persona Natural</c:v>
                </c:pt>
              </c:strCache>
            </c:strRef>
          </c:cat>
          <c:val>
            <c:numRef>
              <c:f>'Dinámica NOVIEMBRE'!$B$76:$B$81</c:f>
              <c:numCache>
                <c:formatCode>General</c:formatCode>
                <c:ptCount val="5"/>
                <c:pt idx="0">
                  <c:v>64</c:v>
                </c:pt>
                <c:pt idx="1">
                  <c:v>17</c:v>
                </c:pt>
                <c:pt idx="2">
                  <c:v>26</c:v>
                </c:pt>
                <c:pt idx="3">
                  <c:v>5</c:v>
                </c:pt>
                <c:pt idx="4">
                  <c:v>36</c:v>
                </c:pt>
              </c:numCache>
            </c:numRef>
          </c:val>
          <c:extLst>
            <c:ext xmlns:c16="http://schemas.microsoft.com/office/drawing/2014/chart" uri="{C3380CC4-5D6E-409C-BE32-E72D297353CC}">
              <c16:uniqueId val="{0000000A-11EC-457E-9D4D-360809BB3166}"/>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[PQRSD NOVIEMBRE 2021 FInal final (2).xlsx]Dinámica NOVIEMBRE!Tabla dinámica6</c:name>
    <c:fmtId val="1"/>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ln w="28575" cap="rnd">
            <a:solidFill>
              <a:schemeClr val="accent1"/>
            </a:solidFill>
            <a:round/>
          </a:ln>
          <a:effectLst/>
        </c:spPr>
        <c:marker>
          <c:symbol val="none"/>
        </c:marker>
      </c:pivotFmt>
    </c:pivotFmts>
    <c:plotArea>
      <c:layout/>
      <c:lineChart>
        <c:grouping val="standard"/>
        <c:varyColors val="0"/>
        <c:ser>
          <c:idx val="0"/>
          <c:order val="0"/>
          <c:tx>
            <c:strRef>
              <c:f>'Dinámica NOVIEMBRE'!$B$92</c:f>
              <c:strCache>
                <c:ptCount val="1"/>
                <c:pt idx="0">
                  <c:v>Total</c:v>
                </c:pt>
              </c:strCache>
            </c:strRef>
          </c:tx>
          <c:spPr>
            <a:ln w="28575" cap="rnd">
              <a:solidFill>
                <a:schemeClr val="accent1"/>
              </a:solidFill>
              <a:round/>
            </a:ln>
            <a:effectLst/>
          </c:spPr>
          <c:marker>
            <c:symbol val="none"/>
          </c:marker>
          <c:cat>
            <c:strRef>
              <c:f>'Dinámica NOVIEMBRE'!$A$93:$A$119</c:f>
              <c:strCache>
                <c:ptCount val="26"/>
                <c:pt idx="0">
                  <c:v>Antioquia</c:v>
                </c:pt>
                <c:pt idx="1">
                  <c:v>Atlántico</c:v>
                </c:pt>
                <c:pt idx="2">
                  <c:v>Bogotá</c:v>
                </c:pt>
                <c:pt idx="3">
                  <c:v>Bolívar</c:v>
                </c:pt>
                <c:pt idx="4">
                  <c:v>Boyacá</c:v>
                </c:pt>
                <c:pt idx="5">
                  <c:v>Caldas</c:v>
                </c:pt>
                <c:pt idx="6">
                  <c:v>Caquetá</c:v>
                </c:pt>
                <c:pt idx="7">
                  <c:v>Casanare</c:v>
                </c:pt>
                <c:pt idx="8">
                  <c:v>Cauca</c:v>
                </c:pt>
                <c:pt idx="9">
                  <c:v>Cesar</c:v>
                </c:pt>
                <c:pt idx="10">
                  <c:v>Córdoba</c:v>
                </c:pt>
                <c:pt idx="11">
                  <c:v>Cundinamarca</c:v>
                </c:pt>
                <c:pt idx="12">
                  <c:v>Guaviare</c:v>
                </c:pt>
                <c:pt idx="13">
                  <c:v>Huila</c:v>
                </c:pt>
                <c:pt idx="14">
                  <c:v>La Guajira</c:v>
                </c:pt>
                <c:pt idx="15">
                  <c:v>Meta</c:v>
                </c:pt>
                <c:pt idx="16">
                  <c:v>Nariño</c:v>
                </c:pt>
                <c:pt idx="17">
                  <c:v>No Reporta</c:v>
                </c:pt>
                <c:pt idx="18">
                  <c:v>Putumayo</c:v>
                </c:pt>
                <c:pt idx="19">
                  <c:v>Quindío</c:v>
                </c:pt>
                <c:pt idx="20">
                  <c:v>Risaralda</c:v>
                </c:pt>
                <c:pt idx="21">
                  <c:v>Santander</c:v>
                </c:pt>
                <c:pt idx="22">
                  <c:v>Sucre</c:v>
                </c:pt>
                <c:pt idx="23">
                  <c:v>Tolima</c:v>
                </c:pt>
                <c:pt idx="24">
                  <c:v>Valle del Cauca</c:v>
                </c:pt>
                <c:pt idx="25">
                  <c:v>Vichada</c:v>
                </c:pt>
              </c:strCache>
            </c:strRef>
          </c:cat>
          <c:val>
            <c:numRef>
              <c:f>'Dinámica NOVIEMBRE'!$B$93:$B$119</c:f>
              <c:numCache>
                <c:formatCode>General</c:formatCode>
                <c:ptCount val="26"/>
                <c:pt idx="0">
                  <c:v>14</c:v>
                </c:pt>
                <c:pt idx="1">
                  <c:v>5</c:v>
                </c:pt>
                <c:pt idx="2">
                  <c:v>13</c:v>
                </c:pt>
                <c:pt idx="3">
                  <c:v>5</c:v>
                </c:pt>
                <c:pt idx="4">
                  <c:v>13</c:v>
                </c:pt>
                <c:pt idx="5">
                  <c:v>4</c:v>
                </c:pt>
                <c:pt idx="6">
                  <c:v>3</c:v>
                </c:pt>
                <c:pt idx="7">
                  <c:v>7</c:v>
                </c:pt>
                <c:pt idx="8">
                  <c:v>5</c:v>
                </c:pt>
                <c:pt idx="9">
                  <c:v>4</c:v>
                </c:pt>
                <c:pt idx="10">
                  <c:v>1</c:v>
                </c:pt>
                <c:pt idx="11">
                  <c:v>17</c:v>
                </c:pt>
                <c:pt idx="12">
                  <c:v>1</c:v>
                </c:pt>
                <c:pt idx="13">
                  <c:v>1</c:v>
                </c:pt>
                <c:pt idx="14">
                  <c:v>11</c:v>
                </c:pt>
                <c:pt idx="15">
                  <c:v>3</c:v>
                </c:pt>
                <c:pt idx="16">
                  <c:v>5</c:v>
                </c:pt>
                <c:pt idx="17">
                  <c:v>6</c:v>
                </c:pt>
                <c:pt idx="18">
                  <c:v>1</c:v>
                </c:pt>
                <c:pt idx="19">
                  <c:v>1</c:v>
                </c:pt>
                <c:pt idx="20">
                  <c:v>1</c:v>
                </c:pt>
                <c:pt idx="21">
                  <c:v>12</c:v>
                </c:pt>
                <c:pt idx="22">
                  <c:v>5</c:v>
                </c:pt>
                <c:pt idx="23">
                  <c:v>5</c:v>
                </c:pt>
                <c:pt idx="24">
                  <c:v>2</c:v>
                </c:pt>
                <c:pt idx="25">
                  <c:v>3</c:v>
                </c:pt>
              </c:numCache>
            </c:numRef>
          </c:val>
          <c:smooth val="0"/>
          <c:extLst>
            <c:ext xmlns:c16="http://schemas.microsoft.com/office/drawing/2014/chart" uri="{C3380CC4-5D6E-409C-BE32-E72D297353CC}">
              <c16:uniqueId val="{00000000-3C4F-4F42-A77C-E81E1E0C3F34}"/>
            </c:ext>
          </c:extLst>
        </c:ser>
        <c:dLbls>
          <c:showLegendKey val="0"/>
          <c:showVal val="0"/>
          <c:showCatName val="0"/>
          <c:showSerName val="0"/>
          <c:showPercent val="0"/>
          <c:showBubbleSize val="0"/>
        </c:dLbls>
        <c:smooth val="0"/>
        <c:axId val="578800544"/>
        <c:axId val="773852176"/>
      </c:lineChart>
      <c:catAx>
        <c:axId val="578800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3852176"/>
        <c:crosses val="autoZero"/>
        <c:auto val="1"/>
        <c:lblAlgn val="ctr"/>
        <c:lblOffset val="100"/>
        <c:noMultiLvlLbl val="0"/>
      </c:catAx>
      <c:valAx>
        <c:axId val="7738521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88005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[PQRSD NOVIEMBRE 2021 FInal final (2).xlsx]Dinámica NOVIEMBRE!Tabla dinámica10</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bar"/>
        <c:grouping val="clustered"/>
        <c:varyColors val="0"/>
        <c:ser>
          <c:idx val="0"/>
          <c:order val="0"/>
          <c:tx>
            <c:strRef>
              <c:f>'Dinámica NOVIEMBRE'!$B$126</c:f>
              <c:strCache>
                <c:ptCount val="1"/>
                <c:pt idx="0">
                  <c:v>Total</c:v>
                </c:pt>
              </c:strCache>
            </c:strRef>
          </c:tx>
          <c:spPr>
            <a:solidFill>
              <a:schemeClr val="accent1"/>
            </a:solidFill>
            <a:ln>
              <a:noFill/>
            </a:ln>
            <a:effectLst/>
          </c:spPr>
          <c:invertIfNegative val="0"/>
          <c:cat>
            <c:strRef>
              <c:f>'Dinámica NOVIEMBRE'!$A$127:$A$133</c:f>
              <c:strCache>
                <c:ptCount val="6"/>
                <c:pt idx="0">
                  <c:v>Acompañamiento Juridico</c:v>
                </c:pt>
                <c:pt idx="1">
                  <c:v>Fortalecimiento Bomberil</c:v>
                </c:pt>
                <c:pt idx="2">
                  <c:v>Legislacion Bomberil</c:v>
                </c:pt>
                <c:pt idx="3">
                  <c:v>Otros</c:v>
                </c:pt>
                <c:pt idx="4">
                  <c:v>Queja contra Cuerpo de Bomberos</c:v>
                </c:pt>
                <c:pt idx="5">
                  <c:v>Solicitud de Informacion</c:v>
                </c:pt>
              </c:strCache>
            </c:strRef>
          </c:cat>
          <c:val>
            <c:numRef>
              <c:f>'Dinámica NOVIEMBRE'!$B$127:$B$133</c:f>
              <c:numCache>
                <c:formatCode>General</c:formatCode>
                <c:ptCount val="6"/>
                <c:pt idx="0">
                  <c:v>24</c:v>
                </c:pt>
                <c:pt idx="1">
                  <c:v>32</c:v>
                </c:pt>
                <c:pt idx="2">
                  <c:v>16</c:v>
                </c:pt>
                <c:pt idx="3">
                  <c:v>17</c:v>
                </c:pt>
                <c:pt idx="4">
                  <c:v>12</c:v>
                </c:pt>
                <c:pt idx="5">
                  <c:v>47</c:v>
                </c:pt>
              </c:numCache>
            </c:numRef>
          </c:val>
          <c:extLst>
            <c:ext xmlns:c16="http://schemas.microsoft.com/office/drawing/2014/chart" uri="{C3380CC4-5D6E-409C-BE32-E72D297353CC}">
              <c16:uniqueId val="{00000000-C97D-4D32-8590-BC3820B17EE0}"/>
            </c:ext>
          </c:extLst>
        </c:ser>
        <c:dLbls>
          <c:showLegendKey val="0"/>
          <c:showVal val="0"/>
          <c:showCatName val="0"/>
          <c:showSerName val="0"/>
          <c:showPercent val="0"/>
          <c:showBubbleSize val="0"/>
        </c:dLbls>
        <c:gapWidth val="219"/>
        <c:axId val="773848368"/>
        <c:axId val="773850544"/>
      </c:barChart>
      <c:catAx>
        <c:axId val="7738483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3850544"/>
        <c:crosses val="autoZero"/>
        <c:auto val="1"/>
        <c:lblAlgn val="ctr"/>
        <c:lblOffset val="100"/>
        <c:noMultiLvlLbl val="0"/>
      </c:catAx>
      <c:valAx>
        <c:axId val="7738505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38483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685800</xdr:colOff>
      <xdr:row>0</xdr:row>
      <xdr:rowOff>166687</xdr:rowOff>
    </xdr:from>
    <xdr:to>
      <xdr:col>9</xdr:col>
      <xdr:colOff>685800</xdr:colOff>
      <xdr:row>13</xdr:row>
      <xdr:rowOff>33337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742950</xdr:colOff>
      <xdr:row>14</xdr:row>
      <xdr:rowOff>176212</xdr:rowOff>
    </xdr:from>
    <xdr:to>
      <xdr:col>9</xdr:col>
      <xdr:colOff>628650</xdr:colOff>
      <xdr:row>29</xdr:row>
      <xdr:rowOff>42862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723900</xdr:colOff>
      <xdr:row>30</xdr:row>
      <xdr:rowOff>61912</xdr:rowOff>
    </xdr:from>
    <xdr:to>
      <xdr:col>9</xdr:col>
      <xdr:colOff>609600</xdr:colOff>
      <xdr:row>44</xdr:row>
      <xdr:rowOff>119062</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752475</xdr:colOff>
      <xdr:row>45</xdr:row>
      <xdr:rowOff>157162</xdr:rowOff>
    </xdr:from>
    <xdr:to>
      <xdr:col>9</xdr:col>
      <xdr:colOff>638175</xdr:colOff>
      <xdr:row>58</xdr:row>
      <xdr:rowOff>23812</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733425</xdr:colOff>
      <xdr:row>58</xdr:row>
      <xdr:rowOff>185737</xdr:rowOff>
    </xdr:from>
    <xdr:to>
      <xdr:col>9</xdr:col>
      <xdr:colOff>619125</xdr:colOff>
      <xdr:row>73</xdr:row>
      <xdr:rowOff>52387</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704850</xdr:colOff>
      <xdr:row>74</xdr:row>
      <xdr:rowOff>147637</xdr:rowOff>
    </xdr:from>
    <xdr:to>
      <xdr:col>9</xdr:col>
      <xdr:colOff>590550</xdr:colOff>
      <xdr:row>88</xdr:row>
      <xdr:rowOff>23812</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742950</xdr:colOff>
      <xdr:row>94</xdr:row>
      <xdr:rowOff>80962</xdr:rowOff>
    </xdr:from>
    <xdr:to>
      <xdr:col>10</xdr:col>
      <xdr:colOff>628650</xdr:colOff>
      <xdr:row>108</xdr:row>
      <xdr:rowOff>157162</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704850</xdr:colOff>
      <xdr:row>119</xdr:row>
      <xdr:rowOff>23812</xdr:rowOff>
    </xdr:from>
    <xdr:to>
      <xdr:col>10</xdr:col>
      <xdr:colOff>590550</xdr:colOff>
      <xdr:row>132</xdr:row>
      <xdr:rowOff>90487</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PQRSD%20SEPTIEMBRE%20202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Downloads/PQRSD%20NOVIEMBRE%202021-2%20Final%20para%20trabajar%20(3)%20%20lei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4"/>
      <sheetName val="SEPTIEMBRE"/>
      <sheetName val="DIANA"/>
      <sheetName val="ANGELICA"/>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FINAL (5)"/>
      <sheetName val="PQRSD"/>
      <sheetName val="Dinámica NOVIEMBRE"/>
      <sheetName val="Hoja4"/>
      <sheetName val="Hoja1"/>
    </sheetNames>
    <sheetDataSet>
      <sheetData sheetId="0"/>
      <sheetData sheetId="1"/>
      <sheetData sheetId="2"/>
      <sheetData sheetId="3"/>
      <sheetData sheetId="4"/>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admin/Downloads/PQRSD%20SEPTIEMBRE%202021%20FInal%20(1).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DNBC" refreshedDate="44498.499833680558" createdVersion="5" refreshedVersion="5" minRefreshableVersion="3" recordCount="148">
  <cacheSource type="worksheet">
    <worksheetSource ref="A1:X149" sheet="SEPTIEMBRE FINAL" r:id="rId2"/>
  </cacheSource>
  <cacheFields count="24">
    <cacheField name="Canal Oficial de Entrada" numFmtId="0">
      <sharedItems count="1">
        <s v="Canal Escrito"/>
      </sharedItems>
    </cacheField>
    <cacheField name="Canal de Atención" numFmtId="0">
      <sharedItems/>
    </cacheField>
    <cacheField name="Departamento" numFmtId="0">
      <sharedItems count="26">
        <s v="Cundinamarca"/>
        <s v="Bolívar"/>
        <s v="Boyacá"/>
        <s v="Bogotá"/>
        <s v="Antioquia"/>
        <s v="Caquetá"/>
        <s v="Atlántico"/>
        <s v="Tolima"/>
        <s v="Santander"/>
        <s v="Casanare"/>
        <s v="Vichada"/>
        <s v="Cauca"/>
        <s v="Meta"/>
        <s v="Nariño"/>
        <s v="No Reporta"/>
        <s v="La Guajira"/>
        <s v="Risaralda"/>
        <s v="Huila"/>
        <s v="Caldas"/>
        <s v="Sucre"/>
        <s v="Putumayo"/>
        <s v="Guaviare"/>
        <s v="Valle del Cauca"/>
        <s v="Cesar"/>
        <s v="Quindío"/>
        <s v="Córdoba"/>
      </sharedItems>
    </cacheField>
    <cacheField name="Peticionario" numFmtId="0">
      <sharedItems/>
    </cacheField>
    <cacheField name="Naturaleza jurídica del peticionario" numFmtId="0">
      <sharedItems count="5">
        <s v="Entidad Publica"/>
        <s v="Entidad Territorial"/>
        <s v="Entidad Bomberil"/>
        <s v="Persona Natural"/>
        <s v="Persona Juridica"/>
      </sharedItems>
    </cacheField>
    <cacheField name="Tema de Consulta" numFmtId="0">
      <sharedItems containsBlank="1" count="7">
        <s v="Solicitud de Informacion"/>
        <s v="Acompañamiento Juridico"/>
        <s v="Fortalecimiento Bomberil"/>
        <s v="Otros"/>
        <s v="Queja contra Cuerpo de Bomberos"/>
        <s v="Legislacion Bomberil"/>
        <m/>
      </sharedItems>
    </cacheField>
    <cacheField name="Asunto" numFmtId="0">
      <sharedItems longText="1"/>
    </cacheField>
    <cacheField name="Responsable" numFmtId="0">
      <sharedItems/>
    </cacheField>
    <cacheField name="Área" numFmtId="0">
      <sharedItems/>
    </cacheField>
    <cacheField name="Dependencia" numFmtId="0">
      <sharedItems count="3">
        <s v="Subdirección Administrativa y Financiera "/>
        <s v="Dirección General"/>
        <s v="Subdirección Estratégica y de Coordinación Bomberil "/>
      </sharedItems>
    </cacheField>
    <cacheField name="Tipo de petición" numFmtId="0">
      <sharedItems count="4">
        <s v=" PETICION ENTRE AUTORIDADES"/>
        <s v=" PETICION DE INTERES GENERAL"/>
        <s v=" PETICIÓN DE DOCUMENTOS E INFORMACIÓN"/>
        <s v=" PETICION DE INTERES PARTICULAR"/>
      </sharedItems>
    </cacheField>
    <cacheField name="Tiempo de respuesta legal" numFmtId="0">
      <sharedItems containsSemiMixedTypes="0" containsString="0" containsNumber="1" containsInteger="1" minValue="3" maxValue="30"/>
    </cacheField>
    <cacheField name="RADICADO" numFmtId="0">
      <sharedItems/>
    </cacheField>
    <cacheField name="Fecha Radicación" numFmtId="0">
      <sharedItems/>
    </cacheField>
    <cacheField name="Número de salida" numFmtId="0">
      <sharedItems containsBlank="1" containsMixedTypes="1" containsNumber="1" containsInteger="1" minValue="2021210025021" maxValue="20213000024561"/>
    </cacheField>
    <cacheField name="Fecha de salida" numFmtId="0">
      <sharedItems containsDate="1" containsBlank="1" containsMixedTypes="1" minDate="2021-09-01T00:00:00" maxDate="2021-10-22T00:00:00"/>
    </cacheField>
    <cacheField name="Tiempo de atención" numFmtId="0">
      <sharedItems containsBlank="1" containsMixedTypes="1" containsNumber="1" containsInteger="1" minValue="1" maxValue="27"/>
    </cacheField>
    <cacheField name="Estado" numFmtId="0">
      <sharedItems count="4">
        <s v="Cumplido"/>
        <s v="En proceso"/>
        <s v="Vencido"/>
        <s v="Extemporaneo"/>
      </sharedItems>
    </cacheField>
    <cacheField name="Observaciones" numFmtId="0">
      <sharedItems containsBlank="1" longText="1"/>
    </cacheField>
    <cacheField name="FECHA DIGITALIZACIÓN DOCUMENTO DE RESPUESTA" numFmtId="0">
      <sharedItems containsDate="1" containsBlank="1" containsMixedTypes="1" minDate="2021-09-01T00:00:00" maxDate="2021-10-16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DNBC" refreshedDate="44498.505765624999" createdVersion="5" refreshedVersion="5" minRefreshableVersion="3" recordCount="148">
  <cacheSource type="worksheet">
    <worksheetSource ref="A1:X44" sheet="PQRSD"/>
  </cacheSource>
  <cacheFields count="24">
    <cacheField name="Canal Oficial de Entrada" numFmtId="0">
      <sharedItems count="1">
        <s v="Canal Escrito"/>
      </sharedItems>
    </cacheField>
    <cacheField name="Canal de Atención" numFmtId="0">
      <sharedItems count="3">
        <s v="Correo Atención Ciudadano"/>
        <s v="Formato Electronico"/>
        <s v="Radicación Directa"/>
      </sharedItems>
    </cacheField>
    <cacheField name="Departamento" numFmtId="0">
      <sharedItems/>
    </cacheField>
    <cacheField name="Peticionario" numFmtId="0">
      <sharedItems/>
    </cacheField>
    <cacheField name="Naturaleza jurídica del peticionario" numFmtId="0">
      <sharedItems/>
    </cacheField>
    <cacheField name="Tema de Consulta" numFmtId="0">
      <sharedItems count="6">
        <s v="Solicitud de Informacion"/>
        <s v="Acompañamiento Juridico"/>
        <s v="Fortalecimiento Bomberil"/>
        <s v="Otros"/>
        <s v="Queja contra Cuerpo de Bomberos"/>
        <s v="Legislacion Bomberil"/>
      </sharedItems>
    </cacheField>
    <cacheField name="Asunto" numFmtId="0">
      <sharedItems longText="1"/>
    </cacheField>
    <cacheField name="Responsable" numFmtId="0">
      <sharedItems/>
    </cacheField>
    <cacheField name="Área" numFmtId="0">
      <sharedItems/>
    </cacheField>
    <cacheField name="Dependencia" numFmtId="0">
      <sharedItems/>
    </cacheField>
    <cacheField name="Tipo de petición" numFmtId="0">
      <sharedItems/>
    </cacheField>
    <cacheField name="Tiempo de respuesta legal" numFmtId="0">
      <sharedItems containsSemiMixedTypes="0" containsString="0" containsNumber="1" containsInteger="1" minValue="3" maxValue="30"/>
    </cacheField>
    <cacheField name="RADICADO" numFmtId="0">
      <sharedItems/>
    </cacheField>
    <cacheField name="Fecha Radicación" numFmtId="0">
      <sharedItems/>
    </cacheField>
    <cacheField name="Número de salida" numFmtId="0">
      <sharedItems containsBlank="1" containsMixedTypes="1" containsNumber="1" containsInteger="1" minValue="2021210025021" maxValue="20213000024561"/>
    </cacheField>
    <cacheField name="Fecha de salida" numFmtId="0">
      <sharedItems containsDate="1" containsBlank="1" containsMixedTypes="1" minDate="2021-09-01T00:00:00" maxDate="2021-10-22T00:00:00"/>
    </cacheField>
    <cacheField name="Tiempo de atención" numFmtId="0">
      <sharedItems containsBlank="1" containsMixedTypes="1" containsNumber="1" containsInteger="1" minValue="1" maxValue="27"/>
    </cacheField>
    <cacheField name="Estado" numFmtId="0">
      <sharedItems/>
    </cacheField>
    <cacheField name="Observaciones" numFmtId="0">
      <sharedItems containsBlank="1" longText="1"/>
    </cacheField>
    <cacheField name="FECHA DIGITALIZACIÓN DOCUMENTO DE RESPUESTA" numFmtId="0">
      <sharedItems containsDate="1" containsBlank="1" containsMixedTypes="1" minDate="2021-09-01T00:00:00" maxDate="2021-10-16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8">
  <r>
    <x v="0"/>
    <s v="Correo Atención Ciudadano"/>
    <x v="0"/>
    <s v=" CONTRALORIA DELEGADA PARA EL SECTOR DE INFRAESTRUTURA CAROLINA SANCHEZ BRAVO"/>
    <x v="0"/>
    <x v="0"/>
    <s v=" CI. COMUNICACION DE OBSERVACION DNBC-DENUNCIA 208778-82111-DD."/>
    <s v=" Alvaro Perez"/>
    <s v="Contratación "/>
    <x v="0"/>
    <x v="0"/>
    <n v="10"/>
    <s v=" 20213800099722"/>
    <s v=" 2021-09-01 09:25:01.684597"/>
    <s v=" 20213000023371"/>
    <d v="2021-09-07T00:00:00"/>
    <n v="6"/>
    <x v="0"/>
    <m/>
    <d v="2021-09-07T00:00:00"/>
    <s v="PDF"/>
    <s v="SI"/>
    <m/>
    <m/>
  </r>
  <r>
    <x v="0"/>
    <s v="Correo Atención Ciudadano"/>
    <x v="1"/>
    <s v=" ALCALDIA MUNICIPAL SITIONUEVO PLANEACION"/>
    <x v="1"/>
    <x v="0"/>
    <s v=" CI. Solicitud de informaciÃ³n - Bomberos Sitionuevo."/>
    <s v=" Carlos Armando Lopez Barrera"/>
    <s v="Oficina Asesora Juridica"/>
    <x v="1"/>
    <x v="1"/>
    <n v="30"/>
    <s v=" 20213800099732"/>
    <s v=" 2021-09-01 09:30:31.841913"/>
    <n v="20211200000933"/>
    <d v="2021-09-01T00:00:00"/>
    <n v="1"/>
    <x v="0"/>
    <m/>
    <d v="2021-09-01T00:00:00"/>
    <s v="PDF"/>
    <s v="SI"/>
    <m/>
    <m/>
  </r>
  <r>
    <x v="0"/>
    <s v="Correo Atención Ciudadano"/>
    <x v="0"/>
    <s v=" CUERPO DE BOMBEROS VOLUNTARIOS DE ANAPOIMA"/>
    <x v="2"/>
    <x v="1"/>
    <s v=" CAC. ASUNTO: Respuesta Radicado No. 02EE2020410600000099492 de 2021 â€“ RÃ©gimen Bomberos Voluntarios."/>
    <s v=" Camilo Portilla Quelal"/>
    <s v="Formulación, Actualización y Acompañamiento Normativo y Operativo"/>
    <x v="2"/>
    <x v="1"/>
    <n v="30"/>
    <s v=" 20213800099772"/>
    <s v=" 2021-09-01 09:55:42.290955"/>
    <m/>
    <m/>
    <m/>
    <x v="1"/>
    <m/>
    <m/>
    <m/>
    <m/>
    <m/>
    <s v="al dia 11/10/2021 lleva 28 días "/>
  </r>
  <r>
    <x v="0"/>
    <s v="Correo Atención Ciudadano"/>
    <x v="2"/>
    <s v=" ALCALDIA PAJARITO BOYACA PERSONERIA MUNICIPAL"/>
    <x v="1"/>
    <x v="0"/>
    <s v=" CAC. RemisiÃ³n Derecho de PeticiÃ³n Ticket NÂ° GSC-2021-73846 - ATENCIÃ“N AL CIUDADANO UNGRD."/>
    <s v=" Jorge Restrepo Sanguino"/>
    <s v="Formulación, Actualización y Acompañamiento Normativo y Operativo"/>
    <x v="2"/>
    <x v="1"/>
    <n v="30"/>
    <s v=" 20213800099782"/>
    <s v=" 2021-09-01 10:01:02.646659"/>
    <n v="20212050095821"/>
    <m/>
    <m/>
    <x v="1"/>
    <s v="NO se evidencia documento de salida firmado "/>
    <m/>
    <m/>
    <m/>
    <m/>
    <s v="al dia 11/10/2021 lleva 28 días "/>
  </r>
  <r>
    <x v="0"/>
    <s v="Correo Atención Ciudadano"/>
    <x v="1"/>
    <s v=" CUERPO DE BOMBEROS VOLUNTARIOS DE TURBACO - BOLÃVAR"/>
    <x v="2"/>
    <x v="2"/>
    <s v=" CAC. SOLICITUD DE APOYO PARA EL FORTALECIMIENTO DE LA ACTIVIDAD BOMBERIL."/>
    <s v=" Jiud Magnoly Gaviria Narvaez"/>
    <s v="Área Cenrtral de Referencia Bomberil"/>
    <x v="2"/>
    <x v="1"/>
    <n v="30"/>
    <s v=" 20213800099822"/>
    <s v=" 2021-09-01 11:15:27.019267"/>
    <m/>
    <m/>
    <m/>
    <x v="1"/>
    <m/>
    <m/>
    <m/>
    <m/>
    <m/>
    <s v="al dia 11/10/2021 lleva 28 días "/>
  </r>
  <r>
    <x v="0"/>
    <s v="Correo Atención Ciudadano"/>
    <x v="3"/>
    <s v=" CUERPO DE BOMBEROS OFICIALES BOGOTÃ¡ UAECOB D.C."/>
    <x v="2"/>
    <x v="0"/>
    <s v=" CAC. SOLICITUD INFORMACION."/>
    <s v="Lina maria rojas"/>
    <s v="Educación"/>
    <x v="2"/>
    <x v="1"/>
    <n v="30"/>
    <s v=" 20213800099862"/>
    <s v=" 2021-09-01 14:21:13.969695"/>
    <n v="20212000023961"/>
    <d v="2021-10-07T00:00:00"/>
    <n v="27"/>
    <x v="0"/>
    <m/>
    <s v="7/10/201"/>
    <s v="PDF"/>
    <s v="SI"/>
    <m/>
    <m/>
  </r>
  <r>
    <x v="0"/>
    <s v="Correo Atención Ciudadano"/>
    <x v="4"/>
    <s v=" CUERPO DE BOMBEROS VOLUNTARIO DE HELICONIA ANTIOQUIA"/>
    <x v="2"/>
    <x v="0"/>
    <s v=" CI. solicitud formal."/>
    <s v=" Jorge Restrepo Sanguino"/>
    <s v="Formulación, Actualización y Acompañamiento Normativo y Operativo"/>
    <x v="2"/>
    <x v="1"/>
    <n v="30"/>
    <s v=" 20213800099892"/>
    <s v=" 2021-09-01 16:03:58.313427"/>
    <m/>
    <d v="2021-09-07T00:00:00"/>
    <n v="6"/>
    <x v="0"/>
    <s v="SE DIO RESPUESTA MEDIANTE LLAMADA TELEFÓNICA AL COMANDANTE DE BOMBEROS EL DÍA 07/09/2021"/>
    <m/>
    <m/>
    <m/>
    <m/>
    <m/>
  </r>
  <r>
    <x v="0"/>
    <s v="Formato Electronico"/>
    <x v="2"/>
    <s v=" ANONIMO_PQRSD"/>
    <x v="3"/>
    <x v="3"/>
    <s v=" Mala administraciÃ³n del Cuerpo de Bomberos de DUITAMA"/>
    <s v=" Jorge Restrepo Sanguino"/>
    <s v="Formulación, Actualización y Acompañamiento Normativo y Operativo"/>
    <x v="2"/>
    <x v="1"/>
    <n v="30"/>
    <s v=" 20219000099942"/>
    <s v=" 2021-09-02 05:46:53"/>
    <n v="20212050095841"/>
    <d v="2021-09-10T00:00:00"/>
    <n v="7"/>
    <x v="0"/>
    <m/>
    <d v="2021-09-10T00:00:00"/>
    <s v="PDF"/>
    <s v="SI"/>
    <m/>
    <m/>
  </r>
  <r>
    <x v="0"/>
    <s v="Radicación Directa"/>
    <x v="0"/>
    <s v=" CUERPO DE BOMBEROS VOLUNTARIOS DE SIBATE"/>
    <x v="2"/>
    <x v="1"/>
    <s v=" RD: RADICADO 20213800096712"/>
    <s v=" Andrea Bibiana Castañeda Duran"/>
    <s v="Formulación, Actualización y Acompañamiento Normativo y Operativo"/>
    <x v="2"/>
    <x v="1"/>
    <n v="30"/>
    <s v=" 20213800099962"/>
    <s v=" 2021-09-02 10:35:26.797435"/>
    <m/>
    <s v="2/09/2021"/>
    <n v="1"/>
    <x v="0"/>
    <s v="SE BRINDÓ ASESORÍA DE FORMA PRESENCIAL, EN REUNIÓN CON EL SR. FRANCISCO GAMBOA EL DÍA 2 DE SEPTIEMBRE DE 2021."/>
    <m/>
    <m/>
    <m/>
    <m/>
    <m/>
  </r>
  <r>
    <x v="0"/>
    <s v="Correo Atención Ciudadano"/>
    <x v="5"/>
    <s v=" CUERPO DE BOMBEROS VOLUNTARIOS DE SAN VICENTE DEL CAGUAN - CAQUETA"/>
    <x v="2"/>
    <x v="0"/>
    <s v=" CAC: SOLICITU DE CERTIFICADO"/>
    <s v=" Jiud Magnoly Gaviria Narvaez"/>
    <s v="Área Cenrtral de Referencia Bomberil"/>
    <x v="2"/>
    <x v="2"/>
    <n v="20"/>
    <s v=" 20213800100052"/>
    <s v=" 2021-09-02 16:05:18.996042"/>
    <m/>
    <d v="2021-10-07T00:00:00"/>
    <n v="25"/>
    <x v="0"/>
    <s v="Se da rta vía email, se hizo traslado, en espera de rta."/>
    <d v="2021-10-07T00:00:00"/>
    <s v="PDF"/>
    <s v="SI"/>
    <m/>
    <m/>
  </r>
  <r>
    <x v="0"/>
    <s v="Correo Atención Ciudadano"/>
    <x v="4"/>
    <s v=" PREBEL"/>
    <x v="4"/>
    <x v="0"/>
    <s v=" CAC: Derecho de peticiÃ³n"/>
    <s v="Jose Dario Martinez"/>
    <s v="Formulación, Actualización y Acompañamiento Normativo y Operativo"/>
    <x v="2"/>
    <x v="1"/>
    <n v="30"/>
    <s v=" 20213800100062"/>
    <s v=" 2021-09-02 16:23:06.095964"/>
    <m/>
    <s v="21/09/2021"/>
    <n v="13"/>
    <x v="0"/>
    <s v="Se da traslado al documento a cuerpo oficial de Bomberos de Medellín con # de rad 20212050095871"/>
    <d v="2021-09-21T00:00:00"/>
    <s v="PDF"/>
    <s v="SI"/>
    <m/>
    <m/>
  </r>
  <r>
    <x v="0"/>
    <s v="Correo Atención Ciudadano"/>
    <x v="6"/>
    <s v=" ALCALDIA REPELON ATLANTICO"/>
    <x v="1"/>
    <x v="0"/>
    <s v=" CAC: CreaciÃ³n Cuerpo de Bomberos Municipal - Ley 1575 de 2012"/>
    <s v=" Jorge Restrepo Sanguino"/>
    <s v="Formulación, Actualización y Acompañamiento Normativo y Operativo"/>
    <x v="2"/>
    <x v="1"/>
    <n v="30"/>
    <s v=" 20213800100082"/>
    <s v=" 2021-09-02 17:05:09.076495"/>
    <n v="20212050095861"/>
    <d v="2021-09-22T00:00:00"/>
    <n v="14"/>
    <x v="0"/>
    <m/>
    <d v="2021-09-22T00:00:00"/>
    <s v="PDF"/>
    <s v="SI"/>
    <m/>
    <m/>
  </r>
  <r>
    <x v="0"/>
    <s v="Correo Atención Ciudadano"/>
    <x v="7"/>
    <s v=" CUERPO DE BOMBEROS VOLUNTARIOS DE GUAMO"/>
    <x v="2"/>
    <x v="0"/>
    <s v=" CAC: SOLICITUD CONCEPTO"/>
    <s v=" Andrea Bibiana Castañeda Duran"/>
    <s v="Formulación, Actualización y Acompañamiento Normativo y Operativo"/>
    <x v="2"/>
    <x v="1"/>
    <n v="30"/>
    <s v=" 20213800100092"/>
    <s v=" 2021-09-03 09:20:30.600972"/>
    <n v="20212050095751"/>
    <d v="2021-09-10T00:00:00"/>
    <n v="5"/>
    <x v="0"/>
    <m/>
    <d v="2021-09-10T00:00:00"/>
    <s v="PDF"/>
    <s v="SI"/>
    <m/>
    <m/>
  </r>
  <r>
    <x v="0"/>
    <s v="Correo Atención Ciudadano"/>
    <x v="0"/>
    <s v=" CUERPO DE BOMBEROS VOLUNTARIOS DE SOPO"/>
    <x v="2"/>
    <x v="0"/>
    <s v=" CAC: Derecho de peticiÃ³n"/>
    <s v="Jose teuta"/>
    <s v="Educación"/>
    <x v="2"/>
    <x v="1"/>
    <n v="30"/>
    <s v=" 20213800100142"/>
    <s v=" 2021-09-03 10:27:25.932843"/>
    <n v="20212000023691"/>
    <d v="2021-09-22T00:00:00"/>
    <n v="13"/>
    <x v="0"/>
    <m/>
    <d v="2021-09-22T00:00:00"/>
    <s v="PDF"/>
    <s v="SI"/>
    <m/>
    <m/>
  </r>
  <r>
    <x v="0"/>
    <s v="Correo Atención Ciudadano"/>
    <x v="7"/>
    <s v=" RICARDO SALAMANCA"/>
    <x v="3"/>
    <x v="1"/>
    <s v=" CAC: peticiÃ³n ciudadana"/>
    <s v=" Andrea Bibiana Castañeda Duran"/>
    <s v="Formulación, Actualización y Acompañamiento Normativo y Operativo"/>
    <x v="2"/>
    <x v="1"/>
    <n v="30"/>
    <s v=" 20213800100172"/>
    <s v=" 2021-09-03 11:22:23.229703"/>
    <n v="20212050096291"/>
    <d v="2021-10-05T00:00:00"/>
    <n v="22"/>
    <x v="0"/>
    <m/>
    <d v="2021-10-05T00:00:00"/>
    <s v="PDF"/>
    <s v="SI"/>
    <m/>
    <m/>
  </r>
  <r>
    <x v="0"/>
    <s v="Correo Atención Ciudadano"/>
    <x v="8"/>
    <s v=" JUZGADO CATORCE ADMINISTRATIVO ORAL DEL CIRCUITO JUDICIAL DE BUCARAMANGA"/>
    <x v="0"/>
    <x v="0"/>
    <s v=" CAC: 2021-105 AT DESACATO NOTIFICA AUTO DA APERTURA A INCIDENTE +TRASLADO"/>
    <s v=" Jorge Restrepo Sanguino"/>
    <s v="Formulación, Actualización y Acompañamiento Normativo y Operativo"/>
    <x v="2"/>
    <x v="0"/>
    <n v="10"/>
    <s v=" 20213800100212"/>
    <s v=" 2021-09-03 12:00:46.178184"/>
    <n v="20212050095931"/>
    <d v="2021-09-08T00:00:00"/>
    <n v="3"/>
    <x v="0"/>
    <m/>
    <d v="2021-09-08T00:00:00"/>
    <s v="PDF"/>
    <s v="SI"/>
    <m/>
    <m/>
  </r>
  <r>
    <x v="0"/>
    <s v="Correo Atención Ciudadano"/>
    <x v="4"/>
    <s v=" JUZGADO SEGUNDO PENAL"/>
    <x v="0"/>
    <x v="0"/>
    <s v=" CAC: URGENTE - TUTELA"/>
    <s v=" Andrea Bibiana Castañeda Duran"/>
    <s v="Formulación, Actualización y Acompañamiento Normativo y Operativo"/>
    <x v="2"/>
    <x v="0"/>
    <n v="10"/>
    <s v=" 20213800100302"/>
    <s v=" 2021-09-03 16:39:17.446053"/>
    <s v="20212050095741 "/>
    <s v="7/09/2021"/>
    <n v="2"/>
    <x v="0"/>
    <m/>
    <s v="7/09/2021"/>
    <s v="PDF"/>
    <s v="SI"/>
    <m/>
    <m/>
  </r>
  <r>
    <x v="0"/>
    <s v="Correo Atención Ciudadano"/>
    <x v="3"/>
    <s v=" RM INGENIEROS"/>
    <x v="4"/>
    <x v="0"/>
    <s v=" CAC:CSC CARIBE- Oficio CSC_CB-007 Solicitud de informaciÃ³n DNBC"/>
    <s v=" Luis Alberto Valencia Pulido"/>
    <s v="Área Cenrtral de Referencia Bomberil"/>
    <x v="2"/>
    <x v="1"/>
    <n v="30"/>
    <s v=" 20213800100322"/>
    <s v=" 2021-09-03 17:08:54.113238"/>
    <m/>
    <m/>
    <m/>
    <x v="1"/>
    <m/>
    <m/>
    <m/>
    <m/>
    <m/>
    <s v="al dia 11/10/2021 lleva 26 dias "/>
  </r>
  <r>
    <x v="0"/>
    <s v="Correo Atención Ciudadano"/>
    <x v="8"/>
    <s v=" GOBERNACION DE SANTANDER"/>
    <x v="1"/>
    <x v="2"/>
    <s v=" CAC. Solicitud visita especial por parte del Ã¡rea de infraestructura de la DNBC para revisiÃ³n de lotes y asesorÃ­a para construcciÃ³n de estaciones de bomberos."/>
    <s v=" Yerky Sneider Garavito Cancelado"/>
    <s v="Subdirección Administrativa y Financiera"/>
    <x v="0"/>
    <x v="1"/>
    <n v="30"/>
    <s v=" 20213800100352"/>
    <s v=" 2021-09-06 09:20:44.055753"/>
    <m/>
    <m/>
    <m/>
    <x v="1"/>
    <m/>
    <m/>
    <m/>
    <m/>
    <m/>
    <s v="al dia 11/10/2021 lleva 25 dias "/>
  </r>
  <r>
    <x v="0"/>
    <s v="Correo Atención Ciudadano"/>
    <x v="2"/>
    <s v=" CUERPO DE BOMBEROS VOLUNTARIOS DE RAMIRIQUI"/>
    <x v="2"/>
    <x v="0"/>
    <s v=" CAC. Solicitud certificaciÃ³n unidades activas bomberos RamiriquÃ­."/>
    <s v=" Luis Alberto Valencia Pulido"/>
    <s v="Área Cenrtral de Referencia Bomberil"/>
    <x v="2"/>
    <x v="2"/>
    <n v="30"/>
    <s v=" 20213800100402"/>
    <s v=" 2021-09-06 10:13:42.114724"/>
    <n v="20212100023231"/>
    <d v="2021-09-13T00:00:00"/>
    <n v="5"/>
    <x v="0"/>
    <s v="Se da respuesta a través de correo electrónico con radicado No. 20212100023231 el día 13/09/2021"/>
    <m/>
    <m/>
    <m/>
    <m/>
    <s v="no se evidencia documento de salida "/>
  </r>
  <r>
    <x v="0"/>
    <s v="Correo Atención Ciudadano"/>
    <x v="7"/>
    <s v=" NO MAS CORRUPCION PRADO TOLIMA"/>
    <x v="3"/>
    <x v="4"/>
    <s v=" CAC. NO MAS CORRUPCION EN LA UNIDAD DE BOMBEROS DEL MUNICIPIO DE PRADO."/>
    <s v=" Cristian Fernando Salcedo Rueda"/>
    <s v="Inpección, Vigilancia y Control"/>
    <x v="2"/>
    <x v="1"/>
    <n v="30"/>
    <s v=" 20213800100462"/>
    <s v=" 2021-09-06 10:50:34.73353"/>
    <m/>
    <m/>
    <m/>
    <x v="1"/>
    <s v="al día 12/10/2021 lleva 24 días"/>
    <m/>
    <m/>
    <m/>
    <m/>
    <m/>
  </r>
  <r>
    <x v="0"/>
    <s v="Correo Atención Ciudadano"/>
    <x v="8"/>
    <s v=" JUZGADO TERCERO ADMINISTRATIVO"/>
    <x v="0"/>
    <x v="1"/>
    <s v=" CAC. OFICIO JTC-1400 EN RAD. NÂ° 7300133310032008003400 - CITAR ESTO AL CONTESTAR"/>
    <s v=" Carlos Armando Lopez Barrera"/>
    <s v="Oficina Asesora Juridica"/>
    <x v="1"/>
    <x v="0"/>
    <n v="10"/>
    <s v=" 20213800100482"/>
    <s v=" 2021-09-06 11:00:55.996654"/>
    <n v="20211200000953"/>
    <d v="2021-09-20T00:00:00"/>
    <n v="10"/>
    <x v="0"/>
    <m/>
    <d v="2021-09-20T00:00:00"/>
    <s v="PDF"/>
    <s v="SI"/>
    <m/>
    <m/>
  </r>
  <r>
    <x v="0"/>
    <s v="Correo Atención Ciudadano"/>
    <x v="8"/>
    <s v=" GOBERNACION DE SANTANDER"/>
    <x v="2"/>
    <x v="2"/>
    <s v=" CAC. Solicitud visita especial por parte del Ã¡rea de infraestructura de la DNBC para revisiÃ³n de lotes y asesorÃ­a para construcciÃ³n de estaciones de bomberos."/>
    <s v=" Yerky Sneider Garavito Cancelado"/>
    <s v="Subdirección Administrativa y Financiera"/>
    <x v="2"/>
    <x v="1"/>
    <n v="30"/>
    <s v=" 20213800100532"/>
    <s v=" 2021-09-06 11:37:43.108566"/>
    <m/>
    <m/>
    <m/>
    <x v="1"/>
    <m/>
    <m/>
    <m/>
    <m/>
    <m/>
    <m/>
  </r>
  <r>
    <x v="0"/>
    <s v="Correo Atención Ciudadano"/>
    <x v="0"/>
    <s v=" PERSONERIA MUNICIPAL DE CHIA"/>
    <x v="1"/>
    <x v="0"/>
    <s v=" CAC. Traslado por competencia, peticiÃ³n de informaiciÃ³n de la PersonerÃ­a de chia -"/>
    <s v=" Andrea Bibiana Castañeda Duran"/>
    <s v="Formulación, Actualización y Acompañamiento Normativo y Operativo"/>
    <x v="2"/>
    <x v="2"/>
    <n v="30"/>
    <s v=" 20213800100772"/>
    <s v=" 2021-09-07 11:48:26.260607"/>
    <n v="20212050096101"/>
    <d v="2021-09-22T00:00:00"/>
    <n v="11"/>
    <x v="0"/>
    <m/>
    <d v="2021-09-22T00:00:00"/>
    <s v="PDF"/>
    <s v="SI"/>
    <m/>
    <m/>
  </r>
  <r>
    <x v="0"/>
    <s v="Correo Atención Ciudadano"/>
    <x v="4"/>
    <s v=" IDALIA AMPARO GONZALEZ GIRALDO SECRETARIA DE GOBIERNO GOBERNACION DE ANTIOQUIA"/>
    <x v="1"/>
    <x v="3"/>
    <s v=" CAC. SOLICITUD DE VISITAS VERIFICACION CONDICIONES DE OPERATIVIDAD"/>
    <s v=" Cristian Fernando Salcedo Rueda"/>
    <s v="Inpección, Vigilancia y Control"/>
    <x v="2"/>
    <x v="1"/>
    <n v="30"/>
    <s v=" 20213800100832"/>
    <s v=" 2021-09-07 12:30:07.875881"/>
    <m/>
    <m/>
    <m/>
    <x v="1"/>
    <m/>
    <m/>
    <m/>
    <m/>
    <m/>
    <s v="al día 12/10/2021 lleva 25 días "/>
  </r>
  <r>
    <x v="0"/>
    <s v="Correo Atención Ciudadano"/>
    <x v="9"/>
    <s v=" CUERPO DE BOMBEROS VOLUNTARIOS DE PORE"/>
    <x v="2"/>
    <x v="1"/>
    <s v=" CAC. CONCEPTO FAVORABLE DE COMPRA DE VEHICULOS Y HERRAMIENTAS CON LA SOBRE TASA BOMBERIL"/>
    <s v=" Andrea Bibiana Castañeda Duran"/>
    <s v="Formulación, Actualización y Acompañamiento Normativo y Operativo"/>
    <x v="2"/>
    <x v="1"/>
    <n v="30"/>
    <s v=" 20213800100862"/>
    <s v=" 2021-09-07 14:43:47.468485"/>
    <n v="20212050096301"/>
    <m/>
    <m/>
    <x v="0"/>
    <m/>
    <d v="2021-09-24T00:00:00"/>
    <s v="PDF"/>
    <s v="SI"/>
    <m/>
    <m/>
  </r>
  <r>
    <x v="0"/>
    <s v="Correo Atención Ciudadano"/>
    <x v="2"/>
    <s v=" CUERPO DE BOMBEROS GUICAN DE LA SIERRA"/>
    <x v="2"/>
    <x v="0"/>
    <s v=" CAC. SOLICITUD CERTIFICACIÃ“N REGISTRO RUE - BOMBEROS GUICAN"/>
    <s v=" Luis Alberto Valencia Pulido"/>
    <s v="Área Cenrtral de Referencia Bomberil"/>
    <x v="2"/>
    <x v="2"/>
    <n v="20"/>
    <s v=" 20213800100892"/>
    <s v=" 2021-09-07 15:26:31.727286"/>
    <s v=" 20212100023491"/>
    <d v="2021-09-13T00:00:00"/>
    <n v="4"/>
    <x v="0"/>
    <m/>
    <d v="2021-09-13T00:00:00"/>
    <m/>
    <m/>
    <m/>
    <s v="no se evidencia documento de salida "/>
  </r>
  <r>
    <x v="0"/>
    <s v="Correo Atención Ciudadano"/>
    <x v="7"/>
    <s v=" CUERPO DE BOMBEROS VOLUNTARIOS DE PLANADAS - TOLIMA"/>
    <x v="2"/>
    <x v="1"/>
    <s v=" CAC. APOYO AL CUERPO DE BOMBEROS PLANADAS"/>
    <s v=" Ronny Estiven Romero Velandia"/>
    <s v="Formulación, Actualización y Acompañamiento Normativo y Operativo"/>
    <x v="2"/>
    <x v="1"/>
    <n v="30"/>
    <s v=" 20213800101022"/>
    <s v=" 2021-09-07 17:18:48.819939"/>
    <m/>
    <m/>
    <m/>
    <x v="1"/>
    <m/>
    <m/>
    <m/>
    <m/>
    <m/>
    <s v="al dia 12/10/2021 lleva 25 días "/>
  </r>
  <r>
    <x v="0"/>
    <s v="Correo Atención Ciudadano"/>
    <x v="10"/>
    <s v=" CUERPO DE BOMBEROS VOLUNTARIOS DE LA PRIMAVERA"/>
    <x v="2"/>
    <x v="1"/>
    <s v=" CAC. SOLICITUD DE CONCEPTO JURIDICO"/>
    <s v=" Ronny Estiven Romero Velandia"/>
    <s v="Formulación, Actualización y Acompañamiento Normativo y Operativo"/>
    <x v="2"/>
    <x v="1"/>
    <n v="30"/>
    <s v=" 20213800101032"/>
    <s v=" 2021-09-07 17:27:03.203359"/>
    <m/>
    <m/>
    <m/>
    <x v="1"/>
    <m/>
    <m/>
    <m/>
    <m/>
    <m/>
    <s v="al dia 12/10/2021 lleva 25 días "/>
  </r>
  <r>
    <x v="0"/>
    <s v="Correo Atención Ciudadano"/>
    <x v="11"/>
    <s v=" CUERPO DE BOMBEROS VOLUNTARIOS PRADERA"/>
    <x v="2"/>
    <x v="1"/>
    <s v=" CAC: Consulta jurÃ­dica"/>
    <s v=" Ronny Estiven Romero Velandia"/>
    <s v="Formulación, Actualización y Acompañamiento Normativo y Operativo"/>
    <x v="2"/>
    <x v="1"/>
    <n v="30"/>
    <s v=" 20213800101042"/>
    <s v=" 2021-09-08 11:45:09.882847"/>
    <m/>
    <m/>
    <m/>
    <x v="1"/>
    <m/>
    <m/>
    <m/>
    <m/>
    <m/>
    <s v="al dia 12/10/2021 lleva 24 días "/>
  </r>
  <r>
    <x v="0"/>
    <s v="Correo Atención Ciudadano"/>
    <x v="0"/>
    <s v=" CUERPO DE BOMBEROS VOLUNTARIOS AGUA DE DIOS CUERPO DE BOMBEROS VOLUNTARIOS AGUA DE DIOS"/>
    <x v="2"/>
    <x v="2"/>
    <s v=" CAC: ACTA ASAMBLEA REGULARIZACIÃ“N Y POSTULACION DE HOJAS DE VIDA CUERPO DE BOMBEROS VOLUNTARIOS DE AGUA DE DIOS"/>
    <s v=" Cristian Fernando Salcedo Rueda"/>
    <s v="Inpección, Vigilancia y Control"/>
    <x v="2"/>
    <x v="1"/>
    <n v="30"/>
    <s v=" 20213800101052"/>
    <s v=" 2021-09-08 11:50:26.210638"/>
    <m/>
    <m/>
    <m/>
    <x v="1"/>
    <m/>
    <m/>
    <m/>
    <m/>
    <m/>
    <s v="al dia 12/10/2021 lleva 24 días "/>
  </r>
  <r>
    <x v="0"/>
    <s v="Correo Atención Ciudadano"/>
    <x v="3"/>
    <s v=" EDGAR HERNAN PRADA"/>
    <x v="3"/>
    <x v="3"/>
    <s v=" CI: Denuncia DNBC"/>
    <s v=" Alvaro Perez"/>
    <s v="Contratación "/>
    <x v="0"/>
    <x v="1"/>
    <n v="30"/>
    <s v=" 20213800101102"/>
    <s v=" 2021-09-08 12:31:20.353583"/>
    <m/>
    <m/>
    <m/>
    <x v="0"/>
    <s v="se archiva el orfeo por no cumplir los requisitos de denuncia que trata el articulo 60 del código de procedimiento penal"/>
    <m/>
    <m/>
    <m/>
    <m/>
    <m/>
  </r>
  <r>
    <x v="0"/>
    <s v="Correo Atención Ciudadano"/>
    <x v="0"/>
    <s v=" ISELE PAOLA TOSCANO RIVERO"/>
    <x v="3"/>
    <x v="1"/>
    <s v=" CAC: Discusiones internas"/>
    <s v=" Andrea Bibiana Castañeda Duran"/>
    <s v="Formulación, Actualización y Acompañamiento Normativo y Operativo"/>
    <x v="2"/>
    <x v="2"/>
    <n v="20"/>
    <s v=" 20213800101112"/>
    <s v=" 2021-09-08 12:38:27.838683"/>
    <n v="20212050096311"/>
    <d v="2021-10-05T00:00:00"/>
    <s v="18 DIAS"/>
    <x v="0"/>
    <m/>
    <d v="2021-10-05T00:00:00"/>
    <s v="PDF"/>
    <s v="SI"/>
    <m/>
    <m/>
  </r>
  <r>
    <x v="0"/>
    <s v="Correo Atención Ciudadano"/>
    <x v="4"/>
    <s v=" CUERPO DE BOMBEROS VOLUNTARIOS DE BELLO"/>
    <x v="2"/>
    <x v="3"/>
    <s v=" CAC: Denuncia de cuerpo de bomberos"/>
    <s v="MAURICIO DELGADO"/>
    <s v="Educación"/>
    <x v="2"/>
    <x v="3"/>
    <n v="30"/>
    <s v=" 20213800101132"/>
    <s v=" 2021-09-08 12:43:14.388496"/>
    <n v="20212000023411"/>
    <d v="2021-09-22T00:00:00"/>
    <n v="10"/>
    <x v="0"/>
    <m/>
    <d v="2021-09-22T00:00:00"/>
    <s v="PDF"/>
    <s v="SI"/>
    <m/>
    <m/>
  </r>
  <r>
    <x v="0"/>
    <s v="Correo Atención Ciudadano"/>
    <x v="0"/>
    <s v=" CUERPO DE BOMBEROS VOLUNTARIOS DE ANAPOIMA"/>
    <x v="2"/>
    <x v="1"/>
    <s v=" CAC: Traslado EXT_S21-00073101-PQRSD-070852-PQR"/>
    <s v=" Jorge Restrepo Sanguino"/>
    <s v="Formulación, Actualización y Acompañamiento Normativo y Operativo"/>
    <x v="2"/>
    <x v="1"/>
    <n v="30"/>
    <s v=" 20213800101202"/>
    <s v=" 2021-09-08 15:44:47.74322"/>
    <m/>
    <m/>
    <m/>
    <x v="1"/>
    <m/>
    <m/>
    <m/>
    <m/>
    <m/>
    <s v="al dia 19/10/2021 lleva 28 dias "/>
  </r>
  <r>
    <x v="0"/>
    <s v="Correo Atención Ciudadano"/>
    <x v="11"/>
    <s v=" ALEJANDRA ARENAS"/>
    <x v="3"/>
    <x v="1"/>
    <s v=" CAC: Caso Teniente Bertha Betancur Betancourt- Ansermanuevo Valle del Cauca"/>
    <s v=" Camilo Portilla Quelal"/>
    <s v="Formulación, Actualización y Acompañamiento Normativo y Operativo"/>
    <x v="2"/>
    <x v="3"/>
    <n v="30"/>
    <s v=" 20213800101262"/>
    <s v=" 2021-09-09 08:36:36.278381"/>
    <m/>
    <m/>
    <m/>
    <x v="1"/>
    <m/>
    <m/>
    <m/>
    <m/>
    <m/>
    <s v="al dia 19/10/2021 lleva 29 dias "/>
  </r>
  <r>
    <x v="0"/>
    <s v="Correo Atención Ciudadano"/>
    <x v="8"/>
    <s v=" SECRETARIA DEL INTERIOR NORTE DE SANTANDER"/>
    <x v="4"/>
    <x v="2"/>
    <s v=" CAC: RemisiÃ³n CDP para suscripciÃ³n de convenios dentro de la ejecuciÃ³n del plan de acciÃ³n 2021"/>
    <s v=" Jiud Magnoly Gaviria Narvaez"/>
    <s v="Área Cenrtral de Referencia Bomberil"/>
    <x v="2"/>
    <x v="1"/>
    <n v="30"/>
    <s v=" 20213800101272"/>
    <s v=" 2021-09-09 08:40:01.53738"/>
    <m/>
    <m/>
    <m/>
    <x v="1"/>
    <m/>
    <m/>
    <m/>
    <m/>
    <m/>
    <s v="al día 19/10/2021 lleva 29 dias "/>
  </r>
  <r>
    <x v="0"/>
    <s v="Correo Atención Ciudadano"/>
    <x v="8"/>
    <s v=" CORTE CONSTITUCIONAL SALA CUARTA DE REVISION"/>
    <x v="0"/>
    <x v="3"/>
    <s v=" CAC: T-8135737 Auto 19-jul-21 Traslado"/>
    <s v=" Carlos Armando Lopez Barrera"/>
    <s v="Oficina Asesora Juridica"/>
    <x v="1"/>
    <x v="0"/>
    <n v="10"/>
    <s v=" 20213800101282"/>
    <s v=" 2021-09-09 10:27:15.567354"/>
    <n v="20212050095971"/>
    <d v="2021-09-13T00:00:00"/>
    <n v="2"/>
    <x v="0"/>
    <m/>
    <d v="2021-09-13T00:00:00"/>
    <s v="PDF"/>
    <s v="SI"/>
    <m/>
    <m/>
  </r>
  <r>
    <x v="0"/>
    <s v="Correo Atención Ciudadano"/>
    <x v="5"/>
    <s v=" ALCALDIA MORELIA CAQUETA"/>
    <x v="1"/>
    <x v="1"/>
    <s v=" CAC: Apoyo del grupo jurÃ­dico asesor y el comitÃ© de inspecciÃ³n control y vigilancia de la DirecciÃ³n Nacional de Bomberos Colombia para el proceso de creaciÃ³n y formaciÃ³n del Cuerpo de Bomberos del Municipio de Morelia."/>
    <s v=" Melba Vidal"/>
    <s v="Formulación, Actualización y Acompañamiento Normativo y Operativo"/>
    <x v="2"/>
    <x v="1"/>
    <n v="30"/>
    <s v=" 20213800101302"/>
    <s v=" 2021-09-09 11:55:48.265117"/>
    <m/>
    <m/>
    <m/>
    <x v="1"/>
    <m/>
    <m/>
    <m/>
    <m/>
    <m/>
    <s v="al dia 19/10/2021 lleva 29 dias "/>
  </r>
  <r>
    <x v="0"/>
    <s v="Correo Atención Ciudadano"/>
    <x v="12"/>
    <s v=" EBERT ANTONIO RINCON DEVIA"/>
    <x v="3"/>
    <x v="1"/>
    <s v=" CAC: CONCEPTO"/>
    <s v=" Melba Vidal"/>
    <s v="Formulación, Actualización y Acompañamiento Normativo y Operativo"/>
    <x v="2"/>
    <x v="1"/>
    <n v="30"/>
    <s v=" 20213800101322"/>
    <s v=" 2021-09-09 12:19:17.905325"/>
    <m/>
    <m/>
    <m/>
    <x v="1"/>
    <m/>
    <m/>
    <m/>
    <m/>
    <m/>
    <s v="al dia 19/10/2021 lleva 29 dias "/>
  </r>
  <r>
    <x v="0"/>
    <s v="Correo Atención Ciudadano"/>
    <x v="0"/>
    <s v=" PROCURADURÃ­A 1 DELEGADA CONTRATACIÃ³N ESTATAL MARIA CECILIA RUBIANO VARGAS SECRETARIO GRADO 11"/>
    <x v="1"/>
    <x v="0"/>
    <s v=" CAC: Solicitud ordenada en auto Expediente No. IUS-E-2021-205583 IUC-D-2021-1848553"/>
    <s v=" Alvaro Perez"/>
    <s v="Contratación "/>
    <x v="2"/>
    <x v="2"/>
    <n v="30"/>
    <s v=" 20213800101372"/>
    <s v=" 2021-09-09 12:53:03.197106"/>
    <m/>
    <m/>
    <m/>
    <x v="1"/>
    <m/>
    <m/>
    <m/>
    <m/>
    <m/>
    <s v="al dia 19/10/2021 lleva 29 dias "/>
  </r>
  <r>
    <x v="0"/>
    <s v="Correo Atención Ciudadano"/>
    <x v="1"/>
    <s v=" ASOCIACION DE BOMBEROS RESCATES Y SIMILARES DE BOLIVAR, ASDEBERBOL"/>
    <x v="2"/>
    <x v="2"/>
    <s v=" RD: INQUIETUDES A SER RESUELTAS"/>
    <s v=" Edgar Alexander Maya Lopez"/>
    <s v="Formulación, Actualización y Acompañamiento Normativo y Operativo"/>
    <x v="2"/>
    <x v="1"/>
    <n v="30"/>
    <s v=" 20213800101402"/>
    <s v=" 2021-09-09 13:33:56.41642"/>
    <m/>
    <m/>
    <m/>
    <x v="1"/>
    <m/>
    <m/>
    <m/>
    <m/>
    <m/>
    <s v="al dia 19/10/2021 lleva 29 dias "/>
  </r>
  <r>
    <x v="0"/>
    <s v="Correo Atención Ciudadano"/>
    <x v="13"/>
    <s v=" CUERPO DE BOMBEROS VOLUNTARIOS DE SAPUYES"/>
    <x v="2"/>
    <x v="2"/>
    <s v=" CAC: OFICIO SOLICITUD"/>
    <s v=" Jiud Magnoly Gaviria Narvaez"/>
    <s v="Área Cenrtral de Referencia Bomberil"/>
    <x v="2"/>
    <x v="1"/>
    <n v="30"/>
    <s v=" 20213800101422"/>
    <s v=" 2021-09-09 13:44:13.75543"/>
    <m/>
    <m/>
    <m/>
    <x v="1"/>
    <m/>
    <m/>
    <m/>
    <m/>
    <m/>
    <s v="al dia 19/10/2021 lleva 29 dias "/>
  </r>
  <r>
    <x v="0"/>
    <s v="Correo Atención Ciudadano"/>
    <x v="0"/>
    <s v=" CRISTIAN SUAREZ"/>
    <x v="0"/>
    <x v="0"/>
    <s v=" CI. Derecho de peticiÃ³n"/>
    <s v="Lina maria rojas"/>
    <s v="Educación"/>
    <x v="2"/>
    <x v="1"/>
    <n v="30"/>
    <s v=" 20213800101472"/>
    <s v=" 2021-09-10 13:08:33.454628"/>
    <m/>
    <d v="2021-09-15T00:00:00"/>
    <n v="3"/>
    <x v="0"/>
    <s v="Se archiva por ser informativo, esta dirigido al Ministerio de Educación, se hará seguimiento por si es requerida información desde el MEN."/>
    <m/>
    <m/>
    <m/>
    <m/>
    <m/>
  </r>
  <r>
    <x v="0"/>
    <s v="Correo Atención Ciudadano"/>
    <x v="8"/>
    <s v=" CUERPO DE BOMBEROS VOLUNTARIOS DE LOS SANTOS"/>
    <x v="2"/>
    <x v="3"/>
    <s v=" CAC. DERECHO DE PETICION"/>
    <s v=" Edgar Alexander Maya Lopez"/>
    <s v="Formulación, Actualización y Acompañamiento Normativo y Operativo"/>
    <x v="2"/>
    <x v="1"/>
    <n v="30"/>
    <s v=" 20213800101482"/>
    <s v=" 2021-09-10 13:13:32.537622"/>
    <m/>
    <m/>
    <m/>
    <x v="1"/>
    <m/>
    <m/>
    <m/>
    <m/>
    <m/>
    <s v="al dia 19/10/2021 lleva 27 dias  "/>
  </r>
  <r>
    <x v="0"/>
    <s v="Correo Atención Ciudadano"/>
    <x v="12"/>
    <s v=" BOMBEROS CASTILLA"/>
    <x v="2"/>
    <x v="1"/>
    <s v=" CAC. Solicitud"/>
    <s v=" Andrea Bibiana Castañeda Duran"/>
    <s v="Formulación, Actualización y Acompañamiento Normativo y Operativo"/>
    <x v="2"/>
    <x v="1"/>
    <n v="30"/>
    <s v=" 20213800101532"/>
    <s v=" 2021-09-10 15:05:13.479148"/>
    <n v="20212050096351"/>
    <d v="2021-10-07T00:00:00"/>
    <n v="19"/>
    <x v="0"/>
    <m/>
    <d v="2021-10-07T00:00:00"/>
    <s v="PDF"/>
    <s v="SI"/>
    <m/>
    <m/>
  </r>
  <r>
    <x v="0"/>
    <s v="Correo Atención Ciudadano"/>
    <x v="14"/>
    <s v=" ISELE PAOLA TOSCANO RIVERO"/>
    <x v="3"/>
    <x v="0"/>
    <s v=" CAC. Pregunta de convenio de sobretasa"/>
    <s v=" Andrea Bibiana Castañeda Duran"/>
    <s v="Formulación, Actualización y Acompañamiento Normativo y Operativo"/>
    <x v="2"/>
    <x v="2"/>
    <n v="20"/>
    <s v=" 20213800101542"/>
    <s v=" 2021-09-10 15:23:31.777634"/>
    <n v="20212050096311"/>
    <d v="2021-09-24T00:00:00"/>
    <n v="10"/>
    <x v="0"/>
    <m/>
    <d v="2021-09-24T00:00:00"/>
    <s v="PDF"/>
    <s v="SI"/>
    <m/>
    <m/>
  </r>
  <r>
    <x v="0"/>
    <s v="Correo Atención Ciudadano"/>
    <x v="8"/>
    <s v=" DELEGACIÃ³N DE BOMBEROS SANTANDER"/>
    <x v="2"/>
    <x v="0"/>
    <s v=" CAC: INVESTIGACIÃ“N"/>
    <s v=" Luis Alberto Valencia Pulido"/>
    <s v="Área Cenrtral de Referencia Bomberil"/>
    <x v="2"/>
    <x v="2"/>
    <n v="20"/>
    <s v=" 20213800101762"/>
    <s v=" 2021-09-13 18:03:43.18636"/>
    <m/>
    <m/>
    <m/>
    <x v="2"/>
    <m/>
    <m/>
    <m/>
    <m/>
    <m/>
    <s v="al dia 20/10/2021 lleva 26 dias "/>
  </r>
  <r>
    <x v="0"/>
    <s v="Correo Atención Ciudadano"/>
    <x v="0"/>
    <s v=" MINISTERIO DE HACIENDA"/>
    <x v="0"/>
    <x v="3"/>
    <s v=" CAC. Ministerio de Hacienda y CrÃ©dito PÃºblico: Radicado de salida 2-2021-047403"/>
    <s v=" Carlos Armando Lopez Barrera"/>
    <s v="Oficina Asesora Juridica"/>
    <x v="1"/>
    <x v="1"/>
    <n v="30"/>
    <s v=" 20213800101812"/>
    <s v=" 2021-09-13 18:21:53.711088"/>
    <n v="20211200000983"/>
    <d v="2021-10-12T00:00:00"/>
    <n v="21"/>
    <x v="0"/>
    <m/>
    <d v="2021-10-12T00:00:00"/>
    <s v="PDF"/>
    <s v="SI"/>
    <m/>
    <m/>
  </r>
  <r>
    <x v="0"/>
    <s v="Correo Atención Ciudadano"/>
    <x v="1"/>
    <s v=" CUERPO DE BOMBEROS VOLUNTARIOS MAGANGUE - BOLIVAR"/>
    <x v="2"/>
    <x v="3"/>
    <s v=" CAC. GOLPE VEHÃCULO DNBC MAGANGUÃ‰ y otros 4 documentos.pdf"/>
    <s v=" Luis Alberto Valencia Pulido"/>
    <s v="Área Cenrtral de Referencia Bomberil"/>
    <x v="2"/>
    <x v="1"/>
    <n v="30"/>
    <s v=" 20213800101892"/>
    <s v=" 2021-09-13 18:50:39.807368"/>
    <m/>
    <m/>
    <m/>
    <x v="1"/>
    <m/>
    <m/>
    <m/>
    <m/>
    <m/>
    <s v="al dia 20/10/2021 lleva 26 dias "/>
  </r>
  <r>
    <x v="0"/>
    <s v="Correo Atención Ciudadano"/>
    <x v="0"/>
    <s v=" ALCALDIA NILO CUNDINAMARCA"/>
    <x v="1"/>
    <x v="2"/>
    <s v=" CI: DERECHO DE PETICION POR CALIFICACION CBV DE NILO"/>
    <s v=" Cristian Fernando Salcedo Rueda"/>
    <s v="Inpección, Vigilancia y Control"/>
    <x v="2"/>
    <x v="1"/>
    <n v="30"/>
    <s v=" 20213800101982"/>
    <s v=" 2021-09-13 19:48:32.77548"/>
    <m/>
    <m/>
    <m/>
    <x v="1"/>
    <m/>
    <m/>
    <m/>
    <m/>
    <m/>
    <s v="al dia 20/10/2021 lleva 26 dias "/>
  </r>
  <r>
    <x v="0"/>
    <s v="Correo Atención Ciudadano"/>
    <x v="4"/>
    <s v=" DELEGACION DEPARTAMENTAL DE ANTIOQUIA"/>
    <x v="1"/>
    <x v="1"/>
    <s v=" RD: solicitud concepto juridico"/>
    <s v=" Andrea Bibiana Castañeda Duran"/>
    <s v="Formulación, Actualización y Acompañamiento Normativo y Operativo"/>
    <x v="2"/>
    <x v="1"/>
    <n v="30"/>
    <s v=" 20213800102002"/>
    <s v=" 2021-09-14 09:17:15.450913"/>
    <m/>
    <m/>
    <m/>
    <x v="1"/>
    <m/>
    <m/>
    <m/>
    <m/>
    <m/>
    <s v="al dia 20/10/2021 lleva 25 dias "/>
  </r>
  <r>
    <x v="0"/>
    <s v="Correo Atención Ciudadano"/>
    <x v="2"/>
    <s v=" CUERPO DE BOMBEROS DE SANTA MARIA"/>
    <x v="2"/>
    <x v="1"/>
    <s v=" CAC. Solicitud de acompaÃ±amiento, inspecciÃ³n, vigilancia y control"/>
    <s v=" Cristian Fernando Salcedo Rueda"/>
    <s v="Inpección, Vigilancia y Control"/>
    <x v="2"/>
    <x v="1"/>
    <n v="30"/>
    <s v=" 20213800102032"/>
    <s v=" 2021-09-14 11:23:56.38029"/>
    <m/>
    <m/>
    <m/>
    <x v="1"/>
    <m/>
    <m/>
    <m/>
    <m/>
    <m/>
    <s v="al dia 20/10/2021 lleva 25 dias "/>
  </r>
  <r>
    <x v="0"/>
    <s v="Correo Atención Ciudadano"/>
    <x v="3"/>
    <s v=" MINISTERIO DE HACIENDA"/>
    <x v="0"/>
    <x v="0"/>
    <s v=" CAC. Ministerio de Hacienda y CrÃ©dito PÃºblico: Radicado de salida 2-2021-047415"/>
    <s v=" Carlos Armando Lopez Barrera"/>
    <s v="Oficina Asesora Juridica"/>
    <x v="1"/>
    <x v="1"/>
    <n v="30"/>
    <s v=" 20213800102042"/>
    <s v=" 2021-09-14 12:00:46.137673"/>
    <n v="20211200000983"/>
    <d v="2021-10-12T00:00:00"/>
    <n v="25"/>
    <x v="0"/>
    <m/>
    <d v="2021-10-12T00:00:00"/>
    <s v="PDF"/>
    <s v="SI"/>
    <m/>
    <m/>
  </r>
  <r>
    <x v="0"/>
    <s v="Correo Atención Ciudadano"/>
    <x v="3"/>
    <s v=" PROCURÃDURIA GENERAL DE LA NACIÃ“N"/>
    <x v="1"/>
    <x v="0"/>
    <s v=" CAC: Radicado de salida S-2021-039677"/>
    <s v=" Andrea Bibiana Castañeda Duran"/>
    <s v="Formulación, Actualización y Acompañamiento Normativo y Operativo"/>
    <x v="2"/>
    <x v="0"/>
    <n v="10"/>
    <s v=" 20213800102052"/>
    <s v=" 2021-09-14 12:32:23.759162"/>
    <n v="20212050095981"/>
    <d v="2021-09-21T00:00:00"/>
    <n v="5"/>
    <x v="0"/>
    <m/>
    <d v="2021-09-21T00:00:00"/>
    <s v="PDF"/>
    <s v="SI"/>
    <m/>
    <m/>
  </r>
  <r>
    <x v="0"/>
    <s v="Formato Electronico"/>
    <x v="14"/>
    <s v=" ANONIMO_PQRSD"/>
    <x v="3"/>
    <x v="4"/>
    <s v=" FE. cobros excesivos para renovar los permisos de bomberos, estÃ¡n cobrando $500.000 pesos"/>
    <s v=" Camilo Portilla Quelal"/>
    <s v="Formulación, Actualización y Acompañamiento Normativo y Operativo"/>
    <x v="2"/>
    <x v="1"/>
    <n v="30"/>
    <s v=" 20219000102132"/>
    <s v=" 2021-09-14 17:58:40"/>
    <m/>
    <m/>
    <m/>
    <x v="1"/>
    <m/>
    <m/>
    <m/>
    <m/>
    <m/>
    <s v="dl dia 25/10/2021 lleva 29 dias "/>
  </r>
  <r>
    <x v="0"/>
    <s v="Correo Atención Ciudadano"/>
    <x v="15"/>
    <s v=" Diego Andres Rodriguez"/>
    <x v="3"/>
    <x v="4"/>
    <s v=" FE. Cobros injustificados"/>
    <s v=" Camilo Portilla Quelal"/>
    <s v="Formulación, Actualización y Acompañamiento Normativo y Operativo"/>
    <x v="2"/>
    <x v="1"/>
    <n v="30"/>
    <s v=" 20219000102142"/>
    <s v=" 2021-09-14 18:36:54"/>
    <m/>
    <d v="2021-10-10T00:00:00"/>
    <n v="18"/>
    <x v="0"/>
    <s v="se archiva en razón a que no se especificó el Cuerpo de Bomberos al cual se denuncia, si bien se refirió &quot;corregimiento palomino&quot; no establece que C.B. ejerce su jurisdicción ahí, de igual manera se intentó realizar comunicación telefónica con el quejoso al 3212588878 el día 10/10/2021 a las 12:54 en repetidas ocasiones, fue infructuoso establecer comunicación."/>
    <m/>
    <m/>
    <m/>
    <m/>
    <m/>
  </r>
  <r>
    <x v="0"/>
    <s v="Formato Electronico"/>
    <x v="15"/>
    <s v=" ismael valbuena granados"/>
    <x v="3"/>
    <x v="0"/>
    <s v=" FE. cobro exagerado de bombero de dibulla"/>
    <s v=" Camilo Portilla Quelal"/>
    <s v="Formulación, Actualización y Acompañamiento Normativo y Operativo"/>
    <x v="2"/>
    <x v="1"/>
    <n v="30"/>
    <s v=" 20219000102172"/>
    <s v=" 2021-09-14 20:38:53"/>
    <m/>
    <m/>
    <m/>
    <x v="1"/>
    <m/>
    <m/>
    <m/>
    <m/>
    <m/>
    <s v="al dia 25/10/2021 lleva 29 dias "/>
  </r>
  <r>
    <x v="0"/>
    <s v="Formato Electronico"/>
    <x v="14"/>
    <s v=" Valentina Arteaga"/>
    <x v="3"/>
    <x v="4"/>
    <s v=" FE. RegulaciÃ³n de los precios en el certificado bomberil"/>
    <s v=" Camilo Portilla Quelal"/>
    <s v="Formulación, Actualización y Acompañamiento Normativo y Operativo"/>
    <x v="2"/>
    <x v="1"/>
    <n v="30"/>
    <s v=" 20219000102202"/>
    <s v=" 2021-09-14 22:55:17"/>
    <m/>
    <m/>
    <m/>
    <x v="1"/>
    <m/>
    <m/>
    <m/>
    <m/>
    <m/>
    <s v="al dia 25/10/2021 lleva 29 dias "/>
  </r>
  <r>
    <x v="0"/>
    <s v="Formato Electronico"/>
    <x v="15"/>
    <s v=" Jaime Alberto Vidales Dau"/>
    <x v="3"/>
    <x v="4"/>
    <s v=" FE. Derecho de peticiÃ³n ArtÃ­culo 23 de la ConstituciÃ³n Nacional"/>
    <s v=" Camilo Portilla Quelal"/>
    <s v="Formulación, Actualización y Acompañamiento Normativo y Operativo"/>
    <x v="2"/>
    <x v="3"/>
    <n v="30"/>
    <s v=" 20219000102212"/>
    <s v=" 2021-09-15 09:24:48"/>
    <m/>
    <m/>
    <m/>
    <x v="1"/>
    <m/>
    <m/>
    <m/>
    <m/>
    <m/>
    <s v="al dia 25/10/2021 lleva 28 dias "/>
  </r>
  <r>
    <x v="0"/>
    <s v="Formato Electronico"/>
    <x v="15"/>
    <s v=" Jorge Hernando Amaya IbaÃ±ez"/>
    <x v="3"/>
    <x v="4"/>
    <s v=" FE. Cobros Abusivos Bomberos de Dibulla"/>
    <s v=" Camilo Portilla Quelal"/>
    <s v="Formulación, Actualización y Acompañamiento Normativo y Operativo"/>
    <x v="2"/>
    <x v="1"/>
    <n v="30"/>
    <s v=" 20219000102222"/>
    <s v=" 2021-09-15 09:45:00"/>
    <m/>
    <m/>
    <m/>
    <x v="1"/>
    <m/>
    <m/>
    <m/>
    <m/>
    <m/>
    <s v="al dia 25/10/2021 lleva 28 dias "/>
  </r>
  <r>
    <x v="0"/>
    <s v="Correo Atención Ciudadano"/>
    <x v="11"/>
    <s v=" CUERPO DE BOMBEROS VOLUNTARIOS DE CALOTO - CAUCA"/>
    <x v="2"/>
    <x v="2"/>
    <s v=" CAC. Envio documentos referentes a los Radicado 20213800098792 y 20213800098812."/>
    <s v=" Yerky Sneider Garavito Cancelado"/>
    <s v="Subdirección Administrativa y Financiera"/>
    <x v="2"/>
    <x v="1"/>
    <n v="30"/>
    <s v=" 20213800102232"/>
    <s v=" 2021-09-15 11:19:49.900809"/>
    <m/>
    <m/>
    <m/>
    <x v="1"/>
    <m/>
    <m/>
    <m/>
    <m/>
    <m/>
    <s v="al dia 25/10/2021 lleva 28 dias "/>
  </r>
  <r>
    <x v="0"/>
    <s v="Correo Atención Ciudadano"/>
    <x v="15"/>
    <s v=" CUERPO DE BOMBEROS VOLUNTARIOS DE DIBULLA"/>
    <x v="2"/>
    <x v="3"/>
    <s v=" CAC. Oficio No. 40 Septiembre 14 de 2021.pdf."/>
    <s v=" Cristian Fernando Salcedo Rueda"/>
    <s v="Inpección, Vigilancia y Control"/>
    <x v="2"/>
    <x v="1"/>
    <n v="30"/>
    <s v=" 20213800102262"/>
    <s v=" 2021-09-15 11:51:35.103165"/>
    <m/>
    <m/>
    <m/>
    <x v="1"/>
    <m/>
    <m/>
    <m/>
    <m/>
    <m/>
    <s v="al dia 25/10/2021 lleva 28 dias "/>
  </r>
  <r>
    <x v="0"/>
    <s v="Correo Atención Ciudadano"/>
    <x v="11"/>
    <s v=" ACOTAPH"/>
    <x v="0"/>
    <x v="1"/>
    <s v=" CAC. Conducta Ã‰tica y Disciplinaria del Comandante de Bomberos de Toribio. VerificaciÃ³n de condiciones de HabilitaciÃ³n y calidad del servicio de Transporte Asistencial BÃ¡sico y AtenciÃ³n Prehospitalaria del Municipio de Toribio."/>
    <s v=" Juan Gabriel Parra"/>
    <s v="Formulación, Actualización y Acompañamiento Normativo y Operativo"/>
    <x v="2"/>
    <x v="1"/>
    <n v="30"/>
    <s v=" 20213800102342"/>
    <s v=" 2021-09-15 14:08:25.517175"/>
    <m/>
    <m/>
    <m/>
    <x v="1"/>
    <m/>
    <m/>
    <m/>
    <m/>
    <m/>
    <s v="al dia 25/10/2021 lleva 28 dias "/>
  </r>
  <r>
    <x v="0"/>
    <s v="Formato Electronico"/>
    <x v="15"/>
    <s v=" Ophelie Pain"/>
    <x v="3"/>
    <x v="4"/>
    <s v=" FE. Tarifa muy alta del certificado bomberil"/>
    <s v=" Camilo Portilla Quelal"/>
    <s v="Formulación, Actualización y Acompañamiento Normativo y Operativo"/>
    <x v="2"/>
    <x v="1"/>
    <n v="30"/>
    <s v=" 20219000102352"/>
    <s v=" 2021-09-15 14:13:53"/>
    <m/>
    <m/>
    <m/>
    <x v="1"/>
    <m/>
    <m/>
    <m/>
    <m/>
    <m/>
    <s v="al dia 25/10/2021 lleva 28 dias "/>
  </r>
  <r>
    <x v="0"/>
    <s v="Correo Atención Ciudadano"/>
    <x v="13"/>
    <s v=" DIEGO INSUASTY AMAGUAÃ‘A"/>
    <x v="3"/>
    <x v="1"/>
    <s v=" CAC. Oficio queja Bomberos Yacuanquer - NariÃ±o."/>
    <s v=" Jorge Restrepo Sanguino"/>
    <s v="Formulación, Actualización y Acompañamiento Normativo y Operativo"/>
    <x v="2"/>
    <x v="1"/>
    <n v="30"/>
    <s v=" 20213800102362"/>
    <s v=" 2021-09-15 14:30:12.190204"/>
    <m/>
    <m/>
    <m/>
    <x v="1"/>
    <m/>
    <m/>
    <m/>
    <m/>
    <m/>
    <s v="al 25/10/2021 lleva 28 dias "/>
  </r>
  <r>
    <x v="0"/>
    <s v="Correo Atención Ciudadano"/>
    <x v="11"/>
    <s v=" ELVIA SIERRA"/>
    <x v="3"/>
    <x v="1"/>
    <s v=" CAC. Documentos. InformaciÃ³n Seguro de Vida."/>
    <s v=" Jiud Magnoly Gaviria Narvaez"/>
    <s v="Área Cenrtral de Referencia Bomberil"/>
    <x v="2"/>
    <x v="1"/>
    <n v="30"/>
    <s v=" 20213800102392"/>
    <s v=" 2021-09-15 15:34:00.818546"/>
    <m/>
    <m/>
    <m/>
    <x v="1"/>
    <m/>
    <m/>
    <m/>
    <m/>
    <m/>
    <s v="al dia 25/10/2021 lleva 28 dias "/>
  </r>
  <r>
    <x v="0"/>
    <s v="Correo Atención Ciudadano"/>
    <x v="6"/>
    <s v=" CUERPO DE BOMBEROS VOLUNTARIOS INDIGENA EN CONFORMIDAD DE DE TURBANA"/>
    <x v="2"/>
    <x v="1"/>
    <s v=" CAC. ViolaciÃ³n a la norma por parte del Cuerpo de bomberos voluntarios de Juan de Acosta."/>
    <s v=" Jorge Restrepo Sanguino"/>
    <s v="Formulación, Actualización y Acompañamiento Normativo y Operativo"/>
    <x v="2"/>
    <x v="1"/>
    <n v="30"/>
    <s v=" 20213800102402"/>
    <s v=" 2021-09-15 15:43:12.562709"/>
    <n v="20212050096191"/>
    <d v="2021-09-24T00:00:00"/>
    <n v="7"/>
    <x v="0"/>
    <m/>
    <d v="2021-09-24T00:00:00"/>
    <s v="PDF"/>
    <s v="SI"/>
    <m/>
    <m/>
  </r>
  <r>
    <x v="0"/>
    <s v="Formato Electronico"/>
    <x v="15"/>
    <s v=" carlos camacho"/>
    <x v="3"/>
    <x v="4"/>
    <s v=" FE. COBRO EXESIVO E INJUSTIFICADO"/>
    <s v=" Camilo Portilla Quelal"/>
    <s v="Formulación, Actualización y Acompañamiento Normativo y Operativo"/>
    <x v="2"/>
    <x v="1"/>
    <n v="30"/>
    <s v=" 20219000102462"/>
    <s v=" 2021-09-16 00:19:02"/>
    <m/>
    <m/>
    <m/>
    <x v="1"/>
    <m/>
    <m/>
    <m/>
    <m/>
    <m/>
    <s v="al dia 25/10/2021 lleva 27 dias "/>
  </r>
  <r>
    <x v="0"/>
    <s v="Formato Electronico"/>
    <x v="15"/>
    <s v=" ANONIMO_PQRSD"/>
    <x v="3"/>
    <x v="4"/>
    <s v=" FE. Cobro excesivo por parte de bomberos"/>
    <s v=" Camilo Portilla Quelal"/>
    <s v="Formulación, Actualización y Acompañamiento Normativo y Operativo"/>
    <x v="2"/>
    <x v="1"/>
    <n v="30"/>
    <s v=" 20219000102492"/>
    <s v=" 2021-09-16 11:18:07"/>
    <m/>
    <m/>
    <m/>
    <x v="1"/>
    <m/>
    <m/>
    <m/>
    <m/>
    <m/>
    <s v="al dia 25/10/2021 lleva 27 dias "/>
  </r>
  <r>
    <x v="0"/>
    <s v="Correo Atención Ciudadano"/>
    <x v="9"/>
    <s v=" CUERPO DE BOMBEROS DE TAURAMENA"/>
    <x v="2"/>
    <x v="1"/>
    <s v=" CAC: aviso terminacion de comodato"/>
    <s v=" Jiud Magnoly Gaviria Narvaez"/>
    <s v="Fortalecimiento Bomberil para la Respuesta"/>
    <x v="2"/>
    <x v="1"/>
    <n v="30"/>
    <s v=" 20213800102532"/>
    <s v=" 2021-09-16 11:43:51.695897"/>
    <m/>
    <m/>
    <m/>
    <x v="1"/>
    <m/>
    <m/>
    <m/>
    <m/>
    <m/>
    <s v="al dia 25/10/2021 lleva 27 dias "/>
  </r>
  <r>
    <x v="0"/>
    <s v="Correo Atención Ciudadano"/>
    <x v="1"/>
    <s v=" CUERPO DE BOMBEROS VOLUNTARIOS DE ARJONA"/>
    <x v="2"/>
    <x v="3"/>
    <s v=" CAC: BOMBEROS OFICIALES DE ARJONA"/>
    <s v=" Melba Vidal"/>
    <s v="Formulación, Actualización y Acompañamiento Normativo y Operativo"/>
    <x v="2"/>
    <x v="1"/>
    <n v="30"/>
    <s v=" 20213800102552"/>
    <s v=" 2021-09-16 11:56:09.063041"/>
    <m/>
    <m/>
    <m/>
    <x v="1"/>
    <s v="Para proyectar respuesta, a esto ya se le habia dado respuesta directa a la alcaldia el 30 de abril del 2021 con radicado No 20212000019271"/>
    <m/>
    <m/>
    <m/>
    <m/>
    <s v="al dia 25/10/2021 lleva 27 dias "/>
  </r>
  <r>
    <x v="0"/>
    <s v="Correo Atención Ciudadano"/>
    <x v="16"/>
    <s v=" CUERPO DE BOMBEROS VOLUNTARIOS DE LA VIRGINIA - RISARALDA"/>
    <x v="2"/>
    <x v="1"/>
    <s v=" CAC: envÃ­o notificaciÃ³n apertura investigaciÃ³n bomberos la Virginia Risaralda"/>
    <s v=" Cristian Fernando Salcedo Rueda"/>
    <s v="Inpección, Vigilancia y Control"/>
    <x v="2"/>
    <x v="1"/>
    <n v="30"/>
    <s v=" 20213800102742"/>
    <s v=" 2021-09-16 14:30:36.792788"/>
    <m/>
    <m/>
    <m/>
    <x v="1"/>
    <m/>
    <m/>
    <m/>
    <m/>
    <m/>
    <s v="al dia 25/10/2021 lleva 27 dias "/>
  </r>
  <r>
    <x v="0"/>
    <s v="Formato Electronico"/>
    <x v="15"/>
    <s v=" ANONIMO_PQRSD"/>
    <x v="3"/>
    <x v="4"/>
    <s v=" FE. #1/EstÃ¡s inconforme con el monto actual a pagar por actualizar el Certificado Bomberil con Dibulla ya que el incremento asciende al 200% Y #2/ Solicitas que Bomberos de Dibulla sean transparentes y hagan pÃºblica la tabla tarifaria que estÃ¡n cobrando por mt2."/>
    <s v=" Camilo Portilla Quelal"/>
    <s v="Formulación, Actualización y Acompañamiento Normativo y Operativo"/>
    <x v="2"/>
    <x v="1"/>
    <n v="30"/>
    <s v=" 20219000102842"/>
    <s v=" 2021-09-16 19:57:23"/>
    <m/>
    <m/>
    <m/>
    <x v="1"/>
    <m/>
    <m/>
    <m/>
    <m/>
    <m/>
    <s v="al dia 25/10/2021 lleva 27 dias "/>
  </r>
  <r>
    <x v="0"/>
    <s v="Formato Electronico"/>
    <x v="15"/>
    <s v=" ANONIMO_PQRSD"/>
    <x v="3"/>
    <x v="3"/>
    <s v=" FE. Factura servicio de bomberos"/>
    <s v=" Camilo Portilla Quelal"/>
    <s v="Formulación, Actualización y Acompañamiento Normativo y Operativo"/>
    <x v="2"/>
    <x v="1"/>
    <n v="30"/>
    <s v=" 20219000102852"/>
    <s v=" 2021-09-16 21:28:08"/>
    <m/>
    <m/>
    <m/>
    <x v="1"/>
    <m/>
    <m/>
    <m/>
    <m/>
    <m/>
    <s v="al dia 25/10/2021 lleva 27 dias "/>
  </r>
  <r>
    <x v="0"/>
    <s v="Correo Atención Ciudadano"/>
    <x v="4"/>
    <s v=" JUZGADO 02 PENAL DEL CIRCUITO PARA ADOLESCENTES MEDELLIN"/>
    <x v="1"/>
    <x v="1"/>
    <s v=" CI: URGENTE Fallo tutela 2021-00121"/>
    <s v=" Andrea Bibiana Castañeda Duran"/>
    <s v="Formulación, Actualización y Acompañamiento Normativo y Operativo"/>
    <x v="2"/>
    <x v="0"/>
    <n v="10"/>
    <s v=" 20213800102922"/>
    <s v=" 2021-09-17 10:51:52.698906"/>
    <n v="20212050096141"/>
    <d v="2021-09-21T00:00:00"/>
    <n v="2"/>
    <x v="0"/>
    <m/>
    <d v="2021-09-21T00:00:00"/>
    <s v="PDF"/>
    <s v="SI"/>
    <m/>
    <m/>
  </r>
  <r>
    <x v="0"/>
    <s v="Correo Atención Ciudadano"/>
    <x v="3"/>
    <s v=" PROCURADURIA GENERAL DE LA NACION"/>
    <x v="1"/>
    <x v="1"/>
    <s v=" CAC: SOLICITUD PROCURADURIA - Radicado de salida S-2021-040166"/>
    <s v=" Jorge Restrepo Sanguino"/>
    <s v="Formulación, Actualización y Acompañamiento Normativo y Operativo"/>
    <x v="2"/>
    <x v="0"/>
    <n v="10"/>
    <s v=" 20213800102932"/>
    <s v=" 2021-09-17 10:59:07.714992"/>
    <n v="20212050096151"/>
    <d v="2021-09-20T00:00:00"/>
    <n v="1"/>
    <x v="0"/>
    <m/>
    <d v="2021-09-20T00:00:00"/>
    <s v="PDF"/>
    <s v="SI"/>
    <m/>
    <m/>
  </r>
  <r>
    <x v="0"/>
    <s v="Correo Atención Ciudadano"/>
    <x v="6"/>
    <s v=" YARLEDYS PEREZ"/>
    <x v="3"/>
    <x v="3"/>
    <s v=" CAC: Poniendo en conocimiento violencia de genero, agresión física y presión psicológica"/>
    <s v=" Camilo Portilla Quelal"/>
    <s v="Formulación, Actualización y Acompañamiento Normativo y Operativo"/>
    <x v="2"/>
    <x v="3"/>
    <n v="30"/>
    <s v=" 20213800102942"/>
    <s v=" 2021-09-17 "/>
    <m/>
    <m/>
    <m/>
    <x v="1"/>
    <s v="A hoy 08/10/2021 van 15 días"/>
    <m/>
    <m/>
    <m/>
    <m/>
    <s v="Fecha de vencimiento: 2/11/2021"/>
  </r>
  <r>
    <x v="0"/>
    <s v="Correo Atención Ciudadano"/>
    <x v="3"/>
    <s v=" PROCURADURIA GENERAL DE LA NACION - OFICINA JURIDICA"/>
    <x v="0"/>
    <x v="0"/>
    <s v=" CAC: SOLICITUD DE INFORMACIÓN (PRÁCTICA DE PRUEBAS) - AUTO DEL 8/9/2021 - INICIACIÓN DE INDAGACIÓN PRELIMINAR - Expediente No. IUS-E-2021-155279 (IUC-D-2021-1816300)"/>
    <s v=" Alvaro Perez"/>
    <s v="Subdirección Administrativa y Financiera"/>
    <x v="0"/>
    <x v="0"/>
    <n v="10"/>
    <s v=" 20213800103022"/>
    <s v=" 2021-09-17 "/>
    <m/>
    <m/>
    <m/>
    <x v="2"/>
    <s v="A hoy 08/10/2021 van 15 días"/>
    <m/>
    <m/>
    <m/>
    <m/>
    <s v="Fecha de vencimiento:1/10/2021"/>
  </r>
  <r>
    <x v="0"/>
    <s v="Correo Atención Ciudadano"/>
    <x v="2"/>
    <s v=" GOBERNACION DE BOYACA"/>
    <x v="1"/>
    <x v="0"/>
    <s v=" CAC: S-2021-001774-GOBDPAC: Solictud CertificaciÃ³n"/>
    <s v=" Cristian Fernando Salcedo Rueda"/>
    <s v="Inpección, Vigilancia y Control"/>
    <x v="2"/>
    <x v="1"/>
    <n v="30"/>
    <s v=" 20213800103042"/>
    <s v=" 2021-09-17 "/>
    <m/>
    <m/>
    <m/>
    <x v="1"/>
    <s v="A hoy 08/10/2021 van 15 días"/>
    <m/>
    <m/>
    <m/>
    <m/>
    <s v="Fecha de vencimiento: 2/11/2021"/>
  </r>
  <r>
    <x v="0"/>
    <s v="Formato Electronico"/>
    <x v="15"/>
    <s v=" ANONIMO_PQRSD"/>
    <x v="3"/>
    <x v="5"/>
    <s v="FE: precios"/>
    <s v=" Camilo Portilla Quelal"/>
    <s v="Formulación, Actualización y Acompañamiento Normativo y Operativo"/>
    <x v="2"/>
    <x v="1"/>
    <n v="30"/>
    <s v=" 20219000103232"/>
    <s v=" 2021-09-18"/>
    <m/>
    <m/>
    <m/>
    <x v="1"/>
    <s v="A hoy 08/10/2021 van 15 días"/>
    <m/>
    <m/>
    <m/>
    <m/>
    <s v="Fecha de vencimiento: 2/11/2021"/>
  </r>
  <r>
    <x v="0"/>
    <s v="Correo Atención Ciudadano"/>
    <x v="0"/>
    <s v=" CUERPO DE BOMBEROS VOLUNTARIOS ANOLAIMA"/>
    <x v="2"/>
    <x v="0"/>
    <s v=" CAC. SOLICITUD COMADATO MAQUINA EXTINTORA BOMBEROS ANOLAIMA."/>
    <s v=" Alvaro Perez"/>
    <s v="Subdirección Administrativa y Financiera"/>
    <x v="0"/>
    <x v="2"/>
    <n v="20"/>
    <s v=" 20213800103282"/>
    <s v=" 2021-09-20"/>
    <n v="20213000024561"/>
    <d v="2021-10-05T00:00:00"/>
    <n v="12"/>
    <x v="0"/>
    <m/>
    <s v="N/A"/>
    <s v="Word"/>
    <s v="SI"/>
    <s v="N/A"/>
    <s v="Fecha de vencimiento: 2/11/2021"/>
  </r>
  <r>
    <x v="0"/>
    <s v="Correo Atención Ciudadano"/>
    <x v="8"/>
    <s v=" CUERPO DE BOMBEROS VOLUNTARIOS FLORIDABLANCA"/>
    <x v="2"/>
    <x v="2"/>
    <s v=" CAC. Solicitud de información de la donación realizada DNBC."/>
    <s v=" Jiud Magnoly Gaviria Narvaez"/>
    <s v="Área Cenrtral de Referencia Bomberil"/>
    <x v="2"/>
    <x v="1"/>
    <n v="30"/>
    <s v=" 20213800103292"/>
    <s v=" 2021-09-20"/>
    <m/>
    <m/>
    <m/>
    <x v="1"/>
    <s v="A hoy 08/10/2021 van 15 días"/>
    <m/>
    <m/>
    <m/>
    <m/>
    <s v="Fecha de vencimiento: 2/11/2021"/>
  </r>
  <r>
    <x v="0"/>
    <s v="Correo Atención Ciudadano"/>
    <x v="3"/>
    <s v=" CONTRALORIA DELEGADA PARA EL SECTOR DE INFRAESTRUTURA CAROLINA SANCHEZ BRAVO"/>
    <x v="0"/>
    <x v="0"/>
    <s v=" CI. Tercera Reiteración Solicitud Información - Proceso Atención Denuncia 2021-208386-82111-D, con Radicado 2021ER0046570 del 19/04/2021."/>
    <s v=" Alvaro Perez"/>
    <s v="Subdirección Administrativa y Financiera"/>
    <x v="0"/>
    <x v="0"/>
    <n v="3"/>
    <s v=" 20213800103312"/>
    <s v=" 2021-09-20"/>
    <m/>
    <d v="2021-10-04T00:00:00"/>
    <n v="10"/>
    <x v="3"/>
    <s v="Anotación ORFEO: se archiva el orfeo enviado al correo electronico andres.fuentes@contraloria.gov.co se contesta orfeo sin numero debío al trasteo y urgencia del requerimiento."/>
    <s v="N/A"/>
    <m/>
    <s v="SI"/>
    <s v="N/A"/>
    <s v="En documentos no se deja la prueba del envio."/>
  </r>
  <r>
    <x v="0"/>
    <s v="Correo Atención Ciudadano"/>
    <x v="3"/>
    <s v=" GENERAL MOTORS COLMOTORES S.A."/>
    <x v="4"/>
    <x v="0"/>
    <s v=" CAC. APOYO ATENCION EMERGENCIAS VEHICULOS ELECTRICOS GM COLMOTORES."/>
    <s v=" Luis Alberto Valencia Pulido"/>
    <s v="Área Cenrtral de Referencia Bomberil"/>
    <x v="2"/>
    <x v="1"/>
    <n v="30"/>
    <s v=" 20213800103362"/>
    <s v=" 2021-09-20"/>
    <m/>
    <m/>
    <m/>
    <x v="1"/>
    <s v="A hoy 08/10/2021 van 14 días."/>
    <m/>
    <m/>
    <m/>
    <m/>
    <s v="Fecha de vencimiento: 3/11/2021"/>
  </r>
  <r>
    <x v="0"/>
    <s v="Correo Atención Ciudadano"/>
    <x v="3"/>
    <s v=" CONTRALORIA DELEGADA PARA EL SECTOR DE INFRAESTRUTURA CAROLINA SANCHEZ BRAVO"/>
    <x v="0"/>
    <x v="0"/>
    <s v=" CI. Remito oficio de solicitud información -proceso atención denuncia 2021-208778-82111-D."/>
    <s v=" Alvaro Perez"/>
    <s v="Subdirección Administrativa y Financiera"/>
    <x v="0"/>
    <x v="0"/>
    <n v="4"/>
    <s v=" 20213800103372"/>
    <s v=" 2021-09-20"/>
    <n v="20213000024441"/>
    <d v="2021-09-29T00:00:00"/>
    <n v="8"/>
    <x v="3"/>
    <m/>
    <s v="N/A"/>
    <m/>
    <s v="SI"/>
    <s v="N/A"/>
    <s v="Fecha de vencimiento:"/>
  </r>
  <r>
    <x v="0"/>
    <s v="Correo Atención Ciudadano"/>
    <x v="4"/>
    <s v=" CUERPO DE BOMBEROS VOLUNTARIOS SANTA ROSA DE OSOS"/>
    <x v="2"/>
    <x v="2"/>
    <s v=" CAC. Solicitud de información."/>
    <s v=" Yerky Sneider Garavito Cancelado"/>
    <s v="Subdirección Administrativa y Financiera"/>
    <x v="2"/>
    <x v="2"/>
    <n v="20"/>
    <s v=" 20213800103412"/>
    <s v=" 2021-09-20"/>
    <m/>
    <m/>
    <m/>
    <x v="1"/>
    <s v="A hoy 08/10/2021 van 14 días."/>
    <m/>
    <m/>
    <m/>
    <m/>
    <s v="Fecha de vencimiento: 19/10/2021."/>
  </r>
  <r>
    <x v="0"/>
    <s v="Correo Atención Ciudadano"/>
    <x v="2"/>
    <s v=" ALCALDIA IZA BOYACA"/>
    <x v="1"/>
    <x v="0"/>
    <s v=" CAC. SOLICITUD CERTICACION POBLACION EN CONDICION DE LISTADO CENSAL VIGENCIA 2021- MUNICIPIO DE IZA."/>
    <s v=" Luis Alberto Valencia Pulido"/>
    <s v="Área Cenrtral de Referencia Bomberil"/>
    <x v="2"/>
    <x v="2"/>
    <n v="20"/>
    <s v=" 20213800103422"/>
    <s v=" 2021-09-20"/>
    <n v="20212100024051"/>
    <d v="2021-10-08T00:00:00"/>
    <n v="14"/>
    <x v="0"/>
    <m/>
    <s v="N/A"/>
    <s v="Word"/>
    <s v="SI"/>
    <s v="N/A"/>
    <m/>
  </r>
  <r>
    <x v="0"/>
    <s v="Correo Atención Ciudadano"/>
    <x v="4"/>
    <s v=" CUERPO DE BOMBEROS VOLUNTARIOS DE MUTATA"/>
    <x v="2"/>
    <x v="0"/>
    <s v=" CAC. solicitud de las emergencias atendidas del periodo 2020 hasta la fecha actual."/>
    <s v=" Luis Alberto Valencia Pulido"/>
    <s v="Área Cenrtral de Referencia Bomberil"/>
    <x v="2"/>
    <x v="1"/>
    <n v="30"/>
    <s v=" 20213800103432"/>
    <s v=" 2021-09-20"/>
    <m/>
    <d v="2021-10-08T00:00:00"/>
    <n v="14"/>
    <x v="0"/>
    <m/>
    <s v="N/A"/>
    <m/>
    <s v="SI"/>
    <s v="N/A"/>
    <s v="Se envia copia de la respuesta al correo de atencion al ciudadano."/>
  </r>
  <r>
    <x v="0"/>
    <s v="Correo Atención Ciudadano"/>
    <x v="2"/>
    <s v=" ALCALDIA TUTAZA BOYACA"/>
    <x v="1"/>
    <x v="0"/>
    <s v=" CAC. Solicitud certificación listado censal Municipio de Tutazá - Bomberos."/>
    <s v=" Luis Alberto Valencia Pulido"/>
    <s v="Área Cenrtral de Referencia Bomberil"/>
    <x v="2"/>
    <x v="2"/>
    <n v="20"/>
    <s v=" 20213800103632"/>
    <s v=" 2021-09-20"/>
    <n v="20212100024221"/>
    <d v="2021-10-08T00:00:00"/>
    <n v="14"/>
    <x v="0"/>
    <m/>
    <s v="N/A"/>
    <s v="Word"/>
    <s v="SI"/>
    <s v="N/A"/>
    <m/>
  </r>
  <r>
    <x v="0"/>
    <s v="Formato Electronico"/>
    <x v="17"/>
    <s v=" ANONIMO_PQRSD"/>
    <x v="3"/>
    <x v="4"/>
    <s v=" FE. Queja del comandante de San AgustÃ­n Huila"/>
    <s v=" Juan Gabriel Parra"/>
    <s v="Formulación, Actualización y Acompañamiento Normativo y Operativo"/>
    <x v="2"/>
    <x v="1"/>
    <n v="30"/>
    <s v=" 20219000103702"/>
    <s v=" 2021-09-21"/>
    <m/>
    <m/>
    <m/>
    <x v="1"/>
    <s v="A hoy 08/10/2021 van 14 días"/>
    <m/>
    <m/>
    <m/>
    <m/>
    <s v="Fecha de vencimiento: 4/11/2021"/>
  </r>
  <r>
    <x v="0"/>
    <s v="Radicación Directa"/>
    <x v="3"/>
    <s v=" INSPECCION DISTRITAL DE POLICIA"/>
    <x v="0"/>
    <x v="3"/>
    <s v=" RD: SOLICITUD"/>
    <s v=" Ronny Estiven Romero Velandia"/>
    <s v="Formulación, Actualización y Acompañamiento Normativo y Operativo"/>
    <x v="2"/>
    <x v="3"/>
    <n v="30"/>
    <s v=" 20213800103742"/>
    <s v=" 2021-09-21"/>
    <m/>
    <m/>
    <m/>
    <x v="1"/>
    <s v="A hoy 11/10/2021 van 14 días"/>
    <m/>
    <m/>
    <m/>
    <m/>
    <s v="Fecha de vencimiento: 4/11/2021"/>
  </r>
  <r>
    <x v="0"/>
    <s v="Correo Atención Ciudadano"/>
    <x v="18"/>
    <s v=" CUERPO OFICIAL DE BOMBEROS DE MANIZALES - CALDAS"/>
    <x v="1"/>
    <x v="2"/>
    <s v=" CAC. OFICIO 2021EE10987 Traslado — &quot;Cofinanciación de vehículos para el parque automotor del Cuerpo oficial de Bomberos de Manizales.&quot;."/>
    <s v=" Jiud Magnoly Gaviria Narvaez"/>
    <s v="Área Cenrtral de Referencia Bomberil"/>
    <x v="2"/>
    <x v="1"/>
    <n v="30"/>
    <s v=" 20213800103752"/>
    <s v=" 2021-09-21"/>
    <m/>
    <m/>
    <m/>
    <x v="1"/>
    <s v="A hoy 11/10/2021 van 15 días"/>
    <m/>
    <m/>
    <m/>
    <m/>
    <s v="Fecha de vencimiento: 3/11/2021"/>
  </r>
  <r>
    <x v="0"/>
    <s v="Correo Atención Ciudadano"/>
    <x v="14"/>
    <s v=" LIZETH ALEXANDRA SABOGAL RODRÃ­GUEZ"/>
    <x v="3"/>
    <x v="4"/>
    <s v=" CAC. Queja"/>
    <s v=" Juan Gabriel Parra"/>
    <s v="Formulación, Actualización y Acompañamiento Normativo y Operativo"/>
    <x v="2"/>
    <x v="1"/>
    <n v="30"/>
    <s v=" 20213800103782"/>
    <s v=" 2021-09-21"/>
    <m/>
    <m/>
    <m/>
    <x v="1"/>
    <s v="A hoy 11/10/2021 van 15 días"/>
    <m/>
    <m/>
    <m/>
    <m/>
    <s v="Fecha de vencimiento: 3/11/2021"/>
  </r>
  <r>
    <x v="0"/>
    <s v="Correo Atención Ciudadano"/>
    <x v="2"/>
    <s v=" CUERPO DE BOMBEROS VOLUNTARIOS DE TIBASOSA"/>
    <x v="2"/>
    <x v="2"/>
    <s v=" CAC. QUEJA FORMAL PROCURADURIA"/>
    <s v=" Yerky Sneider Garavito Cancelado"/>
    <s v="Subdirección Administrativa y Financiera"/>
    <x v="0"/>
    <x v="1"/>
    <n v="30"/>
    <s v=" 20213800103822"/>
    <s v=" 2021-09-21"/>
    <m/>
    <m/>
    <m/>
    <x v="1"/>
    <s v="A hoy 11/10/2021 van 14 días"/>
    <m/>
    <m/>
    <m/>
    <m/>
    <s v="Fecha de vencimiento: 4/11/2021"/>
  </r>
  <r>
    <x v="0"/>
    <s v="Correo Atención Ciudadano"/>
    <x v="0"/>
    <s v=" ALCALDIA MUNICIPAL DE NILO SECRETARIA DE GOBIERNO"/>
    <x v="1"/>
    <x v="0"/>
    <s v=" CAC. REMITE POR COMPETENCIA RADICADO 2021109073"/>
    <s v=" Cristian Fernando Salcedo Rueda"/>
    <s v="Inpección, Vigilancia y Control"/>
    <x v="2"/>
    <x v="1"/>
    <n v="30"/>
    <s v=" 20213800103842"/>
    <s v=" 2021-09-21"/>
    <m/>
    <m/>
    <m/>
    <x v="1"/>
    <s v="A hoy 11/10/2021 van días"/>
    <m/>
    <m/>
    <m/>
    <m/>
    <s v="Fecha de vencimiento: 4/11/2021"/>
  </r>
  <r>
    <x v="0"/>
    <s v="Correo Atención Ciudadano"/>
    <x v="4"/>
    <s v=" SINDICATO NACIONAL DE BOMBEROS OFICIALES DE COLOMBIA"/>
    <x v="2"/>
    <x v="3"/>
    <s v=" CAC. DERECHO DE PETICIÃ“N"/>
    <s v=" Camilo Portilla Quelal"/>
    <s v="Formulación, Actualización y Acompañamiento Normativo y Operativo"/>
    <x v="2"/>
    <x v="1"/>
    <n v="30"/>
    <s v=" 20213800103862"/>
    <s v=" 2021-09-21"/>
    <m/>
    <m/>
    <m/>
    <x v="1"/>
    <s v="A hoy 20/10/2021 van 20 días"/>
    <m/>
    <m/>
    <m/>
    <m/>
    <s v="Fecha de vencimiento: 4/11/2021"/>
  </r>
  <r>
    <x v="0"/>
    <s v="Correo Atención Ciudadano"/>
    <x v="6"/>
    <s v=" CUERPO DE BOMBEROS VOLUNTARIOS DE JUAN DE ACOSTA"/>
    <x v="2"/>
    <x v="3"/>
    <s v=" CAC. Aportes de diploma"/>
    <s v=" Melba Vidal"/>
    <s v="Formulación, Actualización y Acompañamiento Normativo y Operativo"/>
    <x v="2"/>
    <x v="3"/>
    <n v="30"/>
    <s v=" 20213800104052"/>
    <s v=" 2021-09-22"/>
    <m/>
    <m/>
    <m/>
    <x v="1"/>
    <s v="A hoy 20/10/2021 van 20 días"/>
    <m/>
    <m/>
    <m/>
    <m/>
    <s v="Fecha de vencimiento: 4/11/2021"/>
  </r>
  <r>
    <x v="0"/>
    <s v="Correo Atención Ciudadano"/>
    <x v="3"/>
    <s v=" JORGE O HERNÃNDEZ LONDOÃ‘O"/>
    <x v="3"/>
    <x v="5"/>
    <s v=" CAC. Derecho de PeticiÃ³n"/>
    <s v=" Jorge Restrepo Sanguino"/>
    <s v="Formulación, Actualización y Acompañamiento Normativo y Operativo"/>
    <x v="2"/>
    <x v="1"/>
    <n v="30"/>
    <s v=" 20213800104062"/>
    <s v=" 2021-09-22"/>
    <m/>
    <m/>
    <m/>
    <x v="1"/>
    <s v="A hoy 20/10/2021 van 20 días"/>
    <m/>
    <m/>
    <m/>
    <m/>
    <s v="Fecha de vencimiento: 4/11/2021"/>
  </r>
  <r>
    <x v="0"/>
    <s v="Correo Atención Ciudadano"/>
    <x v="19"/>
    <s v=" CUERPO DE BOMBEROS VOLUNTARIOS DE COROZAL"/>
    <x v="2"/>
    <x v="2"/>
    <s v=" CAC. RadicaciÃ³n de proyecto construcciÃ³n de estaciÃ³n de bomberos CBVC corozal sucre"/>
    <s v=" Yerky Sneider Garavito Cancelado"/>
    <s v="Subdirección Administrativa y Financiera"/>
    <x v="0"/>
    <x v="1"/>
    <n v="30"/>
    <s v=" 20213800104092"/>
    <s v=" 2021-09-22"/>
    <m/>
    <m/>
    <m/>
    <x v="1"/>
    <s v="A hoy 20/10/2021 van 22 días"/>
    <m/>
    <m/>
    <m/>
    <m/>
    <s v="Fecha de vencimiento: 4/11/2021"/>
  </r>
  <r>
    <x v="0"/>
    <s v="Correo Atención Ciudadano"/>
    <x v="2"/>
    <s v=" ALCALDIA PAJARITO BOYACA PERSONERIA MUNICIPAL"/>
    <x v="1"/>
    <x v="5"/>
    <s v=" CAC. Envío de oficio por correo electrónico del radicado No. 20214000032841."/>
    <s v=" Camilo Portilla Quelal"/>
    <s v="Formulación, Actualización y Acompañamiento Normativo y Operativo"/>
    <x v="2"/>
    <x v="1"/>
    <n v="30"/>
    <s v=" 20213800104122"/>
    <s v=" 2021-09-22"/>
    <m/>
    <m/>
    <m/>
    <x v="1"/>
    <s v="A hoy 25/10/2021 van 22 días"/>
    <m/>
    <m/>
    <m/>
    <m/>
    <s v="Fecha de vencimiento: 5/11/2021"/>
  </r>
  <r>
    <x v="0"/>
    <s v="Correo Atención Ciudadano"/>
    <x v="2"/>
    <s v=" ALCALDIA SANTANA BOYACA"/>
    <x v="1"/>
    <x v="2"/>
    <s v=" CAC. Respuesta radicado DNBC No.20212050089031"/>
    <s v="Orlando Murillo Lopez"/>
    <s v="Formulación, Actualización y Acompañamiento Normativo y Operativo"/>
    <x v="2"/>
    <x v="1"/>
    <n v="30"/>
    <s v=" 20213800104132"/>
    <s v=" 2021-09-22"/>
    <m/>
    <m/>
    <n v="22"/>
    <x v="0"/>
    <s v="ANOTACIÓN ORFEO: Respuesta del municipio de Santana en donde refieren no contar con recursos para la creación del cuerpo de Bomberos."/>
    <s v="N/A"/>
    <s v="N/A"/>
    <s v="N/A"/>
    <s v="N/A"/>
    <s v="No dan ninguna respuesta al respecto."/>
  </r>
  <r>
    <x v="0"/>
    <s v="Correo Atención Ciudadano"/>
    <x v="4"/>
    <s v=" JUZGADO 02 PENAL DEL CIRCUITO PARA ADOLESCENTES MEDELLIN"/>
    <x v="0"/>
    <x v="0"/>
    <s v=" CAC. Fallo tutela 2021-00121"/>
    <s v=" Andrea Bibiana Castañeda Duran"/>
    <s v="Formulación, Actualización y Acompañamiento Normativo y Operativo"/>
    <x v="2"/>
    <x v="0"/>
    <n v="5"/>
    <s v=" 20213800104192"/>
    <s v=" 2021-09-22"/>
    <n v="20212050096141"/>
    <d v="2021-09-21T00:00:00"/>
    <n v="1"/>
    <x v="0"/>
    <s v="Anotación Orfeo: MISMO DOCUMENTO DEL 20213800102922."/>
    <d v="2021-09-21T00:00:00"/>
    <s v="PDF"/>
    <s v="SI"/>
    <s v="N/A"/>
    <m/>
  </r>
  <r>
    <x v="0"/>
    <s v="Formato Electronico"/>
    <x v="4"/>
    <s v=" Omar Alejandro Agudelo Zuluaga"/>
    <x v="3"/>
    <x v="0"/>
    <s v=" FE. ACTUALIZACIÓN DE APELLIDO"/>
    <s v=" Jorge Restrepo Sanguino"/>
    <s v="Formulación, Actualización y Acompañamiento Normativo y Operativo"/>
    <x v="2"/>
    <x v="2"/>
    <n v="20"/>
    <s v=" 20219000104372"/>
    <s v=" 2021-09-22"/>
    <m/>
    <d v="2021-10-15T00:00:00"/>
    <n v="22"/>
    <x v="3"/>
    <s v="Anotación ORFEO:  SE DIO RESPUESTA MEDIANTE CORREO ELECTRONICO EL 15/10/2021."/>
    <s v="N/A"/>
    <s v="N/A"/>
    <s v="SI"/>
    <s v="N/A"/>
    <s v="No dejan trazabilidad del correo electrónico"/>
  </r>
  <r>
    <x v="0"/>
    <s v="Correo Atención Ciudadano"/>
    <x v="8"/>
    <s v=" ALCALDIA SANTANDER BOLIVAR"/>
    <x v="1"/>
    <x v="5"/>
    <s v=" CAC. SOLICITUD DE INFORMACIÃ“N"/>
    <s v=" Camilo Portilla Quelal"/>
    <s v="Formulación, Actualización y Acompañamiento Normativo y Operativo"/>
    <x v="2"/>
    <x v="1"/>
    <n v="30"/>
    <s v=" 20213800104382"/>
    <s v=" 2021-09-22"/>
    <m/>
    <m/>
    <m/>
    <x v="1"/>
    <s v="A hoy 25/10/2021 van 22 días"/>
    <m/>
    <m/>
    <m/>
    <m/>
    <s v="Fecha de vencimiento: 5/11/2021."/>
  </r>
  <r>
    <x v="0"/>
    <s v="Correo Atención Ciudadano"/>
    <x v="8"/>
    <s v=" CUERPO DE BOMBEROS VOLUNTARIOS DE LOS SANTOS"/>
    <x v="2"/>
    <x v="5"/>
    <s v=" CAC. PETICION CONSTITUCION EN RENUNCIA"/>
    <s v=" Jorge Restrepo Sanguino"/>
    <s v="Formulación, Actualización y Acompañamiento Normativo y Operativo"/>
    <x v="2"/>
    <x v="1"/>
    <n v="30"/>
    <s v=" 20213800104392"/>
    <s v=" 2021-09-22"/>
    <m/>
    <m/>
    <m/>
    <x v="1"/>
    <s v="A hoy 25/10/2021 van 22 días"/>
    <m/>
    <m/>
    <m/>
    <m/>
    <s v="Fecha de vencimiento: 5/11/2021."/>
  </r>
  <r>
    <x v="0"/>
    <s v="Correo Atención Ciudadano"/>
    <x v="5"/>
    <s v=" CUERPO DE BOMBEROS VOLUNTARIOS DE SAN VICENTE DEL CAGUAN - CAQUETA"/>
    <x v="2"/>
    <x v="5"/>
    <s v=" CAC. SOLICITUD DE CONCEPTO"/>
    <s v=" Camilo Portilla Quelal"/>
    <s v="Formulación, Actualización y Acompañamiento Normativo y Operativo"/>
    <x v="2"/>
    <x v="3"/>
    <n v="30"/>
    <s v=" 20213800104402"/>
    <s v=" 2021-09-22"/>
    <m/>
    <m/>
    <m/>
    <x v="1"/>
    <s v="A hoy 25/10/2021 van 22 días"/>
    <m/>
    <m/>
    <m/>
    <m/>
    <s v="Fecha de vencimiento: 5/11/2021."/>
  </r>
  <r>
    <x v="0"/>
    <s v="Correo Atención Ciudadano"/>
    <x v="20"/>
    <s v=" CUERPO DE BOMBEROS VOLUNTARIOS VILLAGARZON PUTUMAYO"/>
    <x v="2"/>
    <x v="5"/>
    <s v=" CAC. PETICION DE PARTE DE CUERPO DE BOMBEROS VOLUNTARIOS DE VILLAGARZON"/>
    <s v=" Camilo Portilla Quelal"/>
    <s v="Formulación, Actualización y Acompañamiento Normativo y Operativo"/>
    <x v="2"/>
    <x v="1"/>
    <n v="30"/>
    <s v=" 20213800104512"/>
    <s v=" 2021-09-23"/>
    <m/>
    <m/>
    <m/>
    <x v="1"/>
    <s v="A hoy 25/10/2021 van 22 días"/>
    <m/>
    <m/>
    <m/>
    <m/>
    <s v="Fecha de vencimiento: 5/11/2021."/>
  </r>
  <r>
    <x v="0"/>
    <s v="Correo Atención Ciudadano"/>
    <x v="9"/>
    <s v=" CUERPO DE BOMBEROS VOLUNTARIOS DE AGUAZUL - CASANARE"/>
    <x v="2"/>
    <x v="5"/>
    <s v=" CAC. SOLICITUD DE CONCEPTO"/>
    <s v=" Jorge Restrepo Sanguino"/>
    <s v="Formulación, Actualización y Acompañamiento Normativo y Operativo"/>
    <x v="2"/>
    <x v="3"/>
    <n v="30"/>
    <s v=" 20213800104552"/>
    <s v=" 2021-09-23"/>
    <m/>
    <m/>
    <m/>
    <x v="1"/>
    <s v="A hoy 25/10/2021 van 21 días"/>
    <m/>
    <m/>
    <m/>
    <m/>
    <s v="Fecha de vencimiento: 5/11/2021."/>
  </r>
  <r>
    <x v="0"/>
    <s v="Correo Atención Ciudadano"/>
    <x v="18"/>
    <s v=" CUERPO DE BOMBEROS VOLUNTARIOS DE SAN JOSE - CALDAS"/>
    <x v="2"/>
    <x v="0"/>
    <s v=" CAC. Solicitud Reporte de atencion de incidentes RUE"/>
    <s v=" Luis Alberto Valencia Pulido"/>
    <s v="Área Cenrtral de Referencia Bomberil"/>
    <x v="2"/>
    <x v="2"/>
    <n v="20"/>
    <s v=" 20213800104602"/>
    <s v=" 2021-09-23"/>
    <n v="20212100024861"/>
    <s v="21/10/201"/>
    <n v="19"/>
    <x v="0"/>
    <s v="A hoy 25/10/2021 van  días"/>
    <s v="N/A"/>
    <s v="N/A"/>
    <s v="N/A"/>
    <s v="N/A"/>
    <s v="La respuesta 20212100024861 no se encuentra digitalizada."/>
  </r>
  <r>
    <x v="0"/>
    <s v="Correo Atención Ciudadano"/>
    <x v="21"/>
    <s v=" DELEGACION DEPARTAMENTAL BOMBEROS GUAVIARE"/>
    <x v="2"/>
    <x v="0"/>
    <s v=" CAC. Solicitud de certificaciÃ³n"/>
    <s v=" Luis Alberto Valencia Pulido"/>
    <s v="Área Cenrtral de Referencia Bomberil"/>
    <x v="2"/>
    <x v="2"/>
    <n v="20"/>
    <s v=" 20213800104702"/>
    <s v=" 2021-09-23"/>
    <n v="20212100024651"/>
    <d v="2021-10-08T00:00:00"/>
    <n v="11"/>
    <x v="0"/>
    <m/>
    <s v="N/A"/>
    <s v="N/A"/>
    <s v="N/A"/>
    <s v="N/A"/>
    <s v="La respuesta 20212100024651 no se encuentra digitalizada."/>
  </r>
  <r>
    <x v="0"/>
    <s v="Correo Atención Ciudadano"/>
    <x v="14"/>
    <s v=" EDWIN HERNAN ABELLO GOMEZ"/>
    <x v="3"/>
    <x v="0"/>
    <s v=" CAC. Petición información Excepciones de IVA y otros impuestos."/>
    <s v=" Jorge Restrepo Sanguino"/>
    <s v="Formulación, Actualización y Acompañamiento Normativo y Operativo"/>
    <x v="2"/>
    <x v="1"/>
    <n v="30"/>
    <s v=" 20213800104722"/>
    <s v=" 2021-09-23"/>
    <m/>
    <m/>
    <m/>
    <x v="1"/>
    <s v="A hoy 25/10/2021 van 21 días"/>
    <m/>
    <m/>
    <m/>
    <m/>
    <s v="Fecha de vencimiento: 8/11/2021"/>
  </r>
  <r>
    <x v="0"/>
    <s v="Correo Atención Ciudadano"/>
    <x v="8"/>
    <s v=" DELEGACION DEPARTAMENTAL DE SANTANDER"/>
    <x v="2"/>
    <x v="0"/>
    <s v=" CAC. Solicitud"/>
    <s v=" Jiud Magnoly Gaviria Narvaez"/>
    <s v="Área Cenrtral de Referencia Bomberil"/>
    <x v="2"/>
    <x v="2"/>
    <n v="20"/>
    <s v=" 20213800104732"/>
    <s v=" 2021-09-23"/>
    <m/>
    <m/>
    <m/>
    <x v="2"/>
    <s v="A hoy 25/10/2021 van 21 días"/>
    <m/>
    <m/>
    <m/>
    <m/>
    <s v="Fecha de vencimiento: 22/10/2021"/>
  </r>
  <r>
    <x v="0"/>
    <s v="Correo Atención Ciudadano"/>
    <x v="18"/>
    <s v=" ALCALDIA BELALCAZAR CALDAS"/>
    <x v="1"/>
    <x v="2"/>
    <s v=" CAC. Carta IntenciÃ³n estaciÃ³n de bomberos BelalcÃ¡zar"/>
    <s v=" Yerky Sneider Garavito Cancelado"/>
    <s v="Subdirección Administrativa y Financiera"/>
    <x v="0"/>
    <x v="1"/>
    <n v="30"/>
    <s v=" 20213800104742"/>
    <s v=" 2021-09-23"/>
    <m/>
    <m/>
    <m/>
    <x v="1"/>
    <s v="A hoy 25/10/2021 van 21 días"/>
    <m/>
    <m/>
    <m/>
    <m/>
    <s v="Fecha de vencimiento: 8/11/2021"/>
  </r>
  <r>
    <x v="0"/>
    <s v="Correo Atención Ciudadano"/>
    <x v="22"/>
    <s v=" CUERPO DE BOMBEROS VOLUNTARIOS DE LA UNION"/>
    <x v="2"/>
    <x v="0"/>
    <s v=" CAC. SOLICITUD"/>
    <s v=" Julio Alejandro Chamorro Cabrera"/>
    <s v="Inpección, Vigilancia y Control"/>
    <x v="2"/>
    <x v="1"/>
    <n v="30"/>
    <s v=" 20213800104892"/>
    <s v=" 2021-09-24"/>
    <n v="20212000024431"/>
    <d v="2021-10-07T00:00:00"/>
    <n v="10"/>
    <x v="0"/>
    <s v="Anotación Orfeo: 20213800104892 20212000024431 CBV La Unión Respuesta solicitud certificado de Cumplimiento, se envía respuesta el 7 de octubre"/>
    <d v="2021-10-07T00:00:00"/>
    <s v="PDF"/>
    <s v="SI"/>
    <s v="N/A"/>
    <m/>
  </r>
  <r>
    <x v="0"/>
    <s v="Correo Atención Ciudadano"/>
    <x v="14"/>
    <s v=" PEDRO QUIROGA"/>
    <x v="3"/>
    <x v="5"/>
    <s v=" CAC. Solicitud informaciÃ³n"/>
    <s v=" Andrea Bibiana Castañeda Duran"/>
    <s v="Formulación, Actualización y Acompañamiento Normativo y Operativo"/>
    <x v="2"/>
    <x v="1"/>
    <n v="30"/>
    <s v=" 20213800104902"/>
    <s v=" 2021-09-24"/>
    <n v="20212050096601"/>
    <d v="2021-10-15T00:00:00"/>
    <n v="15"/>
    <x v="0"/>
    <s v="A hoy 25/10/2021 van  días"/>
    <d v="2021-10-15T00:00:00"/>
    <s v="PDF"/>
    <s v="SI"/>
    <s v="N/A"/>
    <m/>
  </r>
  <r>
    <x v="0"/>
    <s v="Formato Electronico"/>
    <x v="23"/>
    <s v=" ALVARO ANTONIO AGUIRRE RAMIREZ"/>
    <x v="2"/>
    <x v="2"/>
    <s v=" FE. SOLICITUD DE INFORMACION SEDE NUEVA BOMBEROS OFICIAL VALLEDUPAR"/>
    <s v=" Yerky Sneider Garavito Cancelado"/>
    <s v="Subdirección Administrativa y Financiera"/>
    <x v="0"/>
    <x v="1"/>
    <n v="30"/>
    <s v=" 20219000104922"/>
    <s v=" 2021-09-25"/>
    <m/>
    <m/>
    <m/>
    <x v="1"/>
    <s v="A hoy 25/10/2021 van 20 días"/>
    <m/>
    <m/>
    <m/>
    <m/>
    <s v="Fecha de vencimiento: 9/11/2021"/>
  </r>
  <r>
    <x v="0"/>
    <s v="Correo Atención Ciudadano"/>
    <x v="4"/>
    <s v=" NEISON DE JESUS ROJAS OCHOA"/>
    <x v="3"/>
    <x v="5"/>
    <s v=" CAC. Consulta."/>
    <s v=" Andrea Bibiana Castañeda Duran"/>
    <s v="Formulación, Actualización y Acompañamiento Normativo y Operativo"/>
    <x v="2"/>
    <x v="1"/>
    <n v="30"/>
    <s v=" 20213800104932"/>
    <s v=" 2021-09-27"/>
    <m/>
    <m/>
    <m/>
    <x v="1"/>
    <s v="A hoy 25/10/2021 van 20 días"/>
    <m/>
    <m/>
    <m/>
    <m/>
    <s v="Fecha de vencimiento: 9/11/2021"/>
  </r>
  <r>
    <x v="0"/>
    <s v="Correo Atención Ciudadano"/>
    <x v="19"/>
    <s v=" DELEGACION DEPARTAMENTAL DE BOMBEROS DE SUCRE"/>
    <x v="2"/>
    <x v="2"/>
    <s v=" CAC.Verificacion informacion cuerpo de bomberos galeras sucre"/>
    <s v=" Andrés Fernando Muñoz Cabrera"/>
    <s v="Área Cenrtral de Referencia Bomberil"/>
    <x v="2"/>
    <x v="1"/>
    <n v="30"/>
    <s v=" 20213800104952"/>
    <s v=" 2021-09-27"/>
    <m/>
    <m/>
    <m/>
    <x v="1"/>
    <s v="A hoy 25/10/2021 van 17 días"/>
    <m/>
    <m/>
    <m/>
    <m/>
    <s v="Fecha de vencimiento: 09/11/2021"/>
  </r>
  <r>
    <x v="0"/>
    <s v="Correo Atención Ciudadano"/>
    <x v="4"/>
    <s v=" NATALIA ANDREA DURANGO HENAO"/>
    <x v="3"/>
    <x v="5"/>
    <s v=" CAC. Incidente."/>
    <s v=" Camilo Portilla Quelal"/>
    <s v="Formulación, Actualización y Acompañamiento Normativo y Operativo"/>
    <x v="2"/>
    <x v="1"/>
    <n v="30"/>
    <s v=" 20213800104972"/>
    <s v=" 2021-09-27"/>
    <m/>
    <m/>
    <m/>
    <x v="1"/>
    <s v="A hoy 25/10/2021 van 20 días"/>
    <m/>
    <m/>
    <m/>
    <m/>
    <s v="Fecha de vencimiento: 09/11/2021"/>
  </r>
  <r>
    <x v="0"/>
    <s v="Correo Atención Ciudadano"/>
    <x v="22"/>
    <s v=" CUERPO DE BOMBEROS VOLUNTARIOS DE SEVILLA"/>
    <x v="2"/>
    <x v="2"/>
    <s v=" CI. Traslado Oficio del Cuerpo de Bomberos Voluntarios de Sevilla - Valle"/>
    <s v=" Andrés Fernando Muñoz Cabrera"/>
    <s v="Área Cenrtral de Referencia Bomberil"/>
    <x v="2"/>
    <x v="1"/>
    <n v="30"/>
    <s v=" 20213800104992"/>
    <s v=" 2021-09-27"/>
    <m/>
    <m/>
    <m/>
    <x v="1"/>
    <s v="A hoy 25/10/2021 van 20 días"/>
    <m/>
    <m/>
    <m/>
    <m/>
    <s v="Fecha de vencimiento: 09/11/2021"/>
  </r>
  <r>
    <x v="0"/>
    <s v="Correo Atención Ciudadano"/>
    <x v="0"/>
    <s v=" ANGELICA TAPIERO BARRERO"/>
    <x v="3"/>
    <x v="5"/>
    <s v=" CAC. DERECHO DE PETICION"/>
    <s v=" Camilo Portilla Quelal"/>
    <s v="Formulación, Actualización y Acompañamiento Normativo y Operativo"/>
    <x v="2"/>
    <x v="3"/>
    <n v="30"/>
    <s v=" 20213800105072"/>
    <s v=" 2021-09-27"/>
    <m/>
    <m/>
    <m/>
    <x v="1"/>
    <s v="A hoy 25/10/2021 van 20 días"/>
    <m/>
    <m/>
    <m/>
    <m/>
    <s v="Fecha de vencimiento: 10/11/2021."/>
  </r>
  <r>
    <x v="0"/>
    <s v="Correo Atención Ciudadano"/>
    <x v="24"/>
    <s v=" VEEDURIA CIUDADANA VIGIAS DEL CAFE"/>
    <x v="4"/>
    <x v="5"/>
    <s v=" CAC. SOLICITUD DE INFORMACIÃ“N CON CARÃCTER DE URGENCIA"/>
    <s v=" Jorge Restrepo Sanguino"/>
    <s v="Formulación, Actualización y Acompañamiento Normativo y Operativo"/>
    <x v="2"/>
    <x v="1"/>
    <n v="30"/>
    <s v=" 20213800105092"/>
    <s v=" 2021-09-27"/>
    <m/>
    <m/>
    <m/>
    <x v="1"/>
    <s v="A hoy 25/10/2021 van 20 días"/>
    <m/>
    <m/>
    <m/>
    <m/>
    <s v="Fecha de vencimiento: 10/11/2021"/>
  </r>
  <r>
    <x v="0"/>
    <s v="Correo Atención Ciudadano"/>
    <x v="23"/>
    <s v=" TRIBUNAL ADMINISTRATIVO DEL CESAR"/>
    <x v="0"/>
    <x v="0"/>
    <s v=" CAC. OFICIO GJ 2959 DEL 27 DE SEPTIEMBRE DE 2021 POR MEDIO DEL CUAL SE REITERA UN REQUERIMIENTO RAD 2018-00053-00 MP CARLOS ALFONSO GUECHÃ MEDINA."/>
    <s v=" Carlos Armando Lopez Barrera"/>
    <s v="Oficina Asesora Juridica"/>
    <x v="1"/>
    <x v="0"/>
    <n v="5"/>
    <s v=" 20213800105182"/>
    <s v=" 2021-09-28"/>
    <n v="20211200000963"/>
    <d v="2021-10-06T00:00:00"/>
    <n v="7"/>
    <x v="3"/>
    <m/>
    <d v="2021-10-06T00:00:00"/>
    <s v="PDF"/>
    <s v="SI"/>
    <s v="N/A"/>
    <m/>
  </r>
  <r>
    <x v="0"/>
    <s v="Correo Atención Ciudadano"/>
    <x v="10"/>
    <s v=" CUERPO DE BOMBEROS VOLUNTARIOS DE PUERTO CARREÃ‘O - VICHADA"/>
    <x v="2"/>
    <x v="6"/>
    <s v=" CAC. Solicitud"/>
    <s v=" Jorge Restrepo Sanguino"/>
    <s v="Formulación, Actualización y Acompañamiento Normativo y Operativo"/>
    <x v="2"/>
    <x v="1"/>
    <n v="30"/>
    <s v=" 20213800105242"/>
    <s v=" 2021-09-28"/>
    <m/>
    <m/>
    <m/>
    <x v="1"/>
    <s v="A hoy 25/10/2021 van 20 días"/>
    <m/>
    <m/>
    <m/>
    <m/>
    <s v="Fecha de vencimiento: 10/11/2021"/>
  </r>
  <r>
    <x v="0"/>
    <s v="Correo Atención Ciudadano"/>
    <x v="19"/>
    <s v=" ANDRES MAURICIO BLANCO VILLERO"/>
    <x v="3"/>
    <x v="5"/>
    <s v=" CAC. INQUIETUDES BOMBERILES."/>
    <s v=" Jorge Restrepo Sanguino"/>
    <s v="Formulación, Actualización y Acompañamiento Normativo y Operativo"/>
    <x v="2"/>
    <x v="1"/>
    <n v="30"/>
    <s v=" 20213800105272"/>
    <s v=" 2021-09-28"/>
    <m/>
    <m/>
    <m/>
    <x v="1"/>
    <s v="A hoy 25/10/2021 van 20 días"/>
    <m/>
    <m/>
    <m/>
    <m/>
    <s v="Fecha de vencimiento: 10/11/2021"/>
  </r>
  <r>
    <x v="0"/>
    <s v="Correo Atención Ciudadano"/>
    <x v="23"/>
    <s v=" CUERPO DE BOMBEROS VOLUNTARIOS DE LA PAZ"/>
    <x v="2"/>
    <x v="2"/>
    <s v=" CAC. Inquietudes acerca de la entrega de uniformes de bomberos."/>
    <s v=" Jiud Magnoly Gaviria Narvaez"/>
    <s v="Área Cenrtral de Referencia Bomberil"/>
    <x v="2"/>
    <x v="2"/>
    <n v="20"/>
    <s v=" 20213800105312"/>
    <s v=" 2021-09-28"/>
    <m/>
    <m/>
    <m/>
    <x v="1"/>
    <s v="A hoy 25/10/2021 van 19 días"/>
    <m/>
    <m/>
    <m/>
    <m/>
    <s v="Fecha de vencimiento: 27/10/2021"/>
  </r>
  <r>
    <x v="0"/>
    <s v="Radicación Directa"/>
    <x v="9"/>
    <s v=" CUERPO DE BOMBEROS VOLUNTARIOS DE SAN LUIS DE PALENQUE"/>
    <x v="2"/>
    <x v="2"/>
    <s v=" RD:PROYECTO DIRECCIÓN NACIONAL DE BOMBEROS"/>
    <s v=" Andrés Fernando Muñoz Cabrera"/>
    <s v="Fortalecimiento Bomberil para la Respuesta"/>
    <x v="2"/>
    <x v="1"/>
    <n v="30"/>
    <s v=" 20213800105352"/>
    <s v=" 2021-09-28"/>
    <m/>
    <m/>
    <m/>
    <x v="1"/>
    <s v="A hoy 25/10/2021 van 19 días"/>
    <m/>
    <m/>
    <m/>
    <m/>
    <s v="Fecha de vencimiento: 11/11/2021"/>
  </r>
  <r>
    <x v="0"/>
    <s v="Radicación Directa"/>
    <x v="9"/>
    <s v=" CUERPO DE BOMBEROS VOLUNTARIOS DE VILLANUEVA - CASANARE"/>
    <x v="2"/>
    <x v="2"/>
    <s v=" RD:PROYECTO DIRECCIÓN NACIONAL DE BOMBEROS"/>
    <s v=" Jiud Magnoly Gaviria Narvaez"/>
    <s v="Área Cenrtral de Referencia Bomberil"/>
    <x v="2"/>
    <x v="1"/>
    <n v="30"/>
    <s v=" 20213800105362"/>
    <s v=" 2021-09-28"/>
    <m/>
    <m/>
    <m/>
    <x v="1"/>
    <s v="A hoy 25/10/2021 van 19 días"/>
    <m/>
    <m/>
    <m/>
    <m/>
    <s v="Fecha de vencimiento: 11/11/2021"/>
  </r>
  <r>
    <x v="0"/>
    <s v="Radicación Directa"/>
    <x v="9"/>
    <s v=" CUERPO DE BOMBEROS VOLUNTARIOS CHAMEZA"/>
    <x v="2"/>
    <x v="2"/>
    <s v=" RD:PROYECTO DIRECCIÓN NACIONAL DE BOMBEROS"/>
    <s v=" Andrés Fernando Muñoz Cabrera"/>
    <s v="Fortalecimiento Bomberil para la Respuesta"/>
    <x v="2"/>
    <x v="1"/>
    <n v="30"/>
    <s v=" 20213800105372"/>
    <s v=" 2021-09-28"/>
    <m/>
    <m/>
    <m/>
    <x v="1"/>
    <s v="A hoy 25/10/2021 van 19 días"/>
    <m/>
    <m/>
    <m/>
    <m/>
    <s v="Fecha de vencimiento: 11/11/2021"/>
  </r>
  <r>
    <x v="0"/>
    <s v="Radicación Directa"/>
    <x v="9"/>
    <s v=" CUERPO DE BOMBEROS VOLUNTARIOS DE TRINIDAD - CASANARE"/>
    <x v="2"/>
    <x v="2"/>
    <s v=" RD:PROYECTO DIRECCIÓN NACIONAL DE BOMBEROS"/>
    <s v=" Andrés Fernando Muñoz Cabrera"/>
    <s v="Fortalecimiento Bomberil para la Respuesta"/>
    <x v="2"/>
    <x v="1"/>
    <n v="30"/>
    <s v=" 20213800105392"/>
    <s v=" 2021-09-28"/>
    <m/>
    <m/>
    <m/>
    <x v="1"/>
    <s v="A hoy 25/10/2021 van 19 días"/>
    <m/>
    <m/>
    <m/>
    <m/>
    <s v="Fecha de vencimiento: 11/11/2021"/>
  </r>
  <r>
    <x v="0"/>
    <s v="Correo Atención Ciudadano"/>
    <x v="19"/>
    <s v=" CUERPO DE BOMBEROS VOLUNTARIOS DE SAN MARCOS"/>
    <x v="2"/>
    <x v="0"/>
    <s v=" CAC. solicitud afiliación ARL."/>
    <s v=" Jiud Magnoly Gaviria Narvaez"/>
    <s v="Área Cenrtral de Referencia Bomberil"/>
    <x v="2"/>
    <x v="2"/>
    <n v="20"/>
    <s v=" 20213800105402"/>
    <s v=" 2021-09-28"/>
    <m/>
    <d v="2021-10-21T00:00:00"/>
    <n v="18"/>
    <x v="0"/>
    <s v="Anotación ORFEO: Se dio respuesta a través del correo de Tatiana Herrera el día 21/10/2021."/>
    <s v="N/A"/>
    <s v="N/A"/>
    <s v="SI"/>
    <s v="N/A"/>
    <m/>
  </r>
  <r>
    <x v="0"/>
    <s v="Correo Atención Ciudadano"/>
    <x v="6"/>
    <s v=" CUERPO DE BOMBEROS VOLUNTARIOS DE CAMPO DE LA CRUZ"/>
    <x v="2"/>
    <x v="2"/>
    <s v=" CAC. Solicitud Cuerpo de Bomberos Voluntarios de Campo de la Cruz"/>
    <s v=" Andrés Fernando Muñoz Cabrera"/>
    <s v="Fortalecimiento Bomberil para la Respuesta"/>
    <x v="2"/>
    <x v="1"/>
    <n v="30"/>
    <s v=" 20213800105412"/>
    <s v=" 2021-09-28"/>
    <m/>
    <m/>
    <m/>
    <x v="1"/>
    <s v="A hoy 25/10/2021 van 18 días"/>
    <m/>
    <m/>
    <m/>
    <m/>
    <s v="Fecha de vencimiento: 10/11/2021."/>
  </r>
  <r>
    <x v="0"/>
    <s v="Correo Atención Ciudadano"/>
    <x v="0"/>
    <s v=" GOBERNACION DE CUNDINAMARCA"/>
    <x v="1"/>
    <x v="3"/>
    <s v=" CAC. SOLICITUD DESIGNACIÃ“N DE UN DELEGADO"/>
    <s v=" Luis Alberto Valencia Pulido"/>
    <s v="Área Cenrtral de Referencia Bomberil"/>
    <x v="2"/>
    <x v="2"/>
    <n v="20"/>
    <s v=" 20213800105432"/>
    <s v=" 2021-09-28"/>
    <m/>
    <m/>
    <m/>
    <x v="1"/>
    <s v="A hoy 25/10/2021 van 20 días"/>
    <m/>
    <m/>
    <m/>
    <m/>
    <s v="Fecha de vencimiento: 26/10/2021."/>
  </r>
  <r>
    <x v="0"/>
    <s v="Correo Atención Ciudadano"/>
    <x v="2"/>
    <s v=" ALCALDIA PAJARITO BOYACA PERSONERIA MUNICIPAL"/>
    <x v="1"/>
    <x v="2"/>
    <s v=" CAC. OFICIO 2021EE10213 Traslado por competencia â€” DERECHO DE PETICIÃ“N PMP-GD-2021-013-002-009. RADICADO UNGRD 2021 ER09872"/>
    <s v=" Andrea Bibiana Castañeda Duran"/>
    <s v="Formulación, Actualización y Acompañamiento Normativo y Operativo"/>
    <x v="2"/>
    <x v="1"/>
    <n v="30"/>
    <s v=" 20213800105482"/>
    <s v=" 2021-09-28"/>
    <m/>
    <m/>
    <m/>
    <x v="1"/>
    <s v="A hoy 25/10/2021 van 19 días"/>
    <m/>
    <m/>
    <m/>
    <m/>
    <s v="Fecha de vencimiento: 11/11/2021."/>
  </r>
  <r>
    <x v="0"/>
    <s v="Radicación Directa"/>
    <x v="13"/>
    <s v=" ALCALDíA MUNICIPAL DE PUPIALES - NARIÃ‘O"/>
    <x v="1"/>
    <x v="2"/>
    <s v=" RD: PRESENTACIÃ“N Y SOLICITUD DE RECURSOS ESTACIÃ“N DE BOMBEROS"/>
    <s v=" Yerky Sneider Garavito Cancelado"/>
    <s v="Subdirección Administrativa y Financiera"/>
    <x v="0"/>
    <x v="1"/>
    <n v="30"/>
    <s v=" 20213800105502"/>
    <s v=" 2021-09-28"/>
    <m/>
    <m/>
    <m/>
    <x v="1"/>
    <s v="A hoy 25/10/2021 van 19 días"/>
    <m/>
    <m/>
    <m/>
    <m/>
    <s v="Fecha de vencimiento: 11/11/2021."/>
  </r>
  <r>
    <x v="0"/>
    <s v="Correo Atención Ciudadano"/>
    <x v="10"/>
    <s v=" MAURICIO PINO MARIN"/>
    <x v="3"/>
    <x v="0"/>
    <s v=" CAC. DEFENSORIA DEL PUEBLO : Remision de comunicacion numero 20210060363552131."/>
    <s v=" Liz Margaret Ãlvarez calderon"/>
    <s v="Inpección, Vigilancia y Control"/>
    <x v="2"/>
    <x v="1"/>
    <n v="30"/>
    <s v=" 20213800105512"/>
    <s v=" 2021-09-28"/>
    <m/>
    <m/>
    <m/>
    <x v="1"/>
    <s v="A hoy 25/10/2021 van 19 días"/>
    <m/>
    <m/>
    <m/>
    <m/>
    <s v="Fecha de vencimiento: 11/11/2021."/>
  </r>
  <r>
    <x v="0"/>
    <s v="Correo Atención Ciudadano"/>
    <x v="25"/>
    <s v=" LUIS ERNESTO PORRAS"/>
    <x v="3"/>
    <x v="5"/>
    <s v=" CAC. ENVIO OFICIO INFORMANDO INRREGULARIDADES EN CONVENIO 005- DE 2021."/>
    <s v=" Jorge Restrepo Sanguino"/>
    <s v="Formulación, Actualización y Acompañamiento Normativo y Operativo"/>
    <x v="2"/>
    <x v="1"/>
    <n v="30"/>
    <s v=" 20213800105522"/>
    <s v=" 2021-09-28"/>
    <m/>
    <m/>
    <m/>
    <x v="1"/>
    <s v="A hoy 25/10/2021 van 19 días"/>
    <m/>
    <m/>
    <m/>
    <m/>
    <s v="Fecha de vencimiento: 11/11/2021."/>
  </r>
  <r>
    <x v="0"/>
    <s v="Correo Atención Ciudadano"/>
    <x v="12"/>
    <s v=" DEMET NOTIFICACION"/>
    <x v="0"/>
    <x v="0"/>
    <s v=" CAC.Remito oficio No. J8AOV-2021-000207"/>
    <s v=" Carlos Armando Lopez Barrera"/>
    <s v="Oficina Asesora Juridica"/>
    <x v="1"/>
    <x v="0"/>
    <n v="10"/>
    <s v=" 20213800105582"/>
    <s v=" 2021-09-28"/>
    <n v="20211200024851"/>
    <d v="2021-10-11T00:00:00"/>
    <n v="9"/>
    <x v="0"/>
    <m/>
    <d v="2021-10-11T00:00:00"/>
    <s v="PDF"/>
    <s v="SI"/>
    <s v="N/A"/>
    <m/>
  </r>
  <r>
    <x v="0"/>
    <s v="Correo Atención Ciudadano"/>
    <x v="7"/>
    <s v=" JHON FREDY SEGURA PINEDA"/>
    <x v="3"/>
    <x v="0"/>
    <s v=" CAC. DERECHO DE PETICIÓN"/>
    <s v=" Andrés Fernando Muñoz Cabrera"/>
    <s v="Fortalecimiento Bomberil para la Respuesta"/>
    <x v="2"/>
    <x v="3"/>
    <n v="30"/>
    <s v=" 20213800105592"/>
    <s v=" 2021-09-28"/>
    <m/>
    <m/>
    <m/>
    <x v="1"/>
    <s v="A hoy 25/10/2021 van 19 días"/>
    <m/>
    <m/>
    <m/>
    <m/>
    <s v="Fecha de vencimiento: 11/11/2021."/>
  </r>
  <r>
    <x v="0"/>
    <s v="Radicación Directa"/>
    <x v="13"/>
    <s v=" CUERPO DE BOMBEROS VOLUNTARIOS DE TUQUERRES - NARIÃ‘O"/>
    <x v="2"/>
    <x v="2"/>
    <s v=" RD. Proyecto kit para la preparación y atención de rescates - especialidad rescate vehicular."/>
    <s v=" Andrés Fernando Muñoz Cabrera"/>
    <s v="Fortalecimiento Bomberil para la Respuesta"/>
    <x v="2"/>
    <x v="1"/>
    <n v="30"/>
    <s v=" 20213800105612"/>
    <s v=" 2021-09-29"/>
    <m/>
    <m/>
    <m/>
    <x v="1"/>
    <s v="A hoy 25/10/2021  van 18 días"/>
    <m/>
    <m/>
    <m/>
    <m/>
    <s v="Fecha de vencimiento: 12/11/2021."/>
  </r>
  <r>
    <x v="0"/>
    <s v="Radicación Directa"/>
    <x v="13"/>
    <s v=" CUERPO DE BOMBEROS VOLUNTARIOS DE TUQUERRES - NARIÃ‘O"/>
    <x v="2"/>
    <x v="2"/>
    <s v=" RD. Proyecto kits para la preparación y atención de rescate en todas sus modalidades - especialidad rescate vertical."/>
    <s v=" Andrés Fernando Muñoz Cabrera"/>
    <s v="Fortalecimiento Bomberil para la Respuesta"/>
    <x v="2"/>
    <x v="1"/>
    <n v="30"/>
    <s v=" 20213800105622"/>
    <s v=" 2021-09-29"/>
    <m/>
    <m/>
    <m/>
    <x v="1"/>
    <s v="A hoy 25/10/2021  van 18 días"/>
    <m/>
    <m/>
    <m/>
    <m/>
    <s v="Fecha de vencimiento: 12/11/2021."/>
  </r>
  <r>
    <x v="0"/>
    <s v="Correo Atención Ciudadano"/>
    <x v="2"/>
    <s v=" CUERPO DE BOMBEROS VOLUNTARIOS DE SOGAMOSO"/>
    <x v="2"/>
    <x v="0"/>
    <s v=" CAC. INFORMACION PARA AFILIACION ARL BOMBEROS VOLUNTARIOS"/>
    <s v=" Jiud Magnoly Gaviria Narvaez"/>
    <s v="Área Cenrtral de Referencia Bomberil"/>
    <x v="2"/>
    <x v="2"/>
    <n v="20"/>
    <s v=" 20213800105712"/>
    <s v=" 2021-09-29"/>
    <m/>
    <d v="2021-10-13T00:00:00"/>
    <n v="18"/>
    <x v="0"/>
    <s v="ANOTACIÓN ORFEO:  Se da respuesta a través del correo de Tatiana Herrera el día 13/10/2021."/>
    <s v="N/A"/>
    <s v="N/A"/>
    <s v="SI"/>
    <s v="N/A"/>
    <s v="No dejan trazabilidad del correo electrónico"/>
  </r>
  <r>
    <x v="0"/>
    <s v="Correo Atención Ciudadano"/>
    <x v="19"/>
    <s v=" ALCALDIA MUNICIPAL DE GALERAS SUCRE"/>
    <x v="1"/>
    <x v="2"/>
    <s v=" CAC. 20213800104952 CBV de Galeras Sucre PeticiÃ³n Delegado departamental"/>
    <s v=" Andrés Fernando Muñoz Cabrera"/>
    <s v="Fortalecimiento Bomberil para la Respuesta"/>
    <x v="2"/>
    <x v="1"/>
    <n v="30"/>
    <s v=" 20213800105762"/>
    <s v=" 2021-09-29"/>
    <m/>
    <m/>
    <m/>
    <x v="1"/>
    <s v="A hoy 25/10/2021  van 18 días"/>
    <m/>
    <m/>
    <m/>
    <m/>
    <s v="Fecha de vencimiento: 12/11/2021."/>
  </r>
  <r>
    <x v="0"/>
    <s v="Correo Atención Ciudadano"/>
    <x v="23"/>
    <s v=" CUERPO DE BOMBEROS VOLUNTARIOS DE BOSCONIA"/>
    <x v="2"/>
    <x v="0"/>
    <s v=" CI. CERTIFICACION PERSONAL ACTIVO"/>
    <s v=" Luis Alberto Valencia Pulido"/>
    <s v="Área Cenrtral de Referencia Bomberil"/>
    <x v="2"/>
    <x v="2"/>
    <n v="20"/>
    <s v=" 20213800105842"/>
    <s v=" 2021-09-30"/>
    <n v="2021210025021"/>
    <d v="2021-10-21T00:00:00"/>
    <n v="14"/>
    <x v="0"/>
    <m/>
    <s v="N/A"/>
    <s v="Word"/>
    <s v="SI"/>
    <s v="N/A"/>
    <s v="La respuesta no se encuentra digitalizada."/>
  </r>
  <r>
    <x v="0"/>
    <s v="Correo Atención Ciudadano"/>
    <x v="0"/>
    <s v=" CUERPO DE BOMBEROS DE CACHIPAY"/>
    <x v="2"/>
    <x v="2"/>
    <s v=" CAC. Donacion Lote"/>
    <s v=" Andrea Bibiana Castañeda Duran"/>
    <s v="Formulación, Actualización y Acompañamiento Normativo y Operativo"/>
    <x v="2"/>
    <x v="1"/>
    <n v="30"/>
    <s v=" 20213800105852"/>
    <s v=" 2021-09-30"/>
    <m/>
    <m/>
    <m/>
    <x v="1"/>
    <s v="A hoy 25/10/2021 van 18 días"/>
    <m/>
    <m/>
    <m/>
    <m/>
    <s v="Fecha de vencimiento: 12/11/2021."/>
  </r>
  <r>
    <x v="0"/>
    <s v="Correo Atención Ciudadano"/>
    <x v="3"/>
    <s v=" MINISTERIO DEL INTEROR VICEMINISTERIO DE RELACIONES POLÃTICAS"/>
    <x v="0"/>
    <x v="3"/>
    <s v=" CI. OFI2021-27662-DVR-3000 Cp Charles Benavides y OFI2021-14776 Cp Charles Benavides - Traslado OFI21-00068941 / IDM: Solicitud InclusiÃ³n en salario mÃ­nimo vital para bomberos voluntarios de Colombia."/>
    <s v=" Andrea Bibiana Castañeda Duran"/>
    <s v="Formulación, Actualización y Acompañamiento Normativo y Operativo"/>
    <x v="2"/>
    <x v="1"/>
    <n v="30"/>
    <s v=" 20213800105952"/>
    <s v=" 2021-09-30"/>
    <m/>
    <m/>
    <m/>
    <x v="1"/>
    <s v="A hoy 25/10/2021 van 17 días"/>
    <m/>
    <m/>
    <m/>
    <m/>
    <s v="Fecha de vencimiento: 11/11/2021."/>
  </r>
  <r>
    <x v="0"/>
    <s v="Radicación Directa"/>
    <x v="18"/>
    <s v=" CUERPO DE BOMBEROS VOLUNTARIOS DE MANZANARES"/>
    <x v="2"/>
    <x v="2"/>
    <s v=" RD. RemisiÃ³n Proyecto de InversiÃ³n y Fortalecimiento CBV de Manzanares - Caldas"/>
    <s v=" Andrés Fernando Muñoz Cabrera"/>
    <s v="Fortalecimiento Bomberil para la Respuesta"/>
    <x v="2"/>
    <x v="1"/>
    <n v="30"/>
    <s v="20213800105982"/>
    <s v=" 2021-09-30"/>
    <m/>
    <m/>
    <m/>
    <x v="1"/>
    <s v="A hoy 25/10/2021 van 18 días"/>
    <m/>
    <m/>
    <m/>
    <m/>
    <s v="Fecha de vencimiento: 12/11/2021."/>
  </r>
</pivotCacheRecords>
</file>

<file path=xl/pivotCache/pivotCacheRecords2.xml><?xml version="1.0" encoding="utf-8"?>
<pivotCacheRecords xmlns="http://schemas.openxmlformats.org/spreadsheetml/2006/main" xmlns:r="http://schemas.openxmlformats.org/officeDocument/2006/relationships" count="148">
  <r>
    <x v="0"/>
    <x v="0"/>
    <s v="Cundinamarca"/>
    <s v=" CONTRALORIA DELEGADA PARA EL SECTOR DE INFRAESTRUTURA CAROLINA SANCHEZ BRAVO"/>
    <s v="Entidad Publica"/>
    <x v="0"/>
    <s v=" CI. COMUNICACION DE OBSERVACION DNBC-DENUNCIA 208778-82111-DD."/>
    <s v=" Alvaro Perez"/>
    <s v="Contratación "/>
    <s v="Subdirección Administrativa y Financiera "/>
    <s v=" PETICION ENTRE AUTORIDADES"/>
    <n v="10"/>
    <s v=" 20213800099722"/>
    <s v=" 2021-09-01 09:25:01.684597"/>
    <s v=" 20213000023371"/>
    <d v="2021-09-07T00:00:00"/>
    <n v="6"/>
    <s v="Cumplido"/>
    <m/>
    <d v="2021-09-07T00:00:00"/>
    <s v="PDF"/>
    <s v="SI"/>
    <m/>
    <m/>
  </r>
  <r>
    <x v="0"/>
    <x v="0"/>
    <s v="Bolívar"/>
    <s v=" ALCALDIA MUNICIPAL SITIONUEVO PLANEACION"/>
    <s v="Entidad Territorial"/>
    <x v="0"/>
    <s v=" CI. Solicitud de informaciÃ³n - Bomberos Sitionuevo."/>
    <s v=" Carlos Armando Lopez Barrera"/>
    <s v="Oficina Asesora Juridica"/>
    <s v="Dirección General"/>
    <s v=" PETICION DE INTERES GENERAL"/>
    <n v="30"/>
    <s v=" 20213800099732"/>
    <s v=" 2021-09-01 09:30:31.841913"/>
    <n v="20211200000933"/>
    <d v="2021-09-01T00:00:00"/>
    <n v="1"/>
    <s v="Cumplido"/>
    <m/>
    <d v="2021-09-01T00:00:00"/>
    <s v="PDF"/>
    <s v="SI"/>
    <m/>
    <m/>
  </r>
  <r>
    <x v="0"/>
    <x v="0"/>
    <s v="Cundinamarca"/>
    <s v=" CUERPO DE BOMBEROS VOLUNTARIOS DE ANAPOIMA"/>
    <s v="Entidad Bomberil"/>
    <x v="1"/>
    <s v=" CAC. ASUNTO: Respuesta Radicado No. 02EE2020410600000099492 de 2021 â€“ RÃ©gimen Bomberos Voluntarios."/>
    <s v=" Camilo Portilla Quelal"/>
    <s v="Formulación, Actualización y Acompañamiento Normativo y Operativo"/>
    <s v="Subdirección Estratégica y de Coordinación Bomberil "/>
    <s v=" PETICION DE INTERES GENERAL"/>
    <n v="30"/>
    <s v=" 20213800099772"/>
    <s v=" 2021-09-01 09:55:42.290955"/>
    <m/>
    <m/>
    <m/>
    <s v="En proceso"/>
    <m/>
    <m/>
    <m/>
    <m/>
    <m/>
    <s v="al dia 11/10/2021 lleva 28 días "/>
  </r>
  <r>
    <x v="0"/>
    <x v="0"/>
    <s v="Boyacá"/>
    <s v=" ALCALDIA PAJARITO BOYACA PERSONERIA MUNICIPAL"/>
    <s v="Entidad Territorial"/>
    <x v="0"/>
    <s v=" CAC. RemisiÃ³n Derecho de PeticiÃ³n Ticket NÂ° GSC-2021-73846 - ATENCIÃ“N AL CIUDADANO UNGRD."/>
    <s v=" Jorge Restrepo Sanguino"/>
    <s v="Formulación, Actualización y Acompañamiento Normativo y Operativo"/>
    <s v="Subdirección Estratégica y de Coordinación Bomberil "/>
    <s v=" PETICION DE INTERES GENERAL"/>
    <n v="30"/>
    <s v=" 20213800099782"/>
    <s v=" 2021-09-01 10:01:02.646659"/>
    <n v="20212050095821"/>
    <m/>
    <m/>
    <s v="En proceso"/>
    <s v="NO se evidencia documento de salida firmado "/>
    <m/>
    <m/>
    <m/>
    <m/>
    <s v="al dia 11/10/2021 lleva 28 días "/>
  </r>
  <r>
    <x v="0"/>
    <x v="0"/>
    <s v="Bolívar"/>
    <s v=" CUERPO DE BOMBEROS VOLUNTARIOS DE TURBACO - BOLÃVAR"/>
    <s v="Entidad Bomberil"/>
    <x v="2"/>
    <s v=" CAC. SOLICITUD DE APOYO PARA EL FORTALECIMIENTO DE LA ACTIVIDAD BOMBERIL."/>
    <s v=" Jiud Magnoly Gaviria Narvaez"/>
    <s v="Área Cenrtral de Referencia Bomberil"/>
    <s v="Subdirección Estratégica y de Coordinación Bomberil "/>
    <s v=" PETICION DE INTERES GENERAL"/>
    <n v="30"/>
    <s v=" 20213800099822"/>
    <s v=" 2021-09-01 11:15:27.019267"/>
    <m/>
    <m/>
    <m/>
    <s v="En proceso"/>
    <m/>
    <m/>
    <m/>
    <m/>
    <m/>
    <s v="al dia 11/10/2021 lleva 28 días "/>
  </r>
  <r>
    <x v="0"/>
    <x v="0"/>
    <s v="Bogotá"/>
    <s v=" CUERPO DE BOMBEROS OFICIALES BOGOTÃ¡ UAECOB D.C."/>
    <s v="Entidad Bomberil"/>
    <x v="0"/>
    <s v=" CAC. SOLICITUD INFORMACION."/>
    <s v="Lina maria rojas"/>
    <s v="Educación"/>
    <s v="Subdirección Estratégica y de Coordinación Bomberil "/>
    <s v=" PETICION DE INTERES GENERAL"/>
    <n v="30"/>
    <s v=" 20213800099862"/>
    <s v=" 2021-09-01 14:21:13.969695"/>
    <n v="20212000023961"/>
    <d v="2021-10-07T00:00:00"/>
    <n v="27"/>
    <s v="Cumplido"/>
    <m/>
    <s v="7/10/201"/>
    <s v="PDF"/>
    <s v="SI"/>
    <m/>
    <m/>
  </r>
  <r>
    <x v="0"/>
    <x v="0"/>
    <s v="Antioquia"/>
    <s v=" CUERPO DE BOMBEROS VOLUNTARIO DE HELICONIA ANTIOQUIA"/>
    <s v="Entidad Bomberil"/>
    <x v="0"/>
    <s v=" CI. solicitud formal."/>
    <s v=" Jorge Restrepo Sanguino"/>
    <s v="Formulación, Actualización y Acompañamiento Normativo y Operativo"/>
    <s v="Subdirección Estratégica y de Coordinación Bomberil "/>
    <s v=" PETICION DE INTERES GENERAL"/>
    <n v="30"/>
    <s v=" 20213800099892"/>
    <s v=" 2021-09-01 16:03:58.313427"/>
    <m/>
    <d v="2021-09-07T00:00:00"/>
    <n v="6"/>
    <s v="Cumplido"/>
    <s v="SE DIO RESPUESTA MEDIANTE LLAMADA TELEFÓNICA AL COMANDANTE DE BOMBEROS EL DÍA 07/09/2021"/>
    <m/>
    <m/>
    <m/>
    <m/>
    <m/>
  </r>
  <r>
    <x v="0"/>
    <x v="1"/>
    <s v="Boyacá"/>
    <s v=" ANONIMO_PQRSD"/>
    <s v="Persona Natural"/>
    <x v="3"/>
    <s v=" Mala administraciÃ³n del Cuerpo de Bomberos de DUITAMA"/>
    <s v=" Jorge Restrepo Sanguino"/>
    <s v="Formulación, Actualización y Acompañamiento Normativo y Operativo"/>
    <s v="Subdirección Estratégica y de Coordinación Bomberil "/>
    <s v=" PETICION DE INTERES GENERAL"/>
    <n v="30"/>
    <s v=" 20219000099942"/>
    <s v=" 2021-09-02 05:46:53"/>
    <n v="20212050095841"/>
    <d v="2021-09-10T00:00:00"/>
    <n v="7"/>
    <s v="Cumplido"/>
    <m/>
    <d v="2021-09-10T00:00:00"/>
    <s v="PDF"/>
    <s v="SI"/>
    <m/>
    <m/>
  </r>
  <r>
    <x v="0"/>
    <x v="2"/>
    <s v="Cundinamarca"/>
    <s v=" CUERPO DE BOMBEROS VOLUNTARIOS DE SIBATE"/>
    <s v="Entidad Bomberil"/>
    <x v="1"/>
    <s v=" RD: RADICADO 20213800096712"/>
    <s v=" Andrea Bibiana Castañeda Duran"/>
    <s v="Formulación, Actualización y Acompañamiento Normativo y Operativo"/>
    <s v="Subdirección Estratégica y de Coordinación Bomberil "/>
    <s v=" PETICION DE INTERES GENERAL"/>
    <n v="30"/>
    <s v=" 20213800099962"/>
    <s v=" 2021-09-02 10:35:26.797435"/>
    <m/>
    <s v="2/09/2021"/>
    <n v="1"/>
    <s v="Cumplido"/>
    <s v="SE BRINDÓ ASESORÍA DE FORMA PRESENCIAL, EN REUNIÓN CON EL SR. FRANCISCO GAMBOA EL DÍA 2 DE SEPTIEMBRE DE 2021."/>
    <m/>
    <m/>
    <m/>
    <m/>
    <m/>
  </r>
  <r>
    <x v="0"/>
    <x v="0"/>
    <s v="Caquetá"/>
    <s v=" CUERPO DE BOMBEROS VOLUNTARIOS DE SAN VICENTE DEL CAGUAN - CAQUETA"/>
    <s v="Entidad Bomberil"/>
    <x v="0"/>
    <s v=" CAC: SOLICITU DE CERTIFICADO"/>
    <s v=" Jiud Magnoly Gaviria Narvaez"/>
    <s v="Área Cenrtral de Referencia Bomberil"/>
    <s v="Subdirección Estratégica y de Coordinación Bomberil "/>
    <s v=" PETICIÓN DE DOCUMENTOS E INFORMACIÓN"/>
    <n v="20"/>
    <s v=" 20213800100052"/>
    <s v=" 2021-09-02 16:05:18.996042"/>
    <m/>
    <d v="2021-10-07T00:00:00"/>
    <n v="25"/>
    <s v="Cumplido"/>
    <s v="Se da rta vía email, se hizo traslado, en espera de rta."/>
    <d v="2021-10-07T00:00:00"/>
    <s v="PDF"/>
    <s v="SI"/>
    <m/>
    <m/>
  </r>
  <r>
    <x v="0"/>
    <x v="0"/>
    <s v="Antioquia"/>
    <s v=" PREBEL"/>
    <s v="Persona Juridica"/>
    <x v="0"/>
    <s v=" CAC: Derecho de peticiÃ³n"/>
    <s v="Jose Dario Martinez"/>
    <s v="Formulación, Actualización y Acompañamiento Normativo y Operativo"/>
    <s v="Subdirección Estratégica y de Coordinación Bomberil "/>
    <s v=" PETICION DE INTERES GENERAL"/>
    <n v="30"/>
    <s v=" 20213800100062"/>
    <s v=" 2021-09-02 16:23:06.095964"/>
    <m/>
    <s v="21/09/2021"/>
    <n v="13"/>
    <s v="Cumplido"/>
    <s v="Se da traslado al documento a cuerpo oficial de Bomberos de Medellín con # de rad 20212050095871"/>
    <d v="2021-09-21T00:00:00"/>
    <s v="PDF"/>
    <s v="SI"/>
    <m/>
    <m/>
  </r>
  <r>
    <x v="0"/>
    <x v="0"/>
    <s v="Atlántico"/>
    <s v=" ALCALDIA REPELON ATLANTICO"/>
    <s v="Entidad Territorial"/>
    <x v="0"/>
    <s v=" CAC: CreaciÃ³n Cuerpo de Bomberos Municipal - Ley 1575 de 2012"/>
    <s v=" Jorge Restrepo Sanguino"/>
    <s v="Formulación, Actualización y Acompañamiento Normativo y Operativo"/>
    <s v="Subdirección Estratégica y de Coordinación Bomberil "/>
    <s v=" PETICION DE INTERES GENERAL"/>
    <n v="30"/>
    <s v=" 20213800100082"/>
    <s v=" 2021-09-02 17:05:09.076495"/>
    <n v="20212050095861"/>
    <d v="2021-09-22T00:00:00"/>
    <n v="14"/>
    <s v="Cumplido"/>
    <m/>
    <d v="2021-09-22T00:00:00"/>
    <s v="PDF"/>
    <s v="SI"/>
    <m/>
    <m/>
  </r>
  <r>
    <x v="0"/>
    <x v="0"/>
    <s v="Tolima"/>
    <s v=" CUERPO DE BOMBEROS VOLUNTARIOS DE GUAMO"/>
    <s v="Entidad Bomberil"/>
    <x v="0"/>
    <s v=" CAC: SOLICITUD CONCEPTO"/>
    <s v=" Andrea Bibiana Castañeda Duran"/>
    <s v="Formulación, Actualización y Acompañamiento Normativo y Operativo"/>
    <s v="Subdirección Estratégica y de Coordinación Bomberil "/>
    <s v=" PETICION DE INTERES GENERAL"/>
    <n v="30"/>
    <s v=" 20213800100092"/>
    <s v=" 2021-09-03 09:20:30.600972"/>
    <n v="20212050095751"/>
    <d v="2021-09-10T00:00:00"/>
    <n v="5"/>
    <s v="Cumplido"/>
    <m/>
    <d v="2021-09-10T00:00:00"/>
    <s v="PDF"/>
    <s v="SI"/>
    <m/>
    <m/>
  </r>
  <r>
    <x v="0"/>
    <x v="0"/>
    <s v="Cundinamarca"/>
    <s v=" CUERPO DE BOMBEROS VOLUNTARIOS DE SOPO"/>
    <s v="Entidad Bomberil"/>
    <x v="0"/>
    <s v=" CAC: Derecho de peticiÃ³n"/>
    <s v="Jose teuta"/>
    <s v="Educación"/>
    <s v="Subdirección Estratégica y de Coordinación Bomberil "/>
    <s v=" PETICION DE INTERES GENERAL"/>
    <n v="30"/>
    <s v=" 20213800100142"/>
    <s v=" 2021-09-03 10:27:25.932843"/>
    <n v="20212000023691"/>
    <d v="2021-09-22T00:00:00"/>
    <n v="13"/>
    <s v="Cumplido"/>
    <m/>
    <d v="2021-09-22T00:00:00"/>
    <s v="PDF"/>
    <s v="SI"/>
    <m/>
    <m/>
  </r>
  <r>
    <x v="0"/>
    <x v="0"/>
    <s v="Tolima"/>
    <s v=" RICARDO SALAMANCA"/>
    <s v="Persona Natural"/>
    <x v="1"/>
    <s v=" CAC: peticiÃ³n ciudadana"/>
    <s v=" Andrea Bibiana Castañeda Duran"/>
    <s v="Formulación, Actualización y Acompañamiento Normativo y Operativo"/>
    <s v="Subdirección Estratégica y de Coordinación Bomberil "/>
    <s v=" PETICION DE INTERES GENERAL"/>
    <n v="30"/>
    <s v=" 20213800100172"/>
    <s v=" 2021-09-03 11:22:23.229703"/>
    <n v="20212050096291"/>
    <d v="2021-10-05T00:00:00"/>
    <n v="22"/>
    <s v="Cumplido"/>
    <m/>
    <d v="2021-10-05T00:00:00"/>
    <s v="PDF"/>
    <s v="SI"/>
    <m/>
    <m/>
  </r>
  <r>
    <x v="0"/>
    <x v="0"/>
    <s v="Santander"/>
    <s v=" JUZGADO CATORCE ADMINISTRATIVO ORAL DEL CIRCUITO JUDICIAL DE BUCARAMANGA"/>
    <s v="Entidad Publica"/>
    <x v="0"/>
    <s v=" CAC: 2021-105 AT DESACATO NOTIFICA AUTO DA APERTURA A INCIDENTE +TRASLADO"/>
    <s v=" Jorge Restrepo Sanguino"/>
    <s v="Formulación, Actualización y Acompañamiento Normativo y Operativo"/>
    <s v="Subdirección Estratégica y de Coordinación Bomberil "/>
    <s v=" PETICION ENTRE AUTORIDADES"/>
    <n v="10"/>
    <s v=" 20213800100212"/>
    <s v=" 2021-09-03 12:00:46.178184"/>
    <n v="20212050095931"/>
    <d v="2021-09-08T00:00:00"/>
    <n v="3"/>
    <s v="Cumplido"/>
    <m/>
    <d v="2021-09-08T00:00:00"/>
    <s v="PDF"/>
    <s v="SI"/>
    <m/>
    <m/>
  </r>
  <r>
    <x v="0"/>
    <x v="0"/>
    <s v="Antioquia"/>
    <s v=" JUZGADO SEGUNDO PENAL"/>
    <s v="Entidad Publica"/>
    <x v="0"/>
    <s v=" CAC: URGENTE - TUTELA"/>
    <s v=" Andrea Bibiana Castañeda Duran"/>
    <s v="Formulación, Actualización y Acompañamiento Normativo y Operativo"/>
    <s v="Subdirección Estratégica y de Coordinación Bomberil "/>
    <s v=" PETICION ENTRE AUTORIDADES"/>
    <n v="10"/>
    <s v=" 20213800100302"/>
    <s v=" 2021-09-03 16:39:17.446053"/>
    <s v="20212050095741 "/>
    <s v="7/09/2021"/>
    <n v="2"/>
    <s v="Cumplido"/>
    <m/>
    <s v="7/09/2021"/>
    <s v="PDF"/>
    <s v="SI"/>
    <m/>
    <m/>
  </r>
  <r>
    <x v="0"/>
    <x v="0"/>
    <s v="Bogotá"/>
    <s v=" RM INGENIEROS"/>
    <s v="Persona Juridica"/>
    <x v="0"/>
    <s v=" CAC:CSC CARIBE- Oficio CSC_CB-007 Solicitud de informaciÃ³n DNBC"/>
    <s v=" Luis Alberto Valencia Pulido"/>
    <s v="Área Cenrtral de Referencia Bomberil"/>
    <s v="Subdirección Estratégica y de Coordinación Bomberil "/>
    <s v=" PETICION DE INTERES GENERAL"/>
    <n v="30"/>
    <s v=" 20213800100322"/>
    <s v=" 2021-09-03 17:08:54.113238"/>
    <m/>
    <m/>
    <m/>
    <s v="En proceso"/>
    <m/>
    <m/>
    <m/>
    <m/>
    <m/>
    <s v="al dia 11/10/2021 lleva 26 dias "/>
  </r>
  <r>
    <x v="0"/>
    <x v="0"/>
    <s v="Santander"/>
    <s v=" GOBERNACION DE SANTANDER"/>
    <s v="Entidad Territorial"/>
    <x v="2"/>
    <s v=" CAC. Solicitud visita especial por parte del Ã¡rea de infraestructura de la DNBC para revisiÃ³n de lotes y asesorÃ­a para construcciÃ³n de estaciones de bomberos."/>
    <s v=" Yerky Sneider Garavito Cancelado"/>
    <s v="Subdirección Administrativa y Financiera"/>
    <s v="Subdirección Administrativa y Financiera "/>
    <s v=" PETICION DE INTERES GENERAL"/>
    <n v="30"/>
    <s v=" 20213800100352"/>
    <s v=" 2021-09-06 09:20:44.055753"/>
    <m/>
    <m/>
    <m/>
    <s v="En proceso"/>
    <m/>
    <m/>
    <m/>
    <m/>
    <m/>
    <s v="al dia 11/10/2021 lleva 25 dias "/>
  </r>
  <r>
    <x v="0"/>
    <x v="0"/>
    <s v="Boyacá"/>
    <s v=" CUERPO DE BOMBEROS VOLUNTARIOS DE RAMIRIQUI"/>
    <s v="Entidad Bomberil"/>
    <x v="0"/>
    <s v=" CAC. Solicitud certificaciÃ³n unidades activas bomberos RamiriquÃ­."/>
    <s v=" Luis Alberto Valencia Pulido"/>
    <s v="Área Cenrtral de Referencia Bomberil"/>
    <s v="Subdirección Estratégica y de Coordinación Bomberil "/>
    <s v=" PETICIÓN DE DOCUMENTOS E INFORMACIÓN"/>
    <n v="30"/>
    <s v=" 20213800100402"/>
    <s v=" 2021-09-06 10:13:42.114724"/>
    <n v="20212100023231"/>
    <d v="2021-09-13T00:00:00"/>
    <n v="5"/>
    <s v="Cumplido"/>
    <s v="Se da respuesta a través de correo electrónico con radicado No. 20212100023231 el día 13/09/2021"/>
    <m/>
    <m/>
    <m/>
    <m/>
    <s v="no se evidencia documento de salida "/>
  </r>
  <r>
    <x v="0"/>
    <x v="0"/>
    <s v="Tolima"/>
    <s v=" NO MAS CORRUPCION PRADO TOLIMA"/>
    <s v="Persona Natural"/>
    <x v="4"/>
    <s v=" CAC. NO MAS CORRUPCION EN LA UNIDAD DE BOMBEROS DEL MUNICIPIO DE PRADO."/>
    <s v=" Cristian Fernando Salcedo Rueda"/>
    <s v="Inpección, Vigilancia y Control"/>
    <s v="Subdirección Estratégica y de Coordinación Bomberil "/>
    <s v=" PETICION DE INTERES GENERAL"/>
    <n v="30"/>
    <s v=" 20213800100462"/>
    <s v=" 2021-09-06 10:50:34.73353"/>
    <m/>
    <m/>
    <m/>
    <s v="En proceso"/>
    <s v="al día 12/10/2021 lleva 24 días"/>
    <m/>
    <m/>
    <m/>
    <m/>
    <m/>
  </r>
  <r>
    <x v="0"/>
    <x v="0"/>
    <s v="Santander"/>
    <s v=" JUZGADO TERCERO ADMINISTRATIVO"/>
    <s v="Entidad Publica"/>
    <x v="1"/>
    <s v=" CAC. OFICIO JTC-1400 EN RAD. NÂ° 7300133310032008003400 - CITAR ESTO AL CONTESTAR"/>
    <s v=" Carlos Armando Lopez Barrera"/>
    <s v="Oficina Asesora Juridica"/>
    <s v="Dirección General"/>
    <s v=" PETICION ENTRE AUTORIDADES"/>
    <n v="10"/>
    <s v=" 20213800100482"/>
    <s v=" 2021-09-06 11:00:55.996654"/>
    <n v="20211200000953"/>
    <d v="2021-09-20T00:00:00"/>
    <n v="10"/>
    <s v="Cumplido"/>
    <m/>
    <d v="2021-09-20T00:00:00"/>
    <s v="PDF"/>
    <s v="SI"/>
    <m/>
    <m/>
  </r>
  <r>
    <x v="0"/>
    <x v="0"/>
    <s v="Santander"/>
    <s v=" GOBERNACION DE SANTANDER"/>
    <s v="Entidad Bomberil"/>
    <x v="2"/>
    <s v=" CAC. Solicitud visita especial por parte del Ã¡rea de infraestructura de la DNBC para revisiÃ³n de lotes y asesorÃ­a para construcciÃ³n de estaciones de bomberos."/>
    <s v=" Yerky Sneider Garavito Cancelado"/>
    <s v="Subdirección Administrativa y Financiera"/>
    <s v="Subdirección Estratégica y de Coordinación Bomberil "/>
    <s v=" PETICION DE INTERES GENERAL"/>
    <n v="30"/>
    <s v=" 20213800100532"/>
    <s v=" 2021-09-06 11:37:43.108566"/>
    <m/>
    <m/>
    <m/>
    <s v="En proceso"/>
    <m/>
    <m/>
    <m/>
    <m/>
    <m/>
    <m/>
  </r>
  <r>
    <x v="0"/>
    <x v="0"/>
    <s v="Cundinamarca"/>
    <s v=" PERSONERIA MUNICIPAL DE CHIA"/>
    <s v="Entidad Territorial"/>
    <x v="0"/>
    <s v=" CAC. Traslado por competencia, peticiÃ³n de informaiciÃ³n de la PersonerÃ­a de chia -"/>
    <s v=" Andrea Bibiana Castañeda Duran"/>
    <s v="Formulación, Actualización y Acompañamiento Normativo y Operativo"/>
    <s v="Subdirección Estratégica y de Coordinación Bomberil "/>
    <s v=" PETICIÓN DE DOCUMENTOS E INFORMACIÓN"/>
    <n v="30"/>
    <s v=" 20213800100772"/>
    <s v=" 2021-09-07 11:48:26.260607"/>
    <n v="20212050096101"/>
    <d v="2021-09-22T00:00:00"/>
    <n v="11"/>
    <s v="Cumplido"/>
    <m/>
    <d v="2021-09-22T00:00:00"/>
    <s v="PDF"/>
    <s v="SI"/>
    <m/>
    <m/>
  </r>
  <r>
    <x v="0"/>
    <x v="0"/>
    <s v="Antioquia"/>
    <s v=" IDALIA AMPARO GONZALEZ GIRALDO SECRETARIA DE GOBIERNO GOBERNACION DE ANTIOQUIA"/>
    <s v="Entidad Territorial"/>
    <x v="3"/>
    <s v=" CAC. SOLICITUD DE VISITAS VERIFICACION CONDICIONES DE OPERATIVIDAD"/>
    <s v=" Cristian Fernando Salcedo Rueda"/>
    <s v="Inpección, Vigilancia y Control"/>
    <s v="Subdirección Estratégica y de Coordinación Bomberil "/>
    <s v=" PETICION DE INTERES GENERAL"/>
    <n v="30"/>
    <s v=" 20213800100832"/>
    <s v=" 2021-09-07 12:30:07.875881"/>
    <m/>
    <m/>
    <m/>
    <s v="En proceso"/>
    <m/>
    <m/>
    <m/>
    <m/>
    <m/>
    <s v="al día 12/10/2021 lleva 25 días "/>
  </r>
  <r>
    <x v="0"/>
    <x v="0"/>
    <s v="Casanare"/>
    <s v=" CUERPO DE BOMBEROS VOLUNTARIOS DE PORE"/>
    <s v="Entidad Bomberil"/>
    <x v="1"/>
    <s v=" CAC. CONCEPTO FAVORABLE DE COMPRA DE VEHICULOS Y HERRAMIENTAS CON LA SOBRE TASA BOMBERIL"/>
    <s v=" Andrea Bibiana Castañeda Duran"/>
    <s v="Formulación, Actualización y Acompañamiento Normativo y Operativo"/>
    <s v="Subdirección Estratégica y de Coordinación Bomberil "/>
    <s v=" PETICION DE INTERES GENERAL"/>
    <n v="30"/>
    <s v=" 20213800100862"/>
    <s v=" 2021-09-07 14:43:47.468485"/>
    <n v="20212050096301"/>
    <m/>
    <m/>
    <s v="Cumplido"/>
    <m/>
    <d v="2021-09-24T00:00:00"/>
    <s v="PDF"/>
    <s v="SI"/>
    <m/>
    <m/>
  </r>
  <r>
    <x v="0"/>
    <x v="0"/>
    <s v="Boyacá"/>
    <s v=" CUERPO DE BOMBEROS GUICAN DE LA SIERRA"/>
    <s v="Entidad Bomberil"/>
    <x v="0"/>
    <s v=" CAC. SOLICITUD CERTIFICACIÃ“N REGISTRO RUE - BOMBEROS GUICAN"/>
    <s v=" Luis Alberto Valencia Pulido"/>
    <s v="Área Cenrtral de Referencia Bomberil"/>
    <s v="Subdirección Estratégica y de Coordinación Bomberil "/>
    <s v=" PETICIÓN DE DOCUMENTOS E INFORMACIÓN"/>
    <n v="20"/>
    <s v=" 20213800100892"/>
    <s v=" 2021-09-07 15:26:31.727286"/>
    <s v=" 20212100023491"/>
    <d v="2021-09-13T00:00:00"/>
    <n v="4"/>
    <s v="Cumplido"/>
    <m/>
    <d v="2021-09-13T00:00:00"/>
    <m/>
    <m/>
    <m/>
    <s v="no se evidencia documento de salida "/>
  </r>
  <r>
    <x v="0"/>
    <x v="0"/>
    <s v="Tolima"/>
    <s v=" CUERPO DE BOMBEROS VOLUNTARIOS DE PLANADAS - TOLIMA"/>
    <s v="Entidad Bomberil"/>
    <x v="1"/>
    <s v=" CAC. APOYO AL CUERPO DE BOMBEROS PLANADAS"/>
    <s v=" Ronny Estiven Romero Velandia"/>
    <s v="Formulación, Actualización y Acompañamiento Normativo y Operativo"/>
    <s v="Subdirección Estratégica y de Coordinación Bomberil "/>
    <s v=" PETICION DE INTERES GENERAL"/>
    <n v="30"/>
    <s v=" 20213800101022"/>
    <s v=" 2021-09-07 17:18:48.819939"/>
    <m/>
    <m/>
    <m/>
    <s v="En proceso"/>
    <m/>
    <m/>
    <m/>
    <m/>
    <m/>
    <s v="al dia 12/10/2021 lleva 25 días "/>
  </r>
  <r>
    <x v="0"/>
    <x v="0"/>
    <s v="Vichada"/>
    <s v=" CUERPO DE BOMBEROS VOLUNTARIOS DE LA PRIMAVERA"/>
    <s v="Entidad Bomberil"/>
    <x v="1"/>
    <s v=" CAC. SOLICITUD DE CONCEPTO JURIDICO"/>
    <s v=" Ronny Estiven Romero Velandia"/>
    <s v="Formulación, Actualización y Acompañamiento Normativo y Operativo"/>
    <s v="Subdirección Estratégica y de Coordinación Bomberil "/>
    <s v=" PETICION DE INTERES GENERAL"/>
    <n v="30"/>
    <s v=" 20213800101032"/>
    <s v=" 2021-09-07 17:27:03.203359"/>
    <m/>
    <m/>
    <m/>
    <s v="En proceso"/>
    <m/>
    <m/>
    <m/>
    <m/>
    <m/>
    <s v="al dia 12/10/2021 lleva 25 días "/>
  </r>
  <r>
    <x v="0"/>
    <x v="0"/>
    <s v="Cauca"/>
    <s v=" CUERPO DE BOMBEROS VOLUNTARIOS PRADERA"/>
    <s v="Entidad Bomberil"/>
    <x v="1"/>
    <s v=" CAC: Consulta jurÃ­dica"/>
    <s v=" Ronny Estiven Romero Velandia"/>
    <s v="Formulación, Actualización y Acompañamiento Normativo y Operativo"/>
    <s v="Subdirección Estratégica y de Coordinación Bomberil "/>
    <s v=" PETICION DE INTERES GENERAL"/>
    <n v="30"/>
    <s v=" 20213800101042"/>
    <s v=" 2021-09-08 11:45:09.882847"/>
    <m/>
    <m/>
    <m/>
    <s v="En proceso"/>
    <m/>
    <m/>
    <m/>
    <m/>
    <m/>
    <s v="al dia 12/10/2021 lleva 24 días "/>
  </r>
  <r>
    <x v="0"/>
    <x v="0"/>
    <s v="Cundinamarca"/>
    <s v=" CUERPO DE BOMBEROS VOLUNTARIOS AGUA DE DIOS CUERPO DE BOMBEROS VOLUNTARIOS AGUA DE DIOS"/>
    <s v="Entidad Bomberil"/>
    <x v="2"/>
    <s v=" CAC: ACTA ASAMBLEA REGULARIZACIÃ“N Y POSTULACION DE HOJAS DE VIDA CUERPO DE BOMBEROS VOLUNTARIOS DE AGUA DE DIOS"/>
    <s v=" Cristian Fernando Salcedo Rueda"/>
    <s v="Inpección, Vigilancia y Control"/>
    <s v="Subdirección Estratégica y de Coordinación Bomberil "/>
    <s v=" PETICION DE INTERES GENERAL"/>
    <n v="30"/>
    <s v=" 20213800101052"/>
    <s v=" 2021-09-08 11:50:26.210638"/>
    <m/>
    <m/>
    <m/>
    <s v="En proceso"/>
    <m/>
    <m/>
    <m/>
    <m/>
    <m/>
    <s v="al dia 12/10/2021 lleva 24 días "/>
  </r>
  <r>
    <x v="0"/>
    <x v="0"/>
    <s v="Bogotá"/>
    <s v=" EDGAR HERNAN PRADA"/>
    <s v="Persona Natural"/>
    <x v="3"/>
    <s v=" CI: Denuncia DNBC"/>
    <s v=" Alvaro Perez"/>
    <s v="Contratación "/>
    <s v="Subdirección Administrativa y Financiera "/>
    <s v=" PETICION DE INTERES GENERAL"/>
    <n v="30"/>
    <s v=" 20213800101102"/>
    <s v=" 2021-09-08 12:31:20.353583"/>
    <m/>
    <m/>
    <m/>
    <s v="Cumplido"/>
    <s v="se archiva el orfeo por no cumplir los requisitos de denuncia que trata el articulo 60 del código de procedimiento penal"/>
    <m/>
    <m/>
    <m/>
    <m/>
    <m/>
  </r>
  <r>
    <x v="0"/>
    <x v="0"/>
    <s v="Cundinamarca"/>
    <s v=" ISELE PAOLA TOSCANO RIVERO"/>
    <s v="Persona Natural"/>
    <x v="1"/>
    <s v=" CAC: Discusiones internas"/>
    <s v=" Andrea Bibiana Castañeda Duran"/>
    <s v="Formulación, Actualización y Acompañamiento Normativo y Operativo"/>
    <s v="Subdirección Estratégica y de Coordinación Bomberil "/>
    <s v=" PETICIÓN DE DOCUMENTOS E INFORMACIÓN"/>
    <n v="20"/>
    <s v=" 20213800101112"/>
    <s v=" 2021-09-08 12:38:27.838683"/>
    <n v="20212050096311"/>
    <d v="2021-10-05T00:00:00"/>
    <s v="18 DIAS"/>
    <s v="Cumplido"/>
    <m/>
    <d v="2021-10-05T00:00:00"/>
    <s v="PDF"/>
    <s v="SI"/>
    <m/>
    <m/>
  </r>
  <r>
    <x v="0"/>
    <x v="0"/>
    <s v="Antioquia"/>
    <s v=" CUERPO DE BOMBEROS VOLUNTARIOS DE BELLO"/>
    <s v="Entidad Bomberil"/>
    <x v="3"/>
    <s v=" CAC: Denuncia de cuerpo de bomberos"/>
    <s v="MAURICIO DELGADO"/>
    <s v="Educación"/>
    <s v="Subdirección Estratégica y de Coordinación Bomberil "/>
    <s v=" PETICION DE INTERES PARTICULAR"/>
    <n v="30"/>
    <s v=" 20213800101132"/>
    <s v=" 2021-09-08 12:43:14.388496"/>
    <n v="20212000023411"/>
    <d v="2021-09-22T00:00:00"/>
    <n v="10"/>
    <s v="Cumplido"/>
    <m/>
    <d v="2021-09-22T00:00:00"/>
    <s v="PDF"/>
    <s v="SI"/>
    <m/>
    <m/>
  </r>
  <r>
    <x v="0"/>
    <x v="0"/>
    <s v="Cundinamarca"/>
    <s v=" CUERPO DE BOMBEROS VOLUNTARIOS DE ANAPOIMA"/>
    <s v="Entidad Bomberil"/>
    <x v="1"/>
    <s v=" CAC: Traslado EXT_S21-00073101-PQRSD-070852-PQR"/>
    <s v=" Jorge Restrepo Sanguino"/>
    <s v="Formulación, Actualización y Acompañamiento Normativo y Operativo"/>
    <s v="Subdirección Estratégica y de Coordinación Bomberil "/>
    <s v=" PETICION DE INTERES GENERAL"/>
    <n v="30"/>
    <s v=" 20213800101202"/>
    <s v=" 2021-09-08 15:44:47.74322"/>
    <m/>
    <m/>
    <m/>
    <s v="En proceso"/>
    <m/>
    <m/>
    <m/>
    <m/>
    <m/>
    <s v="al dia 19/10/2021 lleva 28 dias "/>
  </r>
  <r>
    <x v="0"/>
    <x v="0"/>
    <s v="Cauca"/>
    <s v=" ALEJANDRA ARENAS"/>
    <s v="Persona Natural"/>
    <x v="1"/>
    <s v=" CAC: Caso Teniente Bertha Betancur Betancourt- Ansermanuevo Valle del Cauca"/>
    <s v=" Camilo Portilla Quelal"/>
    <s v="Formulación, Actualización y Acompañamiento Normativo y Operativo"/>
    <s v="Subdirección Estratégica y de Coordinación Bomberil "/>
    <s v=" PETICION DE INTERES PARTICULAR"/>
    <n v="30"/>
    <s v=" 20213800101262"/>
    <s v=" 2021-09-09 08:36:36.278381"/>
    <m/>
    <m/>
    <m/>
    <s v="En proceso"/>
    <m/>
    <m/>
    <m/>
    <m/>
    <m/>
    <s v="al dia 19/10/2021 lleva 29 dias "/>
  </r>
  <r>
    <x v="0"/>
    <x v="0"/>
    <s v="Santander"/>
    <s v=" SECRETARIA DEL INTERIOR NORTE DE SANTANDER"/>
    <s v="Persona Juridica"/>
    <x v="2"/>
    <s v=" CAC: RemisiÃ³n CDP para suscripciÃ³n de convenios dentro de la ejecuciÃ³n del plan de acciÃ³n 2021"/>
    <s v=" Jiud Magnoly Gaviria Narvaez"/>
    <s v="Área Cenrtral de Referencia Bomberil"/>
    <s v="Subdirección Estratégica y de Coordinación Bomberil "/>
    <s v=" PETICION DE INTERES GENERAL"/>
    <n v="30"/>
    <s v=" 20213800101272"/>
    <s v=" 2021-09-09 08:40:01.53738"/>
    <m/>
    <m/>
    <m/>
    <s v="En proceso"/>
    <m/>
    <m/>
    <m/>
    <m/>
    <m/>
    <s v="al día 19/10/2021 lleva 29 dias "/>
  </r>
  <r>
    <x v="0"/>
    <x v="0"/>
    <s v="Santander"/>
    <s v=" CORTE CONSTITUCIONAL SALA CUARTA DE REVISION"/>
    <s v="Entidad Publica"/>
    <x v="3"/>
    <s v=" CAC: T-8135737 Auto 19-jul-21 Traslado"/>
    <s v=" Carlos Armando Lopez Barrera"/>
    <s v="Oficina Asesora Juridica"/>
    <s v="Dirección General"/>
    <s v=" PETICION ENTRE AUTORIDADES"/>
    <n v="10"/>
    <s v=" 20213800101282"/>
    <s v=" 2021-09-09 10:27:15.567354"/>
    <n v="20212050095971"/>
    <d v="2021-09-13T00:00:00"/>
    <n v="2"/>
    <s v="Cumplido"/>
    <m/>
    <d v="2021-09-13T00:00:00"/>
    <s v="PDF"/>
    <s v="SI"/>
    <m/>
    <m/>
  </r>
  <r>
    <x v="0"/>
    <x v="0"/>
    <s v="Caquetá"/>
    <s v=" ALCALDIA MORELIA CAQUETA"/>
    <s v="Entidad Territorial"/>
    <x v="1"/>
    <s v=" CAC: Apoyo del grupo jurÃ­dico asesor y el comitÃ© de inspecciÃ³n control y vigilancia de la DirecciÃ³n Nacional de Bomberos Colombia para el proceso de creaciÃ³n y formaciÃ³n del Cuerpo de Bomberos del Municipio de Morelia."/>
    <s v=" Melba Vidal"/>
    <s v="Formulación, Actualización y Acompañamiento Normativo y Operativo"/>
    <s v="Subdirección Estratégica y de Coordinación Bomberil "/>
    <s v=" PETICION DE INTERES GENERAL"/>
    <n v="30"/>
    <s v=" 20213800101302"/>
    <s v=" 2021-09-09 11:55:48.265117"/>
    <m/>
    <m/>
    <m/>
    <s v="En proceso"/>
    <m/>
    <m/>
    <m/>
    <m/>
    <m/>
    <s v="al dia 19/10/2021 lleva 29 dias "/>
  </r>
  <r>
    <x v="0"/>
    <x v="0"/>
    <s v="Meta"/>
    <s v=" EBERT ANTONIO RINCON DEVIA"/>
    <s v="Persona Natural"/>
    <x v="1"/>
    <s v=" CAC: CONCEPTO"/>
    <s v=" Melba Vidal"/>
    <s v="Formulación, Actualización y Acompañamiento Normativo y Operativo"/>
    <s v="Subdirección Estratégica y de Coordinación Bomberil "/>
    <s v=" PETICION DE INTERES GENERAL"/>
    <n v="30"/>
    <s v=" 20213800101322"/>
    <s v=" 2021-09-09 12:19:17.905325"/>
    <m/>
    <m/>
    <m/>
    <s v="En proceso"/>
    <m/>
    <m/>
    <m/>
    <m/>
    <m/>
    <s v="al dia 19/10/2021 lleva 29 dias "/>
  </r>
  <r>
    <x v="0"/>
    <x v="0"/>
    <s v="Cundinamarca"/>
    <s v=" PROCURADURÃ­A 1 DELEGADA CONTRATACIÃ³N ESTATAL MARIA CECILIA RUBIANO VARGAS SECRETARIO GRADO 11"/>
    <s v="Entidad Territorial"/>
    <x v="0"/>
    <s v=" CAC: Solicitud ordenada en auto Expediente No. IUS-E-2021-205583 IUC-D-2021-1848553"/>
    <s v=" Alvaro Perez"/>
    <s v="Contratación "/>
    <s v="Subdirección Estratégica y de Coordinación Bomberil "/>
    <s v=" PETICIÓN DE DOCUMENTOS E INFORMACIÓN"/>
    <n v="30"/>
    <s v=" 20213800101372"/>
    <s v=" 2021-09-09 12:53:03.197106"/>
    <m/>
    <m/>
    <m/>
    <s v="En proceso"/>
    <m/>
    <m/>
    <m/>
    <m/>
    <m/>
    <s v="al dia 19/10/2021 lleva 29 dias "/>
  </r>
  <r>
    <x v="0"/>
    <x v="0"/>
    <s v="Bolívar"/>
    <s v=" ASOCIACION DE BOMBEROS RESCATES Y SIMILARES DE BOLIVAR, ASDEBERBOL"/>
    <s v="Entidad Bomberil"/>
    <x v="2"/>
    <s v=" RD: INQUIETUDES A SER RESUELTAS"/>
    <s v=" Edgar Alexander Maya Lopez"/>
    <s v="Formulación, Actualización y Acompañamiento Normativo y Operativo"/>
    <s v="Subdirección Estratégica y de Coordinación Bomberil "/>
    <s v=" PETICION DE INTERES GENERAL"/>
    <n v="30"/>
    <s v=" 20213800101402"/>
    <s v=" 2021-09-09 13:33:56.41642"/>
    <m/>
    <m/>
    <m/>
    <s v="En proceso"/>
    <m/>
    <m/>
    <m/>
    <m/>
    <m/>
    <s v="al dia 19/10/2021 lleva 29 dias "/>
  </r>
  <r>
    <x v="0"/>
    <x v="0"/>
    <s v="Nariño"/>
    <s v=" CUERPO DE BOMBEROS VOLUNTARIOS DE SAPUYES"/>
    <s v="Entidad Bomberil"/>
    <x v="2"/>
    <s v=" CAC: OFICIO SOLICITUD"/>
    <s v=" Jiud Magnoly Gaviria Narvaez"/>
    <s v="Área Cenrtral de Referencia Bomberil"/>
    <s v="Subdirección Estratégica y de Coordinación Bomberil "/>
    <s v=" PETICION DE INTERES GENERAL"/>
    <n v="30"/>
    <s v=" 20213800101422"/>
    <s v=" 2021-09-09 13:44:13.75543"/>
    <m/>
    <m/>
    <m/>
    <s v="En proceso"/>
    <m/>
    <m/>
    <m/>
    <m/>
    <m/>
    <s v="al dia 19/10/2021 lleva 29 dias "/>
  </r>
  <r>
    <x v="0"/>
    <x v="0"/>
    <s v="Cundinamarca"/>
    <s v=" CRISTIAN SUAREZ"/>
    <s v="Entidad Publica"/>
    <x v="0"/>
    <s v=" CI. Derecho de peticiÃ³n"/>
    <s v="Lina maria rojas"/>
    <s v="Educación"/>
    <s v="Subdirección Estratégica y de Coordinación Bomberil "/>
    <s v=" PETICION DE INTERES GENERAL"/>
    <n v="30"/>
    <s v=" 20213800101472"/>
    <s v=" 2021-09-10 13:08:33.454628"/>
    <m/>
    <d v="2021-09-15T00:00:00"/>
    <n v="3"/>
    <s v="Cumplido"/>
    <s v="Se archiva por ser informativo, esta dirigido al Ministerio de Educación, se hará seguimiento por si es requerida información desde el MEN."/>
    <m/>
    <m/>
    <m/>
    <m/>
    <m/>
  </r>
  <r>
    <x v="0"/>
    <x v="0"/>
    <s v="Santander"/>
    <s v=" CUERPO DE BOMBEROS VOLUNTARIOS DE LOS SANTOS"/>
    <s v="Entidad Bomberil"/>
    <x v="3"/>
    <s v=" CAC. DERECHO DE PETICION"/>
    <s v=" Edgar Alexander Maya Lopez"/>
    <s v="Formulación, Actualización y Acompañamiento Normativo y Operativo"/>
    <s v="Subdirección Estratégica y de Coordinación Bomberil "/>
    <s v=" PETICION DE INTERES GENERAL"/>
    <n v="30"/>
    <s v=" 20213800101482"/>
    <s v=" 2021-09-10 13:13:32.537622"/>
    <m/>
    <m/>
    <m/>
    <s v="En proceso"/>
    <m/>
    <m/>
    <m/>
    <m/>
    <m/>
    <s v="al dia 19/10/2021 lleva 27 dias  "/>
  </r>
  <r>
    <x v="0"/>
    <x v="0"/>
    <s v="Meta"/>
    <s v=" BOMBEROS CASTILLA"/>
    <s v="Entidad Bomberil"/>
    <x v="1"/>
    <s v=" CAC. Solicitud"/>
    <s v=" Andrea Bibiana Castañeda Duran"/>
    <s v="Formulación, Actualización y Acompañamiento Normativo y Operativo"/>
    <s v="Subdirección Estratégica y de Coordinación Bomberil "/>
    <s v=" PETICION DE INTERES GENERAL"/>
    <n v="30"/>
    <s v=" 20213800101532"/>
    <s v=" 2021-09-10 15:05:13.479148"/>
    <n v="20212050096351"/>
    <d v="2021-10-07T00:00:00"/>
    <n v="19"/>
    <s v="Cumplido"/>
    <m/>
    <d v="2021-10-07T00:00:00"/>
    <s v="PDF"/>
    <s v="SI"/>
    <m/>
    <m/>
  </r>
  <r>
    <x v="0"/>
    <x v="0"/>
    <s v="No Reporta"/>
    <s v=" ISELE PAOLA TOSCANO RIVERO"/>
    <s v="Persona Natural"/>
    <x v="0"/>
    <s v=" CAC. Pregunta de convenio de sobretasa"/>
    <s v=" Andrea Bibiana Castañeda Duran"/>
    <s v="Formulación, Actualización y Acompañamiento Normativo y Operativo"/>
    <s v="Subdirección Estratégica y de Coordinación Bomberil "/>
    <s v=" PETICIÓN DE DOCUMENTOS E INFORMACIÓN"/>
    <n v="20"/>
    <s v=" 20213800101542"/>
    <s v=" 2021-09-10 15:23:31.777634"/>
    <n v="20212050096311"/>
    <d v="2021-09-24T00:00:00"/>
    <n v="10"/>
    <s v="Cumplido"/>
    <m/>
    <d v="2021-09-24T00:00:00"/>
    <s v="PDF"/>
    <s v="SI"/>
    <m/>
    <m/>
  </r>
  <r>
    <x v="0"/>
    <x v="0"/>
    <s v="Santander"/>
    <s v=" DELEGACIÃ³N DE BOMBEROS SANTANDER"/>
    <s v="Entidad Bomberil"/>
    <x v="0"/>
    <s v=" CAC: INVESTIGACIÃ“N"/>
    <s v=" Luis Alberto Valencia Pulido"/>
    <s v="Área Cenrtral de Referencia Bomberil"/>
    <s v="Subdirección Estratégica y de Coordinación Bomberil "/>
    <s v=" PETICIÓN DE DOCUMENTOS E INFORMACIÓN"/>
    <n v="20"/>
    <s v=" 20213800101762"/>
    <s v=" 2021-09-13 18:03:43.18636"/>
    <m/>
    <m/>
    <m/>
    <s v="Vencido"/>
    <m/>
    <m/>
    <m/>
    <m/>
    <m/>
    <s v="al dia 20/10/2021 lleva 26 dias "/>
  </r>
  <r>
    <x v="0"/>
    <x v="0"/>
    <s v="Cundinamarca"/>
    <s v=" MINISTERIO DE HACIENDA"/>
    <s v="Entidad Publica"/>
    <x v="3"/>
    <s v=" CAC. Ministerio de Hacienda y CrÃ©dito PÃºblico: Radicado de salida 2-2021-047403"/>
    <s v=" Carlos Armando Lopez Barrera"/>
    <s v="Oficina Asesora Juridica"/>
    <s v="Dirección General"/>
    <s v=" PETICION DE INTERES GENERAL"/>
    <n v="30"/>
    <s v=" 20213800101812"/>
    <s v=" 2021-09-13 18:21:53.711088"/>
    <n v="20211200000983"/>
    <d v="2021-10-12T00:00:00"/>
    <n v="21"/>
    <s v="Cumplido"/>
    <m/>
    <d v="2021-10-12T00:00:00"/>
    <s v="PDF"/>
    <s v="SI"/>
    <m/>
    <m/>
  </r>
  <r>
    <x v="0"/>
    <x v="0"/>
    <s v="Bolívar"/>
    <s v=" CUERPO DE BOMBEROS VOLUNTARIOS MAGANGUE - BOLIVAR"/>
    <s v="Entidad Bomberil"/>
    <x v="3"/>
    <s v=" CAC. GOLPE VEHÃCULO DNBC MAGANGUÃ‰ y otros 4 documentos.pdf"/>
    <s v=" Luis Alberto Valencia Pulido"/>
    <s v="Área Cenrtral de Referencia Bomberil"/>
    <s v="Subdirección Estratégica y de Coordinación Bomberil "/>
    <s v=" PETICION DE INTERES GENERAL"/>
    <n v="30"/>
    <s v=" 20213800101892"/>
    <s v=" 2021-09-13 18:50:39.807368"/>
    <m/>
    <m/>
    <m/>
    <s v="En proceso"/>
    <m/>
    <m/>
    <m/>
    <m/>
    <m/>
    <s v="al dia 20/10/2021 lleva 26 dias "/>
  </r>
  <r>
    <x v="0"/>
    <x v="0"/>
    <s v="Cundinamarca"/>
    <s v=" ALCALDIA NILO CUNDINAMARCA"/>
    <s v="Entidad Territorial"/>
    <x v="2"/>
    <s v=" CI: DERECHO DE PETICION POR CALIFICACION CBV DE NILO"/>
    <s v=" Cristian Fernando Salcedo Rueda"/>
    <s v="Inpección, Vigilancia y Control"/>
    <s v="Subdirección Estratégica y de Coordinación Bomberil "/>
    <s v=" PETICION DE INTERES GENERAL"/>
    <n v="30"/>
    <s v=" 20213800101982"/>
    <s v=" 2021-09-13 19:48:32.77548"/>
    <m/>
    <m/>
    <m/>
    <s v="En proceso"/>
    <m/>
    <m/>
    <m/>
    <m/>
    <m/>
    <s v="al dia 20/10/2021 lleva 26 dias "/>
  </r>
  <r>
    <x v="0"/>
    <x v="0"/>
    <s v="Antioquia"/>
    <s v=" DELEGACION DEPARTAMENTAL DE ANTIOQUIA"/>
    <s v="Entidad Territorial"/>
    <x v="1"/>
    <s v=" RD: solicitud concepto juridico"/>
    <s v=" Andrea Bibiana Castañeda Duran"/>
    <s v="Formulación, Actualización y Acompañamiento Normativo y Operativo"/>
    <s v="Subdirección Estratégica y de Coordinación Bomberil "/>
    <s v=" PETICION DE INTERES GENERAL"/>
    <n v="30"/>
    <s v=" 20213800102002"/>
    <s v=" 2021-09-14 09:17:15.450913"/>
    <m/>
    <m/>
    <m/>
    <s v="En proceso"/>
    <m/>
    <m/>
    <m/>
    <m/>
    <m/>
    <s v="al dia 20/10/2021 lleva 25 dias "/>
  </r>
  <r>
    <x v="0"/>
    <x v="0"/>
    <s v="Boyacá"/>
    <s v=" CUERPO DE BOMBEROS DE SANTA MARIA"/>
    <s v="Entidad Bomberil"/>
    <x v="1"/>
    <s v=" CAC. Solicitud de acompaÃ±amiento, inspecciÃ³n, vigilancia y control"/>
    <s v=" Cristian Fernando Salcedo Rueda"/>
    <s v="Inpección, Vigilancia y Control"/>
    <s v="Subdirección Estratégica y de Coordinación Bomberil "/>
    <s v=" PETICION DE INTERES GENERAL"/>
    <n v="30"/>
    <s v=" 20213800102032"/>
    <s v=" 2021-09-14 11:23:56.38029"/>
    <m/>
    <m/>
    <m/>
    <s v="En proceso"/>
    <m/>
    <m/>
    <m/>
    <m/>
    <m/>
    <s v="al dia 20/10/2021 lleva 25 dias "/>
  </r>
  <r>
    <x v="0"/>
    <x v="0"/>
    <s v="Bogotá"/>
    <s v=" MINISTERIO DE HACIENDA"/>
    <s v="Entidad Publica"/>
    <x v="0"/>
    <s v=" CAC. Ministerio de Hacienda y CrÃ©dito PÃºblico: Radicado de salida 2-2021-047415"/>
    <s v=" Carlos Armando Lopez Barrera"/>
    <s v="Oficina Asesora Juridica"/>
    <s v="Dirección General"/>
    <s v=" PETICION DE INTERES GENERAL"/>
    <n v="30"/>
    <s v=" 20213800102042"/>
    <s v=" 2021-09-14 12:00:46.137673"/>
    <n v="20211200000983"/>
    <d v="2021-10-12T00:00:00"/>
    <n v="25"/>
    <s v="Cumplido"/>
    <m/>
    <d v="2021-10-12T00:00:00"/>
    <s v="PDF"/>
    <s v="SI"/>
    <m/>
    <m/>
  </r>
  <r>
    <x v="0"/>
    <x v="0"/>
    <s v="Bogotá"/>
    <s v=" PROCURÃDURIA GENERAL DE LA NACIÃ“N"/>
    <s v="Entidad Territorial"/>
    <x v="0"/>
    <s v=" CAC: Radicado de salida S-2021-039677"/>
    <s v=" Andrea Bibiana Castañeda Duran"/>
    <s v="Formulación, Actualización y Acompañamiento Normativo y Operativo"/>
    <s v="Subdirección Estratégica y de Coordinación Bomberil "/>
    <s v=" PETICION ENTRE AUTORIDADES"/>
    <n v="10"/>
    <s v=" 20213800102052"/>
    <s v=" 2021-09-14 12:32:23.759162"/>
    <n v="20212050095981"/>
    <d v="2021-09-21T00:00:00"/>
    <n v="5"/>
    <s v="Cumplido"/>
    <m/>
    <d v="2021-09-21T00:00:00"/>
    <s v="PDF"/>
    <s v="SI"/>
    <m/>
    <m/>
  </r>
  <r>
    <x v="0"/>
    <x v="1"/>
    <s v="No Reporta"/>
    <s v=" ANONIMO_PQRSD"/>
    <s v="Persona Natural"/>
    <x v="4"/>
    <s v=" FE. cobros excesivos para renovar los permisos de bomberos, estÃ¡n cobrando $500.000 pesos"/>
    <s v=" Camilo Portilla Quelal"/>
    <s v="Formulación, Actualización y Acompañamiento Normativo y Operativo"/>
    <s v="Subdirección Estratégica y de Coordinación Bomberil "/>
    <s v=" PETICION DE INTERES GENERAL"/>
    <n v="30"/>
    <s v=" 20219000102132"/>
    <s v=" 2021-09-14 17:58:40"/>
    <m/>
    <m/>
    <m/>
    <s v="En proceso"/>
    <m/>
    <m/>
    <m/>
    <m/>
    <m/>
    <s v="dl dia 25/10/2021 lleva 29 dias "/>
  </r>
  <r>
    <x v="0"/>
    <x v="0"/>
    <s v="La Guajira"/>
    <s v=" Diego Andres Rodriguez"/>
    <s v="Persona Natural"/>
    <x v="4"/>
    <s v=" FE. Cobros injustificados"/>
    <s v=" Camilo Portilla Quelal"/>
    <s v="Formulación, Actualización y Acompañamiento Normativo y Operativo"/>
    <s v="Subdirección Estratégica y de Coordinación Bomberil "/>
    <s v=" PETICION DE INTERES GENERAL"/>
    <n v="30"/>
    <s v=" 20219000102142"/>
    <s v=" 2021-09-14 18:36:54"/>
    <m/>
    <d v="2021-10-10T00:00:00"/>
    <n v="18"/>
    <s v="Cumplido"/>
    <s v="se archiva en razón a que no se especificó el Cuerpo de Bomberos al cual se denuncia, si bien se refirió &quot;corregimiento palomino&quot; no establece que C.B. ejerce su jurisdicción ahí, de igual manera se intentó realizar comunicación telefónica con el quejoso al 3212588878 el día 10/10/2021 a las 12:54 en repetidas ocasiones, fue infructuoso establecer comunicación."/>
    <m/>
    <m/>
    <m/>
    <m/>
    <m/>
  </r>
  <r>
    <x v="0"/>
    <x v="1"/>
    <s v="La Guajira"/>
    <s v=" ismael valbuena granados"/>
    <s v="Persona Natural"/>
    <x v="0"/>
    <s v=" FE. cobro exagerado de bombero de dibulla"/>
    <s v=" Camilo Portilla Quelal"/>
    <s v="Formulación, Actualización y Acompañamiento Normativo y Operativo"/>
    <s v="Subdirección Estratégica y de Coordinación Bomberil "/>
    <s v=" PETICION DE INTERES GENERAL"/>
    <n v="30"/>
    <s v=" 20219000102172"/>
    <s v=" 2021-09-14 20:38:53"/>
    <m/>
    <m/>
    <m/>
    <s v="En proceso"/>
    <m/>
    <m/>
    <m/>
    <m/>
    <m/>
    <s v="al dia 25/10/2021 lleva 29 dias "/>
  </r>
  <r>
    <x v="0"/>
    <x v="1"/>
    <s v="No Reporta"/>
    <s v=" Valentina Arteaga"/>
    <s v="Persona Natural"/>
    <x v="4"/>
    <s v=" FE. RegulaciÃ³n de los precios en el certificado bomberil"/>
    <s v=" Camilo Portilla Quelal"/>
    <s v="Formulación, Actualización y Acompañamiento Normativo y Operativo"/>
    <s v="Subdirección Estratégica y de Coordinación Bomberil "/>
    <s v=" PETICION DE INTERES GENERAL"/>
    <n v="30"/>
    <s v=" 20219000102202"/>
    <s v=" 2021-09-14 22:55:17"/>
    <m/>
    <m/>
    <m/>
    <s v="En proceso"/>
    <m/>
    <m/>
    <m/>
    <m/>
    <m/>
    <s v="al dia 25/10/2021 lleva 29 dias "/>
  </r>
  <r>
    <x v="0"/>
    <x v="1"/>
    <s v="La Guajira"/>
    <s v=" Jaime Alberto Vidales Dau"/>
    <s v="Persona Natural"/>
    <x v="4"/>
    <s v=" FE. Derecho de peticiÃ³n ArtÃ­culo 23 de la ConstituciÃ³n Nacional"/>
    <s v=" Camilo Portilla Quelal"/>
    <s v="Formulación, Actualización y Acompañamiento Normativo y Operativo"/>
    <s v="Subdirección Estratégica y de Coordinación Bomberil "/>
    <s v=" PETICION DE INTERES PARTICULAR"/>
    <n v="30"/>
    <s v=" 20219000102212"/>
    <s v=" 2021-09-15 09:24:48"/>
    <m/>
    <m/>
    <m/>
    <s v="En proceso"/>
    <m/>
    <m/>
    <m/>
    <m/>
    <m/>
    <s v="al dia 25/10/2021 lleva 28 dias "/>
  </r>
  <r>
    <x v="0"/>
    <x v="1"/>
    <s v="La Guajira"/>
    <s v=" Jorge Hernando Amaya IbaÃ±ez"/>
    <s v="Persona Natural"/>
    <x v="4"/>
    <s v=" FE. Cobros Abusivos Bomberos de Dibulla"/>
    <s v=" Camilo Portilla Quelal"/>
    <s v="Formulación, Actualización y Acompañamiento Normativo y Operativo"/>
    <s v="Subdirección Estratégica y de Coordinación Bomberil "/>
    <s v=" PETICION DE INTERES GENERAL"/>
    <n v="30"/>
    <s v=" 20219000102222"/>
    <s v=" 2021-09-15 09:45:00"/>
    <m/>
    <m/>
    <m/>
    <s v="En proceso"/>
    <m/>
    <m/>
    <m/>
    <m/>
    <m/>
    <s v="al dia 25/10/2021 lleva 28 dias "/>
  </r>
  <r>
    <x v="0"/>
    <x v="0"/>
    <s v="Cauca"/>
    <s v=" CUERPO DE BOMBEROS VOLUNTARIOS DE CALOTO - CAUCA"/>
    <s v="Entidad Bomberil"/>
    <x v="2"/>
    <s v=" CAC. Envio documentos referentes a los Radicado 20213800098792 y 20213800098812."/>
    <s v=" Yerky Sneider Garavito Cancelado"/>
    <s v="Subdirección Administrativa y Financiera"/>
    <s v="Subdirección Estratégica y de Coordinación Bomberil "/>
    <s v=" PETICION DE INTERES GENERAL"/>
    <n v="30"/>
    <s v=" 20213800102232"/>
    <s v=" 2021-09-15 11:19:49.900809"/>
    <m/>
    <m/>
    <m/>
    <s v="En proceso"/>
    <m/>
    <m/>
    <m/>
    <m/>
    <m/>
    <s v="al dia 25/10/2021 lleva 28 dias "/>
  </r>
  <r>
    <x v="0"/>
    <x v="0"/>
    <s v="La Guajira"/>
    <s v=" CUERPO DE BOMBEROS VOLUNTARIOS DE DIBULLA"/>
    <s v="Entidad Bomberil"/>
    <x v="3"/>
    <s v=" CAC. Oficio No. 40 Septiembre 14 de 2021.pdf."/>
    <s v=" Cristian Fernando Salcedo Rueda"/>
    <s v="Inpección, Vigilancia y Control"/>
    <s v="Subdirección Estratégica y de Coordinación Bomberil "/>
    <s v=" PETICION DE INTERES GENERAL"/>
    <n v="30"/>
    <s v=" 20213800102262"/>
    <s v=" 2021-09-15 11:51:35.103165"/>
    <m/>
    <m/>
    <m/>
    <s v="En proceso"/>
    <m/>
    <m/>
    <m/>
    <m/>
    <m/>
    <s v="al dia 25/10/2021 lleva 28 dias "/>
  </r>
  <r>
    <x v="0"/>
    <x v="0"/>
    <s v="Cauca"/>
    <s v=" ACOTAPH"/>
    <s v="Entidad Publica"/>
    <x v="1"/>
    <s v=" CAC. Conducta Ã‰tica y Disciplinaria del Comandante de Bomberos de Toribio. VerificaciÃ³n de condiciones de HabilitaciÃ³n y calidad del servicio de Transporte Asistencial BÃ¡sico y AtenciÃ³n Prehospitalaria del Municipio de Toribio."/>
    <s v=" Juan Gabriel Parra"/>
    <s v="Formulación, Actualización y Acompañamiento Normativo y Operativo"/>
    <s v="Subdirección Estratégica y de Coordinación Bomberil "/>
    <s v=" PETICION DE INTERES GENERAL"/>
    <n v="30"/>
    <s v=" 20213800102342"/>
    <s v=" 2021-09-15 14:08:25.517175"/>
    <m/>
    <m/>
    <m/>
    <s v="En proceso"/>
    <m/>
    <m/>
    <m/>
    <m/>
    <m/>
    <s v="al dia 25/10/2021 lleva 28 dias "/>
  </r>
  <r>
    <x v="0"/>
    <x v="1"/>
    <s v="La Guajira"/>
    <s v=" Ophelie Pain"/>
    <s v="Persona Natural"/>
    <x v="4"/>
    <s v=" FE. Tarifa muy alta del certificado bomberil"/>
    <s v=" Camilo Portilla Quelal"/>
    <s v="Formulación, Actualización y Acompañamiento Normativo y Operativo"/>
    <s v="Subdirección Estratégica y de Coordinación Bomberil "/>
    <s v=" PETICION DE INTERES GENERAL"/>
    <n v="30"/>
    <s v=" 20219000102352"/>
    <s v=" 2021-09-15 14:13:53"/>
    <m/>
    <m/>
    <m/>
    <s v="En proceso"/>
    <m/>
    <m/>
    <m/>
    <m/>
    <m/>
    <s v="al dia 25/10/2021 lleva 28 dias "/>
  </r>
  <r>
    <x v="0"/>
    <x v="0"/>
    <s v="Nariño"/>
    <s v=" DIEGO INSUASTY AMAGUAÃ‘A"/>
    <s v="Persona Natural"/>
    <x v="1"/>
    <s v=" CAC. Oficio queja Bomberos Yacuanquer - NariÃ±o."/>
    <s v=" Jorge Restrepo Sanguino"/>
    <s v="Formulación, Actualización y Acompañamiento Normativo y Operativo"/>
    <s v="Subdirección Estratégica y de Coordinación Bomberil "/>
    <s v=" PETICION DE INTERES GENERAL"/>
    <n v="30"/>
    <s v=" 20213800102362"/>
    <s v=" 2021-09-15 14:30:12.190204"/>
    <m/>
    <m/>
    <m/>
    <s v="En proceso"/>
    <m/>
    <m/>
    <m/>
    <m/>
    <m/>
    <s v="al 25/10/2021 lleva 28 dias "/>
  </r>
  <r>
    <x v="0"/>
    <x v="0"/>
    <s v="Cauca"/>
    <s v=" ELVIA SIERRA"/>
    <s v="Persona Natural"/>
    <x v="1"/>
    <s v=" CAC. Documentos. InformaciÃ³n Seguro de Vida."/>
    <s v=" Jiud Magnoly Gaviria Narvaez"/>
    <s v="Área Cenrtral de Referencia Bomberil"/>
    <s v="Subdirección Estratégica y de Coordinación Bomberil "/>
    <s v=" PETICION DE INTERES GENERAL"/>
    <n v="30"/>
    <s v=" 20213800102392"/>
    <s v=" 2021-09-15 15:34:00.818546"/>
    <m/>
    <m/>
    <m/>
    <s v="En proceso"/>
    <m/>
    <m/>
    <m/>
    <m/>
    <m/>
    <s v="al dia 25/10/2021 lleva 28 dias "/>
  </r>
  <r>
    <x v="0"/>
    <x v="0"/>
    <s v="Atlántico"/>
    <s v=" CUERPO DE BOMBEROS VOLUNTARIOS INDIGENA EN CONFORMIDAD DE DE TURBANA"/>
    <s v="Entidad Bomberil"/>
    <x v="1"/>
    <s v=" CAC. ViolaciÃ³n a la norma por parte del Cuerpo de bomberos voluntarios de Juan de Acosta."/>
    <s v=" Jorge Restrepo Sanguino"/>
    <s v="Formulación, Actualización y Acompañamiento Normativo y Operativo"/>
    <s v="Subdirección Estratégica y de Coordinación Bomberil "/>
    <s v=" PETICION DE INTERES GENERAL"/>
    <n v="30"/>
    <s v=" 20213800102402"/>
    <s v=" 2021-09-15 15:43:12.562709"/>
    <n v="20212050096191"/>
    <d v="2021-09-24T00:00:00"/>
    <n v="7"/>
    <s v="Cumplido"/>
    <m/>
    <d v="2021-09-24T00:00:00"/>
    <s v="PDF"/>
    <s v="SI"/>
    <m/>
    <m/>
  </r>
  <r>
    <x v="0"/>
    <x v="1"/>
    <s v="La Guajira"/>
    <s v=" carlos camacho"/>
    <s v="Persona Natural"/>
    <x v="4"/>
    <s v=" FE. COBRO EXESIVO E INJUSTIFICADO"/>
    <s v=" Camilo Portilla Quelal"/>
    <s v="Formulación, Actualización y Acompañamiento Normativo y Operativo"/>
    <s v="Subdirección Estratégica y de Coordinación Bomberil "/>
    <s v=" PETICION DE INTERES GENERAL"/>
    <n v="30"/>
    <s v=" 20219000102462"/>
    <s v=" 2021-09-16 00:19:02"/>
    <m/>
    <m/>
    <m/>
    <s v="En proceso"/>
    <m/>
    <m/>
    <m/>
    <m/>
    <m/>
    <s v="al dia 25/10/2021 lleva 27 dias "/>
  </r>
  <r>
    <x v="0"/>
    <x v="1"/>
    <s v="La Guajira"/>
    <s v=" ANONIMO_PQRSD"/>
    <s v="Persona Natural"/>
    <x v="4"/>
    <s v=" FE. Cobro excesivo por parte de bomberos"/>
    <s v=" Camilo Portilla Quelal"/>
    <s v="Formulación, Actualización y Acompañamiento Normativo y Operativo"/>
    <s v="Subdirección Estratégica y de Coordinación Bomberil "/>
    <s v=" PETICION DE INTERES GENERAL"/>
    <n v="30"/>
    <s v=" 20219000102492"/>
    <s v=" 2021-09-16 11:18:07"/>
    <m/>
    <m/>
    <m/>
    <s v="En proceso"/>
    <m/>
    <m/>
    <m/>
    <m/>
    <m/>
    <s v="al dia 25/10/2021 lleva 27 dias "/>
  </r>
  <r>
    <x v="0"/>
    <x v="0"/>
    <s v="Casanare"/>
    <s v=" CUERPO DE BOMBEROS DE TAURAMENA"/>
    <s v="Entidad Bomberil"/>
    <x v="1"/>
    <s v=" CAC: aviso terminacion de comodato"/>
    <s v=" Jiud Magnoly Gaviria Narvaez"/>
    <s v="Fortalecimiento Bomberil para la Respuesta"/>
    <s v="Subdirección Estratégica y de Coordinación Bomberil "/>
    <s v=" PETICION DE INTERES GENERAL"/>
    <n v="30"/>
    <s v=" 20213800102532"/>
    <s v=" 2021-09-16 11:43:51.695897"/>
    <m/>
    <m/>
    <m/>
    <s v="En proceso"/>
    <m/>
    <m/>
    <m/>
    <m/>
    <m/>
    <s v="al dia 25/10/2021 lleva 27 dias "/>
  </r>
  <r>
    <x v="0"/>
    <x v="0"/>
    <s v="Bolívar"/>
    <s v=" CUERPO DE BOMBEROS VOLUNTARIOS DE ARJONA"/>
    <s v="Entidad Bomberil"/>
    <x v="3"/>
    <s v=" CAC: BOMBEROS OFICIALES DE ARJONA"/>
    <s v=" Melba Vidal"/>
    <s v="Formulación, Actualización y Acompañamiento Normativo y Operativo"/>
    <s v="Subdirección Estratégica y de Coordinación Bomberil "/>
    <s v=" PETICION DE INTERES GENERAL"/>
    <n v="30"/>
    <s v=" 20213800102552"/>
    <s v=" 2021-09-16 11:56:09.063041"/>
    <m/>
    <m/>
    <m/>
    <s v="En proceso"/>
    <s v="Para proyectar respuesta, a esto ya se le habia dado respuesta directa a la alcaldia el 30 de abril del 2021 con radicado No 20212000019271"/>
    <m/>
    <m/>
    <m/>
    <m/>
    <s v="al dia 25/10/2021 lleva 27 dias "/>
  </r>
  <r>
    <x v="0"/>
    <x v="0"/>
    <s v="Risaralda"/>
    <s v=" CUERPO DE BOMBEROS VOLUNTARIOS DE LA VIRGINIA - RISARALDA"/>
    <s v="Entidad Bomberil"/>
    <x v="1"/>
    <s v=" CAC: envÃ­o notificaciÃ³n apertura investigaciÃ³n bomberos la Virginia Risaralda"/>
    <s v=" Cristian Fernando Salcedo Rueda"/>
    <s v="Inpección, Vigilancia y Control"/>
    <s v="Subdirección Estratégica y de Coordinación Bomberil "/>
    <s v=" PETICION DE INTERES GENERAL"/>
    <n v="30"/>
    <s v=" 20213800102742"/>
    <s v=" 2021-09-16 14:30:36.792788"/>
    <m/>
    <m/>
    <m/>
    <s v="En proceso"/>
    <m/>
    <m/>
    <m/>
    <m/>
    <m/>
    <s v="al dia 25/10/2021 lleva 27 dias "/>
  </r>
  <r>
    <x v="0"/>
    <x v="1"/>
    <s v="La Guajira"/>
    <s v=" ANONIMO_PQRSD"/>
    <s v="Persona Natural"/>
    <x v="4"/>
    <s v=" FE. #1/EstÃ¡s inconforme con el monto actual a pagar por actualizar el Certificado Bomberil con Dibulla ya que el incremento asciende al 200% Y #2/ Solicitas que Bomberos de Dibulla sean transparentes y hagan pÃºblica la tabla tarifaria que estÃ¡n cobrando por mt2."/>
    <s v=" Camilo Portilla Quelal"/>
    <s v="Formulación, Actualización y Acompañamiento Normativo y Operativo"/>
    <s v="Subdirección Estratégica y de Coordinación Bomberil "/>
    <s v=" PETICION DE INTERES GENERAL"/>
    <n v="30"/>
    <s v=" 20219000102842"/>
    <s v=" 2021-09-16 19:57:23"/>
    <m/>
    <m/>
    <m/>
    <s v="En proceso"/>
    <m/>
    <m/>
    <m/>
    <m/>
    <m/>
    <s v="al dia 25/10/2021 lleva 27 dias "/>
  </r>
  <r>
    <x v="0"/>
    <x v="1"/>
    <s v="La Guajira"/>
    <s v=" ANONIMO_PQRSD"/>
    <s v="Persona Natural"/>
    <x v="3"/>
    <s v=" FE. Factura servicio de bomberos"/>
    <s v=" Camilo Portilla Quelal"/>
    <s v="Formulación, Actualización y Acompañamiento Normativo y Operativo"/>
    <s v="Subdirección Estratégica y de Coordinación Bomberil "/>
    <s v=" PETICION DE INTERES GENERAL"/>
    <n v="30"/>
    <s v=" 20219000102852"/>
    <s v=" 2021-09-16 21:28:08"/>
    <m/>
    <m/>
    <m/>
    <s v="En proceso"/>
    <m/>
    <m/>
    <m/>
    <m/>
    <m/>
    <s v="al dia 25/10/2021 lleva 27 dias "/>
  </r>
  <r>
    <x v="0"/>
    <x v="0"/>
    <s v="Antioquia"/>
    <s v=" JUZGADO 02 PENAL DEL CIRCUITO PARA ADOLESCENTES MEDELLIN"/>
    <s v="Entidad Territorial"/>
    <x v="1"/>
    <s v=" CI: URGENTE Fallo tutela 2021-00121"/>
    <s v=" Andrea Bibiana Castañeda Duran"/>
    <s v="Formulación, Actualización y Acompañamiento Normativo y Operativo"/>
    <s v="Subdirección Estratégica y de Coordinación Bomberil "/>
    <s v=" PETICION ENTRE AUTORIDADES"/>
    <n v="10"/>
    <s v=" 20213800102922"/>
    <s v=" 2021-09-17 10:51:52.698906"/>
    <n v="20212050096141"/>
    <d v="2021-09-21T00:00:00"/>
    <n v="2"/>
    <s v="Cumplido"/>
    <m/>
    <d v="2021-09-21T00:00:00"/>
    <s v="PDF"/>
    <s v="SI"/>
    <m/>
    <m/>
  </r>
  <r>
    <x v="0"/>
    <x v="0"/>
    <s v="Bogotá"/>
    <s v=" PROCURADURIA GENERAL DE LA NACION"/>
    <s v="Entidad Territorial"/>
    <x v="1"/>
    <s v=" CAC: SOLICITUD PROCURADURIA - Radicado de salida S-2021-040166"/>
    <s v=" Jorge Restrepo Sanguino"/>
    <s v="Formulación, Actualización y Acompañamiento Normativo y Operativo"/>
    <s v="Subdirección Estratégica y de Coordinación Bomberil "/>
    <s v=" PETICION ENTRE AUTORIDADES"/>
    <n v="10"/>
    <s v=" 20213800102932"/>
    <s v=" 2021-09-17 10:59:07.714992"/>
    <n v="20212050096151"/>
    <d v="2021-09-20T00:00:00"/>
    <n v="1"/>
    <s v="Cumplido"/>
    <m/>
    <d v="2021-09-20T00:00:00"/>
    <s v="PDF"/>
    <s v="SI"/>
    <m/>
    <m/>
  </r>
  <r>
    <x v="0"/>
    <x v="0"/>
    <s v="Atlántico"/>
    <s v=" YARLEDYS PEREZ"/>
    <s v="Persona Natural"/>
    <x v="3"/>
    <s v=" CAC: Poniendo en conocimiento violencia de genero, agresión física y presión psicológica"/>
    <s v=" Camilo Portilla Quelal"/>
    <s v="Formulación, Actualización y Acompañamiento Normativo y Operativo"/>
    <s v="Subdirección Estratégica y de Coordinación Bomberil "/>
    <s v=" PETICION DE INTERES PARTICULAR"/>
    <n v="30"/>
    <s v=" 20213800102942"/>
    <s v=" 2021-09-17 "/>
    <m/>
    <m/>
    <m/>
    <s v="En proceso"/>
    <s v="A hoy 08/10/2021 van 15 días"/>
    <m/>
    <m/>
    <m/>
    <m/>
    <s v="Fecha de vencimiento: 2/11/2021"/>
  </r>
  <r>
    <x v="0"/>
    <x v="0"/>
    <s v="Bogotá"/>
    <s v=" PROCURADURIA GENERAL DE LA NACION - OFICINA JURIDICA"/>
    <s v="Entidad Publica"/>
    <x v="0"/>
    <s v=" CAC: SOLICITUD DE INFORMACIÓN (PRÁCTICA DE PRUEBAS) - AUTO DEL 8/9/2021 - INICIACIÓN DE INDAGACIÓN PRELIMINAR - Expediente No. IUS-E-2021-155279 (IUC-D-2021-1816300)"/>
    <s v=" Alvaro Perez"/>
    <s v="Subdirección Administrativa y Financiera"/>
    <s v="Subdirección Administrativa y Financiera "/>
    <s v=" PETICION ENTRE AUTORIDADES"/>
    <n v="10"/>
    <s v=" 20213800103022"/>
    <s v=" 2021-09-17 "/>
    <m/>
    <m/>
    <m/>
    <s v="Vencido"/>
    <s v="A hoy 08/10/2021 van 15 días"/>
    <m/>
    <m/>
    <m/>
    <m/>
    <s v="Fecha de vencimiento:1/10/2021"/>
  </r>
  <r>
    <x v="0"/>
    <x v="0"/>
    <s v="Boyacá"/>
    <s v=" GOBERNACION DE BOYACA"/>
    <s v="Entidad Territorial"/>
    <x v="0"/>
    <s v=" CAC: S-2021-001774-GOBDPAC: Solictud CertificaciÃ³n"/>
    <s v=" Cristian Fernando Salcedo Rueda"/>
    <s v="Inpección, Vigilancia y Control"/>
    <s v="Subdirección Estratégica y de Coordinación Bomberil "/>
    <s v=" PETICION DE INTERES GENERAL"/>
    <n v="30"/>
    <s v=" 20213800103042"/>
    <s v=" 2021-09-17 "/>
    <m/>
    <m/>
    <m/>
    <s v="En proceso"/>
    <s v="A hoy 08/10/2021 van 15 días"/>
    <m/>
    <m/>
    <m/>
    <m/>
    <s v="Fecha de vencimiento: 2/11/2021"/>
  </r>
  <r>
    <x v="0"/>
    <x v="1"/>
    <s v="La Guajira"/>
    <s v=" ANONIMO_PQRSD"/>
    <s v="Persona Natural"/>
    <x v="5"/>
    <s v="FE: precios"/>
    <s v=" Camilo Portilla Quelal"/>
    <s v="Formulación, Actualización y Acompañamiento Normativo y Operativo"/>
    <s v="Subdirección Estratégica y de Coordinación Bomberil "/>
    <s v=" PETICION DE INTERES GENERAL"/>
    <n v="30"/>
    <s v=" 20219000103232"/>
    <s v=" 2021-09-18"/>
    <m/>
    <m/>
    <m/>
    <s v="En proceso"/>
    <s v="A hoy 08/10/2021 van 15 días"/>
    <m/>
    <m/>
    <m/>
    <m/>
    <s v="Fecha de vencimiento: 2/11/2021"/>
  </r>
  <r>
    <x v="0"/>
    <x v="0"/>
    <s v="Cundinamarca"/>
    <s v=" CUERPO DE BOMBEROS VOLUNTARIOS ANOLAIMA"/>
    <s v="Entidad Bomberil"/>
    <x v="0"/>
    <s v=" CAC. SOLICITUD COMADATO MAQUINA EXTINTORA BOMBEROS ANOLAIMA."/>
    <s v=" Alvaro Perez"/>
    <s v="Subdirección Administrativa y Financiera"/>
    <s v="Subdirección Administrativa y Financiera "/>
    <s v=" PETICIÓN DE DOCUMENTOS E INFORMACIÓN"/>
    <n v="20"/>
    <s v=" 20213800103282"/>
    <s v=" 2021-09-20"/>
    <n v="20213000024561"/>
    <d v="2021-10-05T00:00:00"/>
    <n v="12"/>
    <s v="Cumplido"/>
    <m/>
    <s v="N/A"/>
    <s v="Word"/>
    <s v="SI"/>
    <s v="N/A"/>
    <s v="Fecha de vencimiento: 2/11/2021"/>
  </r>
  <r>
    <x v="0"/>
    <x v="0"/>
    <s v="Santander"/>
    <s v=" CUERPO DE BOMBEROS VOLUNTARIOS FLORIDABLANCA"/>
    <s v="Entidad Bomberil"/>
    <x v="2"/>
    <s v=" CAC. Solicitud de información de la donación realizada DNBC."/>
    <s v=" Jiud Magnoly Gaviria Narvaez"/>
    <s v="Área Cenrtral de Referencia Bomberil"/>
    <s v="Subdirección Estratégica y de Coordinación Bomberil "/>
    <s v=" PETICION DE INTERES GENERAL"/>
    <n v="30"/>
    <s v=" 20213800103292"/>
    <s v=" 2021-09-20"/>
    <m/>
    <m/>
    <m/>
    <s v="En proceso"/>
    <s v="A hoy 08/10/2021 van 15 días"/>
    <m/>
    <m/>
    <m/>
    <m/>
    <s v="Fecha de vencimiento: 2/11/2021"/>
  </r>
  <r>
    <x v="0"/>
    <x v="0"/>
    <s v="Bogotá"/>
    <s v=" CONTRALORIA DELEGADA PARA EL SECTOR DE INFRAESTRUTURA CAROLINA SANCHEZ BRAVO"/>
    <s v="Entidad Publica"/>
    <x v="0"/>
    <s v=" CI. Tercera Reiteración Solicitud Información - Proceso Atención Denuncia 2021-208386-82111-D, con Radicado 2021ER0046570 del 19/04/2021."/>
    <s v=" Alvaro Perez"/>
    <s v="Subdirección Administrativa y Financiera"/>
    <s v="Subdirección Administrativa y Financiera "/>
    <s v=" PETICION ENTRE AUTORIDADES"/>
    <n v="3"/>
    <s v=" 20213800103312"/>
    <s v=" 2021-09-20"/>
    <m/>
    <d v="2021-10-04T00:00:00"/>
    <n v="10"/>
    <s v="Extemporaneo"/>
    <s v="Anotación ORFEO: se archiva el orfeo enviado al correo electronico andres.fuentes@contraloria.gov.co se contesta orfeo sin numero debío al trasteo y urgencia del requerimiento."/>
    <s v="N/A"/>
    <m/>
    <s v="SI"/>
    <s v="N/A"/>
    <s v="En documentos no se deja la prueba del envio."/>
  </r>
  <r>
    <x v="0"/>
    <x v="0"/>
    <s v="Bogotá"/>
    <s v=" GENERAL MOTORS COLMOTORES S.A."/>
    <s v="Persona Juridica"/>
    <x v="0"/>
    <s v=" CAC. APOYO ATENCION EMERGENCIAS VEHICULOS ELECTRICOS GM COLMOTORES."/>
    <s v=" Luis Alberto Valencia Pulido"/>
    <s v="Área Cenrtral de Referencia Bomberil"/>
    <s v="Subdirección Estratégica y de Coordinación Bomberil "/>
    <s v=" PETICION DE INTERES GENERAL"/>
    <n v="30"/>
    <s v=" 20213800103362"/>
    <s v=" 2021-09-20"/>
    <m/>
    <m/>
    <m/>
    <s v="En proceso"/>
    <s v="A hoy 08/10/2021 van 14 días."/>
    <m/>
    <m/>
    <m/>
    <m/>
    <s v="Fecha de vencimiento: 3/11/2021"/>
  </r>
  <r>
    <x v="0"/>
    <x v="0"/>
    <s v="Bogotá"/>
    <s v=" CONTRALORIA DELEGADA PARA EL SECTOR DE INFRAESTRUTURA CAROLINA SANCHEZ BRAVO"/>
    <s v="Entidad Publica"/>
    <x v="0"/>
    <s v=" CI. Remito oficio de solicitud información -proceso atención denuncia 2021-208778-82111-D."/>
    <s v=" Alvaro Perez"/>
    <s v="Subdirección Administrativa y Financiera"/>
    <s v="Subdirección Administrativa y Financiera "/>
    <s v=" PETICION ENTRE AUTORIDADES"/>
    <n v="4"/>
    <s v=" 20213800103372"/>
    <s v=" 2021-09-20"/>
    <n v="20213000024441"/>
    <d v="2021-09-29T00:00:00"/>
    <n v="8"/>
    <s v="Extemporaneo"/>
    <m/>
    <s v="N/A"/>
    <m/>
    <s v="SI"/>
    <s v="N/A"/>
    <s v="Fecha de vencimiento:"/>
  </r>
  <r>
    <x v="0"/>
    <x v="0"/>
    <s v="Antioquia"/>
    <s v=" CUERPO DE BOMBEROS VOLUNTARIOS SANTA ROSA DE OSOS"/>
    <s v="Entidad Bomberil"/>
    <x v="2"/>
    <s v=" CAC. Solicitud de información."/>
    <s v=" Yerky Sneider Garavito Cancelado"/>
    <s v="Subdirección Administrativa y Financiera"/>
    <s v="Subdirección Estratégica y de Coordinación Bomberil "/>
    <s v=" PETICIÓN DE DOCUMENTOS E INFORMACIÓN"/>
    <n v="20"/>
    <s v=" 20213800103412"/>
    <s v=" 2021-09-20"/>
    <m/>
    <m/>
    <m/>
    <s v="En proceso"/>
    <s v="A hoy 08/10/2021 van 14 días."/>
    <m/>
    <m/>
    <m/>
    <m/>
    <s v="Fecha de vencimiento: 19/10/2021."/>
  </r>
  <r>
    <x v="0"/>
    <x v="0"/>
    <s v="Boyacá"/>
    <s v=" ALCALDIA IZA BOYACA"/>
    <s v="Entidad Territorial"/>
    <x v="0"/>
    <s v=" CAC. SOLICITUD CERTICACION POBLACION EN CONDICION DE LISTADO CENSAL VIGENCIA 2021- MUNICIPIO DE IZA."/>
    <s v=" Luis Alberto Valencia Pulido"/>
    <s v="Área Cenrtral de Referencia Bomberil"/>
    <s v="Subdirección Estratégica y de Coordinación Bomberil "/>
    <s v=" PETICIÓN DE DOCUMENTOS E INFORMACIÓN"/>
    <n v="20"/>
    <s v=" 20213800103422"/>
    <s v=" 2021-09-20"/>
    <n v="20212100024051"/>
    <d v="2021-10-08T00:00:00"/>
    <n v="14"/>
    <s v="Cumplido"/>
    <m/>
    <s v="N/A"/>
    <s v="Word"/>
    <s v="SI"/>
    <s v="N/A"/>
    <m/>
  </r>
  <r>
    <x v="0"/>
    <x v="0"/>
    <s v="Antioquia"/>
    <s v=" CUERPO DE BOMBEROS VOLUNTARIOS DE MUTATA"/>
    <s v="Entidad Bomberil"/>
    <x v="0"/>
    <s v=" CAC. solicitud de las emergencias atendidas del periodo 2020 hasta la fecha actual."/>
    <s v=" Luis Alberto Valencia Pulido"/>
    <s v="Área Cenrtral de Referencia Bomberil"/>
    <s v="Subdirección Estratégica y de Coordinación Bomberil "/>
    <s v=" PETICION DE INTERES GENERAL"/>
    <n v="30"/>
    <s v=" 20213800103432"/>
    <s v=" 2021-09-20"/>
    <m/>
    <d v="2021-10-08T00:00:00"/>
    <n v="14"/>
    <s v="Cumplido"/>
    <m/>
    <s v="N/A"/>
    <m/>
    <s v="SI"/>
    <s v="N/A"/>
    <s v="Se envia copia de la respuesta al correo de atencion al ciudadano."/>
  </r>
  <r>
    <x v="0"/>
    <x v="0"/>
    <s v="Boyacá"/>
    <s v=" ALCALDIA TUTAZA BOYACA"/>
    <s v="Entidad Territorial"/>
    <x v="0"/>
    <s v=" CAC. Solicitud certificación listado censal Municipio de Tutazá - Bomberos."/>
    <s v=" Luis Alberto Valencia Pulido"/>
    <s v="Área Cenrtral de Referencia Bomberil"/>
    <s v="Subdirección Estratégica y de Coordinación Bomberil "/>
    <s v=" PETICIÓN DE DOCUMENTOS E INFORMACIÓN"/>
    <n v="20"/>
    <s v=" 20213800103632"/>
    <s v=" 2021-09-20"/>
    <n v="20212100024221"/>
    <d v="2021-10-08T00:00:00"/>
    <n v="14"/>
    <s v="Cumplido"/>
    <m/>
    <s v="N/A"/>
    <s v="Word"/>
    <s v="SI"/>
    <s v="N/A"/>
    <m/>
  </r>
  <r>
    <x v="0"/>
    <x v="1"/>
    <s v="Huila"/>
    <s v=" ANONIMO_PQRSD"/>
    <s v="Persona Natural"/>
    <x v="4"/>
    <s v=" FE. Queja del comandante de San AgustÃ­n Huila"/>
    <s v=" Juan Gabriel Parra"/>
    <s v="Formulación, Actualización y Acompañamiento Normativo y Operativo"/>
    <s v="Subdirección Estratégica y de Coordinación Bomberil "/>
    <s v=" PETICION DE INTERES GENERAL"/>
    <n v="30"/>
    <s v=" 20219000103702"/>
    <s v=" 2021-09-21"/>
    <m/>
    <m/>
    <m/>
    <s v="En proceso"/>
    <s v="A hoy 08/10/2021 van 14 días"/>
    <m/>
    <m/>
    <m/>
    <m/>
    <s v="Fecha de vencimiento: 4/11/2021"/>
  </r>
  <r>
    <x v="0"/>
    <x v="2"/>
    <s v="Bogotá"/>
    <s v=" INSPECCION DISTRITAL DE POLICIA"/>
    <s v="Entidad Publica"/>
    <x v="3"/>
    <s v=" RD: SOLICITUD"/>
    <s v=" Ronny Estiven Romero Velandia"/>
    <s v="Formulación, Actualización y Acompañamiento Normativo y Operativo"/>
    <s v="Subdirección Estratégica y de Coordinación Bomberil "/>
    <s v=" PETICION DE INTERES PARTICULAR"/>
    <n v="30"/>
    <s v=" 20213800103742"/>
    <s v=" 2021-09-21"/>
    <m/>
    <m/>
    <m/>
    <s v="En proceso"/>
    <s v="A hoy 11/10/2021 van 14 días"/>
    <m/>
    <m/>
    <m/>
    <m/>
    <s v="Fecha de vencimiento: 4/11/2021"/>
  </r>
  <r>
    <x v="0"/>
    <x v="0"/>
    <s v="Caldas"/>
    <s v=" CUERPO OFICIAL DE BOMBEROS DE MANIZALES - CALDAS"/>
    <s v="Entidad Territorial"/>
    <x v="2"/>
    <s v=" CAC. OFICIO 2021EE10987 Traslado — &quot;Cofinanciación de vehículos para el parque automotor del Cuerpo oficial de Bomberos de Manizales.&quot;."/>
    <s v=" Jiud Magnoly Gaviria Narvaez"/>
    <s v="Área Cenrtral de Referencia Bomberil"/>
    <s v="Subdirección Estratégica y de Coordinación Bomberil "/>
    <s v=" PETICION DE INTERES GENERAL"/>
    <n v="30"/>
    <s v=" 20213800103752"/>
    <s v=" 2021-09-21"/>
    <m/>
    <m/>
    <m/>
    <s v="En proceso"/>
    <s v="A hoy 11/10/2021 van 15 días"/>
    <m/>
    <m/>
    <m/>
    <m/>
    <s v="Fecha de vencimiento: 3/11/2021"/>
  </r>
  <r>
    <x v="0"/>
    <x v="0"/>
    <s v="No Reporta"/>
    <s v=" LIZETH ALEXANDRA SABOGAL RODRÃ­GUEZ"/>
    <s v="Persona Natural"/>
    <x v="4"/>
    <s v=" CAC. Queja"/>
    <s v=" Juan Gabriel Parra"/>
    <s v="Formulación, Actualización y Acompañamiento Normativo y Operativo"/>
    <s v="Subdirección Estratégica y de Coordinación Bomberil "/>
    <s v=" PETICION DE INTERES GENERAL"/>
    <n v="30"/>
    <s v=" 20213800103782"/>
    <s v=" 2021-09-21"/>
    <m/>
    <m/>
    <m/>
    <s v="En proceso"/>
    <s v="A hoy 11/10/2021 van 15 días"/>
    <m/>
    <m/>
    <m/>
    <m/>
    <s v="Fecha de vencimiento: 3/11/2021"/>
  </r>
  <r>
    <x v="0"/>
    <x v="0"/>
    <s v="Boyacá"/>
    <s v=" CUERPO DE BOMBEROS VOLUNTARIOS DE TIBASOSA"/>
    <s v="Entidad Bomberil"/>
    <x v="2"/>
    <s v=" CAC. QUEJA FORMAL PROCURADURIA"/>
    <s v=" Yerky Sneider Garavito Cancelado"/>
    <s v="Subdirección Administrativa y Financiera"/>
    <s v="Subdirección Administrativa y Financiera "/>
    <s v=" PETICION DE INTERES GENERAL"/>
    <n v="30"/>
    <s v=" 20213800103822"/>
    <s v=" 2021-09-21"/>
    <m/>
    <m/>
    <m/>
    <s v="En proceso"/>
    <s v="A hoy 11/10/2021 van 14 días"/>
    <m/>
    <m/>
    <m/>
    <m/>
    <s v="Fecha de vencimiento: 4/11/2021"/>
  </r>
  <r>
    <x v="0"/>
    <x v="0"/>
    <s v="Cundinamarca"/>
    <s v=" ALCALDIA MUNICIPAL DE NILO SECRETARIA DE GOBIERNO"/>
    <s v="Entidad Territorial"/>
    <x v="0"/>
    <s v=" CAC. REMITE POR COMPETENCIA RADICADO 2021109073"/>
    <s v=" Cristian Fernando Salcedo Rueda"/>
    <s v="Inpección, Vigilancia y Control"/>
    <s v="Subdirección Estratégica y de Coordinación Bomberil "/>
    <s v=" PETICION DE INTERES GENERAL"/>
    <n v="30"/>
    <s v=" 20213800103842"/>
    <s v=" 2021-09-21"/>
    <m/>
    <m/>
    <m/>
    <s v="En proceso"/>
    <s v="A hoy 11/10/2021 van días"/>
    <m/>
    <m/>
    <m/>
    <m/>
    <s v="Fecha de vencimiento: 4/11/2021"/>
  </r>
  <r>
    <x v="0"/>
    <x v="0"/>
    <s v="Antioquia"/>
    <s v=" SINDICATO NACIONAL DE BOMBEROS OFICIALES DE COLOMBIA"/>
    <s v="Entidad Bomberil"/>
    <x v="3"/>
    <s v=" CAC. DERECHO DE PETICIÃ“N"/>
    <s v=" Camilo Portilla Quelal"/>
    <s v="Formulación, Actualización y Acompañamiento Normativo y Operativo"/>
    <s v="Subdirección Estratégica y de Coordinación Bomberil "/>
    <s v=" PETICION DE INTERES GENERAL"/>
    <n v="30"/>
    <s v=" 20213800103862"/>
    <s v=" 2021-09-21"/>
    <m/>
    <m/>
    <m/>
    <s v="En proceso"/>
    <s v="A hoy 20/10/2021 van 20 días"/>
    <m/>
    <m/>
    <m/>
    <m/>
    <s v="Fecha de vencimiento: 4/11/2021"/>
  </r>
  <r>
    <x v="0"/>
    <x v="0"/>
    <s v="Atlántico"/>
    <s v=" CUERPO DE BOMBEROS VOLUNTARIOS DE JUAN DE ACOSTA"/>
    <s v="Entidad Bomberil"/>
    <x v="3"/>
    <s v=" CAC. Aportes de diploma"/>
    <s v=" Melba Vidal"/>
    <s v="Formulación, Actualización y Acompañamiento Normativo y Operativo"/>
    <s v="Subdirección Estratégica y de Coordinación Bomberil "/>
    <s v=" PETICION DE INTERES PARTICULAR"/>
    <n v="30"/>
    <s v=" 20213800104052"/>
    <s v=" 2021-09-22"/>
    <m/>
    <m/>
    <m/>
    <s v="En proceso"/>
    <s v="A hoy 20/10/2021 van 20 días"/>
    <m/>
    <m/>
    <m/>
    <m/>
    <s v="Fecha de vencimiento: 4/11/2021"/>
  </r>
  <r>
    <x v="0"/>
    <x v="0"/>
    <s v="Bogotá"/>
    <s v=" JORGE O HERNÃNDEZ LONDOÃ‘O"/>
    <s v="Persona Natural"/>
    <x v="5"/>
    <s v=" CAC. Derecho de PeticiÃ³n"/>
    <s v=" Jorge Restrepo Sanguino"/>
    <s v="Formulación, Actualización y Acompañamiento Normativo y Operativo"/>
    <s v="Subdirección Estratégica y de Coordinación Bomberil "/>
    <s v=" PETICION DE INTERES GENERAL"/>
    <n v="30"/>
    <s v=" 20213800104062"/>
    <s v=" 2021-09-22"/>
    <m/>
    <m/>
    <m/>
    <s v="En proceso"/>
    <s v="A hoy 20/10/2021 van 20 días"/>
    <m/>
    <m/>
    <m/>
    <m/>
    <s v="Fecha de vencimiento: 4/11/2021"/>
  </r>
  <r>
    <x v="0"/>
    <x v="0"/>
    <s v="Sucre"/>
    <s v=" CUERPO DE BOMBEROS VOLUNTARIOS DE COROZAL"/>
    <s v="Entidad Bomberil"/>
    <x v="2"/>
    <s v=" CAC. RadicaciÃ³n de proyecto construcciÃ³n de estaciÃ³n de bomberos CBVC corozal sucre"/>
    <s v=" Yerky Sneider Garavito Cancelado"/>
    <s v="Subdirección Administrativa y Financiera"/>
    <s v="Subdirección Administrativa y Financiera "/>
    <s v=" PETICION DE INTERES GENERAL"/>
    <n v="30"/>
    <s v=" 20213800104092"/>
    <s v=" 2021-09-22"/>
    <m/>
    <m/>
    <m/>
    <s v="En proceso"/>
    <s v="A hoy 20/10/2021 van 22 días"/>
    <m/>
    <m/>
    <m/>
    <m/>
    <s v="Fecha de vencimiento: 4/11/2021"/>
  </r>
  <r>
    <x v="0"/>
    <x v="0"/>
    <s v="Boyacá"/>
    <s v=" ALCALDIA PAJARITO BOYACA PERSONERIA MUNICIPAL"/>
    <s v="Entidad Territorial"/>
    <x v="5"/>
    <s v=" CAC. Envío de oficio por correo electrónico del radicado No. 20214000032841."/>
    <s v=" Camilo Portilla Quelal"/>
    <s v="Formulación, Actualización y Acompañamiento Normativo y Operativo"/>
    <s v="Subdirección Estratégica y de Coordinación Bomberil "/>
    <s v=" PETICION DE INTERES GENERAL"/>
    <n v="30"/>
    <s v=" 20213800104122"/>
    <s v=" 2021-09-22"/>
    <m/>
    <m/>
    <m/>
    <s v="En proceso"/>
    <s v="A hoy 25/10/2021 van 22 días"/>
    <m/>
    <m/>
    <m/>
    <m/>
    <s v="Fecha de vencimiento: 5/11/2021"/>
  </r>
  <r>
    <x v="0"/>
    <x v="0"/>
    <s v="Boyacá"/>
    <s v=" ALCALDIA SANTANA BOYACA"/>
    <s v="Entidad Territorial"/>
    <x v="2"/>
    <s v=" CAC. Respuesta radicado DNBC No.20212050089031"/>
    <s v="Orlando Murillo Lopez"/>
    <s v="Formulación, Actualización y Acompañamiento Normativo y Operativo"/>
    <s v="Subdirección Estratégica y de Coordinación Bomberil "/>
    <s v=" PETICION DE INTERES GENERAL"/>
    <n v="30"/>
    <s v=" 20213800104132"/>
    <s v=" 2021-09-22"/>
    <m/>
    <m/>
    <n v="22"/>
    <s v="Cumplido"/>
    <s v="ANOTACIÓN ORFEO: Respuesta del municipio de Santana en donde refieren no contar con recursos para la creación del cuerpo de Bomberos."/>
    <s v="N/A"/>
    <s v="N/A"/>
    <s v="N/A"/>
    <s v="N/A"/>
    <s v="No dan ninguna respuesta al respecto."/>
  </r>
  <r>
    <x v="0"/>
    <x v="0"/>
    <s v="Antioquia"/>
    <s v=" JUZGADO 02 PENAL DEL CIRCUITO PARA ADOLESCENTES MEDELLIN"/>
    <s v="Entidad Publica"/>
    <x v="0"/>
    <s v=" CAC. Fallo tutela 2021-00121"/>
    <s v=" Andrea Bibiana Castañeda Duran"/>
    <s v="Formulación, Actualización y Acompañamiento Normativo y Operativo"/>
    <s v="Subdirección Estratégica y de Coordinación Bomberil "/>
    <s v=" PETICION ENTRE AUTORIDADES"/>
    <n v="5"/>
    <s v=" 20213800104192"/>
    <s v=" 2021-09-22"/>
    <n v="20212050096141"/>
    <d v="2021-09-21T00:00:00"/>
    <n v="1"/>
    <s v="Cumplido"/>
    <s v="Anotación Orfeo: MISMO DOCUMENTO DEL 20213800102922."/>
    <d v="2021-09-21T00:00:00"/>
    <s v="PDF"/>
    <s v="SI"/>
    <s v="N/A"/>
    <m/>
  </r>
  <r>
    <x v="0"/>
    <x v="1"/>
    <s v="Antioquia"/>
    <s v=" Omar Alejandro Agudelo Zuluaga"/>
    <s v="Persona Natural"/>
    <x v="0"/>
    <s v=" FE. ACTUALIZACIÓN DE APELLIDO"/>
    <s v=" Jorge Restrepo Sanguino"/>
    <s v="Formulación, Actualización y Acompañamiento Normativo y Operativo"/>
    <s v="Subdirección Estratégica y de Coordinación Bomberil "/>
    <s v=" PETICIÓN DE DOCUMENTOS E INFORMACIÓN"/>
    <n v="20"/>
    <s v=" 20219000104372"/>
    <s v=" 2021-09-22"/>
    <m/>
    <d v="2021-10-15T00:00:00"/>
    <n v="22"/>
    <s v="Extemporaneo"/>
    <s v="Anotación ORFEO:  SE DIO RESPUESTA MEDIANTE CORREO ELECTRONICO EL 15/10/2021."/>
    <s v="N/A"/>
    <s v="N/A"/>
    <s v="SI"/>
    <s v="N/A"/>
    <s v="No dejan trazabilidad del correo electrónico"/>
  </r>
  <r>
    <x v="0"/>
    <x v="0"/>
    <s v="Santander"/>
    <s v=" ALCALDIA SANTANDER BOLIVAR"/>
    <s v="Entidad Territorial"/>
    <x v="5"/>
    <s v=" CAC. SOLICITUD DE INFORMACIÃ“N"/>
    <s v=" Camilo Portilla Quelal"/>
    <s v="Formulación, Actualización y Acompañamiento Normativo y Operativo"/>
    <s v="Subdirección Estratégica y de Coordinación Bomberil "/>
    <s v=" PETICION DE INTERES GENERAL"/>
    <n v="30"/>
    <s v=" 20213800104382"/>
    <s v=" 2021-09-22"/>
    <m/>
    <m/>
    <m/>
    <s v="En proceso"/>
    <s v="A hoy 25/10/2021 van 22 días"/>
    <m/>
    <m/>
    <m/>
    <m/>
    <s v="Fecha de vencimiento: 5/11/2021."/>
  </r>
  <r>
    <x v="0"/>
    <x v="0"/>
    <s v="Santander"/>
    <s v=" CUERPO DE BOMBEROS VOLUNTARIOS DE LOS SANTOS"/>
    <s v="Entidad Bomberil"/>
    <x v="5"/>
    <s v=" CAC. PETICION CONSTITUCION EN RENUNCIA"/>
    <s v=" Jorge Restrepo Sanguino"/>
    <s v="Formulación, Actualización y Acompañamiento Normativo y Operativo"/>
    <s v="Subdirección Estratégica y de Coordinación Bomberil "/>
    <s v=" PETICION DE INTERES GENERAL"/>
    <n v="30"/>
    <s v=" 20213800104392"/>
    <s v=" 2021-09-22"/>
    <m/>
    <m/>
    <m/>
    <s v="En proceso"/>
    <s v="A hoy 25/10/2021 van 22 días"/>
    <m/>
    <m/>
    <m/>
    <m/>
    <s v="Fecha de vencimiento: 5/11/2021."/>
  </r>
  <r>
    <x v="0"/>
    <x v="0"/>
    <s v="Caquetá"/>
    <s v=" CUERPO DE BOMBEROS VOLUNTARIOS DE SAN VICENTE DEL CAGUAN - CAQUETA"/>
    <s v="Entidad Bomberil"/>
    <x v="5"/>
    <s v=" CAC. SOLICITUD DE CONCEPTO"/>
    <s v=" Camilo Portilla Quelal"/>
    <s v="Formulación, Actualización y Acompañamiento Normativo y Operativo"/>
    <s v="Subdirección Estratégica y de Coordinación Bomberil "/>
    <s v=" PETICION DE INTERES PARTICULAR"/>
    <n v="30"/>
    <s v=" 20213800104402"/>
    <s v=" 2021-09-22"/>
    <m/>
    <m/>
    <m/>
    <s v="En proceso"/>
    <s v="A hoy 25/10/2021 van 22 días"/>
    <m/>
    <m/>
    <m/>
    <m/>
    <s v="Fecha de vencimiento: 5/11/2021."/>
  </r>
  <r>
    <x v="0"/>
    <x v="0"/>
    <s v="Putumayo"/>
    <s v=" CUERPO DE BOMBEROS VOLUNTARIOS VILLAGARZON PUTUMAYO"/>
    <s v="Entidad Bomberil"/>
    <x v="5"/>
    <s v=" CAC. PETICION DE PARTE DE CUERPO DE BOMBEROS VOLUNTARIOS DE VILLAGARZON"/>
    <s v=" Camilo Portilla Quelal"/>
    <s v="Formulación, Actualización y Acompañamiento Normativo y Operativo"/>
    <s v="Subdirección Estratégica y de Coordinación Bomberil "/>
    <s v=" PETICION DE INTERES GENERAL"/>
    <n v="30"/>
    <s v=" 20213800104512"/>
    <s v=" 2021-09-23"/>
    <m/>
    <m/>
    <m/>
    <s v="En proceso"/>
    <s v="A hoy 25/10/2021 van 22 días"/>
    <m/>
    <m/>
    <m/>
    <m/>
    <s v="Fecha de vencimiento: 5/11/2021."/>
  </r>
  <r>
    <x v="0"/>
    <x v="0"/>
    <s v="Casanare"/>
    <s v=" CUERPO DE BOMBEROS VOLUNTARIOS DE AGUAZUL - CASANARE"/>
    <s v="Entidad Bomberil"/>
    <x v="5"/>
    <s v=" CAC. SOLICITUD DE CONCEPTO"/>
    <s v=" Jorge Restrepo Sanguino"/>
    <s v="Formulación, Actualización y Acompañamiento Normativo y Operativo"/>
    <s v="Subdirección Estratégica y de Coordinación Bomberil "/>
    <s v=" PETICION DE INTERES PARTICULAR"/>
    <n v="30"/>
    <s v=" 20213800104552"/>
    <s v=" 2021-09-23"/>
    <m/>
    <m/>
    <m/>
    <s v="En proceso"/>
    <s v="A hoy 25/10/2021 van 21 días"/>
    <m/>
    <m/>
    <m/>
    <m/>
    <s v="Fecha de vencimiento: 5/11/2021."/>
  </r>
  <r>
    <x v="0"/>
    <x v="0"/>
    <s v="Caldas"/>
    <s v=" CUERPO DE BOMBEROS VOLUNTARIOS DE SAN JOSE - CALDAS"/>
    <s v="Entidad Bomberil"/>
    <x v="0"/>
    <s v=" CAC. Solicitud Reporte de atencion de incidentes RUE"/>
    <s v=" Luis Alberto Valencia Pulido"/>
    <s v="Área Cenrtral de Referencia Bomberil"/>
    <s v="Subdirección Estratégica y de Coordinación Bomberil "/>
    <s v=" PETICIÓN DE DOCUMENTOS E INFORMACIÓN"/>
    <n v="20"/>
    <s v=" 20213800104602"/>
    <s v=" 2021-09-23"/>
    <n v="20212100024861"/>
    <s v="21/10/201"/>
    <n v="19"/>
    <s v="Cumplido"/>
    <s v="A hoy 25/10/2021 van  días"/>
    <s v="N/A"/>
    <s v="N/A"/>
    <s v="N/A"/>
    <s v="N/A"/>
    <s v="La respuesta 20212100024861 no se encuentra digitalizada."/>
  </r>
  <r>
    <x v="0"/>
    <x v="0"/>
    <s v="Guaviare"/>
    <s v=" DELEGACION DEPARTAMENTAL BOMBEROS GUAVIARE"/>
    <s v="Entidad Bomberil"/>
    <x v="0"/>
    <s v=" CAC. Solicitud de certificaciÃ³n"/>
    <s v=" Luis Alberto Valencia Pulido"/>
    <s v="Área Cenrtral de Referencia Bomberil"/>
    <s v="Subdirección Estratégica y de Coordinación Bomberil "/>
    <s v=" PETICIÓN DE DOCUMENTOS E INFORMACIÓN"/>
    <n v="20"/>
    <s v=" 20213800104702"/>
    <s v=" 2021-09-23"/>
    <n v="20212100024651"/>
    <d v="2021-10-08T00:00:00"/>
    <n v="11"/>
    <s v="Cumplido"/>
    <m/>
    <s v="N/A"/>
    <s v="N/A"/>
    <s v="N/A"/>
    <s v="N/A"/>
    <s v="La respuesta 20212100024651 no se encuentra digitalizada."/>
  </r>
  <r>
    <x v="0"/>
    <x v="0"/>
    <s v="No Reporta"/>
    <s v=" EDWIN HERNAN ABELLO GOMEZ"/>
    <s v="Persona Natural"/>
    <x v="0"/>
    <s v=" CAC. Petición información Excepciones de IVA y otros impuestos."/>
    <s v=" Jorge Restrepo Sanguino"/>
    <s v="Formulación, Actualización y Acompañamiento Normativo y Operativo"/>
    <s v="Subdirección Estratégica y de Coordinación Bomberil "/>
    <s v=" PETICION DE INTERES GENERAL"/>
    <n v="30"/>
    <s v=" 20213800104722"/>
    <s v=" 2021-09-23"/>
    <m/>
    <m/>
    <m/>
    <s v="En proceso"/>
    <s v="A hoy 25/10/2021 van 21 días"/>
    <m/>
    <m/>
    <m/>
    <m/>
    <s v="Fecha de vencimiento: 8/11/2021"/>
  </r>
  <r>
    <x v="0"/>
    <x v="0"/>
    <s v="Santander"/>
    <s v=" DELEGACION DEPARTAMENTAL DE SANTANDER"/>
    <s v="Entidad Bomberil"/>
    <x v="0"/>
    <s v=" CAC. Solicitud"/>
    <s v=" Jiud Magnoly Gaviria Narvaez"/>
    <s v="Área Cenrtral de Referencia Bomberil"/>
    <s v="Subdirección Estratégica y de Coordinación Bomberil "/>
    <s v=" PETICIÓN DE DOCUMENTOS E INFORMACIÓN"/>
    <n v="20"/>
    <s v=" 20213800104732"/>
    <s v=" 2021-09-23"/>
    <m/>
    <m/>
    <m/>
    <s v="Vencido"/>
    <s v="A hoy 25/10/2021 van 21 días"/>
    <m/>
    <m/>
    <m/>
    <m/>
    <s v="Fecha de vencimiento: 22/10/2021"/>
  </r>
  <r>
    <x v="0"/>
    <x v="0"/>
    <s v="Caldas"/>
    <s v=" ALCALDIA BELALCAZAR CALDAS"/>
    <s v="Entidad Territorial"/>
    <x v="2"/>
    <s v=" CAC. Carta IntenciÃ³n estaciÃ³n de bomberos BelalcÃ¡zar"/>
    <s v=" Yerky Sneider Garavito Cancelado"/>
    <s v="Subdirección Administrativa y Financiera"/>
    <s v="Subdirección Administrativa y Financiera "/>
    <s v=" PETICION DE INTERES GENERAL"/>
    <n v="30"/>
    <s v=" 20213800104742"/>
    <s v=" 2021-09-23"/>
    <m/>
    <m/>
    <m/>
    <s v="En proceso"/>
    <s v="A hoy 25/10/2021 van 21 días"/>
    <m/>
    <m/>
    <m/>
    <m/>
    <s v="Fecha de vencimiento: 8/11/2021"/>
  </r>
  <r>
    <x v="0"/>
    <x v="0"/>
    <s v="Valle del Cauca"/>
    <s v=" CUERPO DE BOMBEROS VOLUNTARIOS DE LA UNION"/>
    <s v="Entidad Bomberil"/>
    <x v="0"/>
    <s v=" CAC. SOLICITUD"/>
    <s v=" Julio Alejandro Chamorro Cabrera"/>
    <s v="Inpección, Vigilancia y Control"/>
    <s v="Subdirección Estratégica y de Coordinación Bomberil "/>
    <s v=" PETICION DE INTERES GENERAL"/>
    <n v="30"/>
    <s v=" 20213800104892"/>
    <s v=" 2021-09-24"/>
    <n v="20212000024431"/>
    <d v="2021-10-07T00:00:00"/>
    <n v="10"/>
    <s v="Cumplido"/>
    <s v="Anotación Orfeo: 20213800104892 20212000024431 CBV La Unión Respuesta solicitud certificado de Cumplimiento, se envía respuesta el 7 de octubre"/>
    <d v="2021-10-07T00:00:00"/>
    <s v="PDF"/>
    <s v="SI"/>
    <s v="N/A"/>
    <m/>
  </r>
  <r>
    <x v="0"/>
    <x v="0"/>
    <s v="No Reporta"/>
    <s v=" PEDRO QUIROGA"/>
    <s v="Persona Natural"/>
    <x v="5"/>
    <s v=" CAC. Solicitud informaciÃ³n"/>
    <s v=" Andrea Bibiana Castañeda Duran"/>
    <s v="Formulación, Actualización y Acompañamiento Normativo y Operativo"/>
    <s v="Subdirección Estratégica y de Coordinación Bomberil "/>
    <s v=" PETICION DE INTERES GENERAL"/>
    <n v="30"/>
    <s v=" 20213800104902"/>
    <s v=" 2021-09-24"/>
    <n v="20212050096601"/>
    <d v="2021-10-15T00:00:00"/>
    <n v="15"/>
    <s v="Cumplido"/>
    <s v="A hoy 25/10/2021 van  días"/>
    <d v="2021-10-15T00:00:00"/>
    <s v="PDF"/>
    <s v="SI"/>
    <s v="N/A"/>
    <m/>
  </r>
  <r>
    <x v="0"/>
    <x v="1"/>
    <s v="Cesar"/>
    <s v=" ALVARO ANTONIO AGUIRRE RAMIREZ"/>
    <s v="Entidad Bomberil"/>
    <x v="2"/>
    <s v=" FE. SOLICITUD DE INFORMACION SEDE NUEVA BOMBEROS OFICIAL VALLEDUPAR"/>
    <s v=" Yerky Sneider Garavito Cancelado"/>
    <s v="Subdirección Administrativa y Financiera"/>
    <s v="Subdirección Administrativa y Financiera "/>
    <s v=" PETICION DE INTERES GENERAL"/>
    <n v="30"/>
    <s v=" 20219000104922"/>
    <s v=" 2021-09-25"/>
    <m/>
    <m/>
    <m/>
    <s v="En proceso"/>
    <s v="A hoy 25/10/2021 van 20 días"/>
    <m/>
    <m/>
    <m/>
    <m/>
    <s v="Fecha de vencimiento: 9/11/2021"/>
  </r>
  <r>
    <x v="0"/>
    <x v="0"/>
    <s v="Antioquia"/>
    <s v=" NEISON DE JESUS ROJAS OCHOA"/>
    <s v="Persona Natural"/>
    <x v="5"/>
    <s v=" CAC. Consulta."/>
    <s v=" Andrea Bibiana Castañeda Duran"/>
    <s v="Formulación, Actualización y Acompañamiento Normativo y Operativo"/>
    <s v="Subdirección Estratégica y de Coordinación Bomberil "/>
    <s v=" PETICION DE INTERES GENERAL"/>
    <n v="30"/>
    <s v=" 20213800104932"/>
    <s v=" 2021-09-27"/>
    <m/>
    <m/>
    <m/>
    <s v="En proceso"/>
    <s v="A hoy 25/10/2021 van 20 días"/>
    <m/>
    <m/>
    <m/>
    <m/>
    <s v="Fecha de vencimiento: 9/11/2021"/>
  </r>
  <r>
    <x v="0"/>
    <x v="0"/>
    <s v="Sucre"/>
    <s v=" DELEGACION DEPARTAMENTAL DE BOMBEROS DE SUCRE"/>
    <s v="Entidad Bomberil"/>
    <x v="2"/>
    <s v=" CAC.Verificacion informacion cuerpo de bomberos galeras sucre"/>
    <s v=" Andrés Fernando Muñoz Cabrera"/>
    <s v="Área Cenrtral de Referencia Bomberil"/>
    <s v="Subdirección Estratégica y de Coordinación Bomberil "/>
    <s v=" PETICION DE INTERES GENERAL"/>
    <n v="30"/>
    <s v=" 20213800104952"/>
    <s v=" 2021-09-27"/>
    <m/>
    <m/>
    <m/>
    <s v="En proceso"/>
    <s v="A hoy 25/10/2021 van 17 días"/>
    <m/>
    <m/>
    <m/>
    <m/>
    <s v="Fecha de vencimiento: 09/11/2021"/>
  </r>
  <r>
    <x v="0"/>
    <x v="0"/>
    <s v="Antioquia"/>
    <s v=" NATALIA ANDREA DURANGO HENAO"/>
    <s v="Persona Natural"/>
    <x v="5"/>
    <s v=" CAC. Incidente."/>
    <s v=" Camilo Portilla Quelal"/>
    <s v="Formulación, Actualización y Acompañamiento Normativo y Operativo"/>
    <s v="Subdirección Estratégica y de Coordinación Bomberil "/>
    <s v=" PETICION DE INTERES GENERAL"/>
    <n v="30"/>
    <s v=" 20213800104972"/>
    <s v=" 2021-09-27"/>
    <m/>
    <m/>
    <m/>
    <s v="En proceso"/>
    <s v="A hoy 25/10/2021 van 20 días"/>
    <m/>
    <m/>
    <m/>
    <m/>
    <s v="Fecha de vencimiento: 09/11/2021"/>
  </r>
  <r>
    <x v="0"/>
    <x v="0"/>
    <s v="Valle del Cauca"/>
    <s v=" CUERPO DE BOMBEROS VOLUNTARIOS DE SEVILLA"/>
    <s v="Entidad Bomberil"/>
    <x v="2"/>
    <s v=" CI. Traslado Oficio del Cuerpo de Bomberos Voluntarios de Sevilla - Valle"/>
    <s v=" Andrés Fernando Muñoz Cabrera"/>
    <s v="Área Cenrtral de Referencia Bomberil"/>
    <s v="Subdirección Estratégica y de Coordinación Bomberil "/>
    <s v=" PETICION DE INTERES GENERAL"/>
    <n v="30"/>
    <s v=" 20213800104992"/>
    <s v=" 2021-09-27"/>
    <m/>
    <m/>
    <m/>
    <s v="En proceso"/>
    <s v="A hoy 25/10/2021 van 20 días"/>
    <m/>
    <m/>
    <m/>
    <m/>
    <s v="Fecha de vencimiento: 09/11/2021"/>
  </r>
  <r>
    <x v="0"/>
    <x v="0"/>
    <s v="Cundinamarca"/>
    <s v=" ANGELICA TAPIERO BARRERO"/>
    <s v="Persona Natural"/>
    <x v="5"/>
    <s v=" CAC. DERECHO DE PETICION"/>
    <s v=" Camilo Portilla Quelal"/>
    <s v="Formulación, Actualización y Acompañamiento Normativo y Operativo"/>
    <s v="Subdirección Estratégica y de Coordinación Bomberil "/>
    <s v=" PETICION DE INTERES PARTICULAR"/>
    <n v="30"/>
    <s v=" 20213800105072"/>
    <s v=" 2021-09-27"/>
    <m/>
    <m/>
    <m/>
    <s v="En proceso"/>
    <s v="A hoy 25/10/2021 van 20 días"/>
    <m/>
    <m/>
    <m/>
    <m/>
    <s v="Fecha de vencimiento: 10/11/2021."/>
  </r>
  <r>
    <x v="0"/>
    <x v="0"/>
    <s v="Quindío"/>
    <s v=" VEEDURIA CIUDADANA VIGIAS DEL CAFE"/>
    <s v="Persona Juridica"/>
    <x v="5"/>
    <s v=" CAC. SOLICITUD DE INFORMACIÃ“N CON CARÃCTER DE URGENCIA"/>
    <s v=" Jorge Restrepo Sanguino"/>
    <s v="Formulación, Actualización y Acompañamiento Normativo y Operativo"/>
    <s v="Subdirección Estratégica y de Coordinación Bomberil "/>
    <s v=" PETICION DE INTERES GENERAL"/>
    <n v="30"/>
    <s v=" 20213800105092"/>
    <s v=" 2021-09-27"/>
    <m/>
    <m/>
    <m/>
    <s v="En proceso"/>
    <s v="A hoy 25/10/2021 van 20 días"/>
    <m/>
    <m/>
    <m/>
    <m/>
    <s v="Fecha de vencimiento: 10/11/2021"/>
  </r>
  <r>
    <x v="0"/>
    <x v="0"/>
    <s v="Cesar"/>
    <s v=" TRIBUNAL ADMINISTRATIVO DEL CESAR"/>
    <s v="Entidad Publica"/>
    <x v="0"/>
    <s v=" CAC. OFICIO GJ 2959 DEL 27 DE SEPTIEMBRE DE 2021 POR MEDIO DEL CUAL SE REITERA UN REQUERIMIENTO RAD 2018-00053-00 MP CARLOS ALFONSO GUECHÃ MEDINA."/>
    <s v=" Carlos Armando Lopez Barrera"/>
    <s v="Oficina Asesora Juridica"/>
    <s v="Dirección General"/>
    <s v=" PETICION ENTRE AUTORIDADES"/>
    <n v="5"/>
    <s v=" 20213800105182"/>
    <s v=" 2021-09-28"/>
    <n v="20211200000963"/>
    <d v="2021-10-06T00:00:00"/>
    <n v="7"/>
    <s v="Extemporaneo"/>
    <m/>
    <d v="2021-10-06T00:00:00"/>
    <s v="PDF"/>
    <s v="SI"/>
    <s v="N/A"/>
    <m/>
  </r>
  <r>
    <x v="0"/>
    <x v="0"/>
    <s v="Vichada"/>
    <s v=" CUERPO DE BOMBEROS VOLUNTARIOS DE PUERTO CARREÃ‘O - VICHADA"/>
    <s v="Entidad Bomberil"/>
    <x v="5"/>
    <s v=" CAC. Solicitud"/>
    <s v=" Jorge Restrepo Sanguino"/>
    <s v="Formulación, Actualización y Acompañamiento Normativo y Operativo"/>
    <s v="Subdirección Estratégica y de Coordinación Bomberil "/>
    <s v=" PETICION DE INTERES GENERAL"/>
    <n v="30"/>
    <s v=" 20213800105242"/>
    <s v=" 2021-09-28"/>
    <m/>
    <m/>
    <m/>
    <s v="En proceso"/>
    <s v="A hoy 25/10/2021 van 20 días"/>
    <m/>
    <m/>
    <m/>
    <m/>
    <s v="Fecha de vencimiento: 10/11/2021"/>
  </r>
  <r>
    <x v="0"/>
    <x v="0"/>
    <s v="Sucre"/>
    <s v=" ANDRES MAURICIO BLANCO VILLERO"/>
    <s v="Persona Natural"/>
    <x v="5"/>
    <s v=" CAC. INQUIETUDES BOMBERILES."/>
    <s v=" Jorge Restrepo Sanguino"/>
    <s v="Formulación, Actualización y Acompañamiento Normativo y Operativo"/>
    <s v="Subdirección Estratégica y de Coordinación Bomberil "/>
    <s v=" PETICION DE INTERES GENERAL"/>
    <n v="30"/>
    <s v=" 20213800105272"/>
    <s v=" 2021-09-28"/>
    <m/>
    <m/>
    <m/>
    <s v="En proceso"/>
    <s v="A hoy 25/10/2021 van 20 días"/>
    <m/>
    <m/>
    <m/>
    <m/>
    <s v="Fecha de vencimiento: 10/11/2021"/>
  </r>
  <r>
    <x v="0"/>
    <x v="0"/>
    <s v="Cesar"/>
    <s v=" CUERPO DE BOMBEROS VOLUNTARIOS DE LA PAZ"/>
    <s v="Entidad Bomberil"/>
    <x v="2"/>
    <s v=" CAC. Inquietudes acerca de la entrega de uniformes de bomberos."/>
    <s v=" Jiud Magnoly Gaviria Narvaez"/>
    <s v="Área Cenrtral de Referencia Bomberil"/>
    <s v="Subdirección Estratégica y de Coordinación Bomberil "/>
    <s v=" PETICIÓN DE DOCUMENTOS E INFORMACIÓN"/>
    <n v="20"/>
    <s v=" 20213800105312"/>
    <s v=" 2021-09-28"/>
    <m/>
    <m/>
    <m/>
    <s v="En proceso"/>
    <s v="A hoy 25/10/2021 van 19 días"/>
    <m/>
    <m/>
    <m/>
    <m/>
    <s v="Fecha de vencimiento: 27/10/2021"/>
  </r>
  <r>
    <x v="0"/>
    <x v="2"/>
    <s v="Casanare"/>
    <s v=" CUERPO DE BOMBEROS VOLUNTARIOS DE SAN LUIS DE PALENQUE"/>
    <s v="Entidad Bomberil"/>
    <x v="2"/>
    <s v=" RD:PROYECTO DIRECCIÓN NACIONAL DE BOMBEROS"/>
    <s v=" Andrés Fernando Muñoz Cabrera"/>
    <s v="Fortalecimiento Bomberil para la Respuesta"/>
    <s v="Subdirección Estratégica y de Coordinación Bomberil "/>
    <s v=" PETICION DE INTERES GENERAL"/>
    <n v="30"/>
    <s v=" 20213800105352"/>
    <s v=" 2021-09-28"/>
    <m/>
    <m/>
    <m/>
    <s v="En proceso"/>
    <s v="A hoy 25/10/2021 van 19 días"/>
    <m/>
    <m/>
    <m/>
    <m/>
    <s v="Fecha de vencimiento: 11/11/2021"/>
  </r>
  <r>
    <x v="0"/>
    <x v="2"/>
    <s v="Casanare"/>
    <s v=" CUERPO DE BOMBEROS VOLUNTARIOS DE VILLANUEVA - CASANARE"/>
    <s v="Entidad Bomberil"/>
    <x v="2"/>
    <s v=" RD:PROYECTO DIRECCIÓN NACIONAL DE BOMBEROS"/>
    <s v=" Jiud Magnoly Gaviria Narvaez"/>
    <s v="Área Cenrtral de Referencia Bomberil"/>
    <s v="Subdirección Estratégica y de Coordinación Bomberil "/>
    <s v=" PETICION DE INTERES GENERAL"/>
    <n v="30"/>
    <s v=" 20213800105362"/>
    <s v=" 2021-09-28"/>
    <m/>
    <m/>
    <m/>
    <s v="En proceso"/>
    <s v="A hoy 25/10/2021 van 19 días"/>
    <m/>
    <m/>
    <m/>
    <m/>
    <s v="Fecha de vencimiento: 11/11/2021"/>
  </r>
  <r>
    <x v="0"/>
    <x v="2"/>
    <s v="Casanare"/>
    <s v=" CUERPO DE BOMBEROS VOLUNTARIOS CHAMEZA"/>
    <s v="Entidad Bomberil"/>
    <x v="2"/>
    <s v=" RD:PROYECTO DIRECCIÓN NACIONAL DE BOMBEROS"/>
    <s v=" Andrés Fernando Muñoz Cabrera"/>
    <s v="Fortalecimiento Bomberil para la Respuesta"/>
    <s v="Subdirección Estratégica y de Coordinación Bomberil "/>
    <s v=" PETICION DE INTERES GENERAL"/>
    <n v="30"/>
    <s v=" 20213800105372"/>
    <s v=" 2021-09-28"/>
    <m/>
    <m/>
    <m/>
    <s v="En proceso"/>
    <s v="A hoy 25/10/2021 van 19 días"/>
    <m/>
    <m/>
    <m/>
    <m/>
    <s v="Fecha de vencimiento: 11/11/2021"/>
  </r>
  <r>
    <x v="0"/>
    <x v="2"/>
    <s v="Casanare"/>
    <s v=" CUERPO DE BOMBEROS VOLUNTARIOS DE TRINIDAD - CASANARE"/>
    <s v="Entidad Bomberil"/>
    <x v="2"/>
    <s v=" RD:PROYECTO DIRECCIÓN NACIONAL DE BOMBEROS"/>
    <s v=" Andrés Fernando Muñoz Cabrera"/>
    <s v="Fortalecimiento Bomberil para la Respuesta"/>
    <s v="Subdirección Estratégica y de Coordinación Bomberil "/>
    <s v=" PETICION DE INTERES GENERAL"/>
    <n v="30"/>
    <s v=" 20213800105392"/>
    <s v=" 2021-09-28"/>
    <m/>
    <m/>
    <m/>
    <s v="En proceso"/>
    <s v="A hoy 25/10/2021 van 19 días"/>
    <m/>
    <m/>
    <m/>
    <m/>
    <s v="Fecha de vencimiento: 11/11/2021"/>
  </r>
  <r>
    <x v="0"/>
    <x v="0"/>
    <s v="Sucre"/>
    <s v=" CUERPO DE BOMBEROS VOLUNTARIOS DE SAN MARCOS"/>
    <s v="Entidad Bomberil"/>
    <x v="0"/>
    <s v=" CAC. solicitud afiliación ARL."/>
    <s v=" Jiud Magnoly Gaviria Narvaez"/>
    <s v="Área Cenrtral de Referencia Bomberil"/>
    <s v="Subdirección Estratégica y de Coordinación Bomberil "/>
    <s v=" PETICIÓN DE DOCUMENTOS E INFORMACIÓN"/>
    <n v="20"/>
    <s v=" 20213800105402"/>
    <s v=" 2021-09-28"/>
    <m/>
    <d v="2021-10-21T00:00:00"/>
    <n v="18"/>
    <s v="Cumplido"/>
    <s v="Anotación ORFEO: Se dio respuesta a través del correo de Tatiana Herrera el día 21/10/2021."/>
    <s v="N/A"/>
    <s v="N/A"/>
    <s v="SI"/>
    <s v="N/A"/>
    <m/>
  </r>
  <r>
    <x v="0"/>
    <x v="0"/>
    <s v="Atlántico"/>
    <s v=" CUERPO DE BOMBEROS VOLUNTARIOS DE CAMPO DE LA CRUZ"/>
    <s v="Entidad Bomberil"/>
    <x v="2"/>
    <s v=" CAC. Solicitud Cuerpo de Bomberos Voluntarios de Campo de la Cruz"/>
    <s v=" Andrés Fernando Muñoz Cabrera"/>
    <s v="Fortalecimiento Bomberil para la Respuesta"/>
    <s v="Subdirección Estratégica y de Coordinación Bomberil "/>
    <s v=" PETICION DE INTERES GENERAL"/>
    <n v="30"/>
    <s v=" 20213800105412"/>
    <s v=" 2021-09-28"/>
    <m/>
    <m/>
    <m/>
    <s v="En proceso"/>
    <s v="A hoy 25/10/2021 van 18 días"/>
    <m/>
    <m/>
    <m/>
    <m/>
    <s v="Fecha de vencimiento: 10/11/2021."/>
  </r>
  <r>
    <x v="0"/>
    <x v="0"/>
    <s v="Cundinamarca"/>
    <s v=" GOBERNACION DE CUNDINAMARCA"/>
    <s v="Entidad Territorial"/>
    <x v="3"/>
    <s v=" CAC. SOLICITUD DESIGNACIÃ“N DE UN DELEGADO"/>
    <s v=" Luis Alberto Valencia Pulido"/>
    <s v="Área Cenrtral de Referencia Bomberil"/>
    <s v="Subdirección Estratégica y de Coordinación Bomberil "/>
    <s v=" PETICIÓN DE DOCUMENTOS E INFORMACIÓN"/>
    <n v="20"/>
    <s v=" 20213800105432"/>
    <s v=" 2021-09-28"/>
    <m/>
    <m/>
    <m/>
    <s v="En proceso"/>
    <s v="A hoy 25/10/2021 van 20 días"/>
    <m/>
    <m/>
    <m/>
    <m/>
    <s v="Fecha de vencimiento: 26/10/2021."/>
  </r>
  <r>
    <x v="0"/>
    <x v="0"/>
    <s v="Boyacá"/>
    <s v=" ALCALDIA PAJARITO BOYACA PERSONERIA MUNICIPAL"/>
    <s v="Entidad Territorial"/>
    <x v="2"/>
    <s v=" CAC. OFICIO 2021EE10213 Traslado por competencia â€” DERECHO DE PETICIÃ“N PMP-GD-2021-013-002-009. RADICADO UNGRD 2021 ER09872"/>
    <s v=" Andrea Bibiana Castañeda Duran"/>
    <s v="Formulación, Actualización y Acompañamiento Normativo y Operativo"/>
    <s v="Subdirección Estratégica y de Coordinación Bomberil "/>
    <s v=" PETICION DE INTERES GENERAL"/>
    <n v="30"/>
    <s v=" 20213800105482"/>
    <s v=" 2021-09-28"/>
    <m/>
    <m/>
    <m/>
    <s v="En proceso"/>
    <s v="A hoy 25/10/2021 van 19 días"/>
    <m/>
    <m/>
    <m/>
    <m/>
    <s v="Fecha de vencimiento: 11/11/2021."/>
  </r>
  <r>
    <x v="0"/>
    <x v="2"/>
    <s v="Nariño"/>
    <s v=" ALCALDíA MUNICIPAL DE PUPIALES - NARIÃ‘O"/>
    <s v="Entidad Territorial"/>
    <x v="2"/>
    <s v=" RD: PRESENTACIÃ“N Y SOLICITUD DE RECURSOS ESTACIÃ“N DE BOMBEROS"/>
    <s v=" Yerky Sneider Garavito Cancelado"/>
    <s v="Subdirección Administrativa y Financiera"/>
    <s v="Subdirección Administrativa y Financiera "/>
    <s v=" PETICION DE INTERES GENERAL"/>
    <n v="30"/>
    <s v=" 20213800105502"/>
    <s v=" 2021-09-28"/>
    <m/>
    <m/>
    <m/>
    <s v="En proceso"/>
    <s v="A hoy 25/10/2021 van 19 días"/>
    <m/>
    <m/>
    <m/>
    <m/>
    <s v="Fecha de vencimiento: 11/11/2021."/>
  </r>
  <r>
    <x v="0"/>
    <x v="0"/>
    <s v="Vichada"/>
    <s v=" MAURICIO PINO MARIN"/>
    <s v="Persona Natural"/>
    <x v="0"/>
    <s v=" CAC. DEFENSORIA DEL PUEBLO : Remision de comunicacion numero 20210060363552131."/>
    <s v=" Liz Margaret Ãlvarez calderon"/>
    <s v="Inpección, Vigilancia y Control"/>
    <s v="Subdirección Estratégica y de Coordinación Bomberil "/>
    <s v=" PETICION DE INTERES GENERAL"/>
    <n v="30"/>
    <s v=" 20213800105512"/>
    <s v=" 2021-09-28"/>
    <m/>
    <m/>
    <m/>
    <s v="En proceso"/>
    <s v="A hoy 25/10/2021 van 19 días"/>
    <m/>
    <m/>
    <m/>
    <m/>
    <s v="Fecha de vencimiento: 11/11/2021."/>
  </r>
  <r>
    <x v="0"/>
    <x v="0"/>
    <s v="Córdoba"/>
    <s v=" LUIS ERNESTO PORRAS"/>
    <s v="Persona Natural"/>
    <x v="5"/>
    <s v=" CAC. ENVIO OFICIO INFORMANDO INRREGULARIDADES EN CONVENIO 005- DE 2021."/>
    <s v=" Jorge Restrepo Sanguino"/>
    <s v="Formulación, Actualización y Acompañamiento Normativo y Operativo"/>
    <s v="Subdirección Estratégica y de Coordinación Bomberil "/>
    <s v=" PETICION DE INTERES GENERAL"/>
    <n v="30"/>
    <s v=" 20213800105522"/>
    <s v=" 2021-09-28"/>
    <m/>
    <m/>
    <m/>
    <s v="En proceso"/>
    <s v="A hoy 25/10/2021 van 19 días"/>
    <m/>
    <m/>
    <m/>
    <m/>
    <s v="Fecha de vencimiento: 11/11/2021."/>
  </r>
  <r>
    <x v="0"/>
    <x v="0"/>
    <s v="Meta"/>
    <s v=" DEMET NOTIFICACION"/>
    <s v="Entidad Publica"/>
    <x v="0"/>
    <s v=" CAC.Remito oficio No. J8AOV-2021-000207"/>
    <s v=" Carlos Armando Lopez Barrera"/>
    <s v="Oficina Asesora Juridica"/>
    <s v="Dirección General"/>
    <s v=" PETICION ENTRE AUTORIDADES"/>
    <n v="10"/>
    <s v=" 20213800105582"/>
    <s v=" 2021-09-28"/>
    <n v="20211200024851"/>
    <d v="2021-10-11T00:00:00"/>
    <n v="9"/>
    <s v="Cumplido"/>
    <m/>
    <d v="2021-10-11T00:00:00"/>
    <s v="PDF"/>
    <s v="SI"/>
    <s v="N/A"/>
    <m/>
  </r>
  <r>
    <x v="0"/>
    <x v="0"/>
    <s v="Tolima"/>
    <s v=" JHON FREDY SEGURA PINEDA"/>
    <s v="Persona Natural"/>
    <x v="0"/>
    <s v=" CAC. DERECHO DE PETICIÓN"/>
    <s v=" Andrés Fernando Muñoz Cabrera"/>
    <s v="Fortalecimiento Bomberil para la Respuesta"/>
    <s v="Subdirección Estratégica y de Coordinación Bomberil "/>
    <s v=" PETICION DE INTERES PARTICULAR"/>
    <n v="30"/>
    <s v=" 20213800105592"/>
    <s v=" 2021-09-28"/>
    <m/>
    <m/>
    <m/>
    <s v="En proceso"/>
    <s v="A hoy 25/10/2021 van 19 días"/>
    <m/>
    <m/>
    <m/>
    <m/>
    <s v="Fecha de vencimiento: 11/11/2021."/>
  </r>
  <r>
    <x v="0"/>
    <x v="2"/>
    <s v="Nariño"/>
    <s v=" CUERPO DE BOMBEROS VOLUNTARIOS DE TUQUERRES - NARIÃ‘O"/>
    <s v="Entidad Bomberil"/>
    <x v="2"/>
    <s v=" RD. Proyecto kit para la preparación y atención de rescates - especialidad rescate vehicular."/>
    <s v=" Andrés Fernando Muñoz Cabrera"/>
    <s v="Fortalecimiento Bomberil para la Respuesta"/>
    <s v="Subdirección Estratégica y de Coordinación Bomberil "/>
    <s v=" PETICION DE INTERES GENERAL"/>
    <n v="30"/>
    <s v=" 20213800105612"/>
    <s v=" 2021-09-29"/>
    <m/>
    <m/>
    <m/>
    <s v="En proceso"/>
    <s v="A hoy 25/10/2021  van 18 días"/>
    <m/>
    <m/>
    <m/>
    <m/>
    <s v="Fecha de vencimiento: 12/11/2021."/>
  </r>
  <r>
    <x v="0"/>
    <x v="2"/>
    <s v="Nariño"/>
    <s v=" CUERPO DE BOMBEROS VOLUNTARIOS DE TUQUERRES - NARIÃ‘O"/>
    <s v="Entidad Bomberil"/>
    <x v="2"/>
    <s v=" RD. Proyecto kits para la preparación y atención de rescate en todas sus modalidades - especialidad rescate vertical."/>
    <s v=" Andrés Fernando Muñoz Cabrera"/>
    <s v="Fortalecimiento Bomberil para la Respuesta"/>
    <s v="Subdirección Estratégica y de Coordinación Bomberil "/>
    <s v=" PETICION DE INTERES GENERAL"/>
    <n v="30"/>
    <s v=" 20213800105622"/>
    <s v=" 2021-09-29"/>
    <m/>
    <m/>
    <m/>
    <s v="En proceso"/>
    <s v="A hoy 25/10/2021  van 18 días"/>
    <m/>
    <m/>
    <m/>
    <m/>
    <s v="Fecha de vencimiento: 12/11/2021."/>
  </r>
  <r>
    <x v="0"/>
    <x v="0"/>
    <s v="Boyacá"/>
    <s v=" CUERPO DE BOMBEROS VOLUNTARIOS DE SOGAMOSO"/>
    <s v="Entidad Bomberil"/>
    <x v="0"/>
    <s v=" CAC. INFORMACION PARA AFILIACION ARL BOMBEROS VOLUNTARIOS"/>
    <s v=" Jiud Magnoly Gaviria Narvaez"/>
    <s v="Área Cenrtral de Referencia Bomberil"/>
    <s v="Subdirección Estratégica y de Coordinación Bomberil "/>
    <s v=" PETICIÓN DE DOCUMENTOS E INFORMACIÓN"/>
    <n v="20"/>
    <s v=" 20213800105712"/>
    <s v=" 2021-09-29"/>
    <m/>
    <d v="2021-10-13T00:00:00"/>
    <n v="18"/>
    <s v="Cumplido"/>
    <s v="ANOTACIÓN ORFEO:  Se da respuesta a través del correo de Tatiana Herrera el día 13/10/2021."/>
    <s v="N/A"/>
    <s v="N/A"/>
    <s v="SI"/>
    <s v="N/A"/>
    <s v="No dejan trazabilidad del correo electrónico"/>
  </r>
  <r>
    <x v="0"/>
    <x v="0"/>
    <s v="Sucre"/>
    <s v=" ALCALDIA MUNICIPAL DE GALERAS SUCRE"/>
    <s v="Entidad Territorial"/>
    <x v="2"/>
    <s v=" CAC. 20213800104952 CBV de Galeras Sucre PeticiÃ³n Delegado departamental"/>
    <s v=" Andrés Fernando Muñoz Cabrera"/>
    <s v="Fortalecimiento Bomberil para la Respuesta"/>
    <s v="Subdirección Estratégica y de Coordinación Bomberil "/>
    <s v=" PETICION DE INTERES GENERAL"/>
    <n v="30"/>
    <s v=" 20213800105762"/>
    <s v=" 2021-09-29"/>
    <m/>
    <m/>
    <m/>
    <s v="En proceso"/>
    <s v="A hoy 25/10/2021  van 18 días"/>
    <m/>
    <m/>
    <m/>
    <m/>
    <s v="Fecha de vencimiento: 12/11/2021."/>
  </r>
  <r>
    <x v="0"/>
    <x v="0"/>
    <s v="Cesar"/>
    <s v=" CUERPO DE BOMBEROS VOLUNTARIOS DE BOSCONIA"/>
    <s v="Entidad Bomberil"/>
    <x v="0"/>
    <s v=" CI. CERTIFICACION PERSONAL ACTIVO"/>
    <s v=" Luis Alberto Valencia Pulido"/>
    <s v="Área Cenrtral de Referencia Bomberil"/>
    <s v="Subdirección Estratégica y de Coordinación Bomberil "/>
    <s v=" PETICIÓN DE DOCUMENTOS E INFORMACIÓN"/>
    <n v="20"/>
    <s v=" 20213800105842"/>
    <s v=" 2021-09-30"/>
    <n v="2021210025021"/>
    <d v="2021-10-21T00:00:00"/>
    <n v="14"/>
    <s v="Cumplido"/>
    <m/>
    <s v="N/A"/>
    <s v="Word"/>
    <s v="SI"/>
    <s v="N/A"/>
    <s v="La respuesta no se encuentra digitalizada."/>
  </r>
  <r>
    <x v="0"/>
    <x v="0"/>
    <s v="Cundinamarca"/>
    <s v=" CUERPO DE BOMBEROS DE CACHIPAY"/>
    <s v="Entidad Bomberil"/>
    <x v="2"/>
    <s v=" CAC. Donacion Lote"/>
    <s v=" Andrea Bibiana Castañeda Duran"/>
    <s v="Formulación, Actualización y Acompañamiento Normativo y Operativo"/>
    <s v="Subdirección Estratégica y de Coordinación Bomberil "/>
    <s v=" PETICION DE INTERES GENERAL"/>
    <n v="30"/>
    <s v=" 20213800105852"/>
    <s v=" 2021-09-30"/>
    <m/>
    <m/>
    <m/>
    <s v="En proceso"/>
    <s v="A hoy 25/10/2021 van 18 días"/>
    <m/>
    <m/>
    <m/>
    <m/>
    <s v="Fecha de vencimiento: 12/11/2021."/>
  </r>
  <r>
    <x v="0"/>
    <x v="0"/>
    <s v="Bogotá"/>
    <s v=" MINISTERIO DEL INTEROR VICEMINISTERIO DE RELACIONES POLÃTICAS"/>
    <s v="Entidad Publica"/>
    <x v="3"/>
    <s v=" CI. OFI2021-27662-DVR-3000 Cp Charles Benavides y OFI2021-14776 Cp Charles Benavides - Traslado OFI21-00068941 / IDM: Solicitud InclusiÃ³n en salario mÃ­nimo vital para bomberos voluntarios de Colombia."/>
    <s v=" Andrea Bibiana Castañeda Duran"/>
    <s v="Formulación, Actualización y Acompañamiento Normativo y Operativo"/>
    <s v="Subdirección Estratégica y de Coordinación Bomberil "/>
    <s v=" PETICION DE INTERES GENERAL"/>
    <n v="30"/>
    <s v=" 20213800105952"/>
    <s v=" 2021-09-30"/>
    <m/>
    <m/>
    <m/>
    <s v="En proceso"/>
    <s v="A hoy 25/10/2021 van 17 días"/>
    <m/>
    <m/>
    <m/>
    <m/>
    <s v="Fecha de vencimiento: 11/11/2021."/>
  </r>
  <r>
    <x v="0"/>
    <x v="2"/>
    <s v="Caldas"/>
    <s v=" CUERPO DE BOMBEROS VOLUNTARIOS DE MANZANARES"/>
    <s v="Entidad Bomberil"/>
    <x v="2"/>
    <s v=" RD. RemisiÃ³n Proyecto de InversiÃ³n y Fortalecimiento CBV de Manzanares - Caldas"/>
    <s v=" Andrés Fernando Muñoz Cabrera"/>
    <s v="Fortalecimiento Bomberil para la Respuesta"/>
    <s v="Subdirección Estratégica y de Coordinación Bomberil "/>
    <s v=" PETICION DE INTERES GENERAL"/>
    <n v="30"/>
    <s v="20213800105982"/>
    <s v=" 2021-09-30"/>
    <m/>
    <m/>
    <m/>
    <s v="En proceso"/>
    <s v="A hoy 25/10/2021 van 18 días"/>
    <m/>
    <m/>
    <m/>
    <m/>
    <s v="Fecha de vencimiento: 12/11/202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 dinámica3" cacheId="52"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24">
  <location ref="A49:B54" firstHeaderRow="1" firstDataRow="1" firstDataCol="1"/>
  <pivotFields count="24">
    <pivotField showAll="0"/>
    <pivotField showAll="0"/>
    <pivotField showAll="0"/>
    <pivotField showAll="0"/>
    <pivotField showAll="0"/>
    <pivotField showAll="0"/>
    <pivotField showAll="0"/>
    <pivotField showAll="0"/>
    <pivotField showAll="0"/>
    <pivotField showAll="0">
      <items count="4">
        <item x="1"/>
        <item x="0"/>
        <item x="2"/>
        <item t="default"/>
      </items>
    </pivotField>
    <pivotField axis="axisRow" dataField="1" showAll="0">
      <items count="5">
        <item x="2"/>
        <item x="1"/>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5">
    <i>
      <x/>
    </i>
    <i>
      <x v="1"/>
    </i>
    <i>
      <x v="2"/>
    </i>
    <i>
      <x v="3"/>
    </i>
    <i t="grand">
      <x/>
    </i>
  </rowItems>
  <colItems count="1">
    <i/>
  </colItems>
  <dataFields count="1">
    <dataField name="Cuenta de Tipo de petición" fld="10" subtotal="count" baseField="0" baseItem="0"/>
  </dataFields>
  <formats count="20">
    <format dxfId="19">
      <pivotArea field="10" type="button" dataOnly="0" labelOnly="1" outline="0" axis="axisRow" fieldPosition="0"/>
    </format>
    <format dxfId="18">
      <pivotArea dataOnly="0" labelOnly="1" grandRow="1" outline="0" fieldPosition="0"/>
    </format>
    <format dxfId="17">
      <pivotArea type="all" dataOnly="0" outline="0" fieldPosition="0"/>
    </format>
    <format dxfId="16">
      <pivotArea outline="0" collapsedLevelsAreSubtotals="1" fieldPosition="0"/>
    </format>
    <format dxfId="15">
      <pivotArea field="10" type="button" dataOnly="0" labelOnly="1" outline="0" axis="axisRow" fieldPosition="0"/>
    </format>
    <format dxfId="14">
      <pivotArea dataOnly="0" labelOnly="1" outline="0" axis="axisValues" fieldPosition="0"/>
    </format>
    <format dxfId="13">
      <pivotArea dataOnly="0" labelOnly="1" fieldPosition="0">
        <references count="1">
          <reference field="10" count="0"/>
        </references>
      </pivotArea>
    </format>
    <format dxfId="12">
      <pivotArea dataOnly="0" labelOnly="1" grandRow="1" outline="0" fieldPosition="0"/>
    </format>
    <format dxfId="11">
      <pivotArea type="all" dataOnly="0" outline="0" fieldPosition="0"/>
    </format>
    <format dxfId="10">
      <pivotArea outline="0" collapsedLevelsAreSubtotals="1" fieldPosition="0"/>
    </format>
    <format dxfId="9">
      <pivotArea field="10" type="button" dataOnly="0" labelOnly="1" outline="0" axis="axisRow" fieldPosition="0"/>
    </format>
    <format dxfId="8">
      <pivotArea dataOnly="0" labelOnly="1" outline="0" axis="axisValues" fieldPosition="0"/>
    </format>
    <format dxfId="7">
      <pivotArea dataOnly="0" labelOnly="1" fieldPosition="0">
        <references count="1">
          <reference field="10" count="0"/>
        </references>
      </pivotArea>
    </format>
    <format dxfId="6">
      <pivotArea dataOnly="0" labelOnly="1" grandRow="1" outline="0" fieldPosition="0"/>
    </format>
    <format dxfId="5">
      <pivotArea collapsedLevelsAreSubtotals="1" fieldPosition="0">
        <references count="1">
          <reference field="10" count="0"/>
        </references>
      </pivotArea>
    </format>
    <format dxfId="4">
      <pivotArea collapsedLevelsAreSubtotals="1" fieldPosition="0">
        <references count="1">
          <reference field="10" count="0"/>
        </references>
      </pivotArea>
    </format>
    <format dxfId="3">
      <pivotArea collapsedLevelsAreSubtotals="1" fieldPosition="0">
        <references count="1">
          <reference field="10" count="1">
            <x v="1"/>
          </reference>
        </references>
      </pivotArea>
    </format>
    <format dxfId="2">
      <pivotArea collapsedLevelsAreSubtotals="1" fieldPosition="0">
        <references count="1">
          <reference field="10" count="1">
            <x v="0"/>
          </reference>
        </references>
      </pivotArea>
    </format>
    <format dxfId="1">
      <pivotArea collapsedLevelsAreSubtotals="1" fieldPosition="0">
        <references count="1">
          <reference field="10" count="1">
            <x v="2"/>
          </reference>
        </references>
      </pivotArea>
    </format>
    <format dxfId="0">
      <pivotArea collapsedLevelsAreSubtotals="1" fieldPosition="0">
        <references count="1">
          <reference field="10" count="3">
            <x v="0"/>
            <x v="1"/>
            <x v="2"/>
          </reference>
        </references>
      </pivotArea>
    </format>
  </formats>
  <chartFormats count="1">
    <chartFormat chart="1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4" cacheId="52"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11">
  <location ref="A62:B64" firstHeaderRow="1" firstDataRow="1" firstDataCol="1"/>
  <pivotFields count="24">
    <pivotField axis="axisRow" dataField="1" showAll="0">
      <items count="2">
        <item x="0"/>
        <item t="default"/>
      </items>
    </pivotField>
    <pivotField showAll="0"/>
    <pivotField showAll="0"/>
    <pivotField showAll="0"/>
    <pivotField showAll="0"/>
    <pivotField showAll="0"/>
    <pivotField showAll="0"/>
    <pivotField showAll="0"/>
    <pivotField showAll="0"/>
    <pivotField showAll="0">
      <items count="4">
        <item x="1"/>
        <item x="0"/>
        <item x="2"/>
        <item t="default"/>
      </items>
    </pivotField>
    <pivotField showAll="0">
      <items count="5">
        <item x="2"/>
        <item x="1"/>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2">
    <i>
      <x/>
    </i>
    <i t="grand">
      <x/>
    </i>
  </rowItems>
  <colItems count="1">
    <i/>
  </colItems>
  <dataFields count="1">
    <dataField name="Cuenta de Canal Oficial de Entrada" fld="0" subtotal="count" baseField="0" baseItem="0"/>
  </dataFields>
  <formats count="14">
    <format dxfId="33">
      <pivotArea field="0" type="button" dataOnly="0" labelOnly="1" outline="0" axis="axisRow" fieldPosition="0"/>
    </format>
    <format dxfId="32">
      <pivotArea type="all" dataOnly="0" outline="0" fieldPosition="0"/>
    </format>
    <format dxfId="31">
      <pivotArea outline="0" collapsedLevelsAreSubtotals="1" fieldPosition="0"/>
    </format>
    <format dxfId="30">
      <pivotArea field="0" type="button" dataOnly="0" labelOnly="1" outline="0" axis="axisRow" fieldPosition="0"/>
    </format>
    <format dxfId="29">
      <pivotArea dataOnly="0" labelOnly="1" outline="0" axis="axisValues" fieldPosition="0"/>
    </format>
    <format dxfId="28">
      <pivotArea dataOnly="0" labelOnly="1" fieldPosition="0">
        <references count="1">
          <reference field="0" count="0"/>
        </references>
      </pivotArea>
    </format>
    <format dxfId="27">
      <pivotArea dataOnly="0" labelOnly="1" grandRow="1" outline="0" fieldPosition="0"/>
    </format>
    <format dxfId="26">
      <pivotArea dataOnly="0" labelOnly="1" grandRow="1" outline="0" fieldPosition="0"/>
    </format>
    <format dxfId="25">
      <pivotArea collapsedLevelsAreSubtotals="1" fieldPosition="0">
        <references count="1">
          <reference field="0" count="0"/>
        </references>
      </pivotArea>
    </format>
    <format dxfId="24">
      <pivotArea field="0" type="button" dataOnly="0" labelOnly="1" outline="0" axis="axisRow" fieldPosition="0"/>
    </format>
    <format dxfId="23">
      <pivotArea dataOnly="0" labelOnly="1" outline="0" axis="axisValues" fieldPosition="0"/>
    </format>
    <format dxfId="22">
      <pivotArea dataOnly="0" labelOnly="1" fieldPosition="0">
        <references count="1">
          <reference field="0" count="0"/>
        </references>
      </pivotArea>
    </format>
    <format dxfId="21">
      <pivotArea collapsedLevelsAreSubtotals="1" fieldPosition="0">
        <references count="1">
          <reference field="0" count="0"/>
        </references>
      </pivotArea>
    </format>
    <format dxfId="20">
      <pivotArea collapsedLevelsAreSubtotals="1" fieldPosition="0">
        <references count="1">
          <reference field="0" count="0"/>
        </references>
      </pivotArea>
    </format>
  </formats>
  <chartFormats count="2">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0"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11" cacheId="53"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44:B146" firstHeaderRow="1" firstDataRow="1" firstDataCol="1"/>
  <pivotFields count="24">
    <pivotField axis="axisRow" dataField="1" showAll="0">
      <items count="2">
        <item x="0"/>
        <item t="default"/>
      </items>
    </pivotField>
    <pivotField showAll="0"/>
    <pivotField showAll="0"/>
    <pivotField showAll="0"/>
    <pivotField showAll="0"/>
    <pivotField showAll="0">
      <items count="7">
        <item x="1"/>
        <item x="2"/>
        <item x="5"/>
        <item x="3"/>
        <item x="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2">
    <i>
      <x/>
    </i>
    <i t="grand">
      <x/>
    </i>
  </rowItems>
  <colItems count="1">
    <i/>
  </colItems>
  <dataFields count="1">
    <dataField name="Cuenta de Canal Oficial de Entrada" fld="0" subtotal="count" baseField="0" baseItem="0"/>
  </dataFields>
  <formats count="17">
    <format dxfId="50">
      <pivotArea field="0" type="button" dataOnly="0" labelOnly="1" outline="0" axis="axisRow" fieldPosition="0"/>
    </format>
    <format dxfId="49">
      <pivotArea dataOnly="0" labelOnly="1" grandRow="1" outline="0" fieldPosition="0"/>
    </format>
    <format dxfId="48">
      <pivotArea collapsedLevelsAreSubtotals="1" fieldPosition="0">
        <references count="1">
          <reference field="0" count="0"/>
        </references>
      </pivotArea>
    </format>
    <format dxfId="47">
      <pivotArea type="all" dataOnly="0" outline="0" fieldPosition="0"/>
    </format>
    <format dxfId="46">
      <pivotArea outline="0" collapsedLevelsAreSubtotals="1" fieldPosition="0"/>
    </format>
    <format dxfId="45">
      <pivotArea field="0" type="button" dataOnly="0" labelOnly="1" outline="0" axis="axisRow" fieldPosition="0"/>
    </format>
    <format dxfId="44">
      <pivotArea dataOnly="0" labelOnly="1" outline="0" axis="axisValues" fieldPosition="0"/>
    </format>
    <format dxfId="43">
      <pivotArea dataOnly="0" labelOnly="1" fieldPosition="0">
        <references count="1">
          <reference field="0" count="0"/>
        </references>
      </pivotArea>
    </format>
    <format dxfId="42">
      <pivotArea dataOnly="0" labelOnly="1" grandRow="1" outline="0" fieldPosition="0"/>
    </format>
    <format dxfId="41">
      <pivotArea collapsedLevelsAreSubtotals="1" fieldPosition="0">
        <references count="1">
          <reference field="0" count="0"/>
        </references>
      </pivotArea>
    </format>
    <format dxfId="40">
      <pivotArea dataOnly="0" labelOnly="1" fieldPosition="0">
        <references count="1">
          <reference field="0" count="0"/>
        </references>
      </pivotArea>
    </format>
    <format dxfId="39">
      <pivotArea type="all" dataOnly="0" outline="0" fieldPosition="0"/>
    </format>
    <format dxfId="38">
      <pivotArea outline="0" collapsedLevelsAreSubtotals="1" fieldPosition="0"/>
    </format>
    <format dxfId="37">
      <pivotArea field="0" type="button" dataOnly="0" labelOnly="1" outline="0" axis="axisRow" fieldPosition="0"/>
    </format>
    <format dxfId="36">
      <pivotArea dataOnly="0" labelOnly="1" outline="0" axis="axisValues" fieldPosition="0"/>
    </format>
    <format dxfId="35">
      <pivotArea dataOnly="0" labelOnly="1" fieldPosition="0">
        <references count="1">
          <reference field="0" count="0"/>
        </references>
      </pivotArea>
    </format>
    <format dxfId="34">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6" cacheId="52"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9">
  <location ref="A92:B119" firstHeaderRow="1" firstDataRow="1" firstDataCol="1"/>
  <pivotFields count="24">
    <pivotField showAll="0"/>
    <pivotField showAll="0"/>
    <pivotField axis="axisRow" dataField="1" showAll="0">
      <items count="27">
        <item x="4"/>
        <item x="6"/>
        <item x="3"/>
        <item x="1"/>
        <item x="2"/>
        <item x="18"/>
        <item x="5"/>
        <item x="9"/>
        <item x="11"/>
        <item x="23"/>
        <item x="25"/>
        <item x="0"/>
        <item x="21"/>
        <item x="17"/>
        <item x="15"/>
        <item x="12"/>
        <item x="13"/>
        <item x="14"/>
        <item x="20"/>
        <item x="24"/>
        <item x="16"/>
        <item x="8"/>
        <item x="19"/>
        <item x="7"/>
        <item x="22"/>
        <item x="10"/>
        <item t="default"/>
      </items>
    </pivotField>
    <pivotField showAll="0"/>
    <pivotField showAll="0">
      <items count="6">
        <item x="2"/>
        <item x="0"/>
        <item x="1"/>
        <item x="4"/>
        <item x="3"/>
        <item t="default"/>
      </items>
    </pivotField>
    <pivotField showAll="0"/>
    <pivotField showAll="0"/>
    <pivotField showAll="0"/>
    <pivotField showAll="0"/>
    <pivotField showAll="0">
      <items count="4">
        <item x="1"/>
        <item x="0"/>
        <item x="2"/>
        <item t="default"/>
      </items>
    </pivotField>
    <pivotField showAll="0">
      <items count="5">
        <item x="2"/>
        <item x="1"/>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Items count="1">
    <i/>
  </colItems>
  <dataFields count="1">
    <dataField name="Cuenta de Departamento" fld="2" subtotal="count" baseField="0" baseItem="0"/>
  </dataFields>
  <formats count="16">
    <format dxfId="66">
      <pivotArea field="2" type="button" dataOnly="0" labelOnly="1" outline="0" axis="axisRow" fieldPosition="0"/>
    </format>
    <format dxfId="65">
      <pivotArea dataOnly="0" labelOnly="1" grandRow="1" outline="0" fieldPosition="0"/>
    </format>
    <format dxfId="64">
      <pivotArea type="all" dataOnly="0" outline="0" fieldPosition="0"/>
    </format>
    <format dxfId="63">
      <pivotArea outline="0" collapsedLevelsAreSubtotals="1" fieldPosition="0"/>
    </format>
    <format dxfId="62">
      <pivotArea field="2" type="button" dataOnly="0" labelOnly="1" outline="0" axis="axisRow" fieldPosition="0"/>
    </format>
    <format dxfId="61">
      <pivotArea dataOnly="0" labelOnly="1" outline="0" axis="axisValues" fieldPosition="0"/>
    </format>
    <format dxfId="60">
      <pivotArea dataOnly="0" labelOnly="1" fieldPosition="0">
        <references count="1">
          <reference field="2" count="0"/>
        </references>
      </pivotArea>
    </format>
    <format dxfId="59">
      <pivotArea dataOnly="0" labelOnly="1" grandRow="1" outline="0" fieldPosition="0"/>
    </format>
    <format dxfId="58">
      <pivotArea type="all" dataOnly="0" outline="0" fieldPosition="0"/>
    </format>
    <format dxfId="57">
      <pivotArea outline="0" collapsedLevelsAreSubtotals="1" fieldPosition="0"/>
    </format>
    <format dxfId="56">
      <pivotArea field="2" type="button" dataOnly="0" labelOnly="1" outline="0" axis="axisRow" fieldPosition="0"/>
    </format>
    <format dxfId="55">
      <pivotArea dataOnly="0" labelOnly="1" outline="0" axis="axisValues" fieldPosition="0"/>
    </format>
    <format dxfId="54">
      <pivotArea dataOnly="0" labelOnly="1" fieldPosition="0">
        <references count="1">
          <reference field="2" count="0"/>
        </references>
      </pivotArea>
    </format>
    <format dxfId="53">
      <pivotArea dataOnly="0" labelOnly="1" grandRow="1" outline="0" fieldPosition="0"/>
    </format>
    <format dxfId="52">
      <pivotArea collapsedLevelsAreSubtotals="1" fieldPosition="0">
        <references count="1">
          <reference field="2" count="0"/>
        </references>
      </pivotArea>
    </format>
    <format dxfId="51">
      <pivotArea collapsedLevelsAreSubtotals="1" fieldPosition="0">
        <references count="1">
          <reference field="2" count="0"/>
        </references>
      </pivotArea>
    </format>
  </formats>
  <chartFormats count="1">
    <chartFormat chart="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1" cacheId="52"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1">
  <location ref="A3:B7" firstHeaderRow="1" firstDataRow="1" firstDataCol="1"/>
  <pivotFields count="24">
    <pivotField showAll="0"/>
    <pivotField showAll="0"/>
    <pivotField showAll="0"/>
    <pivotField showAll="0"/>
    <pivotField showAll="0"/>
    <pivotField showAll="0"/>
    <pivotField showAll="0"/>
    <pivotField showAll="0"/>
    <pivotField showAll="0"/>
    <pivotField axis="axisRow" dataField="1" showAll="0">
      <items count="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4">
    <i>
      <x/>
    </i>
    <i>
      <x v="1"/>
    </i>
    <i>
      <x v="2"/>
    </i>
    <i t="grand">
      <x/>
    </i>
  </rowItems>
  <colItems count="1">
    <i/>
  </colItems>
  <dataFields count="1">
    <dataField name="Cuenta de Dependencia" fld="9" subtotal="count" baseField="0" baseItem="0"/>
  </dataFields>
  <formats count="16">
    <format dxfId="82">
      <pivotArea field="9" type="button" dataOnly="0" labelOnly="1" outline="0" axis="axisRow" fieldPosition="0"/>
    </format>
    <format dxfId="81">
      <pivotArea dataOnly="0" labelOnly="1" grandRow="1" outline="0" fieldPosition="0"/>
    </format>
    <format dxfId="80">
      <pivotArea type="all" dataOnly="0" outline="0" fieldPosition="0"/>
    </format>
    <format dxfId="79">
      <pivotArea outline="0" collapsedLevelsAreSubtotals="1" fieldPosition="0"/>
    </format>
    <format dxfId="78">
      <pivotArea field="9" type="button" dataOnly="0" labelOnly="1" outline="0" axis="axisRow" fieldPosition="0"/>
    </format>
    <format dxfId="77">
      <pivotArea dataOnly="0" labelOnly="1" outline="0" axis="axisValues" fieldPosition="0"/>
    </format>
    <format dxfId="76">
      <pivotArea dataOnly="0" labelOnly="1" fieldPosition="0">
        <references count="1">
          <reference field="9" count="0"/>
        </references>
      </pivotArea>
    </format>
    <format dxfId="75">
      <pivotArea dataOnly="0" labelOnly="1" grandRow="1" outline="0" fieldPosition="0"/>
    </format>
    <format dxfId="74">
      <pivotArea type="all" dataOnly="0" outline="0" fieldPosition="0"/>
    </format>
    <format dxfId="73">
      <pivotArea outline="0" collapsedLevelsAreSubtotals="1" fieldPosition="0"/>
    </format>
    <format dxfId="72">
      <pivotArea field="9" type="button" dataOnly="0" labelOnly="1" outline="0" axis="axisRow" fieldPosition="0"/>
    </format>
    <format dxfId="71">
      <pivotArea dataOnly="0" labelOnly="1" outline="0" axis="axisValues" fieldPosition="0"/>
    </format>
    <format dxfId="70">
      <pivotArea dataOnly="0" labelOnly="1" fieldPosition="0">
        <references count="1">
          <reference field="9" count="0"/>
        </references>
      </pivotArea>
    </format>
    <format dxfId="69">
      <pivotArea dataOnly="0" labelOnly="1" grandRow="1" outline="0" fieldPosition="0"/>
    </format>
    <format dxfId="68">
      <pivotArea collapsedLevelsAreSubtotals="1" fieldPosition="0">
        <references count="1">
          <reference field="9" count="0"/>
        </references>
      </pivotArea>
    </format>
    <format dxfId="67">
      <pivotArea collapsedLevelsAreSubtotals="1" fieldPosition="0">
        <references count="1">
          <reference field="9" count="0"/>
        </references>
      </pivotArea>
    </format>
  </format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9" count="1" selected="0">
            <x v="0"/>
          </reference>
        </references>
      </pivotArea>
    </chartFormat>
    <chartFormat chart="0" format="2">
      <pivotArea type="data" outline="0" fieldPosition="0">
        <references count="2">
          <reference field="4294967294" count="1" selected="0">
            <x v="0"/>
          </reference>
          <reference field="9" count="1" selected="0">
            <x v="1"/>
          </reference>
        </references>
      </pivotArea>
    </chartFormat>
    <chartFormat chart="0" format="3">
      <pivotArea type="data" outline="0" fieldPosition="0">
        <references count="2">
          <reference field="4294967294" count="1" selected="0">
            <x v="0"/>
          </reference>
          <reference field="9"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5" cacheId="52"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4">
  <location ref="A75:B81" firstHeaderRow="1" firstDataRow="1" firstDataCol="1"/>
  <pivotFields count="24">
    <pivotField showAll="0"/>
    <pivotField showAll="0"/>
    <pivotField showAll="0"/>
    <pivotField showAll="0"/>
    <pivotField axis="axisRow" dataField="1" showAll="0">
      <items count="6">
        <item x="2"/>
        <item x="0"/>
        <item x="1"/>
        <item x="4"/>
        <item x="3"/>
        <item t="default"/>
      </items>
    </pivotField>
    <pivotField showAll="0"/>
    <pivotField showAll="0"/>
    <pivotField showAll="0"/>
    <pivotField showAll="0"/>
    <pivotField showAll="0">
      <items count="4">
        <item x="1"/>
        <item x="0"/>
        <item x="2"/>
        <item t="default"/>
      </items>
    </pivotField>
    <pivotField showAll="0">
      <items count="5">
        <item x="2"/>
        <item x="1"/>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6">
    <i>
      <x/>
    </i>
    <i>
      <x v="1"/>
    </i>
    <i>
      <x v="2"/>
    </i>
    <i>
      <x v="3"/>
    </i>
    <i>
      <x v="4"/>
    </i>
    <i t="grand">
      <x/>
    </i>
  </rowItems>
  <colItems count="1">
    <i/>
  </colItems>
  <dataFields count="1">
    <dataField name="Cuenta de Naturaleza jurídica del peticionario" fld="4" subtotal="count" baseField="0" baseItem="0"/>
  </dataFields>
  <formats count="28">
    <format dxfId="110">
      <pivotArea field="4" type="button" dataOnly="0" labelOnly="1" outline="0" axis="axisRow" fieldPosition="0"/>
    </format>
    <format dxfId="109">
      <pivotArea dataOnly="0" labelOnly="1" grandRow="1" outline="0" fieldPosition="0"/>
    </format>
    <format dxfId="108">
      <pivotArea type="all" dataOnly="0" outline="0" fieldPosition="0"/>
    </format>
    <format dxfId="107">
      <pivotArea outline="0" collapsedLevelsAreSubtotals="1" fieldPosition="0"/>
    </format>
    <format dxfId="106">
      <pivotArea field="4" type="button" dataOnly="0" labelOnly="1" outline="0" axis="axisRow" fieldPosition="0"/>
    </format>
    <format dxfId="105">
      <pivotArea dataOnly="0" labelOnly="1" outline="0" axis="axisValues" fieldPosition="0"/>
    </format>
    <format dxfId="104">
      <pivotArea dataOnly="0" labelOnly="1" fieldPosition="0">
        <references count="1">
          <reference field="4" count="0"/>
        </references>
      </pivotArea>
    </format>
    <format dxfId="103">
      <pivotArea dataOnly="0" labelOnly="1" grandRow="1" outline="0" fieldPosition="0"/>
    </format>
    <format dxfId="102">
      <pivotArea type="all" dataOnly="0" outline="0" fieldPosition="0"/>
    </format>
    <format dxfId="101">
      <pivotArea outline="0" collapsedLevelsAreSubtotals="1" fieldPosition="0"/>
    </format>
    <format dxfId="100">
      <pivotArea field="4" type="button" dataOnly="0" labelOnly="1" outline="0" axis="axisRow" fieldPosition="0"/>
    </format>
    <format dxfId="99">
      <pivotArea dataOnly="0" labelOnly="1" outline="0" axis="axisValues" fieldPosition="0"/>
    </format>
    <format dxfId="98">
      <pivotArea dataOnly="0" labelOnly="1" fieldPosition="0">
        <references count="1">
          <reference field="4" count="0"/>
        </references>
      </pivotArea>
    </format>
    <format dxfId="97">
      <pivotArea dataOnly="0" labelOnly="1" grandRow="1" outline="0" fieldPosition="0"/>
    </format>
    <format dxfId="96">
      <pivotArea collapsedLevelsAreSubtotals="1" fieldPosition="0">
        <references count="1">
          <reference field="4" count="0"/>
        </references>
      </pivotArea>
    </format>
    <format dxfId="95">
      <pivotArea collapsedLevelsAreSubtotals="1" fieldPosition="0">
        <references count="1">
          <reference field="4" count="0"/>
        </references>
      </pivotArea>
    </format>
    <format dxfId="94">
      <pivotArea collapsedLevelsAreSubtotals="1" fieldPosition="0">
        <references count="1">
          <reference field="4" count="1">
            <x v="0"/>
          </reference>
        </references>
      </pivotArea>
    </format>
    <format dxfId="93">
      <pivotArea collapsedLevelsAreSubtotals="1" fieldPosition="0">
        <references count="1">
          <reference field="4" count="1">
            <x v="2"/>
          </reference>
        </references>
      </pivotArea>
    </format>
    <format dxfId="92">
      <pivotArea collapsedLevelsAreSubtotals="1" fieldPosition="0">
        <references count="1">
          <reference field="4" count="1">
            <x v="4"/>
          </reference>
        </references>
      </pivotArea>
    </format>
    <format dxfId="91">
      <pivotArea collapsedLevelsAreSubtotals="1" fieldPosition="0">
        <references count="1">
          <reference field="4" count="1">
            <x v="1"/>
          </reference>
        </references>
      </pivotArea>
    </format>
    <format dxfId="90">
      <pivotArea collapsedLevelsAreSubtotals="1" fieldPosition="0">
        <references count="1">
          <reference field="4" count="1">
            <x v="3"/>
          </reference>
        </references>
      </pivotArea>
    </format>
    <format dxfId="89">
      <pivotArea collapsedLevelsAreSubtotals="1" fieldPosition="0">
        <references count="1">
          <reference field="4" count="0"/>
        </references>
      </pivotArea>
    </format>
    <format dxfId="88">
      <pivotArea collapsedLevelsAreSubtotals="1" fieldPosition="0">
        <references count="1">
          <reference field="4" count="1">
            <x v="0"/>
          </reference>
        </references>
      </pivotArea>
    </format>
    <format dxfId="87">
      <pivotArea collapsedLevelsAreSubtotals="1" fieldPosition="0">
        <references count="1">
          <reference field="4" count="1">
            <x v="2"/>
          </reference>
        </references>
      </pivotArea>
    </format>
    <format dxfId="86">
      <pivotArea collapsedLevelsAreSubtotals="1" fieldPosition="0">
        <references count="1">
          <reference field="4" count="1">
            <x v="4"/>
          </reference>
        </references>
      </pivotArea>
    </format>
    <format dxfId="85">
      <pivotArea collapsedLevelsAreSubtotals="1" fieldPosition="0">
        <references count="1">
          <reference field="4" count="1">
            <x v="1"/>
          </reference>
        </references>
      </pivotArea>
    </format>
    <format dxfId="84">
      <pivotArea collapsedLevelsAreSubtotals="1" fieldPosition="0">
        <references count="1">
          <reference field="4" count="0"/>
        </references>
      </pivotArea>
    </format>
    <format dxfId="83">
      <pivotArea collapsedLevelsAreSubtotals="1" fieldPosition="0">
        <references count="1">
          <reference field="4" count="0"/>
        </references>
      </pivotArea>
    </format>
  </formats>
  <chartFormats count="6">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4" count="1" selected="0">
            <x v="0"/>
          </reference>
        </references>
      </pivotArea>
    </chartFormat>
    <chartFormat chart="1" format="2">
      <pivotArea type="data" outline="0" fieldPosition="0">
        <references count="2">
          <reference field="4294967294" count="1" selected="0">
            <x v="0"/>
          </reference>
          <reference field="4" count="1" selected="0">
            <x v="1"/>
          </reference>
        </references>
      </pivotArea>
    </chartFormat>
    <chartFormat chart="1" format="3">
      <pivotArea type="data" outline="0" fieldPosition="0">
        <references count="2">
          <reference field="4294967294" count="1" selected="0">
            <x v="0"/>
          </reference>
          <reference field="4" count="1" selected="0">
            <x v="2"/>
          </reference>
        </references>
      </pivotArea>
    </chartFormat>
    <chartFormat chart="1" format="4">
      <pivotArea type="data" outline="0" fieldPosition="0">
        <references count="2">
          <reference field="4294967294" count="1" selected="0">
            <x v="0"/>
          </reference>
          <reference field="4" count="1" selected="0">
            <x v="3"/>
          </reference>
        </references>
      </pivotArea>
    </chartFormat>
    <chartFormat chart="1" format="5">
      <pivotArea type="data" outline="0" fieldPosition="0">
        <references count="2">
          <reference field="4294967294" count="1" selected="0">
            <x v="0"/>
          </reference>
          <reference field="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 dinámica2" cacheId="52"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4">
  <location ref="A16:B21" firstHeaderRow="1" firstDataRow="1" firstDataCol="1"/>
  <pivotFields count="24">
    <pivotField showAll="0"/>
    <pivotField showAll="0"/>
    <pivotField showAll="0"/>
    <pivotField showAll="0"/>
    <pivotField showAll="0"/>
    <pivotField showAll="0"/>
    <pivotField showAll="0"/>
    <pivotField showAll="0"/>
    <pivotField showAll="0"/>
    <pivotField showAll="0">
      <items count="4">
        <item x="1"/>
        <item x="0"/>
        <item x="2"/>
        <item t="default"/>
      </items>
    </pivotField>
    <pivotField showAll="0"/>
    <pivotField showAll="0"/>
    <pivotField showAll="0"/>
    <pivotField showAll="0"/>
    <pivotField showAll="0"/>
    <pivotField showAll="0"/>
    <pivotField showAll="0"/>
    <pivotField axis="axisRow" dataField="1" showAll="0">
      <items count="5">
        <item x="0"/>
        <item x="1"/>
        <item x="3"/>
        <item x="2"/>
        <item t="default"/>
      </items>
    </pivotField>
    <pivotField showAll="0"/>
    <pivotField showAll="0"/>
    <pivotField showAll="0"/>
    <pivotField showAll="0"/>
    <pivotField showAll="0"/>
    <pivotField showAll="0"/>
  </pivotFields>
  <rowFields count="1">
    <field x="17"/>
  </rowFields>
  <rowItems count="5">
    <i>
      <x/>
    </i>
    <i>
      <x v="1"/>
    </i>
    <i>
      <x v="2"/>
    </i>
    <i>
      <x v="3"/>
    </i>
    <i t="grand">
      <x/>
    </i>
  </rowItems>
  <colItems count="1">
    <i/>
  </colItems>
  <dataFields count="1">
    <dataField name="Cuenta de Estado" fld="17" subtotal="count" baseField="0" baseItem="0"/>
  </dataFields>
  <formats count="24">
    <format dxfId="134">
      <pivotArea field="17" type="button" dataOnly="0" labelOnly="1" outline="0" axis="axisRow" fieldPosition="0"/>
    </format>
    <format dxfId="133">
      <pivotArea dataOnly="0" labelOnly="1" grandRow="1" outline="0" fieldPosition="0"/>
    </format>
    <format dxfId="132">
      <pivotArea type="all" dataOnly="0" outline="0" fieldPosition="0"/>
    </format>
    <format dxfId="131">
      <pivotArea outline="0" collapsedLevelsAreSubtotals="1" fieldPosition="0"/>
    </format>
    <format dxfId="130">
      <pivotArea field="17" type="button" dataOnly="0" labelOnly="1" outline="0" axis="axisRow" fieldPosition="0"/>
    </format>
    <format dxfId="129">
      <pivotArea dataOnly="0" labelOnly="1" outline="0" axis="axisValues" fieldPosition="0"/>
    </format>
    <format dxfId="128">
      <pivotArea dataOnly="0" labelOnly="1" fieldPosition="0">
        <references count="1">
          <reference field="17" count="0"/>
        </references>
      </pivotArea>
    </format>
    <format dxfId="127">
      <pivotArea dataOnly="0" labelOnly="1" grandRow="1" outline="0" fieldPosition="0"/>
    </format>
    <format dxfId="126">
      <pivotArea type="all" dataOnly="0" outline="0" fieldPosition="0"/>
    </format>
    <format dxfId="125">
      <pivotArea outline="0" collapsedLevelsAreSubtotals="1" fieldPosition="0"/>
    </format>
    <format dxfId="124">
      <pivotArea field="17" type="button" dataOnly="0" labelOnly="1" outline="0" axis="axisRow" fieldPosition="0"/>
    </format>
    <format dxfId="123">
      <pivotArea dataOnly="0" labelOnly="1" outline="0" axis="axisValues" fieldPosition="0"/>
    </format>
    <format dxfId="122">
      <pivotArea dataOnly="0" labelOnly="1" fieldPosition="0">
        <references count="1">
          <reference field="17" count="0"/>
        </references>
      </pivotArea>
    </format>
    <format dxfId="121">
      <pivotArea dataOnly="0" labelOnly="1" grandRow="1" outline="0" fieldPosition="0"/>
    </format>
    <format dxfId="120">
      <pivotArea outline="0" collapsedLevelsAreSubtotals="1" fieldPosition="0"/>
    </format>
    <format dxfId="119">
      <pivotArea outline="0" collapsedLevelsAreSubtotals="1" fieldPosition="0"/>
    </format>
    <format dxfId="118">
      <pivotArea collapsedLevelsAreSubtotals="1" fieldPosition="0">
        <references count="1">
          <reference field="17" count="1">
            <x v="0"/>
          </reference>
        </references>
      </pivotArea>
    </format>
    <format dxfId="117">
      <pivotArea collapsedLevelsAreSubtotals="1" fieldPosition="0">
        <references count="1">
          <reference field="17" count="1">
            <x v="1"/>
          </reference>
        </references>
      </pivotArea>
    </format>
    <format dxfId="116">
      <pivotArea collapsedLevelsAreSubtotals="1" fieldPosition="0">
        <references count="1">
          <reference field="17" count="1">
            <x v="3"/>
          </reference>
        </references>
      </pivotArea>
    </format>
    <format dxfId="115">
      <pivotArea collapsedLevelsAreSubtotals="1" fieldPosition="0">
        <references count="1">
          <reference field="17" count="0"/>
        </references>
      </pivotArea>
    </format>
    <format dxfId="114">
      <pivotArea collapsedLevelsAreSubtotals="1" fieldPosition="0">
        <references count="1">
          <reference field="17" count="1">
            <x v="0"/>
          </reference>
        </references>
      </pivotArea>
    </format>
    <format dxfId="113">
      <pivotArea collapsedLevelsAreSubtotals="1" fieldPosition="0">
        <references count="1">
          <reference field="17" count="1">
            <x v="3"/>
          </reference>
        </references>
      </pivotArea>
    </format>
    <format dxfId="112">
      <pivotArea collapsedLevelsAreSubtotals="1" fieldPosition="0">
        <references count="1">
          <reference field="17" count="1">
            <x v="1"/>
          </reference>
        </references>
      </pivotArea>
    </format>
    <format dxfId="111">
      <pivotArea collapsedLevelsAreSubtotals="1" fieldPosition="0">
        <references count="1">
          <reference field="17" count="0"/>
        </references>
      </pivotArea>
    </format>
  </formats>
  <chartFormats count="5">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7" count="1" selected="0">
            <x v="0"/>
          </reference>
        </references>
      </pivotArea>
    </chartFormat>
    <chartFormat chart="0" format="2">
      <pivotArea type="data" outline="0" fieldPosition="0">
        <references count="2">
          <reference field="4294967294" count="1" selected="0">
            <x v="0"/>
          </reference>
          <reference field="17" count="1" selected="0">
            <x v="1"/>
          </reference>
        </references>
      </pivotArea>
    </chartFormat>
    <chartFormat chart="0" format="3">
      <pivotArea type="data" outline="0" fieldPosition="0">
        <references count="2">
          <reference field="4294967294" count="1" selected="0">
            <x v="0"/>
          </reference>
          <reference field="17" count="1" selected="0">
            <x v="2"/>
          </reference>
        </references>
      </pivotArea>
    </chartFormat>
    <chartFormat chart="0" format="4">
      <pivotArea type="data" outline="0" fieldPosition="0">
        <references count="2">
          <reference field="4294967294" count="1" selected="0">
            <x v="0"/>
          </reference>
          <reference field="17"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Dinámica4" cacheId="53"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location ref="A150:B154" firstHeaderRow="1" firstDataRow="1" firstDataCol="1"/>
  <pivotFields count="24">
    <pivotField showAll="0"/>
    <pivotField axis="axisRow" dataField="1"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Items count="1">
    <i/>
  </colItems>
  <dataFields count="1">
    <dataField name="Cuenta de Canal de Atención" fld="1" subtotal="count" baseField="0" baseItem="0"/>
  </dataFields>
  <formats count="15">
    <format dxfId="149">
      <pivotArea field="1" type="button" dataOnly="0" labelOnly="1" outline="0" axis="axisRow" fieldPosition="0"/>
    </format>
    <format dxfId="148">
      <pivotArea grandRow="1" outline="0" collapsedLevelsAreSubtotals="1" fieldPosition="0"/>
    </format>
    <format dxfId="147">
      <pivotArea dataOnly="0" labelOnly="1" grandRow="1" outline="0" fieldPosition="0"/>
    </format>
    <format dxfId="146">
      <pivotArea collapsedLevelsAreSubtotals="1" fieldPosition="0">
        <references count="1">
          <reference field="1" count="0"/>
        </references>
      </pivotArea>
    </format>
    <format dxfId="145">
      <pivotArea dataOnly="0" labelOnly="1" fieldPosition="0">
        <references count="1">
          <reference field="1" count="0"/>
        </references>
      </pivotArea>
    </format>
    <format dxfId="144">
      <pivotArea collapsedLevelsAreSubtotals="1" fieldPosition="0">
        <references count="1">
          <reference field="1" count="0"/>
        </references>
      </pivotArea>
    </format>
    <format dxfId="143">
      <pivotArea dataOnly="0" labelOnly="1" fieldPosition="0">
        <references count="1">
          <reference field="1" count="0"/>
        </references>
      </pivotArea>
    </format>
    <format dxfId="142">
      <pivotArea dataOnly="0" labelOnly="1" fieldPosition="0">
        <references count="1">
          <reference field="1" count="0"/>
        </references>
      </pivotArea>
    </format>
    <format dxfId="141">
      <pivotArea type="all" dataOnly="0" outline="0" fieldPosition="0"/>
    </format>
    <format dxfId="140">
      <pivotArea outline="0" collapsedLevelsAreSubtotals="1" fieldPosition="0"/>
    </format>
    <format dxfId="139">
      <pivotArea field="1" type="button" dataOnly="0" labelOnly="1" outline="0" axis="axisRow" fieldPosition="0"/>
    </format>
    <format dxfId="138">
      <pivotArea dataOnly="0" labelOnly="1" outline="0" axis="axisValues" fieldPosition="0"/>
    </format>
    <format dxfId="137">
      <pivotArea dataOnly="0" labelOnly="1" fieldPosition="0">
        <references count="1">
          <reference field="1" count="0"/>
        </references>
      </pivotArea>
    </format>
    <format dxfId="136">
      <pivotArea dataOnly="0" labelOnly="1" grandRow="1" outline="0" fieldPosition="0"/>
    </format>
    <format dxfId="13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Tabla dinámica10" cacheId="53"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5">
  <location ref="A126:B133" firstHeaderRow="1" firstDataRow="1" firstDataCol="1"/>
  <pivotFields count="24">
    <pivotField showAll="0"/>
    <pivotField showAll="0"/>
    <pivotField showAll="0"/>
    <pivotField showAll="0"/>
    <pivotField showAll="0"/>
    <pivotField axis="axisRow" dataField="1" showAll="0">
      <items count="7">
        <item x="1"/>
        <item x="2"/>
        <item x="5"/>
        <item x="3"/>
        <item x="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7">
    <i>
      <x/>
    </i>
    <i>
      <x v="1"/>
    </i>
    <i>
      <x v="2"/>
    </i>
    <i>
      <x v="3"/>
    </i>
    <i>
      <x v="4"/>
    </i>
    <i>
      <x v="5"/>
    </i>
    <i t="grand">
      <x/>
    </i>
  </rowItems>
  <colItems count="1">
    <i/>
  </colItems>
  <dataFields count="1">
    <dataField name="Cuenta de Tema de Consulta" fld="5" subtotal="count" baseField="0" baseItem="0"/>
  </dataFields>
  <formats count="44">
    <format dxfId="193">
      <pivotArea field="5" type="button" dataOnly="0" labelOnly="1" outline="0" axis="axisRow" fieldPosition="0"/>
    </format>
    <format dxfId="192">
      <pivotArea dataOnly="0" labelOnly="1" grandRow="1" outline="0" fieldPosition="0"/>
    </format>
    <format dxfId="191">
      <pivotArea type="all" dataOnly="0" outline="0" fieldPosition="0"/>
    </format>
    <format dxfId="190">
      <pivotArea outline="0" collapsedLevelsAreSubtotals="1" fieldPosition="0"/>
    </format>
    <format dxfId="189">
      <pivotArea field="5" type="button" dataOnly="0" labelOnly="1" outline="0" axis="axisRow" fieldPosition="0"/>
    </format>
    <format dxfId="188">
      <pivotArea dataOnly="0" labelOnly="1" outline="0" axis="axisValues" fieldPosition="0"/>
    </format>
    <format dxfId="187">
      <pivotArea dataOnly="0" labelOnly="1" fieldPosition="0">
        <references count="1">
          <reference field="5" count="0"/>
        </references>
      </pivotArea>
    </format>
    <format dxfId="186">
      <pivotArea dataOnly="0" labelOnly="1" grandRow="1" outline="0" fieldPosition="0"/>
    </format>
    <format dxfId="185">
      <pivotArea collapsedLevelsAreSubtotals="1" fieldPosition="0">
        <references count="1">
          <reference field="5" count="0"/>
        </references>
      </pivotArea>
    </format>
    <format dxfId="184">
      <pivotArea dataOnly="0" labelOnly="1" outline="0" axis="axisValues" fieldPosition="0"/>
    </format>
    <format dxfId="183">
      <pivotArea collapsedLevelsAreSubtotals="1" fieldPosition="0">
        <references count="1">
          <reference field="5" count="0"/>
        </references>
      </pivotArea>
    </format>
    <format dxfId="182">
      <pivotArea dataOnly="0" labelOnly="1" outline="0" axis="axisValues" fieldPosition="0"/>
    </format>
    <format dxfId="181">
      <pivotArea type="all" dataOnly="0" outline="0" fieldPosition="0"/>
    </format>
    <format dxfId="180">
      <pivotArea outline="0" collapsedLevelsAreSubtotals="1" fieldPosition="0"/>
    </format>
    <format dxfId="179">
      <pivotArea field="5" type="button" dataOnly="0" labelOnly="1" outline="0" axis="axisRow" fieldPosition="0"/>
    </format>
    <format dxfId="178">
      <pivotArea dataOnly="0" labelOnly="1" outline="0" axis="axisValues" fieldPosition="0"/>
    </format>
    <format dxfId="177">
      <pivotArea dataOnly="0" labelOnly="1" fieldPosition="0">
        <references count="1">
          <reference field="5" count="0"/>
        </references>
      </pivotArea>
    </format>
    <format dxfId="176">
      <pivotArea dataOnly="0" labelOnly="1" grandRow="1" outline="0" fieldPosition="0"/>
    </format>
    <format dxfId="175">
      <pivotArea collapsedLevelsAreSubtotals="1" fieldPosition="0">
        <references count="1">
          <reference field="5" count="1">
            <x v="5"/>
          </reference>
        </references>
      </pivotArea>
    </format>
    <format dxfId="174">
      <pivotArea dataOnly="0" labelOnly="1" fieldPosition="0">
        <references count="1">
          <reference field="5" count="1">
            <x v="5"/>
          </reference>
        </references>
      </pivotArea>
    </format>
    <format dxfId="173">
      <pivotArea collapsedLevelsAreSubtotals="1" fieldPosition="0">
        <references count="1">
          <reference field="5" count="1">
            <x v="1"/>
          </reference>
        </references>
      </pivotArea>
    </format>
    <format dxfId="172">
      <pivotArea dataOnly="0" labelOnly="1" fieldPosition="0">
        <references count="1">
          <reference field="5" count="1">
            <x v="1"/>
          </reference>
        </references>
      </pivotArea>
    </format>
    <format dxfId="171">
      <pivotArea collapsedLevelsAreSubtotals="1" fieldPosition="0">
        <references count="1">
          <reference field="5" count="1">
            <x v="0"/>
          </reference>
        </references>
      </pivotArea>
    </format>
    <format dxfId="170">
      <pivotArea dataOnly="0" labelOnly="1" fieldPosition="0">
        <references count="1">
          <reference field="5" count="1">
            <x v="0"/>
          </reference>
        </references>
      </pivotArea>
    </format>
    <format dxfId="169">
      <pivotArea collapsedLevelsAreSubtotals="1" fieldPosition="0">
        <references count="1">
          <reference field="5" count="1">
            <x v="2"/>
          </reference>
        </references>
      </pivotArea>
    </format>
    <format dxfId="168">
      <pivotArea dataOnly="0" labelOnly="1" fieldPosition="0">
        <references count="1">
          <reference field="5" count="1">
            <x v="2"/>
          </reference>
        </references>
      </pivotArea>
    </format>
    <format dxfId="167">
      <pivotArea collapsedLevelsAreSubtotals="1" fieldPosition="0">
        <references count="1">
          <reference field="5" count="1">
            <x v="3"/>
          </reference>
        </references>
      </pivotArea>
    </format>
    <format dxfId="166">
      <pivotArea dataOnly="0" labelOnly="1" fieldPosition="0">
        <references count="1">
          <reference field="5" count="1">
            <x v="3"/>
          </reference>
        </references>
      </pivotArea>
    </format>
    <format dxfId="165">
      <pivotArea collapsedLevelsAreSubtotals="1" fieldPosition="0">
        <references count="1">
          <reference field="5" count="1">
            <x v="4"/>
          </reference>
        </references>
      </pivotArea>
    </format>
    <format dxfId="164">
      <pivotArea dataOnly="0" labelOnly="1" fieldPosition="0">
        <references count="1">
          <reference field="5" count="1">
            <x v="4"/>
          </reference>
        </references>
      </pivotArea>
    </format>
    <format dxfId="163">
      <pivotArea collapsedLevelsAreSubtotals="1" fieldPosition="0">
        <references count="1">
          <reference field="5" count="0"/>
        </references>
      </pivotArea>
    </format>
    <format dxfId="162">
      <pivotArea dataOnly="0" labelOnly="1" fieldPosition="0">
        <references count="1">
          <reference field="5" count="0"/>
        </references>
      </pivotArea>
    </format>
    <format dxfId="161">
      <pivotArea collapsedLevelsAreSubtotals="1" fieldPosition="0">
        <references count="1">
          <reference field="5" count="1">
            <x v="5"/>
          </reference>
        </references>
      </pivotArea>
    </format>
    <format dxfId="160">
      <pivotArea dataOnly="0" labelOnly="1" fieldPosition="0">
        <references count="1">
          <reference field="5" count="1">
            <x v="5"/>
          </reference>
        </references>
      </pivotArea>
    </format>
    <format dxfId="159">
      <pivotArea collapsedLevelsAreSubtotals="1" fieldPosition="0">
        <references count="1">
          <reference field="5" count="1">
            <x v="1"/>
          </reference>
        </references>
      </pivotArea>
    </format>
    <format dxfId="158">
      <pivotArea dataOnly="0" labelOnly="1" fieldPosition="0">
        <references count="1">
          <reference field="5" count="1">
            <x v="1"/>
          </reference>
        </references>
      </pivotArea>
    </format>
    <format dxfId="157">
      <pivotArea collapsedLevelsAreSubtotals="1" fieldPosition="0">
        <references count="1">
          <reference field="5" count="1">
            <x v="0"/>
          </reference>
        </references>
      </pivotArea>
    </format>
    <format dxfId="156">
      <pivotArea dataOnly="0" labelOnly="1" fieldPosition="0">
        <references count="1">
          <reference field="5" count="1">
            <x v="0"/>
          </reference>
        </references>
      </pivotArea>
    </format>
    <format dxfId="155">
      <pivotArea collapsedLevelsAreSubtotals="1" fieldPosition="0">
        <references count="1">
          <reference field="5" count="1">
            <x v="2"/>
          </reference>
        </references>
      </pivotArea>
    </format>
    <format dxfId="154">
      <pivotArea dataOnly="0" labelOnly="1" fieldPosition="0">
        <references count="1">
          <reference field="5" count="1">
            <x v="2"/>
          </reference>
        </references>
      </pivotArea>
    </format>
    <format dxfId="153">
      <pivotArea collapsedLevelsAreSubtotals="1" fieldPosition="0">
        <references count="1">
          <reference field="5" count="1">
            <x v="3"/>
          </reference>
        </references>
      </pivotArea>
    </format>
    <format dxfId="152">
      <pivotArea dataOnly="0" labelOnly="1" fieldPosition="0">
        <references count="1">
          <reference field="5" count="1">
            <x v="3"/>
          </reference>
        </references>
      </pivotArea>
    </format>
    <format dxfId="151">
      <pivotArea collapsedLevelsAreSubtotals="1" fieldPosition="0">
        <references count="1">
          <reference field="5" count="0"/>
        </references>
      </pivotArea>
    </format>
    <format dxfId="150">
      <pivotArea dataOnly="0" labelOnly="1" fieldPosition="0">
        <references count="1">
          <reference field="5" count="0"/>
        </references>
      </pivotArea>
    </format>
  </formats>
  <chartFormats count="1">
    <chartFormat chart="0"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TablaDinámica3" cacheId="53"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location ref="A3:B7" firstHeaderRow="1" firstDataRow="1" firstDataCol="1"/>
  <pivotFields count="24">
    <pivotField showAll="0"/>
    <pivotField axis="axisRow" dataField="1"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Items count="1">
    <i/>
  </colItems>
  <dataFields count="1">
    <dataField name="Cuenta de Canal de Atención"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drawing" Target="../drawings/drawing1.xml"/><Relationship Id="rId5" Type="http://schemas.openxmlformats.org/officeDocument/2006/relationships/pivotTable" Target="../pivotTables/pivotTable5.xml"/><Relationship Id="rId10" Type="http://schemas.openxmlformats.org/officeDocument/2006/relationships/printerSettings" Target="../printerSettings/printerSettings3.bin"/><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6766"/>
  <sheetViews>
    <sheetView zoomScaleNormal="100" workbookViewId="0">
      <pane ySplit="1" topLeftCell="A2" activePane="bottomLeft" state="frozen"/>
      <selection activeCell="C1" sqref="C1"/>
      <selection pane="bottomLeft" activeCell="A2" sqref="A2"/>
    </sheetView>
  </sheetViews>
  <sheetFormatPr baseColWidth="10" defaultColWidth="11.42578125" defaultRowHeight="15" x14ac:dyDescent="0.25"/>
  <cols>
    <col min="1" max="1" width="11.42578125" style="24"/>
    <col min="2" max="2" width="15.140625" style="24" customWidth="1"/>
    <col min="3" max="3" width="26.28515625" style="24" customWidth="1"/>
    <col min="4" max="4" width="17.85546875" style="24" customWidth="1"/>
    <col min="5" max="5" width="19.7109375" style="24" customWidth="1"/>
    <col min="6" max="6" width="22.85546875" style="24" customWidth="1"/>
    <col min="7" max="7" width="29.7109375" style="24" customWidth="1"/>
    <col min="8" max="8" width="22" style="24" customWidth="1"/>
    <col min="9" max="9" width="18.85546875" style="24" customWidth="1"/>
    <col min="10" max="10" width="18.5703125" style="35" customWidth="1"/>
    <col min="11" max="11" width="16.5703125" style="24" customWidth="1"/>
    <col min="12" max="12" width="11.42578125" style="24" customWidth="1"/>
    <col min="13" max="13" width="20" style="25" bestFit="1" customWidth="1"/>
    <col min="14" max="14" width="15.5703125" style="26" customWidth="1"/>
    <col min="15" max="15" width="19.28515625" style="27" customWidth="1"/>
    <col min="16" max="16" width="13.42578125" style="28" customWidth="1"/>
    <col min="17" max="17" width="11.42578125" style="24"/>
    <col min="18" max="18" width="15.28515625" style="24" customWidth="1"/>
    <col min="19" max="19" width="31.28515625" style="24" customWidth="1"/>
    <col min="20" max="20" width="25.140625" style="26" customWidth="1"/>
    <col min="21" max="21" width="19" style="24" customWidth="1"/>
    <col min="22" max="22" width="15.140625" style="24" customWidth="1"/>
    <col min="23" max="23" width="14.7109375" style="24" customWidth="1"/>
    <col min="24" max="24" width="27.7109375" style="24" customWidth="1"/>
    <col min="25" max="25" width="25.85546875" style="24" bestFit="1" customWidth="1"/>
    <col min="26" max="16384" width="11.42578125" style="24"/>
  </cols>
  <sheetData>
    <row r="1" spans="1:24" s="23" customFormat="1" ht="51" x14ac:dyDescent="0.25">
      <c r="A1" s="19" t="s">
        <v>0</v>
      </c>
      <c r="B1" s="19" t="s">
        <v>1</v>
      </c>
      <c r="C1" s="19" t="s">
        <v>2</v>
      </c>
      <c r="D1" s="19" t="s">
        <v>3</v>
      </c>
      <c r="E1" s="19" t="s">
        <v>4</v>
      </c>
      <c r="F1" s="19" t="s">
        <v>5</v>
      </c>
      <c r="G1" s="19" t="s">
        <v>6</v>
      </c>
      <c r="H1" s="19" t="s">
        <v>7</v>
      </c>
      <c r="I1" s="19" t="s">
        <v>8</v>
      </c>
      <c r="J1" s="34" t="s">
        <v>9</v>
      </c>
      <c r="K1" s="19" t="s">
        <v>10</v>
      </c>
      <c r="L1" s="19" t="s">
        <v>11</v>
      </c>
      <c r="M1" s="20" t="s">
        <v>12</v>
      </c>
      <c r="N1" s="21" t="s">
        <v>13</v>
      </c>
      <c r="O1" s="20" t="s">
        <v>14</v>
      </c>
      <c r="P1" s="22" t="s">
        <v>15</v>
      </c>
      <c r="Q1" s="19" t="s">
        <v>16</v>
      </c>
      <c r="R1" s="19" t="s">
        <v>17</v>
      </c>
      <c r="S1" s="19" t="s">
        <v>18</v>
      </c>
      <c r="T1" s="21" t="s">
        <v>19</v>
      </c>
      <c r="U1" s="19" t="s">
        <v>20</v>
      </c>
      <c r="V1" s="19" t="s">
        <v>21</v>
      </c>
      <c r="W1" s="19" t="s">
        <v>22</v>
      </c>
      <c r="X1" s="19" t="s">
        <v>23</v>
      </c>
    </row>
    <row r="2" spans="1:24" ht="105" x14ac:dyDescent="0.25">
      <c r="A2" s="65"/>
      <c r="B2" s="79" t="s">
        <v>106</v>
      </c>
      <c r="C2" s="66"/>
      <c r="D2" s="80" t="s">
        <v>124</v>
      </c>
      <c r="E2" s="66"/>
      <c r="F2" s="66"/>
      <c r="G2" s="80" t="s">
        <v>244</v>
      </c>
      <c r="H2" s="80" t="s">
        <v>245</v>
      </c>
      <c r="I2" s="80" t="s">
        <v>246</v>
      </c>
      <c r="J2" s="67"/>
      <c r="K2" s="64"/>
      <c r="L2" s="82">
        <v>20</v>
      </c>
      <c r="M2" s="4" t="s">
        <v>411</v>
      </c>
      <c r="N2" s="4" t="s">
        <v>412</v>
      </c>
      <c r="O2" s="68"/>
      <c r="P2" s="69"/>
      <c r="Q2" s="66"/>
      <c r="R2" s="83" t="s">
        <v>32</v>
      </c>
      <c r="S2" s="66"/>
      <c r="T2" s="69"/>
      <c r="U2" s="66"/>
      <c r="V2" s="66"/>
      <c r="W2" s="66"/>
      <c r="X2" s="80" t="s">
        <v>430</v>
      </c>
    </row>
    <row r="3" spans="1:24" ht="52.5" x14ac:dyDescent="0.25">
      <c r="A3" s="65"/>
      <c r="B3" s="79" t="s">
        <v>105</v>
      </c>
      <c r="C3" s="66"/>
      <c r="D3" s="80" t="s">
        <v>125</v>
      </c>
      <c r="E3" s="66"/>
      <c r="F3" s="66"/>
      <c r="G3" s="80" t="s">
        <v>247</v>
      </c>
      <c r="H3" s="80" t="s">
        <v>245</v>
      </c>
      <c r="I3" s="80" t="s">
        <v>246</v>
      </c>
      <c r="J3" s="67"/>
      <c r="K3" s="64"/>
      <c r="L3" s="82">
        <v>20</v>
      </c>
      <c r="M3" s="4" t="s">
        <v>413</v>
      </c>
      <c r="N3" s="4" t="s">
        <v>414</v>
      </c>
      <c r="O3" s="70"/>
      <c r="P3" s="69"/>
      <c r="Q3" s="66"/>
      <c r="R3" s="83" t="s">
        <v>427</v>
      </c>
      <c r="S3" s="66"/>
      <c r="T3" s="69"/>
      <c r="U3" s="66"/>
      <c r="V3" s="66"/>
      <c r="W3" s="66"/>
      <c r="X3" s="80" t="s">
        <v>431</v>
      </c>
    </row>
    <row r="4" spans="1:24" ht="72.75" customHeight="1" x14ac:dyDescent="0.25">
      <c r="A4" s="65"/>
      <c r="B4" s="79" t="s">
        <v>105</v>
      </c>
      <c r="C4" s="66"/>
      <c r="D4" s="80" t="s">
        <v>126</v>
      </c>
      <c r="E4" s="66"/>
      <c r="F4" s="66"/>
      <c r="G4" s="80" t="s">
        <v>248</v>
      </c>
      <c r="H4" s="80" t="s">
        <v>245</v>
      </c>
      <c r="I4" s="80" t="s">
        <v>246</v>
      </c>
      <c r="J4" s="67"/>
      <c r="K4" s="64"/>
      <c r="L4" s="82">
        <v>2</v>
      </c>
      <c r="M4" s="4" t="s">
        <v>415</v>
      </c>
      <c r="N4" s="4" t="s">
        <v>416</v>
      </c>
      <c r="O4" s="71"/>
      <c r="P4" s="69"/>
      <c r="Q4" s="66"/>
      <c r="R4" s="83" t="s">
        <v>427</v>
      </c>
      <c r="S4" s="66"/>
      <c r="T4" s="69"/>
      <c r="U4" s="66"/>
      <c r="V4" s="66"/>
      <c r="W4" s="66"/>
      <c r="X4" s="80" t="s">
        <v>431</v>
      </c>
    </row>
    <row r="5" spans="1:24" ht="45" x14ac:dyDescent="0.25">
      <c r="A5" s="65"/>
      <c r="B5" s="79" t="s">
        <v>105</v>
      </c>
      <c r="C5" s="66"/>
      <c r="D5" s="80" t="s">
        <v>126</v>
      </c>
      <c r="E5" s="66"/>
      <c r="F5" s="66"/>
      <c r="G5" s="80" t="s">
        <v>249</v>
      </c>
      <c r="H5" s="80" t="s">
        <v>250</v>
      </c>
      <c r="I5" s="80" t="s">
        <v>251</v>
      </c>
      <c r="J5" s="67"/>
      <c r="K5" s="64"/>
      <c r="L5" s="82">
        <v>30</v>
      </c>
      <c r="M5" s="4" t="s">
        <v>417</v>
      </c>
      <c r="N5" s="4" t="s">
        <v>418</v>
      </c>
      <c r="O5" s="70"/>
      <c r="P5" s="69"/>
      <c r="Q5" s="66"/>
      <c r="R5" s="83" t="s">
        <v>427</v>
      </c>
      <c r="S5" s="66"/>
      <c r="T5" s="69"/>
      <c r="U5" s="66"/>
      <c r="V5" s="66"/>
      <c r="W5" s="66"/>
      <c r="X5" s="80" t="s">
        <v>431</v>
      </c>
    </row>
    <row r="6" spans="1:24" ht="73.5" customHeight="1" x14ac:dyDescent="0.25">
      <c r="A6" s="65"/>
      <c r="B6" s="79" t="s">
        <v>121</v>
      </c>
      <c r="C6" s="66"/>
      <c r="D6" s="80" t="s">
        <v>127</v>
      </c>
      <c r="E6" s="66"/>
      <c r="F6" s="66"/>
      <c r="G6" s="80" t="s">
        <v>252</v>
      </c>
      <c r="H6" s="80" t="s">
        <v>253</v>
      </c>
      <c r="I6" s="80" t="s">
        <v>254</v>
      </c>
      <c r="J6" s="67"/>
      <c r="K6" s="64"/>
      <c r="L6" s="82"/>
      <c r="M6" s="4" t="s">
        <v>419</v>
      </c>
      <c r="N6" s="4" t="s">
        <v>420</v>
      </c>
      <c r="O6" s="71"/>
      <c r="P6" s="69"/>
      <c r="Q6" s="66"/>
      <c r="R6" s="83" t="s">
        <v>427</v>
      </c>
      <c r="S6" s="66"/>
      <c r="T6" s="69"/>
      <c r="U6" s="66"/>
      <c r="V6" s="66"/>
      <c r="W6" s="66"/>
      <c r="X6" s="80" t="s">
        <v>430</v>
      </c>
    </row>
    <row r="7" spans="1:24" ht="52.5" x14ac:dyDescent="0.25">
      <c r="A7" s="65"/>
      <c r="B7" s="79" t="s">
        <v>121</v>
      </c>
      <c r="C7" s="66"/>
      <c r="D7" s="80" t="s">
        <v>128</v>
      </c>
      <c r="E7" s="66"/>
      <c r="F7" s="66"/>
      <c r="G7" s="80" t="s">
        <v>255</v>
      </c>
      <c r="H7" s="80" t="s">
        <v>256</v>
      </c>
      <c r="I7" s="80" t="s">
        <v>257</v>
      </c>
      <c r="J7" s="67"/>
      <c r="K7" s="64"/>
      <c r="L7" s="82">
        <v>30</v>
      </c>
      <c r="M7" s="4" t="s">
        <v>421</v>
      </c>
      <c r="N7" s="4" t="s">
        <v>422</v>
      </c>
      <c r="O7" s="70"/>
      <c r="P7" s="69"/>
      <c r="Q7" s="66"/>
      <c r="R7" s="83" t="s">
        <v>427</v>
      </c>
      <c r="S7" s="66"/>
      <c r="T7" s="69"/>
      <c r="U7" s="66"/>
      <c r="V7" s="66"/>
      <c r="W7" s="66"/>
      <c r="X7" s="80" t="s">
        <v>430</v>
      </c>
    </row>
    <row r="8" spans="1:24" ht="64.5" customHeight="1" x14ac:dyDescent="0.25">
      <c r="A8" s="65"/>
      <c r="B8" s="79" t="s">
        <v>105</v>
      </c>
      <c r="C8" s="66"/>
      <c r="D8" s="80" t="s">
        <v>129</v>
      </c>
      <c r="E8" s="66"/>
      <c r="F8" s="66"/>
      <c r="G8" s="80" t="s">
        <v>258</v>
      </c>
      <c r="H8" s="80" t="s">
        <v>259</v>
      </c>
      <c r="I8" s="80" t="s">
        <v>246</v>
      </c>
      <c r="J8" s="67"/>
      <c r="K8" s="64"/>
      <c r="L8" s="82">
        <v>30</v>
      </c>
      <c r="M8" s="4" t="s">
        <v>423</v>
      </c>
      <c r="N8" s="4" t="s">
        <v>424</v>
      </c>
      <c r="O8" s="71"/>
      <c r="P8" s="69"/>
      <c r="Q8" s="66"/>
      <c r="R8" s="83" t="s">
        <v>427</v>
      </c>
      <c r="S8" s="72"/>
      <c r="T8" s="69"/>
      <c r="U8" s="66"/>
      <c r="V8" s="66"/>
      <c r="W8" s="66"/>
      <c r="X8" s="80" t="s">
        <v>430</v>
      </c>
    </row>
    <row r="9" spans="1:24" ht="54.75" customHeight="1" x14ac:dyDescent="0.25">
      <c r="A9" s="65"/>
      <c r="B9" s="79" t="s">
        <v>105</v>
      </c>
      <c r="C9" s="66"/>
      <c r="D9" s="80" t="s">
        <v>130</v>
      </c>
      <c r="E9" s="66"/>
      <c r="F9" s="66"/>
      <c r="G9" s="80" t="s">
        <v>260</v>
      </c>
      <c r="H9" s="80" t="s">
        <v>253</v>
      </c>
      <c r="I9" s="80" t="s">
        <v>254</v>
      </c>
      <c r="J9" s="67"/>
      <c r="K9" s="64"/>
      <c r="L9" s="82"/>
      <c r="M9" s="4" t="s">
        <v>425</v>
      </c>
      <c r="N9" s="4" t="s">
        <v>426</v>
      </c>
      <c r="O9" s="73"/>
      <c r="P9" s="69"/>
      <c r="Q9" s="66"/>
      <c r="R9" s="83" t="s">
        <v>427</v>
      </c>
      <c r="S9" s="66"/>
      <c r="T9" s="69"/>
      <c r="U9" s="66"/>
      <c r="V9" s="66"/>
      <c r="W9" s="66"/>
      <c r="X9" s="80" t="s">
        <v>430</v>
      </c>
    </row>
    <row r="10" spans="1:24" ht="105" x14ac:dyDescent="0.25">
      <c r="A10" s="65"/>
      <c r="B10" s="79" t="s">
        <v>105</v>
      </c>
      <c r="C10" s="66"/>
      <c r="D10" s="80" t="s">
        <v>131</v>
      </c>
      <c r="E10" s="66"/>
      <c r="F10" s="66"/>
      <c r="G10" s="80" t="s">
        <v>261</v>
      </c>
      <c r="H10" s="80" t="s">
        <v>253</v>
      </c>
      <c r="I10" s="80" t="s">
        <v>254</v>
      </c>
      <c r="J10" s="67"/>
      <c r="K10" s="64"/>
      <c r="L10" s="66"/>
      <c r="M10" s="64"/>
      <c r="N10" s="64"/>
      <c r="O10" s="71"/>
      <c r="P10" s="74"/>
      <c r="Q10" s="66"/>
      <c r="R10" s="83" t="s">
        <v>427</v>
      </c>
      <c r="S10" s="72"/>
      <c r="T10" s="74"/>
      <c r="U10" s="66"/>
      <c r="V10" s="66"/>
      <c r="W10" s="66"/>
      <c r="X10" s="80" t="s">
        <v>430</v>
      </c>
    </row>
    <row r="11" spans="1:24" ht="52.5" x14ac:dyDescent="0.25">
      <c r="A11" s="65"/>
      <c r="B11" s="79" t="s">
        <v>105</v>
      </c>
      <c r="C11" s="66"/>
      <c r="D11" s="80" t="s">
        <v>132</v>
      </c>
      <c r="E11" s="66"/>
      <c r="F11" s="66"/>
      <c r="G11" s="80" t="s">
        <v>262</v>
      </c>
      <c r="H11" s="80" t="s">
        <v>245</v>
      </c>
      <c r="I11" s="80" t="s">
        <v>246</v>
      </c>
      <c r="J11" s="67"/>
      <c r="K11" s="64"/>
      <c r="L11" s="66"/>
      <c r="M11" s="64"/>
      <c r="N11" s="64"/>
      <c r="O11" s="71"/>
      <c r="P11" s="69"/>
      <c r="Q11" s="66"/>
      <c r="R11" s="83" t="s">
        <v>427</v>
      </c>
      <c r="S11" s="72"/>
      <c r="T11" s="75"/>
      <c r="U11" s="66"/>
      <c r="V11" s="66"/>
      <c r="W11" s="66"/>
      <c r="X11" s="80" t="s">
        <v>430</v>
      </c>
    </row>
    <row r="12" spans="1:24" ht="45" x14ac:dyDescent="0.25">
      <c r="A12" s="65"/>
      <c r="B12" s="79" t="s">
        <v>105</v>
      </c>
      <c r="C12" s="66"/>
      <c r="D12" s="80" t="s">
        <v>132</v>
      </c>
      <c r="E12" s="66"/>
      <c r="F12" s="66"/>
      <c r="G12" s="80" t="s">
        <v>263</v>
      </c>
      <c r="H12" s="80" t="s">
        <v>264</v>
      </c>
      <c r="I12" s="80" t="s">
        <v>265</v>
      </c>
      <c r="J12" s="67"/>
      <c r="K12" s="64"/>
      <c r="L12" s="66"/>
      <c r="M12" s="64"/>
      <c r="N12" s="64"/>
      <c r="O12" s="76"/>
      <c r="P12" s="74"/>
      <c r="Q12" s="66"/>
      <c r="R12" s="82"/>
      <c r="S12" s="72"/>
      <c r="T12" s="75"/>
      <c r="U12" s="66"/>
      <c r="V12" s="66"/>
      <c r="W12" s="66"/>
      <c r="X12" s="81"/>
    </row>
    <row r="13" spans="1:24" ht="31.5" x14ac:dyDescent="0.25">
      <c r="A13" s="65"/>
      <c r="B13" s="79" t="s">
        <v>106</v>
      </c>
      <c r="C13" s="66"/>
      <c r="D13" s="80" t="s">
        <v>133</v>
      </c>
      <c r="E13" s="66"/>
      <c r="F13" s="66"/>
      <c r="G13" s="80" t="s">
        <v>266</v>
      </c>
      <c r="H13" s="80" t="s">
        <v>264</v>
      </c>
      <c r="I13" s="80" t="s">
        <v>265</v>
      </c>
      <c r="J13" s="67"/>
      <c r="K13" s="64"/>
      <c r="L13" s="66"/>
      <c r="M13" s="64"/>
      <c r="N13" s="64"/>
      <c r="O13" s="70"/>
      <c r="P13" s="69"/>
      <c r="Q13" s="66"/>
      <c r="R13" s="82"/>
      <c r="S13" s="66"/>
      <c r="T13" s="75"/>
      <c r="U13" s="66"/>
      <c r="V13" s="66"/>
      <c r="W13" s="66"/>
      <c r="X13" s="81"/>
    </row>
    <row r="14" spans="1:24" ht="52.5" x14ac:dyDescent="0.25">
      <c r="A14" s="65"/>
      <c r="B14" s="79" t="s">
        <v>122</v>
      </c>
      <c r="C14" s="66"/>
      <c r="D14" s="80" t="s">
        <v>134</v>
      </c>
      <c r="E14" s="66"/>
      <c r="F14" s="66"/>
      <c r="G14" s="80" t="s">
        <v>267</v>
      </c>
      <c r="H14" s="80" t="s">
        <v>245</v>
      </c>
      <c r="I14" s="80" t="s">
        <v>246</v>
      </c>
      <c r="J14" s="67"/>
      <c r="K14" s="64"/>
      <c r="L14" s="66"/>
      <c r="M14" s="64"/>
      <c r="N14" s="64"/>
      <c r="O14" s="70"/>
      <c r="P14" s="69"/>
      <c r="Q14" s="66"/>
      <c r="R14" s="83" t="s">
        <v>428</v>
      </c>
      <c r="S14" s="66"/>
      <c r="T14" s="75"/>
      <c r="U14" s="66"/>
      <c r="V14" s="66"/>
      <c r="W14" s="66"/>
      <c r="X14" s="80" t="s">
        <v>432</v>
      </c>
    </row>
    <row r="15" spans="1:24" ht="52.5" x14ac:dyDescent="0.25">
      <c r="A15" s="65"/>
      <c r="B15" s="79" t="s">
        <v>122</v>
      </c>
      <c r="C15" s="66"/>
      <c r="D15" s="80" t="s">
        <v>135</v>
      </c>
      <c r="E15" s="66"/>
      <c r="F15" s="66"/>
      <c r="G15" s="80" t="s">
        <v>268</v>
      </c>
      <c r="H15" s="80" t="s">
        <v>259</v>
      </c>
      <c r="I15" s="80" t="s">
        <v>246</v>
      </c>
      <c r="J15" s="67"/>
      <c r="K15" s="64"/>
      <c r="L15" s="66"/>
      <c r="M15" s="64"/>
      <c r="N15" s="64"/>
      <c r="O15" s="70"/>
      <c r="P15" s="69"/>
      <c r="Q15" s="66"/>
      <c r="R15" s="83" t="s">
        <v>428</v>
      </c>
      <c r="S15" s="66"/>
      <c r="T15" s="69"/>
      <c r="U15" s="66"/>
      <c r="V15" s="66"/>
      <c r="W15" s="66"/>
      <c r="X15" s="80" t="s">
        <v>432</v>
      </c>
    </row>
    <row r="16" spans="1:24" ht="54" customHeight="1" x14ac:dyDescent="0.25">
      <c r="A16" s="65"/>
      <c r="B16" s="79" t="s">
        <v>105</v>
      </c>
      <c r="C16" s="66"/>
      <c r="D16" s="80" t="s">
        <v>136</v>
      </c>
      <c r="E16" s="66"/>
      <c r="F16" s="66"/>
      <c r="G16" s="80" t="s">
        <v>269</v>
      </c>
      <c r="H16" s="80" t="s">
        <v>264</v>
      </c>
      <c r="I16" s="80" t="s">
        <v>265</v>
      </c>
      <c r="J16" s="67"/>
      <c r="K16" s="64"/>
      <c r="L16" s="66"/>
      <c r="M16" s="64"/>
      <c r="N16" s="64"/>
      <c r="O16" s="70"/>
      <c r="P16" s="69"/>
      <c r="Q16" s="66"/>
      <c r="R16" s="82"/>
      <c r="S16" s="66"/>
      <c r="T16" s="75"/>
      <c r="U16" s="66"/>
      <c r="V16" s="66"/>
      <c r="W16" s="66"/>
      <c r="X16" s="81"/>
    </row>
    <row r="17" spans="1:24" ht="45" x14ac:dyDescent="0.25">
      <c r="A17" s="65"/>
      <c r="B17" s="79" t="s">
        <v>105</v>
      </c>
      <c r="C17" s="66"/>
      <c r="D17" s="80" t="s">
        <v>131</v>
      </c>
      <c r="E17" s="66"/>
      <c r="F17" s="66"/>
      <c r="G17" s="80" t="s">
        <v>270</v>
      </c>
      <c r="H17" s="80" t="s">
        <v>253</v>
      </c>
      <c r="I17" s="80" t="s">
        <v>254</v>
      </c>
      <c r="J17" s="67"/>
      <c r="K17" s="64"/>
      <c r="L17" s="66"/>
      <c r="M17" s="64"/>
      <c r="N17" s="64"/>
      <c r="O17" s="70"/>
      <c r="P17" s="69"/>
      <c r="Q17" s="66"/>
      <c r="R17" s="83" t="s">
        <v>428</v>
      </c>
      <c r="S17" s="66"/>
      <c r="T17" s="69"/>
      <c r="U17" s="66"/>
      <c r="V17" s="66"/>
      <c r="W17" s="66"/>
      <c r="X17" s="80" t="s">
        <v>432</v>
      </c>
    </row>
    <row r="18" spans="1:24" ht="60" customHeight="1" x14ac:dyDescent="0.25">
      <c r="A18" s="65"/>
      <c r="B18" s="79" t="s">
        <v>105</v>
      </c>
      <c r="C18" s="66"/>
      <c r="D18" s="80" t="s">
        <v>137</v>
      </c>
      <c r="E18" s="66"/>
      <c r="F18" s="66"/>
      <c r="G18" s="80" t="s">
        <v>271</v>
      </c>
      <c r="H18" s="80" t="s">
        <v>245</v>
      </c>
      <c r="I18" s="80" t="s">
        <v>246</v>
      </c>
      <c r="J18" s="67"/>
      <c r="K18" s="64"/>
      <c r="L18" s="66"/>
      <c r="M18" s="64"/>
      <c r="N18" s="64"/>
      <c r="O18" s="68"/>
      <c r="P18" s="74"/>
      <c r="Q18" s="66"/>
      <c r="R18" s="83" t="s">
        <v>428</v>
      </c>
      <c r="S18" s="66"/>
      <c r="T18" s="74"/>
      <c r="U18" s="66"/>
      <c r="V18" s="66"/>
      <c r="W18" s="66"/>
      <c r="X18" s="80" t="s">
        <v>432</v>
      </c>
    </row>
    <row r="19" spans="1:24" ht="73.5" x14ac:dyDescent="0.25">
      <c r="A19" s="65"/>
      <c r="B19" s="79" t="s">
        <v>122</v>
      </c>
      <c r="C19" s="66"/>
      <c r="D19" s="80" t="s">
        <v>138</v>
      </c>
      <c r="E19" s="66"/>
      <c r="F19" s="66"/>
      <c r="G19" s="80" t="s">
        <v>272</v>
      </c>
      <c r="H19" s="80" t="s">
        <v>250</v>
      </c>
      <c r="I19" s="80" t="s">
        <v>251</v>
      </c>
      <c r="J19" s="67"/>
      <c r="K19" s="64"/>
      <c r="L19" s="66"/>
      <c r="M19" s="64"/>
      <c r="N19" s="64"/>
      <c r="O19" s="71"/>
      <c r="P19" s="74"/>
      <c r="Q19" s="66"/>
      <c r="R19" s="83" t="s">
        <v>428</v>
      </c>
      <c r="S19" s="66"/>
      <c r="T19" s="74"/>
      <c r="U19" s="66"/>
      <c r="V19" s="66"/>
      <c r="W19" s="66"/>
      <c r="X19" s="80" t="s">
        <v>432</v>
      </c>
    </row>
    <row r="20" spans="1:24" ht="45" x14ac:dyDescent="0.25">
      <c r="A20" s="65"/>
      <c r="B20" s="79" t="s">
        <v>105</v>
      </c>
      <c r="C20" s="66"/>
      <c r="D20" s="80" t="s">
        <v>139</v>
      </c>
      <c r="E20" s="66"/>
      <c r="F20" s="66"/>
      <c r="G20" s="80" t="s">
        <v>273</v>
      </c>
      <c r="H20" s="80" t="s">
        <v>264</v>
      </c>
      <c r="I20" s="80" t="s">
        <v>274</v>
      </c>
      <c r="J20" s="67"/>
      <c r="K20" s="64"/>
      <c r="L20" s="66"/>
      <c r="M20" s="64"/>
      <c r="N20" s="64"/>
      <c r="O20" s="71"/>
      <c r="P20" s="74"/>
      <c r="Q20" s="66"/>
      <c r="R20" s="82"/>
      <c r="S20" s="66"/>
      <c r="T20" s="74"/>
      <c r="U20" s="66"/>
      <c r="V20" s="66"/>
      <c r="W20" s="66"/>
      <c r="X20" s="81"/>
    </row>
    <row r="21" spans="1:24" ht="63" x14ac:dyDescent="0.25">
      <c r="A21" s="65"/>
      <c r="B21" s="79" t="s">
        <v>121</v>
      </c>
      <c r="C21" s="66"/>
      <c r="D21" s="80" t="s">
        <v>140</v>
      </c>
      <c r="E21" s="66"/>
      <c r="F21" s="66"/>
      <c r="G21" s="80" t="s">
        <v>275</v>
      </c>
      <c r="H21" s="80" t="s">
        <v>276</v>
      </c>
      <c r="I21" s="80" t="s">
        <v>277</v>
      </c>
      <c r="J21" s="67"/>
      <c r="K21" s="64"/>
      <c r="L21" s="66"/>
      <c r="M21" s="64"/>
      <c r="N21" s="64"/>
      <c r="O21" s="76"/>
      <c r="P21" s="69"/>
      <c r="Q21" s="66"/>
      <c r="R21" s="83" t="s">
        <v>427</v>
      </c>
      <c r="S21" s="72"/>
      <c r="T21" s="75"/>
      <c r="U21" s="66"/>
      <c r="V21" s="66"/>
      <c r="W21" s="66"/>
      <c r="X21" s="80" t="s">
        <v>432</v>
      </c>
    </row>
    <row r="22" spans="1:24" ht="52.5" customHeight="1" x14ac:dyDescent="0.25">
      <c r="A22" s="65"/>
      <c r="B22" s="79" t="s">
        <v>105</v>
      </c>
      <c r="C22" s="66"/>
      <c r="D22" s="80" t="s">
        <v>141</v>
      </c>
      <c r="E22" s="66"/>
      <c r="F22" s="66"/>
      <c r="G22" s="80" t="s">
        <v>278</v>
      </c>
      <c r="H22" s="80" t="s">
        <v>264</v>
      </c>
      <c r="I22" s="80" t="s">
        <v>265</v>
      </c>
      <c r="J22" s="67"/>
      <c r="K22" s="64"/>
      <c r="L22" s="66"/>
      <c r="M22" s="64"/>
      <c r="N22" s="64"/>
      <c r="O22" s="71"/>
      <c r="P22" s="69"/>
      <c r="Q22" s="66"/>
      <c r="R22" s="82"/>
      <c r="S22" s="66"/>
      <c r="T22" s="75"/>
      <c r="U22" s="66"/>
      <c r="V22" s="66"/>
      <c r="W22" s="66"/>
      <c r="X22" s="81"/>
    </row>
    <row r="23" spans="1:24" ht="45" x14ac:dyDescent="0.25">
      <c r="A23" s="65"/>
      <c r="B23" s="79" t="s">
        <v>105</v>
      </c>
      <c r="C23" s="66"/>
      <c r="D23" s="80" t="s">
        <v>142</v>
      </c>
      <c r="E23" s="66"/>
      <c r="F23" s="66"/>
      <c r="G23" s="80" t="s">
        <v>279</v>
      </c>
      <c r="H23" s="80" t="s">
        <v>280</v>
      </c>
      <c r="I23" s="80" t="s">
        <v>281</v>
      </c>
      <c r="J23" s="67"/>
      <c r="K23" s="64"/>
      <c r="L23" s="65"/>
      <c r="M23" s="64"/>
      <c r="N23" s="64"/>
      <c r="O23" s="70"/>
      <c r="P23" s="77"/>
      <c r="Q23" s="65"/>
      <c r="R23" s="83" t="s">
        <v>428</v>
      </c>
      <c r="S23" s="65"/>
      <c r="T23" s="78"/>
      <c r="U23" s="65"/>
      <c r="V23" s="65"/>
      <c r="W23" s="65"/>
      <c r="X23" s="80" t="s">
        <v>432</v>
      </c>
    </row>
    <row r="24" spans="1:24" ht="45" x14ac:dyDescent="0.25">
      <c r="A24" s="65"/>
      <c r="B24" s="79" t="s">
        <v>105</v>
      </c>
      <c r="C24" s="66"/>
      <c r="D24" s="80" t="s">
        <v>143</v>
      </c>
      <c r="E24" s="66"/>
      <c r="F24" s="66"/>
      <c r="G24" s="80" t="s">
        <v>282</v>
      </c>
      <c r="H24" s="80" t="s">
        <v>264</v>
      </c>
      <c r="I24" s="80" t="s">
        <v>265</v>
      </c>
      <c r="J24" s="67"/>
      <c r="K24" s="64"/>
      <c r="L24" s="65"/>
      <c r="M24" s="64"/>
      <c r="N24" s="64"/>
      <c r="O24" s="71"/>
      <c r="P24" s="77"/>
      <c r="Q24" s="65"/>
      <c r="R24" s="82"/>
      <c r="S24" s="65"/>
      <c r="T24" s="78"/>
      <c r="U24" s="65"/>
      <c r="V24" s="65"/>
      <c r="W24" s="65"/>
      <c r="X24" s="81"/>
    </row>
    <row r="25" spans="1:24" ht="74.25" customHeight="1" x14ac:dyDescent="0.25">
      <c r="A25" s="65"/>
      <c r="B25" s="79" t="s">
        <v>105</v>
      </c>
      <c r="C25" s="66"/>
      <c r="D25" s="80" t="s">
        <v>144</v>
      </c>
      <c r="E25" s="66"/>
      <c r="F25" s="66"/>
      <c r="G25" s="80" t="s">
        <v>283</v>
      </c>
      <c r="H25" s="80" t="s">
        <v>284</v>
      </c>
      <c r="I25" s="80" t="s">
        <v>254</v>
      </c>
      <c r="J25" s="67"/>
      <c r="K25" s="64"/>
      <c r="L25" s="65"/>
      <c r="M25" s="64"/>
      <c r="N25" s="64"/>
      <c r="O25" s="70"/>
      <c r="P25" s="77"/>
      <c r="Q25" s="65"/>
      <c r="R25" s="83" t="s">
        <v>428</v>
      </c>
      <c r="S25" s="65"/>
      <c r="T25" s="78"/>
      <c r="U25" s="65"/>
      <c r="V25" s="65"/>
      <c r="W25" s="65"/>
      <c r="X25" s="80" t="s">
        <v>433</v>
      </c>
    </row>
    <row r="26" spans="1:24" ht="52.5" x14ac:dyDescent="0.25">
      <c r="A26" s="65"/>
      <c r="B26" s="79" t="s">
        <v>105</v>
      </c>
      <c r="C26" s="66"/>
      <c r="D26" s="80" t="s">
        <v>145</v>
      </c>
      <c r="E26" s="66"/>
      <c r="F26" s="66"/>
      <c r="G26" s="80" t="s">
        <v>285</v>
      </c>
      <c r="H26" s="80" t="s">
        <v>259</v>
      </c>
      <c r="I26" s="80" t="s">
        <v>246</v>
      </c>
      <c r="J26" s="67"/>
      <c r="K26" s="64"/>
      <c r="L26" s="65"/>
      <c r="M26" s="64"/>
      <c r="N26" s="64"/>
      <c r="O26" s="71"/>
      <c r="P26" s="77"/>
      <c r="Q26" s="65"/>
      <c r="R26" s="83" t="s">
        <v>428</v>
      </c>
      <c r="S26" s="65"/>
      <c r="T26" s="78"/>
      <c r="U26" s="65"/>
      <c r="V26" s="65"/>
      <c r="W26" s="65"/>
      <c r="X26" s="80" t="s">
        <v>433</v>
      </c>
    </row>
    <row r="27" spans="1:24" ht="45" x14ac:dyDescent="0.25">
      <c r="A27" s="65"/>
      <c r="B27" s="79" t="s">
        <v>105</v>
      </c>
      <c r="C27" s="66"/>
      <c r="D27" s="80" t="s">
        <v>146</v>
      </c>
      <c r="E27" s="66"/>
      <c r="F27" s="66"/>
      <c r="G27" s="80" t="s">
        <v>286</v>
      </c>
      <c r="H27" s="80" t="s">
        <v>264</v>
      </c>
      <c r="I27" s="80" t="s">
        <v>265</v>
      </c>
      <c r="J27" s="67"/>
      <c r="K27" s="64"/>
      <c r="L27" s="65"/>
      <c r="M27" s="64"/>
      <c r="N27" s="64"/>
      <c r="O27" s="70"/>
      <c r="P27" s="77"/>
      <c r="Q27" s="65"/>
      <c r="R27" s="82"/>
      <c r="S27" s="65"/>
      <c r="T27" s="78"/>
      <c r="U27" s="65"/>
      <c r="V27" s="65"/>
      <c r="W27" s="65"/>
      <c r="X27" s="81"/>
    </row>
    <row r="28" spans="1:24" ht="78.75" customHeight="1" x14ac:dyDescent="0.25">
      <c r="A28" s="65"/>
      <c r="B28" s="79" t="s">
        <v>105</v>
      </c>
      <c r="C28" s="66"/>
      <c r="D28" s="80" t="s">
        <v>147</v>
      </c>
      <c r="E28" s="66"/>
      <c r="F28" s="66"/>
      <c r="G28" s="80" t="s">
        <v>287</v>
      </c>
      <c r="H28" s="80" t="s">
        <v>245</v>
      </c>
      <c r="I28" s="80" t="s">
        <v>246</v>
      </c>
      <c r="J28" s="67"/>
      <c r="K28" s="64"/>
      <c r="L28" s="65"/>
      <c r="M28" s="64"/>
      <c r="N28" s="64"/>
      <c r="O28" s="68"/>
      <c r="P28" s="77"/>
      <c r="Q28" s="65"/>
      <c r="R28" s="83" t="s">
        <v>428</v>
      </c>
      <c r="S28" s="65"/>
      <c r="T28" s="78"/>
      <c r="U28" s="65"/>
      <c r="V28" s="65"/>
      <c r="W28" s="65"/>
      <c r="X28" s="80" t="s">
        <v>434</v>
      </c>
    </row>
    <row r="29" spans="1:24" ht="45" x14ac:dyDescent="0.25">
      <c r="A29" s="65"/>
      <c r="B29" s="79" t="s">
        <v>105</v>
      </c>
      <c r="C29" s="66"/>
      <c r="D29" s="80" t="s">
        <v>148</v>
      </c>
      <c r="E29" s="66"/>
      <c r="F29" s="66"/>
      <c r="G29" s="80" t="s">
        <v>288</v>
      </c>
      <c r="H29" s="80" t="s">
        <v>256</v>
      </c>
      <c r="I29" s="80" t="s">
        <v>257</v>
      </c>
      <c r="J29" s="67"/>
      <c r="K29" s="64"/>
      <c r="L29" s="65"/>
      <c r="M29" s="64"/>
      <c r="N29" s="64"/>
      <c r="O29" s="71"/>
      <c r="P29" s="77"/>
      <c r="Q29" s="65"/>
      <c r="R29" s="83" t="s">
        <v>428</v>
      </c>
      <c r="S29" s="65"/>
      <c r="T29" s="78"/>
      <c r="U29" s="65"/>
      <c r="V29" s="65"/>
      <c r="W29" s="65"/>
      <c r="X29" s="80" t="s">
        <v>434</v>
      </c>
    </row>
    <row r="30" spans="1:24" ht="52.5" x14ac:dyDescent="0.25">
      <c r="A30" s="65"/>
      <c r="B30" s="79" t="s">
        <v>105</v>
      </c>
      <c r="C30" s="66"/>
      <c r="D30" s="80" t="s">
        <v>149</v>
      </c>
      <c r="E30" s="66"/>
      <c r="F30" s="66"/>
      <c r="G30" s="80" t="s">
        <v>289</v>
      </c>
      <c r="H30" s="80" t="s">
        <v>264</v>
      </c>
      <c r="I30" s="80" t="s">
        <v>246</v>
      </c>
      <c r="J30" s="67"/>
      <c r="K30" s="64"/>
      <c r="L30" s="65"/>
      <c r="M30" s="64"/>
      <c r="N30" s="64"/>
      <c r="O30" s="71"/>
      <c r="P30" s="77"/>
      <c r="Q30" s="65"/>
      <c r="R30" s="82"/>
      <c r="S30" s="65"/>
      <c r="T30" s="77"/>
      <c r="U30" s="65"/>
      <c r="V30" s="65"/>
      <c r="W30" s="65"/>
      <c r="X30" s="81"/>
    </row>
    <row r="31" spans="1:24" ht="65.25" customHeight="1" x14ac:dyDescent="0.25">
      <c r="A31" s="65"/>
      <c r="B31" s="79" t="s">
        <v>105</v>
      </c>
      <c r="C31" s="66"/>
      <c r="D31" s="80" t="s">
        <v>150</v>
      </c>
      <c r="E31" s="66"/>
      <c r="F31" s="66"/>
      <c r="G31" s="80" t="s">
        <v>290</v>
      </c>
      <c r="H31" s="80" t="s">
        <v>276</v>
      </c>
      <c r="I31" s="80" t="s">
        <v>277</v>
      </c>
      <c r="J31" s="67"/>
      <c r="K31" s="64"/>
      <c r="L31" s="65"/>
      <c r="M31" s="64"/>
      <c r="N31" s="64"/>
      <c r="O31" s="71"/>
      <c r="P31" s="77"/>
      <c r="Q31" s="65"/>
      <c r="R31" s="83" t="s">
        <v>428</v>
      </c>
      <c r="S31" s="65"/>
      <c r="T31" s="78"/>
      <c r="U31" s="65"/>
      <c r="V31" s="65"/>
      <c r="W31" s="65"/>
      <c r="X31" s="80" t="s">
        <v>434</v>
      </c>
    </row>
    <row r="32" spans="1:24" ht="45" x14ac:dyDescent="0.25">
      <c r="A32" s="65"/>
      <c r="B32" s="79" t="s">
        <v>105</v>
      </c>
      <c r="C32" s="66"/>
      <c r="D32" s="80" t="s">
        <v>151</v>
      </c>
      <c r="E32" s="66"/>
      <c r="F32" s="66"/>
      <c r="G32" s="80" t="s">
        <v>291</v>
      </c>
      <c r="H32" s="80" t="s">
        <v>264</v>
      </c>
      <c r="I32" s="80" t="s">
        <v>274</v>
      </c>
      <c r="J32" s="67"/>
      <c r="K32" s="64"/>
      <c r="L32" s="65"/>
      <c r="M32" s="64"/>
      <c r="N32" s="64"/>
      <c r="O32" s="71"/>
      <c r="P32" s="77"/>
      <c r="Q32" s="65"/>
      <c r="R32" s="82"/>
      <c r="S32" s="65"/>
      <c r="T32" s="77"/>
      <c r="U32" s="65"/>
      <c r="V32" s="65"/>
      <c r="W32" s="65"/>
      <c r="X32" s="81"/>
    </row>
    <row r="33" spans="1:24" ht="52.5" x14ac:dyDescent="0.25">
      <c r="A33" s="65"/>
      <c r="B33" s="79" t="s">
        <v>105</v>
      </c>
      <c r="C33" s="66"/>
      <c r="D33" s="80" t="s">
        <v>152</v>
      </c>
      <c r="E33" s="66"/>
      <c r="F33" s="66"/>
      <c r="G33" s="80" t="s">
        <v>292</v>
      </c>
      <c r="H33" s="80" t="s">
        <v>245</v>
      </c>
      <c r="I33" s="80" t="s">
        <v>246</v>
      </c>
      <c r="J33" s="67"/>
      <c r="K33" s="64"/>
      <c r="L33" s="65"/>
      <c r="M33" s="64"/>
      <c r="N33" s="64"/>
      <c r="O33" s="71"/>
      <c r="P33" s="77"/>
      <c r="Q33" s="65"/>
      <c r="R33" s="83" t="s">
        <v>428</v>
      </c>
      <c r="S33" s="72"/>
      <c r="T33" s="78"/>
      <c r="U33" s="65"/>
      <c r="V33" s="65"/>
      <c r="W33" s="65"/>
      <c r="X33" s="80" t="s">
        <v>434</v>
      </c>
    </row>
    <row r="34" spans="1:24" ht="63" x14ac:dyDescent="0.25">
      <c r="A34" s="65"/>
      <c r="B34" s="79" t="s">
        <v>105</v>
      </c>
      <c r="C34" s="66"/>
      <c r="D34" s="80" t="s">
        <v>153</v>
      </c>
      <c r="E34" s="66"/>
      <c r="F34" s="66"/>
      <c r="G34" s="80" t="s">
        <v>293</v>
      </c>
      <c r="H34" s="80" t="s">
        <v>259</v>
      </c>
      <c r="I34" s="80" t="s">
        <v>246</v>
      </c>
      <c r="J34" s="67"/>
      <c r="K34" s="64"/>
      <c r="L34" s="65"/>
      <c r="M34" s="64"/>
      <c r="N34" s="64"/>
      <c r="O34" s="70"/>
      <c r="P34" s="77"/>
      <c r="Q34" s="65"/>
      <c r="R34" s="83" t="s">
        <v>428</v>
      </c>
      <c r="S34" s="65"/>
      <c r="T34" s="78"/>
      <c r="U34" s="65"/>
      <c r="V34" s="65"/>
      <c r="W34" s="65"/>
      <c r="X34" s="80" t="s">
        <v>434</v>
      </c>
    </row>
    <row r="35" spans="1:24" ht="45" x14ac:dyDescent="0.25">
      <c r="A35" s="65"/>
      <c r="B35" s="79" t="s">
        <v>105</v>
      </c>
      <c r="C35" s="66"/>
      <c r="D35" s="80" t="s">
        <v>154</v>
      </c>
      <c r="E35" s="66"/>
      <c r="F35" s="66"/>
      <c r="G35" s="80" t="s">
        <v>294</v>
      </c>
      <c r="H35" s="80" t="s">
        <v>253</v>
      </c>
      <c r="I35" s="80" t="s">
        <v>254</v>
      </c>
      <c r="J35" s="67"/>
      <c r="K35" s="64"/>
      <c r="L35" s="65"/>
      <c r="M35" s="64"/>
      <c r="N35" s="64"/>
      <c r="O35" s="70"/>
      <c r="P35" s="77"/>
      <c r="Q35" s="65"/>
      <c r="R35" s="83" t="s">
        <v>428</v>
      </c>
      <c r="S35" s="65"/>
      <c r="T35" s="78"/>
      <c r="U35" s="65"/>
      <c r="V35" s="65"/>
      <c r="W35" s="65"/>
      <c r="X35" s="80" t="s">
        <v>434</v>
      </c>
    </row>
    <row r="36" spans="1:24" ht="63" x14ac:dyDescent="0.25">
      <c r="A36" s="65"/>
      <c r="B36" s="79" t="s">
        <v>105</v>
      </c>
      <c r="C36" s="66"/>
      <c r="D36" s="80" t="s">
        <v>155</v>
      </c>
      <c r="E36" s="66"/>
      <c r="F36" s="66"/>
      <c r="G36" s="80" t="s">
        <v>295</v>
      </c>
      <c r="H36" s="80" t="s">
        <v>264</v>
      </c>
      <c r="I36" s="80" t="s">
        <v>246</v>
      </c>
      <c r="J36" s="67"/>
      <c r="K36" s="64"/>
      <c r="L36" s="65"/>
      <c r="M36" s="64"/>
      <c r="N36" s="64"/>
      <c r="O36" s="71"/>
      <c r="P36" s="77"/>
      <c r="Q36" s="65"/>
      <c r="R36" s="82"/>
      <c r="S36" s="65"/>
      <c r="T36" s="78"/>
      <c r="U36" s="65"/>
      <c r="V36" s="65"/>
      <c r="W36" s="65"/>
      <c r="X36" s="81"/>
    </row>
    <row r="37" spans="1:24" ht="45" x14ac:dyDescent="0.25">
      <c r="A37" s="65"/>
      <c r="B37" s="79" t="s">
        <v>105</v>
      </c>
      <c r="C37" s="66"/>
      <c r="D37" s="80" t="s">
        <v>156</v>
      </c>
      <c r="E37" s="66"/>
      <c r="F37" s="66"/>
      <c r="G37" s="80" t="s">
        <v>296</v>
      </c>
      <c r="H37" s="80" t="s">
        <v>297</v>
      </c>
      <c r="I37" s="80" t="s">
        <v>298</v>
      </c>
      <c r="J37" s="67"/>
      <c r="K37" s="64"/>
      <c r="L37" s="65"/>
      <c r="M37" s="64"/>
      <c r="N37" s="64"/>
      <c r="O37" s="71"/>
      <c r="P37" s="77"/>
      <c r="Q37" s="65"/>
      <c r="R37" s="83" t="s">
        <v>429</v>
      </c>
      <c r="S37" s="65"/>
      <c r="T37" s="78"/>
      <c r="U37" s="65"/>
      <c r="V37" s="65"/>
      <c r="W37" s="65"/>
      <c r="X37" s="80" t="s">
        <v>435</v>
      </c>
    </row>
    <row r="38" spans="1:24" ht="52.5" x14ac:dyDescent="0.25">
      <c r="A38" s="65"/>
      <c r="B38" s="79" t="s">
        <v>105</v>
      </c>
      <c r="C38" s="66"/>
      <c r="D38" s="80" t="s">
        <v>157</v>
      </c>
      <c r="E38" s="66"/>
      <c r="F38" s="66"/>
      <c r="G38" s="80" t="s">
        <v>299</v>
      </c>
      <c r="H38" s="80" t="s">
        <v>264</v>
      </c>
      <c r="I38" s="80" t="s">
        <v>265</v>
      </c>
      <c r="J38" s="67"/>
      <c r="K38" s="64"/>
      <c r="L38" s="65"/>
      <c r="M38" s="64"/>
      <c r="N38" s="64"/>
      <c r="O38" s="71"/>
      <c r="P38" s="77"/>
      <c r="Q38" s="65"/>
      <c r="R38" s="82"/>
      <c r="S38" s="71"/>
      <c r="T38" s="78"/>
      <c r="U38" s="65"/>
      <c r="V38" s="65"/>
      <c r="W38" s="65"/>
      <c r="X38" s="81"/>
    </row>
    <row r="39" spans="1:24" ht="52.5" x14ac:dyDescent="0.25">
      <c r="A39" s="65"/>
      <c r="B39" s="79" t="s">
        <v>105</v>
      </c>
      <c r="C39" s="66"/>
      <c r="D39" s="80" t="s">
        <v>158</v>
      </c>
      <c r="E39" s="66"/>
      <c r="F39" s="66"/>
      <c r="G39" s="80" t="s">
        <v>300</v>
      </c>
      <c r="H39" s="80" t="s">
        <v>264</v>
      </c>
      <c r="I39" s="80" t="s">
        <v>265</v>
      </c>
      <c r="J39" s="67"/>
      <c r="K39" s="64"/>
      <c r="L39" s="65"/>
      <c r="M39" s="64"/>
      <c r="N39" s="64"/>
      <c r="O39" s="70"/>
      <c r="P39" s="77"/>
      <c r="Q39" s="65"/>
      <c r="R39" s="82"/>
      <c r="S39" s="71"/>
      <c r="T39" s="78"/>
      <c r="U39" s="65"/>
      <c r="V39" s="65"/>
      <c r="W39" s="65"/>
      <c r="X39" s="81"/>
    </row>
    <row r="40" spans="1:24" ht="63.75" customHeight="1" x14ac:dyDescent="0.25">
      <c r="A40" s="65"/>
      <c r="B40" s="79" t="s">
        <v>105</v>
      </c>
      <c r="C40" s="66"/>
      <c r="D40" s="80" t="s">
        <v>159</v>
      </c>
      <c r="E40" s="66"/>
      <c r="F40" s="66"/>
      <c r="G40" s="80" t="s">
        <v>301</v>
      </c>
      <c r="H40" s="80" t="s">
        <v>280</v>
      </c>
      <c r="I40" s="80" t="s">
        <v>281</v>
      </c>
      <c r="J40" s="67"/>
      <c r="K40" s="64"/>
      <c r="L40" s="65"/>
      <c r="M40" s="64"/>
      <c r="N40" s="64"/>
      <c r="O40" s="71"/>
      <c r="P40" s="77"/>
      <c r="Q40" s="65"/>
      <c r="R40" s="83" t="s">
        <v>429</v>
      </c>
      <c r="S40" s="71"/>
      <c r="T40" s="78"/>
      <c r="U40" s="65"/>
      <c r="V40" s="65"/>
      <c r="W40" s="65"/>
      <c r="X40" s="80" t="s">
        <v>435</v>
      </c>
    </row>
    <row r="41" spans="1:24" ht="45" x14ac:dyDescent="0.25">
      <c r="A41" s="65"/>
      <c r="B41" s="79" t="s">
        <v>105</v>
      </c>
      <c r="C41" s="66"/>
      <c r="D41" s="80" t="s">
        <v>160</v>
      </c>
      <c r="E41" s="66"/>
      <c r="F41" s="66"/>
      <c r="G41" s="80" t="s">
        <v>302</v>
      </c>
      <c r="H41" s="80" t="s">
        <v>276</v>
      </c>
      <c r="I41" s="80" t="s">
        <v>277</v>
      </c>
      <c r="J41" s="67"/>
      <c r="K41" s="64"/>
      <c r="L41" s="65"/>
      <c r="M41" s="64"/>
      <c r="N41" s="64"/>
      <c r="O41" s="71"/>
      <c r="P41" s="77"/>
      <c r="Q41" s="65"/>
      <c r="R41" s="83" t="s">
        <v>429</v>
      </c>
      <c r="S41" s="71"/>
      <c r="T41" s="78"/>
      <c r="U41" s="65"/>
      <c r="V41" s="65"/>
      <c r="W41" s="65"/>
      <c r="X41" s="80" t="s">
        <v>435</v>
      </c>
    </row>
    <row r="42" spans="1:24" ht="45" x14ac:dyDescent="0.25">
      <c r="A42" s="65"/>
      <c r="B42" s="79" t="s">
        <v>105</v>
      </c>
      <c r="C42" s="66"/>
      <c r="D42" s="80" t="s">
        <v>161</v>
      </c>
      <c r="E42" s="66"/>
      <c r="F42" s="66"/>
      <c r="G42" s="80" t="s">
        <v>303</v>
      </c>
      <c r="H42" s="80" t="s">
        <v>297</v>
      </c>
      <c r="I42" s="80" t="s">
        <v>298</v>
      </c>
      <c r="J42" s="67"/>
      <c r="K42" s="64"/>
      <c r="L42" s="65"/>
      <c r="M42" s="64"/>
      <c r="N42" s="64"/>
      <c r="O42" s="71"/>
      <c r="P42" s="77"/>
      <c r="Q42" s="65"/>
      <c r="R42" s="83" t="s">
        <v>429</v>
      </c>
      <c r="S42" s="71"/>
      <c r="T42" s="78"/>
      <c r="U42" s="65"/>
      <c r="V42" s="65"/>
      <c r="W42" s="65"/>
      <c r="X42" s="80" t="s">
        <v>435</v>
      </c>
    </row>
    <row r="43" spans="1:24" ht="45" x14ac:dyDescent="0.25">
      <c r="A43" s="65"/>
      <c r="B43" s="79" t="s">
        <v>105</v>
      </c>
      <c r="C43" s="66"/>
      <c r="D43" s="80" t="s">
        <v>162</v>
      </c>
      <c r="E43" s="66"/>
      <c r="F43" s="66"/>
      <c r="G43" s="80" t="s">
        <v>304</v>
      </c>
      <c r="H43" s="80" t="s">
        <v>280</v>
      </c>
      <c r="I43" s="80" t="s">
        <v>281</v>
      </c>
      <c r="J43" s="67"/>
      <c r="K43" s="64"/>
      <c r="L43" s="65"/>
      <c r="M43" s="64"/>
      <c r="N43" s="64"/>
      <c r="O43" s="71"/>
      <c r="P43" s="77"/>
      <c r="Q43" s="65"/>
      <c r="R43" s="83" t="s">
        <v>429</v>
      </c>
      <c r="S43" s="71"/>
      <c r="T43" s="78"/>
      <c r="U43" s="65"/>
      <c r="V43" s="65"/>
      <c r="W43" s="65"/>
      <c r="X43" s="80" t="s">
        <v>435</v>
      </c>
    </row>
    <row r="44" spans="1:24" ht="45" x14ac:dyDescent="0.25">
      <c r="A44" s="65"/>
      <c r="B44" s="79" t="s">
        <v>105</v>
      </c>
      <c r="C44" s="66"/>
      <c r="D44" s="80" t="s">
        <v>163</v>
      </c>
      <c r="E44" s="66"/>
      <c r="F44" s="66"/>
      <c r="G44" s="80" t="s">
        <v>305</v>
      </c>
      <c r="H44" s="80" t="s">
        <v>276</v>
      </c>
      <c r="I44" s="80" t="s">
        <v>277</v>
      </c>
      <c r="J44" s="67"/>
      <c r="K44" s="64"/>
      <c r="L44" s="65"/>
      <c r="M44" s="64"/>
      <c r="N44" s="64"/>
      <c r="O44" s="71"/>
      <c r="P44" s="77"/>
      <c r="Q44" s="65"/>
      <c r="R44" s="83" t="s">
        <v>429</v>
      </c>
      <c r="S44" s="65"/>
      <c r="T44" s="78"/>
      <c r="U44" s="65"/>
      <c r="V44" s="65"/>
      <c r="W44" s="65"/>
      <c r="X44" s="80" t="s">
        <v>435</v>
      </c>
    </row>
    <row r="45" spans="1:24" ht="84" x14ac:dyDescent="0.25">
      <c r="A45" s="65"/>
      <c r="B45" s="79" t="s">
        <v>105</v>
      </c>
      <c r="C45" s="66"/>
      <c r="D45" s="80" t="s">
        <v>164</v>
      </c>
      <c r="E45" s="66"/>
      <c r="F45" s="66"/>
      <c r="G45" s="80" t="s">
        <v>306</v>
      </c>
      <c r="H45" s="80" t="s">
        <v>280</v>
      </c>
      <c r="I45" s="80" t="s">
        <v>281</v>
      </c>
      <c r="J45" s="67"/>
      <c r="K45" s="64"/>
      <c r="L45" s="65"/>
      <c r="M45" s="64"/>
      <c r="N45" s="64"/>
      <c r="O45" s="71"/>
      <c r="P45" s="77"/>
      <c r="Q45" s="65"/>
      <c r="R45" s="83" t="s">
        <v>428</v>
      </c>
      <c r="S45" s="72"/>
      <c r="T45" s="78"/>
      <c r="U45" s="65"/>
      <c r="V45" s="65"/>
      <c r="W45" s="65"/>
      <c r="X45" s="80" t="s">
        <v>436</v>
      </c>
    </row>
    <row r="46" spans="1:24" ht="31.5" x14ac:dyDescent="0.25">
      <c r="A46" s="65"/>
      <c r="B46" s="79" t="s">
        <v>121</v>
      </c>
      <c r="C46" s="66"/>
      <c r="D46" s="80" t="s">
        <v>165</v>
      </c>
      <c r="E46" s="66"/>
      <c r="F46" s="66"/>
      <c r="G46" s="80" t="s">
        <v>307</v>
      </c>
      <c r="H46" s="80" t="s">
        <v>264</v>
      </c>
      <c r="I46" s="80" t="s">
        <v>265</v>
      </c>
      <c r="J46" s="67"/>
      <c r="K46" s="64"/>
      <c r="L46" s="65"/>
      <c r="M46" s="64"/>
      <c r="N46" s="64"/>
      <c r="O46" s="71"/>
      <c r="P46" s="77"/>
      <c r="Q46" s="65"/>
      <c r="R46" s="82"/>
      <c r="S46" s="65"/>
      <c r="T46" s="78"/>
      <c r="U46" s="65"/>
      <c r="V46" s="65"/>
      <c r="W46" s="65"/>
      <c r="X46" s="81"/>
    </row>
    <row r="47" spans="1:24" ht="52.5" x14ac:dyDescent="0.25">
      <c r="A47" s="65"/>
      <c r="B47" s="79" t="s">
        <v>105</v>
      </c>
      <c r="C47" s="66"/>
      <c r="D47" s="80" t="s">
        <v>166</v>
      </c>
      <c r="E47" s="66"/>
      <c r="F47" s="66"/>
      <c r="G47" s="80" t="s">
        <v>308</v>
      </c>
      <c r="H47" s="80" t="s">
        <v>245</v>
      </c>
      <c r="I47" s="80" t="s">
        <v>246</v>
      </c>
      <c r="J47" s="67"/>
      <c r="K47" s="64"/>
      <c r="L47" s="65"/>
      <c r="M47" s="64"/>
      <c r="N47" s="64"/>
      <c r="O47" s="70"/>
      <c r="P47" s="77"/>
      <c r="Q47" s="65"/>
      <c r="R47" s="83" t="s">
        <v>428</v>
      </c>
      <c r="S47" s="65"/>
      <c r="T47" s="78"/>
      <c r="U47" s="65"/>
      <c r="V47" s="65"/>
      <c r="W47" s="65"/>
      <c r="X47" s="80" t="s">
        <v>436</v>
      </c>
    </row>
    <row r="48" spans="1:24" ht="52.5" x14ac:dyDescent="0.25">
      <c r="A48" s="65"/>
      <c r="B48" s="79" t="s">
        <v>105</v>
      </c>
      <c r="C48" s="66"/>
      <c r="D48" s="80" t="s">
        <v>167</v>
      </c>
      <c r="E48" s="66"/>
      <c r="F48" s="66"/>
      <c r="G48" s="80" t="s">
        <v>309</v>
      </c>
      <c r="H48" s="80" t="s">
        <v>245</v>
      </c>
      <c r="I48" s="80" t="s">
        <v>246</v>
      </c>
      <c r="J48" s="67"/>
      <c r="K48" s="64"/>
      <c r="L48" s="65"/>
      <c r="M48" s="64"/>
      <c r="N48" s="64"/>
      <c r="O48" s="70"/>
      <c r="P48" s="77"/>
      <c r="Q48" s="65"/>
      <c r="R48" s="83" t="s">
        <v>427</v>
      </c>
      <c r="S48" s="65"/>
      <c r="T48" s="78"/>
      <c r="U48" s="65"/>
      <c r="V48" s="65"/>
      <c r="W48" s="65"/>
      <c r="X48" s="80" t="s">
        <v>436</v>
      </c>
    </row>
    <row r="49" spans="1:24" ht="45" x14ac:dyDescent="0.25">
      <c r="A49" s="65"/>
      <c r="B49" s="79" t="s">
        <v>105</v>
      </c>
      <c r="C49" s="66"/>
      <c r="D49" s="80" t="s">
        <v>168</v>
      </c>
      <c r="E49" s="66"/>
      <c r="F49" s="66"/>
      <c r="G49" s="80" t="s">
        <v>310</v>
      </c>
      <c r="H49" s="80" t="s">
        <v>264</v>
      </c>
      <c r="I49" s="80" t="s">
        <v>265</v>
      </c>
      <c r="J49" s="67"/>
      <c r="K49" s="64"/>
      <c r="L49" s="65"/>
      <c r="M49" s="64"/>
      <c r="N49" s="64"/>
      <c r="O49" s="71"/>
      <c r="P49" s="77"/>
      <c r="Q49" s="65"/>
      <c r="R49" s="82"/>
      <c r="S49" s="65"/>
      <c r="T49" s="78"/>
      <c r="U49" s="65"/>
      <c r="V49" s="65"/>
      <c r="W49" s="65"/>
      <c r="X49" s="81"/>
    </row>
    <row r="50" spans="1:24" ht="45" x14ac:dyDescent="0.25">
      <c r="A50" s="65"/>
      <c r="B50" s="79" t="s">
        <v>105</v>
      </c>
      <c r="C50" s="66"/>
      <c r="D50" s="80" t="s">
        <v>169</v>
      </c>
      <c r="E50" s="66"/>
      <c r="F50" s="66"/>
      <c r="G50" s="80" t="s">
        <v>311</v>
      </c>
      <c r="H50" s="80" t="s">
        <v>264</v>
      </c>
      <c r="I50" s="80" t="s">
        <v>265</v>
      </c>
      <c r="J50" s="67"/>
      <c r="K50" s="64"/>
      <c r="L50" s="65"/>
      <c r="M50" s="64"/>
      <c r="N50" s="64"/>
      <c r="O50" s="70"/>
      <c r="P50" s="77"/>
      <c r="Q50" s="65"/>
      <c r="R50" s="82"/>
      <c r="S50" s="65"/>
      <c r="T50" s="78"/>
      <c r="U50" s="77"/>
      <c r="V50" s="65"/>
      <c r="W50" s="66"/>
      <c r="X50" s="81"/>
    </row>
    <row r="51" spans="1:24" ht="62.25" customHeight="1" x14ac:dyDescent="0.25">
      <c r="A51" s="65"/>
      <c r="B51" s="79" t="s">
        <v>121</v>
      </c>
      <c r="C51" s="66"/>
      <c r="D51" s="80" t="s">
        <v>170</v>
      </c>
      <c r="E51" s="66"/>
      <c r="F51" s="66"/>
      <c r="G51" s="80" t="s">
        <v>312</v>
      </c>
      <c r="H51" s="80" t="s">
        <v>259</v>
      </c>
      <c r="I51" s="80" t="s">
        <v>246</v>
      </c>
      <c r="J51" s="67"/>
      <c r="K51" s="64"/>
      <c r="L51" s="65"/>
      <c r="M51" s="64"/>
      <c r="N51" s="64"/>
      <c r="O51" s="71"/>
      <c r="P51" s="77"/>
      <c r="Q51" s="65"/>
      <c r="R51" s="83" t="s">
        <v>69</v>
      </c>
      <c r="S51" s="65"/>
      <c r="T51" s="78"/>
      <c r="U51" s="65"/>
      <c r="V51" s="65"/>
      <c r="W51" s="65"/>
      <c r="X51" s="80" t="s">
        <v>435</v>
      </c>
    </row>
    <row r="52" spans="1:24" ht="52.5" x14ac:dyDescent="0.25">
      <c r="A52" s="65"/>
      <c r="B52" s="79" t="s">
        <v>105</v>
      </c>
      <c r="C52" s="66"/>
      <c r="D52" s="80" t="s">
        <v>171</v>
      </c>
      <c r="E52" s="66"/>
      <c r="F52" s="66"/>
      <c r="G52" s="80" t="s">
        <v>313</v>
      </c>
      <c r="H52" s="80" t="s">
        <v>259</v>
      </c>
      <c r="I52" s="80" t="s">
        <v>246</v>
      </c>
      <c r="J52" s="67"/>
      <c r="K52" s="64"/>
      <c r="L52" s="65"/>
      <c r="M52" s="64"/>
      <c r="N52" s="64"/>
      <c r="O52" s="71"/>
      <c r="P52" s="77"/>
      <c r="Q52" s="65"/>
      <c r="R52" s="83" t="s">
        <v>428</v>
      </c>
      <c r="S52" s="65"/>
      <c r="T52" s="78"/>
      <c r="U52" s="65"/>
      <c r="V52" s="65"/>
      <c r="W52" s="65"/>
      <c r="X52" s="80" t="s">
        <v>436</v>
      </c>
    </row>
    <row r="53" spans="1:24" ht="52.5" x14ac:dyDescent="0.25">
      <c r="A53" s="65"/>
      <c r="B53" s="79" t="s">
        <v>121</v>
      </c>
      <c r="C53" s="66"/>
      <c r="D53" s="80" t="s">
        <v>127</v>
      </c>
      <c r="E53" s="66"/>
      <c r="F53" s="66"/>
      <c r="G53" s="80" t="s">
        <v>314</v>
      </c>
      <c r="H53" s="80" t="s">
        <v>250</v>
      </c>
      <c r="I53" s="80" t="s">
        <v>251</v>
      </c>
      <c r="J53" s="67"/>
      <c r="K53" s="64"/>
      <c r="L53" s="65"/>
      <c r="M53" s="64"/>
      <c r="N53" s="64"/>
      <c r="O53" s="71"/>
      <c r="P53" s="77"/>
      <c r="Q53" s="65"/>
      <c r="R53" s="83" t="s">
        <v>428</v>
      </c>
      <c r="S53" s="65"/>
      <c r="T53" s="78"/>
      <c r="U53" s="65"/>
      <c r="V53" s="65"/>
      <c r="W53" s="65"/>
      <c r="X53" s="80" t="s">
        <v>436</v>
      </c>
    </row>
    <row r="54" spans="1:24" ht="52.5" x14ac:dyDescent="0.25">
      <c r="A54" s="65"/>
      <c r="B54" s="79" t="s">
        <v>105</v>
      </c>
      <c r="C54" s="66"/>
      <c r="D54" s="80" t="s">
        <v>172</v>
      </c>
      <c r="E54" s="66"/>
      <c r="F54" s="66"/>
      <c r="G54" s="80" t="s">
        <v>315</v>
      </c>
      <c r="H54" s="80" t="s">
        <v>259</v>
      </c>
      <c r="I54" s="80" t="s">
        <v>246</v>
      </c>
      <c r="J54" s="67"/>
      <c r="K54" s="64"/>
      <c r="L54" s="65"/>
      <c r="M54" s="64"/>
      <c r="N54" s="64"/>
      <c r="O54" s="71"/>
      <c r="P54" s="77"/>
      <c r="Q54" s="65"/>
      <c r="R54" s="83" t="s">
        <v>428</v>
      </c>
      <c r="S54" s="65"/>
      <c r="T54" s="77"/>
      <c r="U54" s="65"/>
      <c r="V54" s="65"/>
      <c r="W54" s="65"/>
      <c r="X54" s="80" t="s">
        <v>436</v>
      </c>
    </row>
    <row r="55" spans="1:24" ht="52.5" x14ac:dyDescent="0.25">
      <c r="A55" s="65"/>
      <c r="B55" s="79" t="s">
        <v>105</v>
      </c>
      <c r="C55" s="66"/>
      <c r="D55" s="80" t="s">
        <v>173</v>
      </c>
      <c r="E55" s="66"/>
      <c r="F55" s="66"/>
      <c r="G55" s="80" t="s">
        <v>316</v>
      </c>
      <c r="H55" s="80" t="s">
        <v>280</v>
      </c>
      <c r="I55" s="80" t="s">
        <v>281</v>
      </c>
      <c r="J55" s="67"/>
      <c r="K55" s="64"/>
      <c r="L55" s="65"/>
      <c r="M55" s="64"/>
      <c r="N55" s="64"/>
      <c r="O55" s="70"/>
      <c r="P55" s="77"/>
      <c r="Q55" s="65"/>
      <c r="R55" s="83" t="s">
        <v>428</v>
      </c>
      <c r="S55" s="65"/>
      <c r="T55" s="78"/>
      <c r="U55" s="65"/>
      <c r="V55" s="65"/>
      <c r="W55" s="65"/>
      <c r="X55" s="80" t="s">
        <v>436</v>
      </c>
    </row>
    <row r="56" spans="1:24" ht="73.5" x14ac:dyDescent="0.25">
      <c r="A56" s="65"/>
      <c r="B56" s="79" t="s">
        <v>121</v>
      </c>
      <c r="C56" s="66"/>
      <c r="D56" s="80" t="s">
        <v>174</v>
      </c>
      <c r="E56" s="66"/>
      <c r="F56" s="66"/>
      <c r="G56" s="80" t="s">
        <v>317</v>
      </c>
      <c r="H56" s="80" t="s">
        <v>276</v>
      </c>
      <c r="I56" s="80" t="s">
        <v>277</v>
      </c>
      <c r="J56" s="67"/>
      <c r="K56" s="64"/>
      <c r="L56" s="65"/>
      <c r="M56" s="64"/>
      <c r="N56" s="64"/>
      <c r="O56" s="70"/>
      <c r="P56" s="77"/>
      <c r="Q56" s="65"/>
      <c r="R56" s="83" t="s">
        <v>427</v>
      </c>
      <c r="S56" s="65"/>
      <c r="T56" s="78"/>
      <c r="U56" s="65"/>
      <c r="V56" s="65"/>
      <c r="W56" s="65"/>
      <c r="X56" s="80" t="s">
        <v>437</v>
      </c>
    </row>
    <row r="57" spans="1:24" ht="52.5" x14ac:dyDescent="0.25">
      <c r="A57" s="65"/>
      <c r="B57" s="79" t="s">
        <v>105</v>
      </c>
      <c r="C57" s="66"/>
      <c r="D57" s="80" t="s">
        <v>175</v>
      </c>
      <c r="E57" s="66"/>
      <c r="F57" s="66"/>
      <c r="G57" s="80" t="s">
        <v>318</v>
      </c>
      <c r="H57" s="80" t="s">
        <v>264</v>
      </c>
      <c r="I57" s="80" t="s">
        <v>246</v>
      </c>
      <c r="J57" s="67"/>
      <c r="K57" s="64"/>
      <c r="L57" s="65"/>
      <c r="M57" s="64"/>
      <c r="N57" s="64"/>
      <c r="O57" s="71"/>
      <c r="P57" s="77"/>
      <c r="Q57" s="65"/>
      <c r="R57" s="83"/>
      <c r="S57" s="65"/>
      <c r="T57" s="78"/>
      <c r="U57" s="65"/>
      <c r="V57" s="65"/>
      <c r="W57" s="65"/>
      <c r="X57" s="80"/>
    </row>
    <row r="58" spans="1:24" ht="31.5" x14ac:dyDescent="0.25">
      <c r="A58" s="65"/>
      <c r="B58" s="79" t="s">
        <v>122</v>
      </c>
      <c r="C58" s="66"/>
      <c r="D58" s="80" t="s">
        <v>176</v>
      </c>
      <c r="E58" s="66"/>
      <c r="F58" s="66"/>
      <c r="G58" s="80" t="s">
        <v>319</v>
      </c>
      <c r="H58" s="80" t="s">
        <v>320</v>
      </c>
      <c r="I58" s="80" t="s">
        <v>257</v>
      </c>
      <c r="J58" s="67"/>
      <c r="K58" s="64"/>
      <c r="L58" s="65"/>
      <c r="M58" s="64"/>
      <c r="N58" s="64"/>
      <c r="O58" s="71"/>
      <c r="P58" s="77"/>
      <c r="Q58" s="65"/>
      <c r="R58" s="83" t="s">
        <v>428</v>
      </c>
      <c r="S58" s="72"/>
      <c r="T58" s="78"/>
      <c r="U58" s="65"/>
      <c r="V58" s="65"/>
      <c r="W58" s="65"/>
      <c r="X58" s="80" t="s">
        <v>437</v>
      </c>
    </row>
    <row r="59" spans="1:24" ht="57" customHeight="1" x14ac:dyDescent="0.25">
      <c r="A59" s="65"/>
      <c r="B59" s="79" t="s">
        <v>105</v>
      </c>
      <c r="C59" s="66"/>
      <c r="D59" s="80" t="s">
        <v>177</v>
      </c>
      <c r="E59" s="66"/>
      <c r="F59" s="66"/>
      <c r="G59" s="80" t="s">
        <v>321</v>
      </c>
      <c r="H59" s="80" t="s">
        <v>264</v>
      </c>
      <c r="I59" s="80" t="s">
        <v>246</v>
      </c>
      <c r="J59" s="67"/>
      <c r="K59" s="64"/>
      <c r="L59" s="65"/>
      <c r="M59" s="64"/>
      <c r="N59" s="64"/>
      <c r="O59" s="71"/>
      <c r="P59" s="77"/>
      <c r="Q59" s="65"/>
      <c r="R59" s="82"/>
      <c r="S59" s="65"/>
      <c r="T59" s="78"/>
      <c r="U59" s="65"/>
      <c r="V59" s="65"/>
      <c r="W59" s="65"/>
      <c r="X59" s="81"/>
    </row>
    <row r="60" spans="1:24" ht="52.5" x14ac:dyDescent="0.25">
      <c r="A60" s="65"/>
      <c r="B60" s="79" t="s">
        <v>105</v>
      </c>
      <c r="C60" s="66"/>
      <c r="D60" s="80" t="s">
        <v>178</v>
      </c>
      <c r="E60" s="66"/>
      <c r="F60" s="66"/>
      <c r="G60" s="80" t="s">
        <v>322</v>
      </c>
      <c r="H60" s="80" t="s">
        <v>264</v>
      </c>
      <c r="I60" s="80" t="s">
        <v>246</v>
      </c>
      <c r="J60" s="67"/>
      <c r="K60" s="64"/>
      <c r="L60" s="65"/>
      <c r="M60" s="64"/>
      <c r="N60" s="64"/>
      <c r="O60" s="71"/>
      <c r="P60" s="77"/>
      <c r="Q60" s="65"/>
      <c r="R60" s="82"/>
      <c r="S60" s="65"/>
      <c r="T60" s="77"/>
      <c r="U60" s="65"/>
      <c r="V60" s="65"/>
      <c r="W60" s="65"/>
      <c r="X60" s="81"/>
    </row>
    <row r="61" spans="1:24" ht="63" customHeight="1" x14ac:dyDescent="0.25">
      <c r="A61" s="65"/>
      <c r="B61" s="79" t="s">
        <v>105</v>
      </c>
      <c r="C61" s="66"/>
      <c r="D61" s="80" t="s">
        <v>179</v>
      </c>
      <c r="E61" s="66"/>
      <c r="F61" s="66"/>
      <c r="G61" s="80" t="s">
        <v>323</v>
      </c>
      <c r="H61" s="80" t="s">
        <v>259</v>
      </c>
      <c r="I61" s="80" t="s">
        <v>246</v>
      </c>
      <c r="J61" s="67"/>
      <c r="K61" s="64"/>
      <c r="L61" s="65"/>
      <c r="M61" s="64"/>
      <c r="N61" s="64"/>
      <c r="O61" s="71"/>
      <c r="P61" s="77"/>
      <c r="Q61" s="65"/>
      <c r="R61" s="83" t="s">
        <v>428</v>
      </c>
      <c r="S61" s="65"/>
      <c r="T61" s="78"/>
      <c r="U61" s="65"/>
      <c r="V61" s="65"/>
      <c r="W61" s="65"/>
      <c r="X61" s="80" t="s">
        <v>436</v>
      </c>
    </row>
    <row r="62" spans="1:24" ht="52.5" x14ac:dyDescent="0.25">
      <c r="A62" s="65"/>
      <c r="B62" s="79" t="s">
        <v>105</v>
      </c>
      <c r="C62" s="66"/>
      <c r="D62" s="80" t="s">
        <v>180</v>
      </c>
      <c r="E62" s="66"/>
      <c r="F62" s="66"/>
      <c r="G62" s="80" t="s">
        <v>324</v>
      </c>
      <c r="H62" s="80" t="s">
        <v>280</v>
      </c>
      <c r="I62" s="80" t="s">
        <v>281</v>
      </c>
      <c r="J62" s="67"/>
      <c r="K62" s="64"/>
      <c r="L62" s="65"/>
      <c r="M62" s="64"/>
      <c r="N62" s="64"/>
      <c r="O62" s="71"/>
      <c r="P62" s="77"/>
      <c r="Q62" s="65"/>
      <c r="R62" s="83" t="s">
        <v>428</v>
      </c>
      <c r="S62" s="65"/>
      <c r="T62" s="78"/>
      <c r="U62" s="65"/>
      <c r="V62" s="65"/>
      <c r="W62" s="65"/>
      <c r="X62" s="80" t="s">
        <v>437</v>
      </c>
    </row>
    <row r="63" spans="1:24" ht="57.75" customHeight="1" x14ac:dyDescent="0.25">
      <c r="A63" s="65"/>
      <c r="B63" s="79" t="s">
        <v>105</v>
      </c>
      <c r="C63" s="66"/>
      <c r="D63" s="80" t="s">
        <v>181</v>
      </c>
      <c r="E63" s="66"/>
      <c r="F63" s="66"/>
      <c r="G63" s="80" t="s">
        <v>325</v>
      </c>
      <c r="H63" s="80" t="s">
        <v>326</v>
      </c>
      <c r="I63" s="80" t="s">
        <v>327</v>
      </c>
      <c r="J63" s="67"/>
      <c r="K63" s="64"/>
      <c r="L63" s="65"/>
      <c r="M63" s="64"/>
      <c r="N63" s="64"/>
      <c r="O63" s="71"/>
      <c r="P63" s="77"/>
      <c r="Q63" s="65"/>
      <c r="R63" s="83" t="s">
        <v>428</v>
      </c>
      <c r="S63" s="65"/>
      <c r="T63" s="78"/>
      <c r="U63" s="65"/>
      <c r="V63" s="65"/>
      <c r="W63" s="65"/>
      <c r="X63" s="80" t="s">
        <v>437</v>
      </c>
    </row>
    <row r="64" spans="1:24" ht="52.5" x14ac:dyDescent="0.25">
      <c r="A64" s="65"/>
      <c r="B64" s="79" t="s">
        <v>105</v>
      </c>
      <c r="C64" s="66"/>
      <c r="D64" s="80" t="s">
        <v>182</v>
      </c>
      <c r="E64" s="66"/>
      <c r="F64" s="66"/>
      <c r="G64" s="80" t="s">
        <v>328</v>
      </c>
      <c r="H64" s="80" t="s">
        <v>280</v>
      </c>
      <c r="I64" s="80" t="s">
        <v>281</v>
      </c>
      <c r="J64" s="67"/>
      <c r="K64" s="64"/>
      <c r="L64" s="65"/>
      <c r="M64" s="64"/>
      <c r="N64" s="64"/>
      <c r="O64" s="71"/>
      <c r="P64" s="77"/>
      <c r="Q64" s="65"/>
      <c r="R64" s="83" t="s">
        <v>428</v>
      </c>
      <c r="S64" s="65"/>
      <c r="T64" s="78"/>
      <c r="U64" s="65"/>
      <c r="V64" s="65"/>
      <c r="W64" s="65"/>
      <c r="X64" s="80" t="s">
        <v>437</v>
      </c>
    </row>
    <row r="65" spans="1:24" ht="45" x14ac:dyDescent="0.25">
      <c r="A65" s="65"/>
      <c r="B65" s="79" t="s">
        <v>105</v>
      </c>
      <c r="C65" s="66"/>
      <c r="D65" s="80" t="s">
        <v>183</v>
      </c>
      <c r="E65" s="66"/>
      <c r="F65" s="66"/>
      <c r="G65" s="80" t="s">
        <v>329</v>
      </c>
      <c r="H65" s="80" t="s">
        <v>330</v>
      </c>
      <c r="I65" s="80" t="s">
        <v>254</v>
      </c>
      <c r="J65" s="67"/>
      <c r="K65" s="64"/>
      <c r="L65" s="65"/>
      <c r="M65" s="64"/>
      <c r="N65" s="64"/>
      <c r="O65" s="71"/>
      <c r="P65" s="77"/>
      <c r="Q65" s="65"/>
      <c r="R65" s="83" t="s">
        <v>428</v>
      </c>
      <c r="S65" s="65"/>
      <c r="T65" s="78"/>
      <c r="U65" s="65"/>
      <c r="V65" s="65"/>
      <c r="W65" s="65"/>
      <c r="X65" s="80" t="s">
        <v>437</v>
      </c>
    </row>
    <row r="66" spans="1:24" ht="62.25" customHeight="1" x14ac:dyDescent="0.25">
      <c r="A66" s="65"/>
      <c r="B66" s="79" t="s">
        <v>105</v>
      </c>
      <c r="C66" s="66"/>
      <c r="D66" s="80" t="s">
        <v>184</v>
      </c>
      <c r="E66" s="66"/>
      <c r="F66" s="66"/>
      <c r="G66" s="80" t="s">
        <v>331</v>
      </c>
      <c r="H66" s="80" t="s">
        <v>280</v>
      </c>
      <c r="I66" s="80" t="s">
        <v>281</v>
      </c>
      <c r="J66" s="67"/>
      <c r="K66" s="64"/>
      <c r="L66" s="65"/>
      <c r="M66" s="64"/>
      <c r="N66" s="64"/>
      <c r="O66" s="71"/>
      <c r="P66" s="77"/>
      <c r="Q66" s="65"/>
      <c r="R66" s="83" t="s">
        <v>428</v>
      </c>
      <c r="S66" s="65"/>
      <c r="T66" s="78"/>
      <c r="U66" s="65"/>
      <c r="V66" s="65"/>
      <c r="W66" s="65"/>
      <c r="X66" s="80" t="s">
        <v>438</v>
      </c>
    </row>
    <row r="67" spans="1:24" ht="52.5" x14ac:dyDescent="0.25">
      <c r="A67" s="65"/>
      <c r="B67" s="79" t="s">
        <v>122</v>
      </c>
      <c r="C67" s="66"/>
      <c r="D67" s="80" t="s">
        <v>185</v>
      </c>
      <c r="E67" s="66"/>
      <c r="F67" s="66"/>
      <c r="G67" s="80" t="s">
        <v>332</v>
      </c>
      <c r="H67" s="80" t="s">
        <v>320</v>
      </c>
      <c r="I67" s="80" t="s">
        <v>257</v>
      </c>
      <c r="J67" s="67"/>
      <c r="K67" s="64"/>
      <c r="L67" s="65"/>
      <c r="M67" s="64"/>
      <c r="N67" s="64"/>
      <c r="O67" s="71"/>
      <c r="P67" s="77"/>
      <c r="Q67" s="65"/>
      <c r="R67" s="83" t="s">
        <v>428</v>
      </c>
      <c r="S67" s="65"/>
      <c r="T67" s="78"/>
      <c r="U67" s="65"/>
      <c r="V67" s="65"/>
      <c r="W67" s="65"/>
      <c r="X67" s="80" t="s">
        <v>439</v>
      </c>
    </row>
    <row r="68" spans="1:24" ht="45" x14ac:dyDescent="0.25">
      <c r="A68" s="65"/>
      <c r="B68" s="79" t="s">
        <v>105</v>
      </c>
      <c r="C68" s="66"/>
      <c r="D68" s="80" t="s">
        <v>186</v>
      </c>
      <c r="E68" s="66"/>
      <c r="F68" s="66"/>
      <c r="G68" s="80" t="s">
        <v>333</v>
      </c>
      <c r="H68" s="80" t="s">
        <v>264</v>
      </c>
      <c r="I68" s="80" t="s">
        <v>265</v>
      </c>
      <c r="J68" s="67"/>
      <c r="K68" s="64"/>
      <c r="L68" s="65"/>
      <c r="M68" s="64"/>
      <c r="N68" s="64"/>
      <c r="O68" s="71"/>
      <c r="P68" s="77"/>
      <c r="Q68" s="65"/>
      <c r="R68" s="82"/>
      <c r="S68" s="65"/>
      <c r="T68" s="78"/>
      <c r="U68" s="65"/>
      <c r="V68" s="65"/>
      <c r="W68" s="65"/>
      <c r="X68" s="81"/>
    </row>
    <row r="69" spans="1:24" ht="63" x14ac:dyDescent="0.25">
      <c r="A69" s="65"/>
      <c r="B69" s="79" t="s">
        <v>121</v>
      </c>
      <c r="C69" s="66"/>
      <c r="D69" s="80" t="s">
        <v>140</v>
      </c>
      <c r="E69" s="66"/>
      <c r="F69" s="66"/>
      <c r="G69" s="80" t="s">
        <v>334</v>
      </c>
      <c r="H69" s="80" t="s">
        <v>276</v>
      </c>
      <c r="I69" s="80" t="s">
        <v>277</v>
      </c>
      <c r="J69" s="67"/>
      <c r="K69" s="64"/>
      <c r="L69" s="65"/>
      <c r="M69" s="64"/>
      <c r="N69" s="64"/>
      <c r="O69" s="73"/>
      <c r="P69" s="77"/>
      <c r="Q69" s="65"/>
      <c r="R69" s="83" t="s">
        <v>427</v>
      </c>
      <c r="S69" s="65"/>
      <c r="T69" s="78"/>
      <c r="U69" s="65"/>
      <c r="V69" s="65"/>
      <c r="W69" s="65"/>
      <c r="X69" s="80" t="s">
        <v>438</v>
      </c>
    </row>
    <row r="70" spans="1:24" ht="45" x14ac:dyDescent="0.25">
      <c r="A70" s="65"/>
      <c r="B70" s="79" t="s">
        <v>105</v>
      </c>
      <c r="C70" s="66"/>
      <c r="D70" s="80" t="s">
        <v>187</v>
      </c>
      <c r="E70" s="66"/>
      <c r="F70" s="66"/>
      <c r="G70" s="80" t="s">
        <v>335</v>
      </c>
      <c r="H70" s="80" t="s">
        <v>280</v>
      </c>
      <c r="I70" s="80" t="s">
        <v>281</v>
      </c>
      <c r="J70" s="67"/>
      <c r="K70" s="64"/>
      <c r="L70" s="65"/>
      <c r="M70" s="64"/>
      <c r="N70" s="64"/>
      <c r="O70" s="71"/>
      <c r="P70" s="77"/>
      <c r="Q70" s="65"/>
      <c r="R70" s="83" t="s">
        <v>428</v>
      </c>
      <c r="S70" s="65"/>
      <c r="T70" s="78"/>
      <c r="U70" s="65"/>
      <c r="V70" s="65"/>
      <c r="W70" s="65"/>
      <c r="X70" s="80" t="s">
        <v>440</v>
      </c>
    </row>
    <row r="71" spans="1:24" ht="45" x14ac:dyDescent="0.25">
      <c r="A71" s="65"/>
      <c r="B71" s="79" t="s">
        <v>105</v>
      </c>
      <c r="C71" s="66"/>
      <c r="D71" s="80" t="s">
        <v>188</v>
      </c>
      <c r="E71" s="66"/>
      <c r="F71" s="66"/>
      <c r="G71" s="80" t="s">
        <v>336</v>
      </c>
      <c r="H71" s="80" t="s">
        <v>280</v>
      </c>
      <c r="I71" s="80" t="s">
        <v>281</v>
      </c>
      <c r="J71" s="67"/>
      <c r="K71" s="64"/>
      <c r="L71" s="65"/>
      <c r="M71" s="64"/>
      <c r="N71" s="64"/>
      <c r="O71" s="71"/>
      <c r="P71" s="77"/>
      <c r="Q71" s="65"/>
      <c r="R71" s="83" t="s">
        <v>428</v>
      </c>
      <c r="S71" s="65"/>
      <c r="T71" s="78"/>
      <c r="U71" s="65"/>
      <c r="V71" s="65"/>
      <c r="W71" s="65"/>
      <c r="X71" s="80" t="s">
        <v>440</v>
      </c>
    </row>
    <row r="72" spans="1:24" ht="52.5" x14ac:dyDescent="0.25">
      <c r="A72" s="65"/>
      <c r="B72" s="79" t="s">
        <v>105</v>
      </c>
      <c r="C72" s="66"/>
      <c r="D72" s="80" t="s">
        <v>189</v>
      </c>
      <c r="E72" s="66"/>
      <c r="F72" s="66"/>
      <c r="G72" s="80" t="s">
        <v>337</v>
      </c>
      <c r="H72" s="80" t="s">
        <v>326</v>
      </c>
      <c r="I72" s="80" t="s">
        <v>327</v>
      </c>
      <c r="J72" s="67"/>
      <c r="K72" s="64"/>
      <c r="L72" s="65"/>
      <c r="M72" s="64"/>
      <c r="N72" s="64"/>
      <c r="O72" s="71"/>
      <c r="P72" s="77"/>
      <c r="Q72" s="65"/>
      <c r="R72" s="83" t="s">
        <v>428</v>
      </c>
      <c r="S72" s="65"/>
      <c r="T72" s="78"/>
      <c r="U72" s="65"/>
      <c r="V72" s="65"/>
      <c r="W72" s="65"/>
      <c r="X72" s="80" t="s">
        <v>440</v>
      </c>
    </row>
    <row r="73" spans="1:24" ht="52.5" x14ac:dyDescent="0.25">
      <c r="A73" s="65"/>
      <c r="B73" s="79" t="s">
        <v>105</v>
      </c>
      <c r="C73" s="66"/>
      <c r="D73" s="80" t="s">
        <v>190</v>
      </c>
      <c r="E73" s="66"/>
      <c r="F73" s="66"/>
      <c r="G73" s="80" t="s">
        <v>338</v>
      </c>
      <c r="H73" s="80" t="s">
        <v>259</v>
      </c>
      <c r="I73" s="80" t="s">
        <v>246</v>
      </c>
      <c r="J73" s="67"/>
      <c r="K73" s="64"/>
      <c r="L73" s="65"/>
      <c r="M73" s="64"/>
      <c r="N73" s="64"/>
      <c r="O73" s="70"/>
      <c r="P73" s="77"/>
      <c r="Q73" s="65"/>
      <c r="R73" s="83" t="s">
        <v>428</v>
      </c>
      <c r="S73" s="72"/>
      <c r="T73" s="78"/>
      <c r="U73" s="65"/>
      <c r="V73" s="65"/>
      <c r="W73" s="65"/>
      <c r="X73" s="80" t="s">
        <v>440</v>
      </c>
    </row>
    <row r="74" spans="1:24" ht="52.5" x14ac:dyDescent="0.25">
      <c r="A74" s="65"/>
      <c r="B74" s="79" t="s">
        <v>122</v>
      </c>
      <c r="C74" s="66"/>
      <c r="D74" s="80" t="s">
        <v>191</v>
      </c>
      <c r="E74" s="66"/>
      <c r="F74" s="66"/>
      <c r="G74" s="80" t="s">
        <v>339</v>
      </c>
      <c r="H74" s="80" t="s">
        <v>259</v>
      </c>
      <c r="I74" s="80" t="s">
        <v>246</v>
      </c>
      <c r="J74" s="67"/>
      <c r="K74" s="64"/>
      <c r="L74" s="65"/>
      <c r="M74" s="64"/>
      <c r="N74" s="64"/>
      <c r="O74" s="71"/>
      <c r="P74" s="77"/>
      <c r="Q74" s="65"/>
      <c r="R74" s="83" t="s">
        <v>428</v>
      </c>
      <c r="S74" s="65"/>
      <c r="T74" s="78"/>
      <c r="U74" s="65"/>
      <c r="V74" s="65"/>
      <c r="W74" s="65"/>
      <c r="X74" s="80" t="s">
        <v>441</v>
      </c>
    </row>
    <row r="75" spans="1:24" ht="45" x14ac:dyDescent="0.25">
      <c r="A75" s="65"/>
      <c r="B75" s="79" t="s">
        <v>105</v>
      </c>
      <c r="C75" s="66"/>
      <c r="D75" s="80" t="s">
        <v>192</v>
      </c>
      <c r="E75" s="66"/>
      <c r="F75" s="66"/>
      <c r="G75" s="80" t="s">
        <v>340</v>
      </c>
      <c r="H75" s="80" t="s">
        <v>264</v>
      </c>
      <c r="I75" s="80" t="s">
        <v>265</v>
      </c>
      <c r="J75" s="67"/>
      <c r="K75" s="64"/>
      <c r="L75" s="65"/>
      <c r="M75" s="64"/>
      <c r="N75" s="64"/>
      <c r="O75" s="71"/>
      <c r="P75" s="77"/>
      <c r="Q75" s="65"/>
      <c r="R75" s="82"/>
      <c r="S75" s="65"/>
      <c r="T75" s="78"/>
      <c r="U75" s="65"/>
      <c r="V75" s="65"/>
      <c r="W75" s="65"/>
      <c r="X75" s="81"/>
    </row>
    <row r="76" spans="1:24" ht="63" x14ac:dyDescent="0.25">
      <c r="A76" s="65"/>
      <c r="B76" s="79" t="s">
        <v>105</v>
      </c>
      <c r="C76" s="66"/>
      <c r="D76" s="80" t="s">
        <v>193</v>
      </c>
      <c r="E76" s="66"/>
      <c r="F76" s="66"/>
      <c r="G76" s="80" t="s">
        <v>341</v>
      </c>
      <c r="H76" s="80" t="s">
        <v>253</v>
      </c>
      <c r="I76" s="80" t="s">
        <v>254</v>
      </c>
      <c r="J76" s="67"/>
      <c r="K76" s="64"/>
      <c r="L76" s="66"/>
      <c r="M76" s="64"/>
      <c r="N76" s="64"/>
      <c r="O76" s="76"/>
      <c r="P76" s="69"/>
      <c r="Q76" s="66"/>
      <c r="R76" s="83" t="s">
        <v>428</v>
      </c>
      <c r="S76" s="66"/>
      <c r="T76" s="75"/>
      <c r="U76" s="66"/>
      <c r="V76" s="66"/>
      <c r="W76" s="66"/>
      <c r="X76" s="80" t="s">
        <v>440</v>
      </c>
    </row>
    <row r="77" spans="1:24" ht="45" x14ac:dyDescent="0.25">
      <c r="A77" s="65"/>
      <c r="B77" s="79" t="s">
        <v>105</v>
      </c>
      <c r="C77" s="66"/>
      <c r="D77" s="80" t="s">
        <v>184</v>
      </c>
      <c r="E77" s="66"/>
      <c r="F77" s="66"/>
      <c r="G77" s="80" t="s">
        <v>331</v>
      </c>
      <c r="H77" s="80" t="s">
        <v>250</v>
      </c>
      <c r="I77" s="80" t="s">
        <v>251</v>
      </c>
      <c r="J77" s="67"/>
      <c r="K77" s="64"/>
      <c r="L77" s="66"/>
      <c r="M77" s="64"/>
      <c r="N77" s="64"/>
      <c r="O77" s="70"/>
      <c r="P77" s="69"/>
      <c r="Q77" s="66"/>
      <c r="R77" s="83" t="s">
        <v>428</v>
      </c>
      <c r="S77" s="66"/>
      <c r="T77" s="75"/>
      <c r="U77" s="66"/>
      <c r="V77" s="66"/>
      <c r="W77" s="66"/>
      <c r="X77" s="80" t="s">
        <v>440</v>
      </c>
    </row>
    <row r="78" spans="1:24" ht="52.5" x14ac:dyDescent="0.25">
      <c r="A78" s="65"/>
      <c r="B78" s="79" t="s">
        <v>105</v>
      </c>
      <c r="C78" s="66"/>
      <c r="D78" s="80" t="s">
        <v>194</v>
      </c>
      <c r="E78" s="66"/>
      <c r="F78" s="66"/>
      <c r="G78" s="80" t="s">
        <v>342</v>
      </c>
      <c r="H78" s="80" t="s">
        <v>259</v>
      </c>
      <c r="I78" s="80" t="s">
        <v>246</v>
      </c>
      <c r="J78" s="67"/>
      <c r="K78" s="64"/>
      <c r="L78" s="66"/>
      <c r="M78" s="64"/>
      <c r="N78" s="64"/>
      <c r="O78" s="70"/>
      <c r="P78" s="69"/>
      <c r="Q78" s="66"/>
      <c r="R78" s="83" t="s">
        <v>428</v>
      </c>
      <c r="S78" s="66"/>
      <c r="T78" s="75"/>
      <c r="U78" s="66"/>
      <c r="V78" s="66"/>
      <c r="W78" s="66"/>
      <c r="X78" s="80" t="s">
        <v>440</v>
      </c>
    </row>
    <row r="79" spans="1:24" ht="52.5" x14ac:dyDescent="0.25">
      <c r="A79" s="65"/>
      <c r="B79" s="79" t="s">
        <v>105</v>
      </c>
      <c r="C79" s="66"/>
      <c r="D79" s="80" t="s">
        <v>195</v>
      </c>
      <c r="E79" s="66"/>
      <c r="F79" s="66"/>
      <c r="G79" s="80" t="s">
        <v>343</v>
      </c>
      <c r="H79" s="80" t="s">
        <v>245</v>
      </c>
      <c r="I79" s="80" t="s">
        <v>246</v>
      </c>
      <c r="J79" s="67"/>
      <c r="K79" s="5"/>
      <c r="L79" s="66"/>
      <c r="M79" s="64"/>
      <c r="N79" s="64"/>
      <c r="O79" s="76"/>
      <c r="P79" s="69"/>
      <c r="Q79" s="66"/>
      <c r="R79" s="83" t="s">
        <v>428</v>
      </c>
      <c r="S79" s="66"/>
      <c r="T79" s="75"/>
      <c r="U79" s="66"/>
      <c r="V79" s="66"/>
      <c r="W79" s="66"/>
      <c r="X79" s="80" t="s">
        <v>440</v>
      </c>
    </row>
    <row r="80" spans="1:24" ht="52.5" x14ac:dyDescent="0.25">
      <c r="A80" s="65"/>
      <c r="B80" s="79" t="s">
        <v>105</v>
      </c>
      <c r="C80" s="66"/>
      <c r="D80" s="80" t="s">
        <v>196</v>
      </c>
      <c r="E80" s="66"/>
      <c r="F80" s="66"/>
      <c r="G80" s="80" t="s">
        <v>344</v>
      </c>
      <c r="H80" s="80" t="s">
        <v>259</v>
      </c>
      <c r="I80" s="80" t="s">
        <v>246</v>
      </c>
      <c r="J80" s="67"/>
      <c r="K80" s="5"/>
      <c r="L80" s="66"/>
      <c r="M80" s="64"/>
      <c r="N80" s="64"/>
      <c r="O80" s="71"/>
      <c r="P80" s="69"/>
      <c r="Q80" s="66"/>
      <c r="R80" s="83" t="s">
        <v>428</v>
      </c>
      <c r="S80" s="66"/>
      <c r="T80" s="75"/>
      <c r="U80" s="66"/>
      <c r="V80" s="66"/>
      <c r="W80" s="66"/>
      <c r="X80" s="80" t="s">
        <v>440</v>
      </c>
    </row>
    <row r="81" spans="1:24" ht="52.5" x14ac:dyDescent="0.25">
      <c r="A81" s="65"/>
      <c r="B81" s="79" t="s">
        <v>121</v>
      </c>
      <c r="C81" s="66"/>
      <c r="D81" s="80" t="s">
        <v>197</v>
      </c>
      <c r="E81" s="66"/>
      <c r="F81" s="66"/>
      <c r="G81" s="80" t="s">
        <v>345</v>
      </c>
      <c r="H81" s="80" t="s">
        <v>259</v>
      </c>
      <c r="I81" s="80" t="s">
        <v>246</v>
      </c>
      <c r="J81" s="67"/>
      <c r="K81" s="5"/>
      <c r="L81" s="66"/>
      <c r="M81" s="64"/>
      <c r="N81" s="64"/>
      <c r="O81" s="76"/>
      <c r="P81" s="69"/>
      <c r="Q81" s="66"/>
      <c r="R81" s="83" t="s">
        <v>428</v>
      </c>
      <c r="S81" s="66"/>
      <c r="T81" s="75"/>
      <c r="U81" s="66"/>
      <c r="V81" s="66"/>
      <c r="W81" s="66"/>
      <c r="X81" s="80" t="s">
        <v>440</v>
      </c>
    </row>
    <row r="82" spans="1:24" ht="45" x14ac:dyDescent="0.25">
      <c r="A82" s="65"/>
      <c r="B82" s="79" t="s">
        <v>105</v>
      </c>
      <c r="C82" s="66"/>
      <c r="D82" s="80" t="s">
        <v>178</v>
      </c>
      <c r="E82" s="66"/>
      <c r="F82" s="66"/>
      <c r="G82" s="80" t="s">
        <v>346</v>
      </c>
      <c r="H82" s="80" t="s">
        <v>264</v>
      </c>
      <c r="I82" s="80" t="s">
        <v>265</v>
      </c>
      <c r="J82" s="67"/>
      <c r="K82" s="5"/>
      <c r="L82" s="66"/>
      <c r="M82" s="64"/>
      <c r="N82" s="64"/>
      <c r="O82" s="76"/>
      <c r="P82" s="69"/>
      <c r="Q82" s="66"/>
      <c r="R82" s="82"/>
      <c r="S82" s="66"/>
      <c r="T82" s="75"/>
      <c r="U82" s="66"/>
      <c r="V82" s="66"/>
      <c r="W82" s="66"/>
      <c r="X82" s="81"/>
    </row>
    <row r="83" spans="1:24" ht="52.5" x14ac:dyDescent="0.25">
      <c r="A83" s="65"/>
      <c r="B83" s="79" t="s">
        <v>105</v>
      </c>
      <c r="C83" s="66"/>
      <c r="D83" s="80" t="s">
        <v>198</v>
      </c>
      <c r="E83" s="66"/>
      <c r="F83" s="66"/>
      <c r="G83" s="80" t="s">
        <v>347</v>
      </c>
      <c r="H83" s="80" t="s">
        <v>259</v>
      </c>
      <c r="I83" s="80" t="s">
        <v>246</v>
      </c>
      <c r="J83" s="67"/>
      <c r="K83" s="5"/>
      <c r="L83" s="66"/>
      <c r="M83" s="64"/>
      <c r="N83" s="64"/>
      <c r="O83" s="71"/>
      <c r="P83" s="69"/>
      <c r="Q83" s="66"/>
      <c r="R83" s="83" t="s">
        <v>428</v>
      </c>
      <c r="S83" s="66"/>
      <c r="T83" s="75"/>
      <c r="U83" s="66"/>
      <c r="V83" s="66"/>
      <c r="W83" s="75"/>
      <c r="X83" s="80" t="s">
        <v>440</v>
      </c>
    </row>
    <row r="84" spans="1:24" ht="52.5" x14ac:dyDescent="0.25">
      <c r="A84" s="65"/>
      <c r="B84" s="79" t="s">
        <v>105</v>
      </c>
      <c r="C84" s="66"/>
      <c r="D84" s="80" t="s">
        <v>195</v>
      </c>
      <c r="E84" s="66"/>
      <c r="F84" s="66"/>
      <c r="G84" s="80" t="s">
        <v>348</v>
      </c>
      <c r="H84" s="80" t="s">
        <v>245</v>
      </c>
      <c r="I84" s="80" t="s">
        <v>246</v>
      </c>
      <c r="J84" s="67"/>
      <c r="K84" s="5"/>
      <c r="L84" s="66"/>
      <c r="M84" s="64"/>
      <c r="N84" s="64"/>
      <c r="O84" s="76"/>
      <c r="P84" s="69"/>
      <c r="Q84" s="66"/>
      <c r="R84" s="83" t="s">
        <v>428</v>
      </c>
      <c r="S84" s="66"/>
      <c r="T84" s="75"/>
      <c r="U84" s="66"/>
      <c r="V84" s="66"/>
      <c r="W84" s="66"/>
      <c r="X84" s="80" t="s">
        <v>442</v>
      </c>
    </row>
    <row r="85" spans="1:24" ht="45" x14ac:dyDescent="0.25">
      <c r="A85" s="65"/>
      <c r="B85" s="79" t="s">
        <v>105</v>
      </c>
      <c r="C85" s="66"/>
      <c r="D85" s="80" t="s">
        <v>199</v>
      </c>
      <c r="E85" s="66"/>
      <c r="F85" s="66"/>
      <c r="G85" s="80" t="s">
        <v>349</v>
      </c>
      <c r="H85" s="80" t="s">
        <v>264</v>
      </c>
      <c r="I85" s="80" t="s">
        <v>281</v>
      </c>
      <c r="J85" s="67"/>
      <c r="K85" s="5"/>
      <c r="L85" s="66"/>
      <c r="M85" s="64"/>
      <c r="N85" s="64"/>
      <c r="O85" s="76"/>
      <c r="P85" s="69"/>
      <c r="Q85" s="66"/>
      <c r="R85" s="82"/>
      <c r="S85" s="66"/>
      <c r="T85" s="75"/>
      <c r="U85" s="66"/>
      <c r="V85" s="66"/>
      <c r="W85" s="75"/>
      <c r="X85" s="80" t="s">
        <v>443</v>
      </c>
    </row>
    <row r="86" spans="1:24" ht="52.5" x14ac:dyDescent="0.25">
      <c r="A86" s="65"/>
      <c r="B86" s="79" t="s">
        <v>105</v>
      </c>
      <c r="C86" s="66"/>
      <c r="D86" s="80" t="s">
        <v>200</v>
      </c>
      <c r="E86" s="66"/>
      <c r="F86" s="66"/>
      <c r="G86" s="80" t="s">
        <v>350</v>
      </c>
      <c r="H86" s="80" t="s">
        <v>320</v>
      </c>
      <c r="I86" s="80" t="s">
        <v>257</v>
      </c>
      <c r="J86" s="67"/>
      <c r="K86" s="5"/>
      <c r="L86" s="66"/>
      <c r="M86" s="64"/>
      <c r="N86" s="64"/>
      <c r="O86" s="76"/>
      <c r="P86" s="69"/>
      <c r="Q86" s="66"/>
      <c r="R86" s="83" t="s">
        <v>428</v>
      </c>
      <c r="S86" s="66"/>
      <c r="T86" s="75"/>
      <c r="U86" s="66"/>
      <c r="V86" s="66"/>
      <c r="W86" s="66"/>
      <c r="X86" s="80" t="s">
        <v>442</v>
      </c>
    </row>
    <row r="87" spans="1:24" ht="52.5" x14ac:dyDescent="0.25">
      <c r="A87" s="65"/>
      <c r="B87" s="79" t="s">
        <v>105</v>
      </c>
      <c r="C87" s="66"/>
      <c r="D87" s="80" t="s">
        <v>201</v>
      </c>
      <c r="E87" s="66"/>
      <c r="F87" s="66"/>
      <c r="G87" s="80" t="s">
        <v>351</v>
      </c>
      <c r="H87" s="80" t="s">
        <v>245</v>
      </c>
      <c r="I87" s="80" t="s">
        <v>246</v>
      </c>
      <c r="J87" s="67"/>
      <c r="K87" s="5"/>
      <c r="L87" s="66"/>
      <c r="M87" s="64"/>
      <c r="N87" s="64"/>
      <c r="O87" s="71"/>
      <c r="P87" s="69"/>
      <c r="Q87" s="66"/>
      <c r="R87" s="83" t="s">
        <v>428</v>
      </c>
      <c r="S87" s="66"/>
      <c r="T87" s="75"/>
      <c r="U87" s="66"/>
      <c r="V87" s="66"/>
      <c r="W87" s="75"/>
      <c r="X87" s="80" t="s">
        <v>442</v>
      </c>
    </row>
    <row r="88" spans="1:24" ht="45" x14ac:dyDescent="0.25">
      <c r="A88" s="65"/>
      <c r="B88" s="79" t="s">
        <v>105</v>
      </c>
      <c r="C88" s="66"/>
      <c r="D88" s="80" t="s">
        <v>202</v>
      </c>
      <c r="E88" s="66"/>
      <c r="F88" s="66"/>
      <c r="G88" s="80" t="s">
        <v>352</v>
      </c>
      <c r="H88" s="80" t="s">
        <v>264</v>
      </c>
      <c r="I88" s="80" t="s">
        <v>265</v>
      </c>
      <c r="J88" s="67"/>
      <c r="K88" s="5"/>
      <c r="L88" s="66"/>
      <c r="M88" s="64"/>
      <c r="N88" s="64"/>
      <c r="O88" s="71"/>
      <c r="P88" s="77"/>
      <c r="Q88" s="65"/>
      <c r="R88" s="82"/>
      <c r="S88" s="65"/>
      <c r="T88" s="78"/>
      <c r="U88" s="65"/>
      <c r="V88" s="65"/>
      <c r="W88" s="65"/>
      <c r="X88" s="81"/>
    </row>
    <row r="89" spans="1:24" ht="52.5" x14ac:dyDescent="0.25">
      <c r="A89" s="65"/>
      <c r="B89" s="79" t="s">
        <v>105</v>
      </c>
      <c r="C89" s="66"/>
      <c r="D89" s="80" t="s">
        <v>203</v>
      </c>
      <c r="E89" s="66"/>
      <c r="F89" s="66"/>
      <c r="G89" s="80" t="s">
        <v>353</v>
      </c>
      <c r="H89" s="80" t="s">
        <v>354</v>
      </c>
      <c r="I89" s="80" t="s">
        <v>246</v>
      </c>
      <c r="J89" s="67"/>
      <c r="K89" s="5"/>
      <c r="L89" s="66"/>
      <c r="M89" s="64"/>
      <c r="N89" s="64"/>
      <c r="O89" s="71"/>
      <c r="P89" s="77"/>
      <c r="Q89" s="65"/>
      <c r="R89" s="83" t="s">
        <v>428</v>
      </c>
      <c r="S89" s="65"/>
      <c r="T89" s="77"/>
      <c r="U89" s="65"/>
      <c r="V89" s="65"/>
      <c r="W89" s="77"/>
      <c r="X89" s="80" t="s">
        <v>442</v>
      </c>
    </row>
    <row r="90" spans="1:24" ht="52.5" x14ac:dyDescent="0.25">
      <c r="A90" s="65"/>
      <c r="B90" s="79" t="s">
        <v>105</v>
      </c>
      <c r="C90" s="66"/>
      <c r="D90" s="80" t="s">
        <v>153</v>
      </c>
      <c r="E90" s="66"/>
      <c r="F90" s="66"/>
      <c r="G90" s="80" t="s">
        <v>355</v>
      </c>
      <c r="H90" s="80" t="s">
        <v>259</v>
      </c>
      <c r="I90" s="80" t="s">
        <v>246</v>
      </c>
      <c r="J90" s="67"/>
      <c r="K90" s="5"/>
      <c r="L90" s="66"/>
      <c r="M90" s="64"/>
      <c r="N90" s="64"/>
      <c r="O90" s="71"/>
      <c r="P90" s="77"/>
      <c r="Q90" s="65"/>
      <c r="R90" s="83" t="s">
        <v>428</v>
      </c>
      <c r="S90" s="65"/>
      <c r="T90" s="77"/>
      <c r="U90" s="65"/>
      <c r="V90" s="65"/>
      <c r="W90" s="77"/>
      <c r="X90" s="80" t="s">
        <v>442</v>
      </c>
    </row>
    <row r="91" spans="1:24" ht="45" x14ac:dyDescent="0.25">
      <c r="A91" s="65"/>
      <c r="B91" s="79" t="s">
        <v>105</v>
      </c>
      <c r="C91" s="66"/>
      <c r="D91" s="80" t="s">
        <v>204</v>
      </c>
      <c r="E91" s="66"/>
      <c r="F91" s="66"/>
      <c r="G91" s="80" t="s">
        <v>356</v>
      </c>
      <c r="H91" s="80" t="s">
        <v>253</v>
      </c>
      <c r="I91" s="80" t="s">
        <v>254</v>
      </c>
      <c r="J91" s="67"/>
      <c r="K91" s="5"/>
      <c r="L91" s="66"/>
      <c r="M91" s="64"/>
      <c r="N91" s="64"/>
      <c r="O91" s="71"/>
      <c r="P91" s="77"/>
      <c r="Q91" s="65"/>
      <c r="R91" s="83" t="s">
        <v>428</v>
      </c>
      <c r="S91" s="65"/>
      <c r="T91" s="77"/>
      <c r="U91" s="65"/>
      <c r="V91" s="65"/>
      <c r="W91" s="77"/>
      <c r="X91" s="80" t="s">
        <v>444</v>
      </c>
    </row>
    <row r="92" spans="1:24" ht="45" x14ac:dyDescent="0.25">
      <c r="A92" s="65"/>
      <c r="B92" s="79" t="s">
        <v>105</v>
      </c>
      <c r="C92" s="66"/>
      <c r="D92" s="80" t="s">
        <v>192</v>
      </c>
      <c r="E92" s="66"/>
      <c r="F92" s="66"/>
      <c r="G92" s="80" t="s">
        <v>357</v>
      </c>
      <c r="H92" s="80" t="s">
        <v>264</v>
      </c>
      <c r="I92" s="80" t="s">
        <v>265</v>
      </c>
      <c r="J92" s="67"/>
      <c r="K92" s="5"/>
      <c r="L92" s="66"/>
      <c r="M92" s="64"/>
      <c r="N92" s="64"/>
      <c r="O92" s="71"/>
      <c r="P92" s="77"/>
      <c r="Q92" s="65"/>
      <c r="R92" s="82"/>
      <c r="S92" s="71"/>
      <c r="T92" s="78"/>
      <c r="U92" s="65"/>
      <c r="V92" s="65"/>
      <c r="W92" s="65"/>
      <c r="X92" s="81"/>
    </row>
    <row r="93" spans="1:24" ht="45" x14ac:dyDescent="0.25">
      <c r="A93" s="65"/>
      <c r="B93" s="79" t="s">
        <v>105</v>
      </c>
      <c r="C93" s="66"/>
      <c r="D93" s="80" t="s">
        <v>205</v>
      </c>
      <c r="E93" s="66"/>
      <c r="F93" s="66"/>
      <c r="G93" s="80" t="s">
        <v>358</v>
      </c>
      <c r="H93" s="80" t="s">
        <v>264</v>
      </c>
      <c r="I93" s="80" t="s">
        <v>265</v>
      </c>
      <c r="J93" s="67"/>
      <c r="K93" s="5"/>
      <c r="L93" s="66"/>
      <c r="M93" s="64"/>
      <c r="N93" s="64"/>
      <c r="O93" s="71"/>
      <c r="P93" s="77"/>
      <c r="Q93" s="65"/>
      <c r="R93" s="82"/>
      <c r="S93" s="65"/>
      <c r="T93" s="78"/>
      <c r="U93" s="65"/>
      <c r="V93" s="65"/>
      <c r="W93" s="65"/>
      <c r="X93" s="81"/>
    </row>
    <row r="94" spans="1:24" ht="45" x14ac:dyDescent="0.25">
      <c r="A94" s="65"/>
      <c r="B94" s="79" t="s">
        <v>105</v>
      </c>
      <c r="C94" s="66"/>
      <c r="D94" s="80" t="s">
        <v>206</v>
      </c>
      <c r="E94" s="66"/>
      <c r="F94" s="66"/>
      <c r="G94" s="80" t="s">
        <v>359</v>
      </c>
      <c r="H94" s="80" t="s">
        <v>284</v>
      </c>
      <c r="I94" s="80" t="s">
        <v>254</v>
      </c>
      <c r="J94" s="67"/>
      <c r="K94" s="5"/>
      <c r="L94" s="66"/>
      <c r="M94" s="64"/>
      <c r="N94" s="64"/>
      <c r="O94" s="71"/>
      <c r="P94" s="77"/>
      <c r="Q94" s="65"/>
      <c r="R94" s="83" t="s">
        <v>428</v>
      </c>
      <c r="S94" s="65"/>
      <c r="T94" s="78"/>
      <c r="U94" s="65"/>
      <c r="V94" s="65"/>
      <c r="W94" s="65"/>
      <c r="X94" s="80" t="s">
        <v>444</v>
      </c>
    </row>
    <row r="95" spans="1:24" ht="45" x14ac:dyDescent="0.25">
      <c r="A95" s="65"/>
      <c r="B95" s="79" t="s">
        <v>105</v>
      </c>
      <c r="C95" s="66"/>
      <c r="D95" s="80" t="s">
        <v>207</v>
      </c>
      <c r="E95" s="66"/>
      <c r="F95" s="66"/>
      <c r="G95" s="80" t="s">
        <v>360</v>
      </c>
      <c r="H95" s="80" t="s">
        <v>320</v>
      </c>
      <c r="I95" s="80" t="s">
        <v>257</v>
      </c>
      <c r="J95" s="67"/>
      <c r="K95" s="5"/>
      <c r="L95" s="66"/>
      <c r="M95" s="64"/>
      <c r="N95" s="64"/>
      <c r="O95" s="71"/>
      <c r="P95" s="77"/>
      <c r="Q95" s="65"/>
      <c r="R95" s="83" t="s">
        <v>428</v>
      </c>
      <c r="S95" s="65"/>
      <c r="T95" s="78"/>
      <c r="U95" s="65"/>
      <c r="V95" s="65"/>
      <c r="W95" s="65"/>
      <c r="X95" s="80" t="s">
        <v>444</v>
      </c>
    </row>
    <row r="96" spans="1:24" ht="45" x14ac:dyDescent="0.25">
      <c r="A96" s="65"/>
      <c r="B96" s="79" t="s">
        <v>105</v>
      </c>
      <c r="C96" s="66"/>
      <c r="D96" s="80" t="s">
        <v>208</v>
      </c>
      <c r="E96" s="66"/>
      <c r="F96" s="66"/>
      <c r="G96" s="80" t="s">
        <v>361</v>
      </c>
      <c r="H96" s="80" t="s">
        <v>362</v>
      </c>
      <c r="I96" s="80" t="s">
        <v>274</v>
      </c>
      <c r="J96" s="67"/>
      <c r="K96" s="5"/>
      <c r="L96" s="66"/>
      <c r="M96" s="64"/>
      <c r="N96" s="64"/>
      <c r="O96" s="71"/>
      <c r="P96" s="77"/>
      <c r="Q96" s="65"/>
      <c r="R96" s="83" t="s">
        <v>429</v>
      </c>
      <c r="S96" s="65"/>
      <c r="T96" s="78"/>
      <c r="U96" s="65"/>
      <c r="V96" s="65"/>
      <c r="W96" s="65"/>
      <c r="X96" s="80" t="s">
        <v>444</v>
      </c>
    </row>
    <row r="97" spans="1:24" ht="52.5" x14ac:dyDescent="0.25">
      <c r="A97" s="65"/>
      <c r="B97" s="79" t="s">
        <v>105</v>
      </c>
      <c r="C97" s="66"/>
      <c r="D97" s="80" t="s">
        <v>201</v>
      </c>
      <c r="E97" s="66"/>
      <c r="F97" s="66"/>
      <c r="G97" s="80" t="s">
        <v>351</v>
      </c>
      <c r="H97" s="80" t="s">
        <v>245</v>
      </c>
      <c r="I97" s="80" t="s">
        <v>246</v>
      </c>
      <c r="J97" s="67"/>
      <c r="K97" s="5"/>
      <c r="L97" s="66"/>
      <c r="M97" s="64"/>
      <c r="N97" s="64"/>
      <c r="O97" s="71"/>
      <c r="P97" s="77"/>
      <c r="Q97" s="65"/>
      <c r="R97" s="83" t="s">
        <v>428</v>
      </c>
      <c r="S97" s="65"/>
      <c r="T97" s="78"/>
      <c r="U97" s="65"/>
      <c r="V97" s="65"/>
      <c r="W97" s="65"/>
      <c r="X97" s="80" t="s">
        <v>442</v>
      </c>
    </row>
    <row r="98" spans="1:24" ht="45" x14ac:dyDescent="0.25">
      <c r="A98" s="65"/>
      <c r="B98" s="79" t="s">
        <v>105</v>
      </c>
      <c r="C98" s="66"/>
      <c r="D98" s="80" t="s">
        <v>209</v>
      </c>
      <c r="E98" s="66"/>
      <c r="F98" s="66"/>
      <c r="G98" s="80" t="s">
        <v>363</v>
      </c>
      <c r="H98" s="80" t="s">
        <v>264</v>
      </c>
      <c r="I98" s="80" t="s">
        <v>265</v>
      </c>
      <c r="J98" s="67"/>
      <c r="K98" s="5"/>
      <c r="L98" s="66"/>
      <c r="M98" s="64"/>
      <c r="N98" s="64"/>
      <c r="O98" s="71"/>
      <c r="P98" s="77"/>
      <c r="Q98" s="65"/>
      <c r="R98" s="82"/>
      <c r="S98" s="65"/>
      <c r="T98" s="78"/>
      <c r="U98" s="65"/>
      <c r="V98" s="65"/>
      <c r="W98" s="65"/>
      <c r="X98" s="81"/>
    </row>
    <row r="99" spans="1:24" ht="45" x14ac:dyDescent="0.25">
      <c r="A99" s="65"/>
      <c r="B99" s="79" t="s">
        <v>105</v>
      </c>
      <c r="C99" s="66"/>
      <c r="D99" s="80" t="s">
        <v>210</v>
      </c>
      <c r="E99" s="66"/>
      <c r="F99" s="66"/>
      <c r="G99" s="80" t="s">
        <v>364</v>
      </c>
      <c r="H99" s="80" t="s">
        <v>264</v>
      </c>
      <c r="I99" s="80" t="s">
        <v>265</v>
      </c>
      <c r="J99" s="67"/>
      <c r="K99" s="5"/>
      <c r="L99" s="66"/>
      <c r="M99" s="64"/>
      <c r="N99" s="64"/>
      <c r="O99" s="71"/>
      <c r="P99" s="77"/>
      <c r="Q99" s="65"/>
      <c r="R99" s="82"/>
      <c r="S99" s="65"/>
      <c r="T99" s="78"/>
      <c r="U99" s="65"/>
      <c r="V99" s="65"/>
      <c r="W99" s="65"/>
      <c r="X99" s="81"/>
    </row>
    <row r="100" spans="1:24" ht="52.5" x14ac:dyDescent="0.25">
      <c r="A100" s="65"/>
      <c r="B100" s="79" t="s">
        <v>105</v>
      </c>
      <c r="C100" s="66"/>
      <c r="D100" s="80" t="s">
        <v>203</v>
      </c>
      <c r="E100" s="66"/>
      <c r="F100" s="66"/>
      <c r="G100" s="80" t="s">
        <v>365</v>
      </c>
      <c r="H100" s="80" t="s">
        <v>284</v>
      </c>
      <c r="I100" s="80" t="s">
        <v>254</v>
      </c>
      <c r="J100" s="67"/>
      <c r="K100" s="5"/>
      <c r="L100" s="66"/>
      <c r="M100" s="64"/>
      <c r="N100" s="64"/>
      <c r="O100" s="71"/>
      <c r="P100" s="77"/>
      <c r="Q100" s="65"/>
      <c r="R100" s="83" t="s">
        <v>428</v>
      </c>
      <c r="S100" s="65"/>
      <c r="T100" s="78"/>
      <c r="U100" s="65"/>
      <c r="V100" s="65"/>
      <c r="W100" s="65"/>
      <c r="X100" s="80" t="s">
        <v>445</v>
      </c>
    </row>
    <row r="101" spans="1:24" ht="42" x14ac:dyDescent="0.25">
      <c r="A101" s="65"/>
      <c r="B101" s="79" t="s">
        <v>121</v>
      </c>
      <c r="C101" s="66"/>
      <c r="D101" s="80" t="s">
        <v>211</v>
      </c>
      <c r="E101" s="66"/>
      <c r="F101" s="66"/>
      <c r="G101" s="80" t="s">
        <v>366</v>
      </c>
      <c r="H101" s="80" t="s">
        <v>264</v>
      </c>
      <c r="I101" s="80" t="s">
        <v>265</v>
      </c>
      <c r="J101" s="67"/>
      <c r="K101" s="5"/>
      <c r="L101" s="66"/>
      <c r="M101" s="64"/>
      <c r="N101" s="64"/>
      <c r="O101" s="71"/>
      <c r="P101" s="77"/>
      <c r="Q101" s="65"/>
      <c r="R101" s="82"/>
      <c r="S101" s="65"/>
      <c r="T101" s="78"/>
      <c r="U101" s="65"/>
      <c r="V101" s="65"/>
      <c r="W101" s="65"/>
      <c r="X101" s="81"/>
    </row>
    <row r="102" spans="1:24" ht="115.5" x14ac:dyDescent="0.25">
      <c r="A102" s="65"/>
      <c r="B102" s="79" t="s">
        <v>121</v>
      </c>
      <c r="C102" s="66"/>
      <c r="D102" s="80" t="s">
        <v>212</v>
      </c>
      <c r="E102" s="66"/>
      <c r="F102" s="66"/>
      <c r="G102" s="80" t="s">
        <v>367</v>
      </c>
      <c r="H102" s="80" t="s">
        <v>259</v>
      </c>
      <c r="I102" s="80" t="s">
        <v>246</v>
      </c>
      <c r="J102" s="67"/>
      <c r="K102" s="5"/>
      <c r="L102" s="66"/>
      <c r="M102" s="64"/>
      <c r="N102" s="64"/>
      <c r="O102" s="71"/>
      <c r="P102" s="77"/>
      <c r="Q102" s="65"/>
      <c r="R102" s="83" t="s">
        <v>429</v>
      </c>
      <c r="S102" s="65"/>
      <c r="T102" s="78"/>
      <c r="U102" s="65"/>
      <c r="V102" s="65"/>
      <c r="W102" s="65"/>
      <c r="X102" s="80" t="s">
        <v>443</v>
      </c>
    </row>
    <row r="103" spans="1:24" ht="52.5" x14ac:dyDescent="0.25">
      <c r="A103" s="65"/>
      <c r="B103" s="79" t="s">
        <v>122</v>
      </c>
      <c r="C103" s="66"/>
      <c r="D103" s="80" t="s">
        <v>213</v>
      </c>
      <c r="E103" s="66"/>
      <c r="F103" s="66"/>
      <c r="G103" s="80" t="s">
        <v>368</v>
      </c>
      <c r="H103" s="80" t="s">
        <v>264</v>
      </c>
      <c r="I103" s="80" t="s">
        <v>246</v>
      </c>
      <c r="J103" s="67"/>
      <c r="K103" s="5"/>
      <c r="L103" s="66"/>
      <c r="M103" s="64"/>
      <c r="N103" s="64"/>
      <c r="O103" s="71"/>
      <c r="P103" s="77"/>
      <c r="Q103" s="65"/>
      <c r="R103" s="82"/>
      <c r="S103" s="65"/>
      <c r="T103" s="78"/>
      <c r="U103" s="78"/>
      <c r="V103" s="78"/>
      <c r="W103" s="78"/>
      <c r="X103" s="80" t="s">
        <v>443</v>
      </c>
    </row>
    <row r="104" spans="1:24" ht="52.5" x14ac:dyDescent="0.25">
      <c r="A104" s="65"/>
      <c r="B104" s="79" t="s">
        <v>122</v>
      </c>
      <c r="C104" s="66"/>
      <c r="D104" s="80" t="s">
        <v>214</v>
      </c>
      <c r="E104" s="66"/>
      <c r="F104" s="66"/>
      <c r="G104" s="80" t="s">
        <v>368</v>
      </c>
      <c r="H104" s="80" t="s">
        <v>264</v>
      </c>
      <c r="I104" s="80" t="s">
        <v>246</v>
      </c>
      <c r="J104" s="67"/>
      <c r="K104" s="5"/>
      <c r="L104" s="65"/>
      <c r="M104" s="64"/>
      <c r="N104" s="64"/>
      <c r="O104" s="71"/>
      <c r="P104" s="77"/>
      <c r="Q104" s="65"/>
      <c r="R104" s="82"/>
      <c r="S104" s="66"/>
      <c r="T104" s="77"/>
      <c r="U104" s="65"/>
      <c r="V104" s="65"/>
      <c r="W104" s="65"/>
      <c r="X104" s="80" t="s">
        <v>443</v>
      </c>
    </row>
    <row r="105" spans="1:24" ht="45" x14ac:dyDescent="0.25">
      <c r="A105" s="65"/>
      <c r="B105" s="79" t="s">
        <v>105</v>
      </c>
      <c r="C105" s="66"/>
      <c r="D105" s="80" t="s">
        <v>215</v>
      </c>
      <c r="E105" s="66"/>
      <c r="F105" s="66"/>
      <c r="G105" s="80" t="s">
        <v>369</v>
      </c>
      <c r="H105" s="80" t="s">
        <v>264</v>
      </c>
      <c r="I105" s="80" t="s">
        <v>281</v>
      </c>
      <c r="J105" s="67"/>
      <c r="K105" s="5"/>
      <c r="L105" s="66"/>
      <c r="M105" s="64"/>
      <c r="N105" s="64"/>
      <c r="O105" s="71"/>
      <c r="P105" s="77"/>
      <c r="Q105" s="65"/>
      <c r="R105" s="82"/>
      <c r="S105" s="65"/>
      <c r="T105" s="78"/>
      <c r="U105" s="78"/>
      <c r="V105" s="65"/>
      <c r="W105" s="65"/>
      <c r="X105" s="80" t="s">
        <v>443</v>
      </c>
    </row>
    <row r="106" spans="1:24" ht="52.5" x14ac:dyDescent="0.25">
      <c r="A106" s="65"/>
      <c r="B106" s="79" t="s">
        <v>105</v>
      </c>
      <c r="C106" s="66"/>
      <c r="D106" s="80" t="s">
        <v>200</v>
      </c>
      <c r="E106" s="66"/>
      <c r="F106" s="66"/>
      <c r="G106" s="80" t="s">
        <v>370</v>
      </c>
      <c r="H106" s="80" t="s">
        <v>371</v>
      </c>
      <c r="I106" s="80" t="s">
        <v>281</v>
      </c>
      <c r="J106" s="67"/>
      <c r="K106" s="5"/>
      <c r="L106" s="66"/>
      <c r="M106" s="64"/>
      <c r="N106" s="64"/>
      <c r="O106" s="71"/>
      <c r="P106" s="77"/>
      <c r="Q106" s="65"/>
      <c r="R106" s="83" t="s">
        <v>428</v>
      </c>
      <c r="S106" s="65"/>
      <c r="T106" s="78"/>
      <c r="U106" s="65"/>
      <c r="V106" s="65"/>
      <c r="W106" s="65"/>
      <c r="X106" s="80" t="s">
        <v>445</v>
      </c>
    </row>
    <row r="107" spans="1:24" ht="52.5" x14ac:dyDescent="0.25">
      <c r="A107" s="65"/>
      <c r="B107" s="79" t="s">
        <v>105</v>
      </c>
      <c r="C107" s="66"/>
      <c r="D107" s="80" t="s">
        <v>216</v>
      </c>
      <c r="E107" s="66"/>
      <c r="F107" s="66"/>
      <c r="G107" s="80" t="s">
        <v>372</v>
      </c>
      <c r="H107" s="80" t="s">
        <v>264</v>
      </c>
      <c r="I107" s="80" t="s">
        <v>246</v>
      </c>
      <c r="J107" s="67"/>
      <c r="K107" s="5"/>
      <c r="L107" s="66"/>
      <c r="M107" s="64"/>
      <c r="N107" s="64"/>
      <c r="O107" s="71"/>
      <c r="P107" s="77"/>
      <c r="Q107" s="65"/>
      <c r="R107" s="82"/>
      <c r="S107" s="65"/>
      <c r="T107" s="78"/>
      <c r="U107" s="65"/>
      <c r="V107" s="65"/>
      <c r="W107" s="65"/>
      <c r="X107" s="80" t="s">
        <v>443</v>
      </c>
    </row>
    <row r="108" spans="1:24" ht="45" x14ac:dyDescent="0.25">
      <c r="A108" s="65"/>
      <c r="B108" s="79" t="s">
        <v>105</v>
      </c>
      <c r="C108" s="66"/>
      <c r="D108" s="80" t="s">
        <v>217</v>
      </c>
      <c r="E108" s="66"/>
      <c r="F108" s="66"/>
      <c r="G108" s="80" t="s">
        <v>373</v>
      </c>
      <c r="H108" s="80" t="s">
        <v>264</v>
      </c>
      <c r="I108" s="80" t="s">
        <v>265</v>
      </c>
      <c r="J108" s="67"/>
      <c r="K108" s="5"/>
      <c r="L108" s="66"/>
      <c r="M108" s="64"/>
      <c r="N108" s="64"/>
      <c r="O108" s="71"/>
      <c r="P108" s="77"/>
      <c r="Q108" s="65"/>
      <c r="R108" s="82"/>
      <c r="S108" s="65"/>
      <c r="T108" s="78"/>
      <c r="U108" s="65"/>
      <c r="V108" s="65"/>
      <c r="W108" s="65"/>
      <c r="X108" s="81"/>
    </row>
    <row r="109" spans="1:24" ht="52.5" x14ac:dyDescent="0.25">
      <c r="A109" s="65"/>
      <c r="B109" s="79" t="s">
        <v>105</v>
      </c>
      <c r="C109" s="66"/>
      <c r="D109" s="80" t="s">
        <v>218</v>
      </c>
      <c r="E109" s="66"/>
      <c r="F109" s="66"/>
      <c r="G109" s="80" t="s">
        <v>374</v>
      </c>
      <c r="H109" s="80" t="s">
        <v>264</v>
      </c>
      <c r="I109" s="80" t="s">
        <v>246</v>
      </c>
      <c r="J109" s="67"/>
      <c r="K109" s="5"/>
      <c r="L109" s="66"/>
      <c r="M109" s="64"/>
      <c r="N109" s="64"/>
      <c r="O109" s="71"/>
      <c r="P109" s="77"/>
      <c r="Q109" s="65"/>
      <c r="R109" s="82"/>
      <c r="S109" s="65"/>
      <c r="T109" s="78"/>
      <c r="U109" s="65"/>
      <c r="V109" s="65"/>
      <c r="W109" s="65"/>
      <c r="X109" s="80" t="s">
        <v>443</v>
      </c>
    </row>
    <row r="110" spans="1:24" ht="52.5" x14ac:dyDescent="0.25">
      <c r="A110" s="65"/>
      <c r="B110" s="79" t="s">
        <v>105</v>
      </c>
      <c r="C110" s="66"/>
      <c r="D110" s="80" t="s">
        <v>219</v>
      </c>
      <c r="E110" s="66"/>
      <c r="F110" s="66"/>
      <c r="G110" s="80" t="s">
        <v>375</v>
      </c>
      <c r="H110" s="80" t="s">
        <v>259</v>
      </c>
      <c r="I110" s="80" t="s">
        <v>246</v>
      </c>
      <c r="J110" s="67"/>
      <c r="K110" s="5"/>
      <c r="L110" s="66"/>
      <c r="M110" s="64"/>
      <c r="N110" s="64"/>
      <c r="O110" s="71"/>
      <c r="P110" s="77"/>
      <c r="Q110" s="65"/>
      <c r="R110" s="83" t="s">
        <v>428</v>
      </c>
      <c r="S110" s="65"/>
      <c r="T110" s="78"/>
      <c r="U110" s="65"/>
      <c r="V110" s="65"/>
      <c r="W110" s="65"/>
      <c r="X110" s="80" t="s">
        <v>446</v>
      </c>
    </row>
    <row r="111" spans="1:24" ht="52.5" x14ac:dyDescent="0.25">
      <c r="A111" s="65"/>
      <c r="B111" s="79" t="s">
        <v>105</v>
      </c>
      <c r="C111" s="66"/>
      <c r="D111" s="80" t="s">
        <v>179</v>
      </c>
      <c r="E111" s="66"/>
      <c r="F111" s="66"/>
      <c r="G111" s="80" t="s">
        <v>376</v>
      </c>
      <c r="H111" s="80" t="s">
        <v>377</v>
      </c>
      <c r="I111" s="80" t="s">
        <v>246</v>
      </c>
      <c r="J111" s="67"/>
      <c r="K111" s="5"/>
      <c r="L111" s="66"/>
      <c r="M111" s="64"/>
      <c r="N111" s="64"/>
      <c r="O111" s="71"/>
      <c r="P111" s="77"/>
      <c r="Q111" s="65"/>
      <c r="R111" s="83" t="s">
        <v>428</v>
      </c>
      <c r="S111" s="65"/>
      <c r="T111" s="78"/>
      <c r="U111" s="78"/>
      <c r="V111" s="78"/>
      <c r="W111" s="78"/>
      <c r="X111" s="80" t="s">
        <v>447</v>
      </c>
    </row>
    <row r="112" spans="1:24" ht="45" x14ac:dyDescent="0.25">
      <c r="A112" s="65"/>
      <c r="B112" s="79" t="s">
        <v>105</v>
      </c>
      <c r="C112" s="66"/>
      <c r="D112" s="80" t="s">
        <v>220</v>
      </c>
      <c r="E112" s="66"/>
      <c r="F112" s="66"/>
      <c r="G112" s="80" t="s">
        <v>378</v>
      </c>
      <c r="H112" s="80" t="s">
        <v>253</v>
      </c>
      <c r="I112" s="80" t="s">
        <v>254</v>
      </c>
      <c r="J112" s="67"/>
      <c r="K112" s="5"/>
      <c r="L112" s="66"/>
      <c r="M112" s="64"/>
      <c r="N112" s="64"/>
      <c r="O112" s="71"/>
      <c r="P112" s="77"/>
      <c r="Q112" s="65"/>
      <c r="R112" s="83" t="s">
        <v>428</v>
      </c>
      <c r="S112" s="65"/>
      <c r="T112" s="78"/>
      <c r="U112" s="78"/>
      <c r="V112" s="78"/>
      <c r="W112" s="78"/>
      <c r="X112" s="80" t="s">
        <v>447</v>
      </c>
    </row>
    <row r="113" spans="1:24" ht="45" x14ac:dyDescent="0.25">
      <c r="A113" s="65"/>
      <c r="B113" s="79" t="s">
        <v>105</v>
      </c>
      <c r="C113" s="66"/>
      <c r="D113" s="80" t="s">
        <v>221</v>
      </c>
      <c r="E113" s="66"/>
      <c r="F113" s="66"/>
      <c r="G113" s="80" t="s">
        <v>379</v>
      </c>
      <c r="H113" s="80" t="s">
        <v>264</v>
      </c>
      <c r="I113" s="80" t="s">
        <v>380</v>
      </c>
      <c r="J113" s="67"/>
      <c r="K113" s="5"/>
      <c r="L113" s="66"/>
      <c r="M113" s="64"/>
      <c r="N113" s="64"/>
      <c r="O113" s="71"/>
      <c r="P113" s="77"/>
      <c r="Q113" s="65"/>
      <c r="R113" s="82"/>
      <c r="S113" s="65"/>
      <c r="T113" s="78"/>
      <c r="U113" s="65"/>
      <c r="V113" s="65"/>
      <c r="W113" s="65"/>
      <c r="X113" s="80" t="s">
        <v>443</v>
      </c>
    </row>
    <row r="114" spans="1:24" ht="52.5" x14ac:dyDescent="0.25">
      <c r="A114" s="65"/>
      <c r="B114" s="79" t="s">
        <v>105</v>
      </c>
      <c r="C114" s="66"/>
      <c r="D114" s="80" t="s">
        <v>222</v>
      </c>
      <c r="E114" s="66"/>
      <c r="F114" s="66"/>
      <c r="G114" s="80" t="s">
        <v>381</v>
      </c>
      <c r="H114" s="80" t="s">
        <v>276</v>
      </c>
      <c r="I114" s="80" t="s">
        <v>277</v>
      </c>
      <c r="J114" s="67"/>
      <c r="K114" s="5"/>
      <c r="L114" s="66"/>
      <c r="M114" s="64"/>
      <c r="N114" s="64"/>
      <c r="O114" s="71"/>
      <c r="P114" s="77"/>
      <c r="Q114" s="65"/>
      <c r="R114" s="83" t="s">
        <v>429</v>
      </c>
      <c r="S114" s="65"/>
      <c r="T114" s="78"/>
      <c r="U114" s="65"/>
      <c r="V114" s="65"/>
      <c r="W114" s="65"/>
      <c r="X114" s="80" t="s">
        <v>443</v>
      </c>
    </row>
    <row r="115" spans="1:24" ht="42" x14ac:dyDescent="0.25">
      <c r="A115" s="65"/>
      <c r="B115" s="79" t="s">
        <v>106</v>
      </c>
      <c r="C115" s="66"/>
      <c r="D115" s="80" t="s">
        <v>223</v>
      </c>
      <c r="E115" s="66"/>
      <c r="F115" s="66"/>
      <c r="G115" s="80" t="s">
        <v>382</v>
      </c>
      <c r="H115" s="80" t="s">
        <v>264</v>
      </c>
      <c r="I115" s="80" t="s">
        <v>265</v>
      </c>
      <c r="J115" s="67"/>
      <c r="K115" s="5"/>
      <c r="L115" s="66"/>
      <c r="M115" s="64"/>
      <c r="N115" s="64"/>
      <c r="O115" s="71"/>
      <c r="P115" s="77"/>
      <c r="Q115" s="65"/>
      <c r="R115" s="82"/>
      <c r="S115" s="65"/>
      <c r="T115" s="78"/>
      <c r="U115" s="65"/>
      <c r="V115" s="65"/>
      <c r="W115" s="65"/>
      <c r="X115" s="81"/>
    </row>
    <row r="116" spans="1:24" ht="45" x14ac:dyDescent="0.25">
      <c r="A116" s="65"/>
      <c r="B116" s="79" t="s">
        <v>105</v>
      </c>
      <c r="C116" s="66"/>
      <c r="D116" s="80" t="s">
        <v>224</v>
      </c>
      <c r="E116" s="66"/>
      <c r="F116" s="66"/>
      <c r="G116" s="80" t="s">
        <v>383</v>
      </c>
      <c r="H116" s="80" t="s">
        <v>250</v>
      </c>
      <c r="I116" s="80" t="s">
        <v>251</v>
      </c>
      <c r="J116" s="67"/>
      <c r="K116" s="5"/>
      <c r="L116" s="66"/>
      <c r="M116" s="64"/>
      <c r="N116" s="64"/>
      <c r="O116" s="71"/>
      <c r="P116" s="77"/>
      <c r="Q116" s="65"/>
      <c r="R116" s="83" t="s">
        <v>428</v>
      </c>
      <c r="S116" s="65"/>
      <c r="T116" s="77"/>
      <c r="U116" s="65"/>
      <c r="V116" s="65"/>
      <c r="W116" s="65"/>
      <c r="X116" s="80" t="s">
        <v>447</v>
      </c>
    </row>
    <row r="117" spans="1:24" ht="52.5" x14ac:dyDescent="0.25">
      <c r="A117" s="65"/>
      <c r="B117" s="79" t="s">
        <v>105</v>
      </c>
      <c r="C117" s="66"/>
      <c r="D117" s="80" t="s">
        <v>225</v>
      </c>
      <c r="E117" s="66"/>
      <c r="F117" s="66"/>
      <c r="G117" s="80" t="s">
        <v>384</v>
      </c>
      <c r="H117" s="80" t="s">
        <v>377</v>
      </c>
      <c r="I117" s="80" t="s">
        <v>246</v>
      </c>
      <c r="J117" s="67"/>
      <c r="K117" s="5"/>
      <c r="L117" s="66"/>
      <c r="M117" s="64"/>
      <c r="N117" s="64"/>
      <c r="O117" s="71"/>
      <c r="P117" s="77"/>
      <c r="Q117" s="65"/>
      <c r="R117" s="83" t="s">
        <v>428</v>
      </c>
      <c r="S117" s="65"/>
      <c r="T117" s="77"/>
      <c r="U117" s="65"/>
      <c r="V117" s="65"/>
      <c r="W117" s="65"/>
      <c r="X117" s="80" t="s">
        <v>447</v>
      </c>
    </row>
    <row r="118" spans="1:24" ht="45" x14ac:dyDescent="0.25">
      <c r="A118" s="65"/>
      <c r="B118" s="79" t="s">
        <v>105</v>
      </c>
      <c r="C118" s="66"/>
      <c r="D118" s="80" t="s">
        <v>226</v>
      </c>
      <c r="E118" s="66"/>
      <c r="F118" s="66"/>
      <c r="G118" s="80" t="s">
        <v>385</v>
      </c>
      <c r="H118" s="80" t="s">
        <v>253</v>
      </c>
      <c r="I118" s="80" t="s">
        <v>254</v>
      </c>
      <c r="J118" s="67"/>
      <c r="K118" s="5"/>
      <c r="L118" s="66"/>
      <c r="M118" s="64"/>
      <c r="N118" s="64"/>
      <c r="O118" s="71"/>
      <c r="P118" s="77"/>
      <c r="Q118" s="65"/>
      <c r="R118" s="83" t="s">
        <v>428</v>
      </c>
      <c r="S118" s="65"/>
      <c r="T118" s="78"/>
      <c r="U118" s="65"/>
      <c r="V118" s="65"/>
      <c r="W118" s="65"/>
      <c r="X118" s="80" t="s">
        <v>448</v>
      </c>
    </row>
    <row r="119" spans="1:24" ht="45" x14ac:dyDescent="0.25">
      <c r="A119" s="65"/>
      <c r="B119" s="79" t="s">
        <v>105</v>
      </c>
      <c r="C119" s="66"/>
      <c r="D119" s="80" t="s">
        <v>227</v>
      </c>
      <c r="E119" s="66"/>
      <c r="F119" s="66"/>
      <c r="G119" s="80" t="s">
        <v>386</v>
      </c>
      <c r="H119" s="80" t="s">
        <v>250</v>
      </c>
      <c r="I119" s="80" t="s">
        <v>251</v>
      </c>
      <c r="J119" s="67"/>
      <c r="K119" s="5"/>
      <c r="L119" s="66"/>
      <c r="M119" s="64"/>
      <c r="N119" s="64"/>
      <c r="O119" s="71"/>
      <c r="P119" s="77"/>
      <c r="Q119" s="65"/>
      <c r="R119" s="83" t="s">
        <v>428</v>
      </c>
      <c r="S119" s="65"/>
      <c r="T119" s="78"/>
      <c r="U119" s="65"/>
      <c r="V119" s="65"/>
      <c r="W119" s="65"/>
      <c r="X119" s="80" t="s">
        <v>447</v>
      </c>
    </row>
    <row r="120" spans="1:24" ht="52.5" x14ac:dyDescent="0.25">
      <c r="A120" s="65"/>
      <c r="B120" s="79" t="s">
        <v>105</v>
      </c>
      <c r="C120" s="66"/>
      <c r="D120" s="80" t="s">
        <v>205</v>
      </c>
      <c r="E120" s="66"/>
      <c r="F120" s="66"/>
      <c r="G120" s="80" t="s">
        <v>387</v>
      </c>
      <c r="H120" s="80" t="s">
        <v>377</v>
      </c>
      <c r="I120" s="80" t="s">
        <v>246</v>
      </c>
      <c r="J120" s="67"/>
      <c r="K120" s="5"/>
      <c r="L120" s="66"/>
      <c r="M120" s="64"/>
      <c r="N120" s="64"/>
      <c r="O120" s="71"/>
      <c r="P120" s="77"/>
      <c r="Q120" s="65"/>
      <c r="R120" s="83" t="s">
        <v>428</v>
      </c>
      <c r="S120" s="65"/>
      <c r="T120" s="78"/>
      <c r="U120" s="65"/>
      <c r="V120" s="65"/>
      <c r="W120" s="65"/>
      <c r="X120" s="80" t="s">
        <v>449</v>
      </c>
    </row>
    <row r="121" spans="1:24" ht="30" x14ac:dyDescent="0.25">
      <c r="A121" s="65"/>
      <c r="B121" s="79" t="s">
        <v>106</v>
      </c>
      <c r="C121" s="66"/>
      <c r="D121" s="80" t="s">
        <v>223</v>
      </c>
      <c r="E121" s="66"/>
      <c r="F121" s="66"/>
      <c r="G121" s="80" t="s">
        <v>388</v>
      </c>
      <c r="H121" s="80" t="s">
        <v>264</v>
      </c>
      <c r="I121" s="80" t="s">
        <v>265</v>
      </c>
      <c r="J121" s="67"/>
      <c r="K121" s="5"/>
      <c r="L121" s="66"/>
      <c r="M121" s="64"/>
      <c r="N121" s="64"/>
      <c r="O121" s="71"/>
      <c r="P121" s="77"/>
      <c r="Q121" s="65"/>
      <c r="R121" s="82"/>
      <c r="S121" s="65"/>
      <c r="T121" s="78"/>
      <c r="U121" s="65"/>
      <c r="V121" s="65"/>
      <c r="W121" s="65"/>
      <c r="X121" s="81"/>
    </row>
    <row r="122" spans="1:24" ht="45" x14ac:dyDescent="0.25">
      <c r="A122" s="65"/>
      <c r="B122" s="79" t="s">
        <v>105</v>
      </c>
      <c r="C122" s="66"/>
      <c r="D122" s="80" t="s">
        <v>228</v>
      </c>
      <c r="E122" s="66"/>
      <c r="F122" s="66"/>
      <c r="G122" s="80" t="s">
        <v>389</v>
      </c>
      <c r="H122" s="80" t="s">
        <v>253</v>
      </c>
      <c r="I122" s="80" t="s">
        <v>254</v>
      </c>
      <c r="J122" s="67"/>
      <c r="K122" s="5"/>
      <c r="L122" s="66"/>
      <c r="M122" s="64"/>
      <c r="N122" s="64"/>
      <c r="O122" s="71"/>
      <c r="P122" s="77"/>
      <c r="Q122" s="65"/>
      <c r="R122" s="83" t="s">
        <v>428</v>
      </c>
      <c r="S122" s="65"/>
      <c r="T122" s="78"/>
      <c r="U122" s="65"/>
      <c r="V122" s="65"/>
      <c r="W122" s="65"/>
      <c r="X122" s="80" t="s">
        <v>449</v>
      </c>
    </row>
    <row r="123" spans="1:24" ht="52.5" x14ac:dyDescent="0.25">
      <c r="A123" s="65"/>
      <c r="B123" s="79" t="s">
        <v>105</v>
      </c>
      <c r="C123" s="66"/>
      <c r="D123" s="80" t="s">
        <v>229</v>
      </c>
      <c r="E123" s="66"/>
      <c r="F123" s="66"/>
      <c r="G123" s="80" t="s">
        <v>390</v>
      </c>
      <c r="H123" s="80" t="s">
        <v>354</v>
      </c>
      <c r="I123" s="80" t="s">
        <v>246</v>
      </c>
      <c r="J123" s="67"/>
      <c r="K123" s="5"/>
      <c r="L123" s="66"/>
      <c r="M123" s="64"/>
      <c r="N123" s="64"/>
      <c r="O123" s="71"/>
      <c r="P123" s="77"/>
      <c r="Q123" s="65"/>
      <c r="R123" s="83" t="s">
        <v>428</v>
      </c>
      <c r="S123" s="65"/>
      <c r="T123" s="78"/>
      <c r="U123" s="65"/>
      <c r="V123" s="65"/>
      <c r="W123" s="65"/>
      <c r="X123" s="80" t="s">
        <v>449</v>
      </c>
    </row>
    <row r="124" spans="1:24" ht="45" x14ac:dyDescent="0.25">
      <c r="A124" s="65"/>
      <c r="B124" s="79" t="s">
        <v>105</v>
      </c>
      <c r="C124" s="66"/>
      <c r="D124" s="80" t="s">
        <v>230</v>
      </c>
      <c r="E124" s="66"/>
      <c r="F124" s="66"/>
      <c r="G124" s="80" t="s">
        <v>391</v>
      </c>
      <c r="H124" s="80" t="s">
        <v>362</v>
      </c>
      <c r="I124" s="80" t="s">
        <v>274</v>
      </c>
      <c r="J124" s="67"/>
      <c r="K124" s="5"/>
      <c r="L124" s="66"/>
      <c r="M124" s="64"/>
      <c r="N124" s="64"/>
      <c r="O124" s="71"/>
      <c r="P124" s="77"/>
      <c r="Q124" s="65"/>
      <c r="R124" s="83" t="s">
        <v>428</v>
      </c>
      <c r="S124" s="65"/>
      <c r="T124" s="78"/>
      <c r="U124" s="65"/>
      <c r="V124" s="65"/>
      <c r="W124" s="65"/>
      <c r="X124" s="80" t="s">
        <v>447</v>
      </c>
    </row>
    <row r="125" spans="1:24" ht="52.5" x14ac:dyDescent="0.25">
      <c r="A125" s="65"/>
      <c r="B125" s="79" t="s">
        <v>106</v>
      </c>
      <c r="C125" s="66"/>
      <c r="D125" s="80" t="s">
        <v>223</v>
      </c>
      <c r="E125" s="66"/>
      <c r="F125" s="66"/>
      <c r="G125" s="80" t="s">
        <v>392</v>
      </c>
      <c r="H125" s="80" t="s">
        <v>245</v>
      </c>
      <c r="I125" s="80" t="s">
        <v>246</v>
      </c>
      <c r="J125" s="67"/>
      <c r="K125" s="5"/>
      <c r="L125" s="65"/>
      <c r="M125" s="64"/>
      <c r="N125" s="64"/>
      <c r="O125" s="71"/>
      <c r="P125" s="77"/>
      <c r="Q125" s="65"/>
      <c r="R125" s="83" t="s">
        <v>428</v>
      </c>
      <c r="S125" s="65"/>
      <c r="T125" s="77"/>
      <c r="U125" s="65"/>
      <c r="V125" s="65"/>
      <c r="W125" s="65"/>
      <c r="X125" s="80" t="s">
        <v>450</v>
      </c>
    </row>
    <row r="126" spans="1:24" ht="45" x14ac:dyDescent="0.25">
      <c r="A126" s="65"/>
      <c r="B126" s="79" t="s">
        <v>105</v>
      </c>
      <c r="C126" s="66"/>
      <c r="D126" s="80" t="s">
        <v>231</v>
      </c>
      <c r="E126" s="66"/>
      <c r="F126" s="66"/>
      <c r="G126" s="80" t="s">
        <v>393</v>
      </c>
      <c r="H126" s="80" t="s">
        <v>276</v>
      </c>
      <c r="I126" s="80" t="s">
        <v>277</v>
      </c>
      <c r="J126" s="67"/>
      <c r="K126" s="5"/>
      <c r="L126" s="66"/>
      <c r="M126" s="64"/>
      <c r="N126" s="64"/>
      <c r="O126" s="71"/>
      <c r="P126" s="77"/>
      <c r="Q126" s="65"/>
      <c r="R126" s="83" t="s">
        <v>429</v>
      </c>
      <c r="S126" s="65"/>
      <c r="T126" s="78"/>
      <c r="U126" s="65"/>
      <c r="V126" s="65"/>
      <c r="W126" s="65"/>
      <c r="X126" s="80" t="s">
        <v>451</v>
      </c>
    </row>
    <row r="127" spans="1:24" ht="45" x14ac:dyDescent="0.25">
      <c r="A127" s="65"/>
      <c r="B127" s="79" t="s">
        <v>105</v>
      </c>
      <c r="C127" s="66"/>
      <c r="D127" s="80" t="s">
        <v>232</v>
      </c>
      <c r="E127" s="66"/>
      <c r="F127" s="66"/>
      <c r="G127" s="80" t="s">
        <v>394</v>
      </c>
      <c r="H127" s="80" t="s">
        <v>362</v>
      </c>
      <c r="I127" s="80" t="s">
        <v>274</v>
      </c>
      <c r="J127" s="67"/>
      <c r="K127" s="5"/>
      <c r="L127" s="66"/>
      <c r="M127" s="64"/>
      <c r="N127" s="64"/>
      <c r="O127" s="71"/>
      <c r="P127" s="77"/>
      <c r="Q127" s="65"/>
      <c r="R127" s="83" t="s">
        <v>428</v>
      </c>
      <c r="S127" s="65"/>
      <c r="T127" s="78"/>
      <c r="U127" s="65"/>
      <c r="V127" s="65"/>
      <c r="W127" s="65"/>
      <c r="X127" s="80" t="s">
        <v>452</v>
      </c>
    </row>
    <row r="128" spans="1:24" ht="52.5" x14ac:dyDescent="0.25">
      <c r="A128" s="65"/>
      <c r="B128" s="79" t="s">
        <v>106</v>
      </c>
      <c r="C128" s="66"/>
      <c r="D128" s="80" t="s">
        <v>233</v>
      </c>
      <c r="E128" s="66"/>
      <c r="F128" s="66"/>
      <c r="G128" s="80" t="s">
        <v>395</v>
      </c>
      <c r="H128" s="80" t="s">
        <v>264</v>
      </c>
      <c r="I128" s="80" t="s">
        <v>246</v>
      </c>
      <c r="J128" s="67"/>
      <c r="K128" s="5"/>
      <c r="L128" s="66"/>
      <c r="M128" s="64"/>
      <c r="N128" s="64"/>
      <c r="O128" s="71"/>
      <c r="P128" s="77"/>
      <c r="Q128" s="65"/>
      <c r="R128" s="82"/>
      <c r="S128" s="65"/>
      <c r="T128" s="78"/>
      <c r="U128" s="65"/>
      <c r="V128" s="65"/>
      <c r="W128" s="65"/>
      <c r="X128" s="80" t="s">
        <v>453</v>
      </c>
    </row>
    <row r="129" spans="1:24" ht="42" x14ac:dyDescent="0.25">
      <c r="A129" s="65"/>
      <c r="B129" s="79" t="s">
        <v>106</v>
      </c>
      <c r="C129" s="66"/>
      <c r="D129" s="80" t="s">
        <v>223</v>
      </c>
      <c r="E129" s="66"/>
      <c r="F129" s="66"/>
      <c r="G129" s="80" t="s">
        <v>396</v>
      </c>
      <c r="H129" s="80" t="s">
        <v>253</v>
      </c>
      <c r="I129" s="80" t="s">
        <v>254</v>
      </c>
      <c r="J129" s="67"/>
      <c r="K129" s="5"/>
      <c r="L129" s="66"/>
      <c r="M129" s="64"/>
      <c r="N129" s="64"/>
      <c r="O129" s="71"/>
      <c r="P129" s="77"/>
      <c r="Q129" s="65"/>
      <c r="R129" s="83" t="s">
        <v>428</v>
      </c>
      <c r="S129" s="65"/>
      <c r="T129" s="78"/>
      <c r="U129" s="65"/>
      <c r="V129" s="65"/>
      <c r="W129" s="65"/>
      <c r="X129" s="80" t="s">
        <v>452</v>
      </c>
    </row>
    <row r="130" spans="1:24" ht="42" x14ac:dyDescent="0.25">
      <c r="A130" s="65"/>
      <c r="B130" s="79" t="s">
        <v>106</v>
      </c>
      <c r="C130" s="66"/>
      <c r="D130" s="80" t="s">
        <v>223</v>
      </c>
      <c r="E130" s="66"/>
      <c r="F130" s="66"/>
      <c r="G130" s="80" t="s">
        <v>396</v>
      </c>
      <c r="H130" s="80" t="s">
        <v>253</v>
      </c>
      <c r="I130" s="80" t="s">
        <v>254</v>
      </c>
      <c r="J130" s="67"/>
      <c r="K130" s="5"/>
      <c r="L130" s="66"/>
      <c r="M130" s="64"/>
      <c r="N130" s="64"/>
      <c r="O130" s="71"/>
      <c r="P130" s="77"/>
      <c r="Q130" s="65"/>
      <c r="R130" s="83" t="s">
        <v>428</v>
      </c>
      <c r="S130" s="65"/>
      <c r="T130" s="78"/>
      <c r="U130" s="65"/>
      <c r="V130" s="65"/>
      <c r="W130" s="65"/>
      <c r="X130" s="80" t="s">
        <v>452</v>
      </c>
    </row>
    <row r="131" spans="1:24" ht="42" x14ac:dyDescent="0.25">
      <c r="A131" s="65"/>
      <c r="B131" s="79" t="s">
        <v>122</v>
      </c>
      <c r="C131" s="66"/>
      <c r="D131" s="80" t="s">
        <v>234</v>
      </c>
      <c r="E131" s="66"/>
      <c r="F131" s="66"/>
      <c r="G131" s="80" t="s">
        <v>397</v>
      </c>
      <c r="H131" s="80" t="s">
        <v>320</v>
      </c>
      <c r="I131" s="80" t="s">
        <v>257</v>
      </c>
      <c r="J131" s="67"/>
      <c r="K131" s="5"/>
      <c r="L131" s="66"/>
      <c r="M131" s="64"/>
      <c r="N131" s="64"/>
      <c r="O131" s="71"/>
      <c r="P131" s="77"/>
      <c r="Q131" s="65"/>
      <c r="R131" s="83" t="s">
        <v>428</v>
      </c>
      <c r="S131" s="65"/>
      <c r="T131" s="78"/>
      <c r="U131" s="65"/>
      <c r="V131" s="65"/>
      <c r="W131" s="65"/>
      <c r="X131" s="80" t="s">
        <v>454</v>
      </c>
    </row>
    <row r="132" spans="1:24" ht="45" x14ac:dyDescent="0.25">
      <c r="A132" s="65"/>
      <c r="B132" s="79" t="s">
        <v>105</v>
      </c>
      <c r="C132" s="66"/>
      <c r="D132" s="80" t="s">
        <v>235</v>
      </c>
      <c r="E132" s="66"/>
      <c r="F132" s="66"/>
      <c r="G132" s="80" t="s">
        <v>398</v>
      </c>
      <c r="H132" s="80" t="s">
        <v>320</v>
      </c>
      <c r="I132" s="80" t="s">
        <v>257</v>
      </c>
      <c r="J132" s="67"/>
      <c r="K132" s="5"/>
      <c r="L132" s="66"/>
      <c r="M132" s="64"/>
      <c r="N132" s="64"/>
      <c r="O132" s="71"/>
      <c r="P132" s="77"/>
      <c r="Q132" s="65"/>
      <c r="R132" s="83" t="s">
        <v>428</v>
      </c>
      <c r="S132" s="65"/>
      <c r="T132" s="78"/>
      <c r="U132" s="65"/>
      <c r="V132" s="65"/>
      <c r="W132" s="65"/>
      <c r="X132" s="80" t="s">
        <v>454</v>
      </c>
    </row>
    <row r="133" spans="1:24" ht="52.5" x14ac:dyDescent="0.25">
      <c r="A133" s="65"/>
      <c r="B133" s="79" t="s">
        <v>105</v>
      </c>
      <c r="C133" s="66"/>
      <c r="D133" s="80" t="s">
        <v>236</v>
      </c>
      <c r="E133" s="66"/>
      <c r="F133" s="66"/>
      <c r="G133" s="80" t="s">
        <v>399</v>
      </c>
      <c r="H133" s="80" t="s">
        <v>354</v>
      </c>
      <c r="I133" s="80" t="s">
        <v>246</v>
      </c>
      <c r="J133" s="67"/>
      <c r="K133" s="5"/>
      <c r="L133" s="66"/>
      <c r="M133" s="64"/>
      <c r="N133" s="64"/>
      <c r="O133" s="71"/>
      <c r="P133" s="77"/>
      <c r="Q133" s="65"/>
      <c r="R133" s="83" t="s">
        <v>428</v>
      </c>
      <c r="S133" s="65"/>
      <c r="T133" s="78"/>
      <c r="U133" s="65"/>
      <c r="V133" s="65"/>
      <c r="W133" s="65"/>
      <c r="X133" s="80" t="s">
        <v>454</v>
      </c>
    </row>
    <row r="134" spans="1:24" ht="45" x14ac:dyDescent="0.25">
      <c r="A134" s="65"/>
      <c r="B134" s="79" t="s">
        <v>105</v>
      </c>
      <c r="C134" s="66"/>
      <c r="D134" s="80" t="s">
        <v>237</v>
      </c>
      <c r="E134" s="66"/>
      <c r="F134" s="66"/>
      <c r="G134" s="80" t="s">
        <v>400</v>
      </c>
      <c r="H134" s="80" t="s">
        <v>401</v>
      </c>
      <c r="I134" s="80" t="s">
        <v>402</v>
      </c>
      <c r="J134" s="67"/>
      <c r="K134" s="5"/>
      <c r="L134" s="66"/>
      <c r="M134" s="64"/>
      <c r="N134" s="64"/>
      <c r="O134" s="71"/>
      <c r="P134" s="77"/>
      <c r="Q134" s="65"/>
      <c r="R134" s="83" t="s">
        <v>428</v>
      </c>
      <c r="S134" s="65"/>
      <c r="T134" s="78"/>
      <c r="U134" s="65"/>
      <c r="V134" s="65"/>
      <c r="W134" s="65"/>
      <c r="X134" s="80" t="s">
        <v>454</v>
      </c>
    </row>
    <row r="135" spans="1:24" ht="52.5" x14ac:dyDescent="0.25">
      <c r="A135" s="65"/>
      <c r="B135" s="79" t="s">
        <v>105</v>
      </c>
      <c r="C135" s="66"/>
      <c r="D135" s="80" t="s">
        <v>238</v>
      </c>
      <c r="E135" s="66"/>
      <c r="F135" s="66"/>
      <c r="G135" s="80" t="s">
        <v>403</v>
      </c>
      <c r="H135" s="80" t="s">
        <v>259</v>
      </c>
      <c r="I135" s="80" t="s">
        <v>246</v>
      </c>
      <c r="J135" s="67"/>
      <c r="K135" s="5"/>
      <c r="L135" s="66"/>
      <c r="M135" s="64"/>
      <c r="N135" s="64"/>
      <c r="O135" s="71"/>
      <c r="P135" s="77"/>
      <c r="Q135" s="65"/>
      <c r="R135" s="83" t="s">
        <v>428</v>
      </c>
      <c r="S135" s="65"/>
      <c r="T135" s="78"/>
      <c r="U135" s="65"/>
      <c r="V135" s="65"/>
      <c r="W135" s="65"/>
      <c r="X135" s="80" t="s">
        <v>454</v>
      </c>
    </row>
    <row r="136" spans="1:24" ht="45" x14ac:dyDescent="0.25">
      <c r="A136" s="65"/>
      <c r="B136" s="79" t="s">
        <v>105</v>
      </c>
      <c r="C136" s="66"/>
      <c r="D136" s="80" t="s">
        <v>156</v>
      </c>
      <c r="E136" s="66"/>
      <c r="F136" s="66"/>
      <c r="G136" s="80" t="s">
        <v>404</v>
      </c>
      <c r="H136" s="80" t="s">
        <v>280</v>
      </c>
      <c r="I136" s="80" t="s">
        <v>281</v>
      </c>
      <c r="J136" s="67"/>
      <c r="K136" s="5"/>
      <c r="L136" s="66"/>
      <c r="M136" s="64"/>
      <c r="N136" s="64"/>
      <c r="O136" s="71"/>
      <c r="P136" s="77"/>
      <c r="Q136" s="65"/>
      <c r="R136" s="83" t="s">
        <v>428</v>
      </c>
      <c r="S136" s="65"/>
      <c r="T136" s="78"/>
      <c r="U136" s="65"/>
      <c r="V136" s="65"/>
      <c r="W136" s="65"/>
      <c r="X136" s="80" t="s">
        <v>454</v>
      </c>
    </row>
    <row r="137" spans="1:24" ht="52.5" x14ac:dyDescent="0.25">
      <c r="A137" s="65"/>
      <c r="B137" s="79" t="s">
        <v>121</v>
      </c>
      <c r="C137" s="66"/>
      <c r="D137" s="80" t="s">
        <v>239</v>
      </c>
      <c r="E137" s="66"/>
      <c r="F137" s="66"/>
      <c r="G137" s="80" t="s">
        <v>405</v>
      </c>
      <c r="H137" s="80" t="s">
        <v>259</v>
      </c>
      <c r="I137" s="80" t="s">
        <v>246</v>
      </c>
      <c r="J137" s="67"/>
      <c r="K137" s="5"/>
      <c r="L137" s="66"/>
      <c r="M137" s="64"/>
      <c r="N137" s="64"/>
      <c r="O137" s="71"/>
      <c r="P137" s="77"/>
      <c r="Q137" s="65"/>
      <c r="R137" s="83" t="s">
        <v>429</v>
      </c>
      <c r="S137" s="65"/>
      <c r="T137" s="78"/>
      <c r="U137" s="65"/>
      <c r="V137" s="65"/>
      <c r="W137" s="65"/>
      <c r="X137" s="80" t="s">
        <v>454</v>
      </c>
    </row>
    <row r="138" spans="1:24" ht="52.5" x14ac:dyDescent="0.25">
      <c r="A138" s="65"/>
      <c r="B138" s="79" t="s">
        <v>122</v>
      </c>
      <c r="C138" s="66"/>
      <c r="D138" s="80" t="s">
        <v>240</v>
      </c>
      <c r="E138" s="66"/>
      <c r="F138" s="66"/>
      <c r="G138" s="80" t="s">
        <v>406</v>
      </c>
      <c r="H138" s="80" t="s">
        <v>280</v>
      </c>
      <c r="I138" s="80" t="s">
        <v>281</v>
      </c>
      <c r="J138" s="67"/>
      <c r="K138" s="5"/>
      <c r="L138" s="66"/>
      <c r="M138" s="64"/>
      <c r="N138" s="64"/>
      <c r="O138" s="71"/>
      <c r="P138" s="77"/>
      <c r="Q138" s="65"/>
      <c r="R138" s="83" t="s">
        <v>428</v>
      </c>
      <c r="S138" s="65"/>
      <c r="T138" s="78"/>
      <c r="U138" s="65"/>
      <c r="V138" s="65"/>
      <c r="W138" s="65"/>
      <c r="X138" s="80" t="s">
        <v>455</v>
      </c>
    </row>
    <row r="139" spans="1:24" ht="21" x14ac:dyDescent="0.25">
      <c r="A139" s="65"/>
      <c r="B139" s="79" t="s">
        <v>123</v>
      </c>
      <c r="C139" s="66"/>
      <c r="D139" s="80" t="s">
        <v>241</v>
      </c>
      <c r="E139" s="66"/>
      <c r="F139" s="66"/>
      <c r="G139" s="80" t="s">
        <v>407</v>
      </c>
      <c r="H139" s="80" t="s">
        <v>264</v>
      </c>
      <c r="I139" s="80" t="s">
        <v>265</v>
      </c>
      <c r="J139" s="67"/>
      <c r="K139" s="5"/>
      <c r="L139" s="66"/>
      <c r="M139" s="64"/>
      <c r="N139" s="64"/>
      <c r="O139" s="71"/>
      <c r="P139" s="77"/>
      <c r="Q139" s="65"/>
      <c r="R139" s="82"/>
      <c r="S139" s="65"/>
      <c r="T139" s="78"/>
      <c r="U139" s="65"/>
      <c r="V139" s="65"/>
      <c r="W139" s="65"/>
      <c r="X139" s="81"/>
    </row>
    <row r="140" spans="1:24" ht="52.5" x14ac:dyDescent="0.25">
      <c r="A140" s="65"/>
      <c r="B140" s="79" t="s">
        <v>105</v>
      </c>
      <c r="C140" s="66"/>
      <c r="D140" s="80" t="s">
        <v>242</v>
      </c>
      <c r="E140" s="66"/>
      <c r="F140" s="66"/>
      <c r="G140" s="80" t="s">
        <v>408</v>
      </c>
      <c r="H140" s="80" t="s">
        <v>377</v>
      </c>
      <c r="I140" s="80" t="s">
        <v>246</v>
      </c>
      <c r="J140" s="67"/>
      <c r="K140" s="5"/>
      <c r="L140" s="65"/>
      <c r="M140" s="64"/>
      <c r="N140" s="64"/>
      <c r="O140" s="71"/>
      <c r="P140" s="77"/>
      <c r="Q140" s="65"/>
      <c r="R140" s="83" t="s">
        <v>428</v>
      </c>
      <c r="S140" s="65"/>
      <c r="T140" s="78"/>
      <c r="U140" s="65"/>
      <c r="V140" s="65"/>
      <c r="W140" s="65"/>
      <c r="X140" s="80" t="s">
        <v>456</v>
      </c>
    </row>
    <row r="141" spans="1:24" ht="52.5" x14ac:dyDescent="0.25">
      <c r="A141" s="65"/>
      <c r="B141" s="79" t="s">
        <v>123</v>
      </c>
      <c r="C141" s="66"/>
      <c r="D141" s="80" t="s">
        <v>243</v>
      </c>
      <c r="E141" s="66"/>
      <c r="F141" s="66"/>
      <c r="G141" s="80" t="s">
        <v>409</v>
      </c>
      <c r="H141" s="80" t="s">
        <v>354</v>
      </c>
      <c r="I141" s="80" t="s">
        <v>246</v>
      </c>
      <c r="J141" s="67"/>
      <c r="K141" s="5"/>
      <c r="L141" s="66"/>
      <c r="M141" s="64"/>
      <c r="N141" s="64"/>
      <c r="O141" s="71"/>
      <c r="P141" s="77"/>
      <c r="Q141" s="65"/>
      <c r="R141" s="83" t="s">
        <v>428</v>
      </c>
      <c r="S141" s="65"/>
      <c r="T141" s="78"/>
      <c r="U141" s="65"/>
      <c r="V141" s="65"/>
      <c r="W141" s="65"/>
      <c r="X141" s="80" t="s">
        <v>456</v>
      </c>
    </row>
    <row r="142" spans="1:24" ht="45" x14ac:dyDescent="0.25">
      <c r="A142" s="65"/>
      <c r="B142" s="79" t="s">
        <v>105</v>
      </c>
      <c r="C142" s="66"/>
      <c r="D142" s="80" t="s">
        <v>211</v>
      </c>
      <c r="E142" s="66"/>
      <c r="F142" s="66"/>
      <c r="G142" s="80" t="s">
        <v>410</v>
      </c>
      <c r="H142" s="80" t="s">
        <v>264</v>
      </c>
      <c r="I142" s="80" t="s">
        <v>265</v>
      </c>
      <c r="J142" s="67"/>
      <c r="K142" s="5"/>
      <c r="L142" s="66"/>
      <c r="M142" s="64"/>
      <c r="N142" s="64"/>
      <c r="O142" s="71"/>
      <c r="P142" s="77"/>
      <c r="Q142" s="65"/>
      <c r="R142" s="82"/>
      <c r="S142" s="65"/>
      <c r="T142" s="78"/>
      <c r="U142" s="65"/>
      <c r="V142" s="65"/>
      <c r="W142" s="65"/>
      <c r="X142" s="81"/>
    </row>
    <row r="1046766" spans="22:23" x14ac:dyDescent="0.25">
      <c r="V1046766" s="24" t="s">
        <v>25</v>
      </c>
      <c r="W1046766" s="24" t="s">
        <v>24</v>
      </c>
    </row>
  </sheetData>
  <autoFilter ref="A1:Y142">
    <sortState ref="A2:Y134">
      <sortCondition sortBy="cellColor" ref="A1:A134" dxfId="195"/>
    </sortState>
  </autoFilter>
  <dataConsolidate/>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Hoja1!$C$3:$C$7</xm:f>
          </x14:formula1>
          <xm:sqref>E2:E142</xm:sqref>
        </x14:dataValidation>
        <x14:dataValidation type="list" allowBlank="1" showInputMessage="1" showErrorMessage="1">
          <x14:formula1>
            <xm:f>Hoja1!$D$3:$D$9</xm:f>
          </x14:formula1>
          <xm:sqref>F2:F142</xm:sqref>
        </x14:dataValidation>
        <x14:dataValidation type="list" allowBlank="1" showInputMessage="1" showErrorMessage="1">
          <x14:formula1>
            <xm:f>Hoja1!$E$3:$E$6</xm:f>
          </x14:formula1>
          <xm:sqref>R2:R78</xm:sqref>
        </x14:dataValidation>
        <x14:dataValidation type="list" allowBlank="1" showInputMessage="1" showErrorMessage="1">
          <x14:formula1>
            <xm:f>Hoja1!$F$3:$F$5</xm:f>
          </x14:formula1>
          <xm:sqref>J2:J142</xm:sqref>
        </x14:dataValidation>
        <x14:dataValidation type="list" allowBlank="1" showInputMessage="1" showErrorMessage="1">
          <x14:formula1>
            <xm:f>Hoja1!$G$3:$G$4</xm:f>
          </x14:formula1>
          <xm:sqref>A2:A142</xm:sqref>
        </x14:dataValidation>
        <x14:dataValidation type="list" allowBlank="1" showInputMessage="1" showErrorMessage="1">
          <x14:formula1>
            <xm:f>Hoja1!$H$3:$H$6</xm:f>
          </x14:formula1>
          <xm:sqref>B2:B78</xm:sqref>
        </x14:dataValidation>
        <x14:dataValidation type="list" allowBlank="1" showInputMessage="1" showErrorMessage="1">
          <x14:formula1>
            <xm:f>Hoja1!$B$3:$B$36</xm:f>
          </x14:formula1>
          <xm:sqref>C2:C142</xm:sqref>
        </x14:dataValidation>
        <x14:dataValidation type="list" allowBlank="1" showInputMessage="1" showErrorMessage="1">
          <x14:formula1>
            <xm:f>'C:\Users\admin\Downloads\[PQRSD SEPTIEMBRE 2021 (1).xlsx]Hoja1'!#REF!</xm:f>
          </x14:formula1>
          <xm:sqref>B79:B142 R79:R142</xm:sqref>
        </x14:dataValidation>
        <x14:dataValidation type="list" allowBlank="1" showInputMessage="1" showErrorMessage="1">
          <x14:formula1>
            <xm:f>Hoja1!$I$3:$I$9</xm:f>
          </x14:formula1>
          <xm:sqref>I2:I142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6658"/>
  <sheetViews>
    <sheetView tabSelected="1" topLeftCell="F1" zoomScaleNormal="100" workbookViewId="0">
      <pane ySplit="1" topLeftCell="A2" activePane="bottomLeft" state="frozen"/>
      <selection activeCell="C1" sqref="C1"/>
      <selection pane="bottomLeft" activeCell="O4" sqref="O4"/>
    </sheetView>
  </sheetViews>
  <sheetFormatPr baseColWidth="10" defaultColWidth="11.42578125" defaultRowHeight="15" x14ac:dyDescent="0.25"/>
  <cols>
    <col min="1" max="1" width="11.42578125" style="35"/>
    <col min="2" max="2" width="15.140625" style="35" customWidth="1"/>
    <col min="3" max="3" width="26.28515625" style="35" customWidth="1"/>
    <col min="4" max="4" width="17.85546875" style="35" customWidth="1"/>
    <col min="5" max="5" width="19.7109375" style="35" customWidth="1"/>
    <col min="6" max="6" width="22.85546875" style="35" customWidth="1"/>
    <col min="7" max="7" width="29.7109375" style="35" customWidth="1"/>
    <col min="8" max="8" width="22" style="35" customWidth="1"/>
    <col min="9" max="9" width="18.85546875" style="35" customWidth="1"/>
    <col min="10" max="10" width="18.5703125" style="35" customWidth="1"/>
    <col min="11" max="11" width="16.5703125" style="35" customWidth="1"/>
    <col min="12" max="12" width="11.42578125" style="35" customWidth="1"/>
    <col min="13" max="13" width="20" style="88" bestFit="1" customWidth="1"/>
    <col min="14" max="14" width="15.5703125" style="89" customWidth="1"/>
    <col min="15" max="15" width="19.28515625" style="90" customWidth="1"/>
    <col min="16" max="16" width="13.42578125" style="91" customWidth="1"/>
    <col min="17" max="17" width="11.42578125" style="35"/>
    <col min="18" max="18" width="15.28515625" style="35" customWidth="1"/>
    <col min="19" max="19" width="31.28515625" style="35" customWidth="1"/>
    <col min="20" max="20" width="25.140625" style="89" customWidth="1"/>
    <col min="21" max="21" width="19" style="35" customWidth="1"/>
    <col min="22" max="22" width="15.140625" style="35" customWidth="1"/>
    <col min="23" max="23" width="14.7109375" style="35" customWidth="1"/>
    <col min="24" max="24" width="27.7109375" style="35" customWidth="1"/>
    <col min="25" max="25" width="25.85546875" style="35" bestFit="1" customWidth="1"/>
    <col min="26" max="16384" width="11.42578125" style="35"/>
  </cols>
  <sheetData>
    <row r="1" spans="1:24" s="87" customFormat="1" ht="60" x14ac:dyDescent="0.25">
      <c r="A1" s="34" t="s">
        <v>0</v>
      </c>
      <c r="B1" s="34" t="s">
        <v>1</v>
      </c>
      <c r="C1" s="34" t="s">
        <v>2</v>
      </c>
      <c r="D1" s="34" t="s">
        <v>3</v>
      </c>
      <c r="E1" s="34" t="s">
        <v>4</v>
      </c>
      <c r="F1" s="34" t="s">
        <v>5</v>
      </c>
      <c r="G1" s="34" t="s">
        <v>6</v>
      </c>
      <c r="H1" s="34" t="s">
        <v>7</v>
      </c>
      <c r="I1" s="34" t="s">
        <v>8</v>
      </c>
      <c r="J1" s="34" t="s">
        <v>9</v>
      </c>
      <c r="K1" s="34" t="s">
        <v>10</v>
      </c>
      <c r="L1" s="34" t="s">
        <v>11</v>
      </c>
      <c r="M1" s="84" t="s">
        <v>12</v>
      </c>
      <c r="N1" s="86" t="s">
        <v>13</v>
      </c>
      <c r="O1" s="84" t="s">
        <v>14</v>
      </c>
      <c r="P1" s="85" t="s">
        <v>15</v>
      </c>
      <c r="Q1" s="34" t="s">
        <v>16</v>
      </c>
      <c r="R1" s="34" t="s">
        <v>17</v>
      </c>
      <c r="S1" s="34" t="s">
        <v>18</v>
      </c>
      <c r="T1" s="86" t="s">
        <v>19</v>
      </c>
      <c r="U1" s="34" t="s">
        <v>20</v>
      </c>
      <c r="V1" s="34" t="s">
        <v>21</v>
      </c>
      <c r="W1" s="34" t="s">
        <v>22</v>
      </c>
      <c r="X1" s="34" t="s">
        <v>23</v>
      </c>
    </row>
    <row r="2" spans="1:24" ht="75" x14ac:dyDescent="0.25">
      <c r="A2" s="106" t="s">
        <v>79</v>
      </c>
      <c r="B2" s="107" t="s">
        <v>105</v>
      </c>
      <c r="C2" s="108" t="s">
        <v>54</v>
      </c>
      <c r="D2" s="106" t="s">
        <v>612</v>
      </c>
      <c r="E2" s="108" t="s">
        <v>41</v>
      </c>
      <c r="F2" s="108" t="s">
        <v>56</v>
      </c>
      <c r="G2" s="106" t="s">
        <v>563</v>
      </c>
      <c r="H2" s="106" t="s">
        <v>659</v>
      </c>
      <c r="I2" s="106" t="s">
        <v>110</v>
      </c>
      <c r="J2" s="106" t="s">
        <v>107</v>
      </c>
      <c r="K2" s="106" t="s">
        <v>608</v>
      </c>
      <c r="L2" s="106">
        <v>30</v>
      </c>
      <c r="M2" s="106" t="s">
        <v>457</v>
      </c>
      <c r="N2" s="106" t="s">
        <v>510</v>
      </c>
      <c r="O2" s="109"/>
      <c r="P2" s="110"/>
      <c r="Q2" s="108"/>
      <c r="R2" s="106" t="s">
        <v>69</v>
      </c>
      <c r="S2" s="108"/>
      <c r="T2" s="110"/>
      <c r="U2" s="108"/>
      <c r="V2" s="108"/>
      <c r="W2" s="108"/>
      <c r="X2" s="106" t="s">
        <v>672</v>
      </c>
    </row>
    <row r="3" spans="1:24" ht="75" x14ac:dyDescent="0.25">
      <c r="A3" s="106" t="s">
        <v>79</v>
      </c>
      <c r="B3" s="107" t="s">
        <v>105</v>
      </c>
      <c r="C3" s="108" t="s">
        <v>87</v>
      </c>
      <c r="D3" s="106" t="s">
        <v>614</v>
      </c>
      <c r="E3" s="108" t="s">
        <v>62</v>
      </c>
      <c r="F3" s="108" t="s">
        <v>56</v>
      </c>
      <c r="G3" s="106" t="s">
        <v>387</v>
      </c>
      <c r="H3" s="106" t="s">
        <v>362</v>
      </c>
      <c r="I3" s="106" t="s">
        <v>113</v>
      </c>
      <c r="J3" s="106" t="s">
        <v>107</v>
      </c>
      <c r="K3" s="106" t="s">
        <v>609</v>
      </c>
      <c r="L3" s="106">
        <v>30</v>
      </c>
      <c r="M3" s="106" t="s">
        <v>458</v>
      </c>
      <c r="N3" s="106" t="s">
        <v>511</v>
      </c>
      <c r="O3" s="109"/>
      <c r="P3" s="110"/>
      <c r="Q3" s="108"/>
      <c r="R3" s="106" t="s">
        <v>69</v>
      </c>
      <c r="S3" s="108"/>
      <c r="T3" s="110"/>
      <c r="U3" s="108"/>
      <c r="V3" s="108"/>
      <c r="W3" s="108"/>
      <c r="X3" s="106" t="s">
        <v>672</v>
      </c>
    </row>
    <row r="4" spans="1:24" ht="73.5" customHeight="1" x14ac:dyDescent="0.25">
      <c r="A4" s="92" t="s">
        <v>79</v>
      </c>
      <c r="B4" s="93" t="s">
        <v>105</v>
      </c>
      <c r="C4" s="94" t="s">
        <v>96</v>
      </c>
      <c r="D4" s="92" t="s">
        <v>615</v>
      </c>
      <c r="E4" s="94" t="s">
        <v>62</v>
      </c>
      <c r="F4" s="94" t="s">
        <v>58</v>
      </c>
      <c r="G4" s="92" t="s">
        <v>564</v>
      </c>
      <c r="H4" s="92" t="s">
        <v>330</v>
      </c>
      <c r="I4" s="92" t="s">
        <v>111</v>
      </c>
      <c r="J4" s="92" t="s">
        <v>107</v>
      </c>
      <c r="K4" s="92" t="s">
        <v>610</v>
      </c>
      <c r="L4" s="92">
        <v>20</v>
      </c>
      <c r="M4" s="92" t="s">
        <v>459</v>
      </c>
      <c r="N4" s="92" t="s">
        <v>512</v>
      </c>
      <c r="O4" s="95">
        <v>20212000029041</v>
      </c>
      <c r="P4" s="96">
        <v>44530</v>
      </c>
      <c r="Q4" s="94" t="s">
        <v>664</v>
      </c>
      <c r="R4" s="92" t="s">
        <v>31</v>
      </c>
      <c r="S4" s="94"/>
      <c r="T4" s="96">
        <v>44530</v>
      </c>
      <c r="U4" s="94" t="s">
        <v>667</v>
      </c>
      <c r="V4" s="94" t="s">
        <v>25</v>
      </c>
      <c r="W4" s="94"/>
      <c r="X4" s="92"/>
    </row>
    <row r="5" spans="1:24" ht="60" x14ac:dyDescent="0.25">
      <c r="A5" s="106" t="s">
        <v>79</v>
      </c>
      <c r="B5" s="107" t="s">
        <v>105</v>
      </c>
      <c r="C5" s="108" t="s">
        <v>88</v>
      </c>
      <c r="D5" s="106" t="s">
        <v>616</v>
      </c>
      <c r="E5" s="108" t="s">
        <v>40</v>
      </c>
      <c r="F5" s="108" t="s">
        <v>57</v>
      </c>
      <c r="G5" s="106" t="s">
        <v>565</v>
      </c>
      <c r="H5" s="106" t="s">
        <v>377</v>
      </c>
      <c r="I5" s="106" t="s">
        <v>115</v>
      </c>
      <c r="J5" s="106" t="s">
        <v>107</v>
      </c>
      <c r="K5" s="106" t="s">
        <v>608</v>
      </c>
      <c r="L5" s="106">
        <v>30</v>
      </c>
      <c r="M5" s="106" t="s">
        <v>460</v>
      </c>
      <c r="N5" s="106" t="s">
        <v>513</v>
      </c>
      <c r="O5" s="109"/>
      <c r="P5" s="110"/>
      <c r="Q5" s="108"/>
      <c r="R5" s="106" t="s">
        <v>69</v>
      </c>
      <c r="S5" s="108"/>
      <c r="T5" s="110"/>
      <c r="U5" s="108"/>
      <c r="V5" s="108"/>
      <c r="W5" s="108"/>
      <c r="X5" s="106" t="s">
        <v>665</v>
      </c>
    </row>
    <row r="6" spans="1:24" ht="64.5" customHeight="1" x14ac:dyDescent="0.25">
      <c r="A6" s="106" t="s">
        <v>79</v>
      </c>
      <c r="B6" s="107" t="s">
        <v>105</v>
      </c>
      <c r="C6" s="108" t="s">
        <v>54</v>
      </c>
      <c r="D6" s="106" t="s">
        <v>617</v>
      </c>
      <c r="E6" s="108" t="s">
        <v>41</v>
      </c>
      <c r="F6" s="108" t="s">
        <v>56</v>
      </c>
      <c r="G6" s="106" t="s">
        <v>566</v>
      </c>
      <c r="H6" s="106" t="s">
        <v>377</v>
      </c>
      <c r="I6" s="106" t="s">
        <v>110</v>
      </c>
      <c r="J6" s="106" t="s">
        <v>107</v>
      </c>
      <c r="K6" s="106" t="s">
        <v>608</v>
      </c>
      <c r="L6" s="106">
        <v>30</v>
      </c>
      <c r="M6" s="106" t="s">
        <v>461</v>
      </c>
      <c r="N6" s="106" t="s">
        <v>514</v>
      </c>
      <c r="O6" s="111"/>
      <c r="P6" s="110"/>
      <c r="Q6" s="108"/>
      <c r="R6" s="106" t="s">
        <v>69</v>
      </c>
      <c r="S6" s="112"/>
      <c r="T6" s="110"/>
      <c r="U6" s="108"/>
      <c r="V6" s="108"/>
      <c r="W6" s="108"/>
      <c r="X6" s="106" t="s">
        <v>665</v>
      </c>
    </row>
    <row r="7" spans="1:24" ht="54.75" customHeight="1" x14ac:dyDescent="0.25">
      <c r="A7" s="92" t="s">
        <v>79</v>
      </c>
      <c r="B7" s="93" t="s">
        <v>105</v>
      </c>
      <c r="C7" s="94" t="s">
        <v>98</v>
      </c>
      <c r="D7" s="92" t="s">
        <v>618</v>
      </c>
      <c r="E7" s="94" t="s">
        <v>62</v>
      </c>
      <c r="F7" s="94" t="s">
        <v>67</v>
      </c>
      <c r="G7" s="92" t="s">
        <v>567</v>
      </c>
      <c r="H7" s="92" t="s">
        <v>354</v>
      </c>
      <c r="I7" s="92" t="s">
        <v>110</v>
      </c>
      <c r="J7" s="92" t="s">
        <v>107</v>
      </c>
      <c r="K7" s="92" t="s">
        <v>608</v>
      </c>
      <c r="L7" s="92">
        <v>30</v>
      </c>
      <c r="M7" s="92" t="s">
        <v>462</v>
      </c>
      <c r="N7" s="92" t="s">
        <v>515</v>
      </c>
      <c r="O7" s="95">
        <v>20212110028281</v>
      </c>
      <c r="P7" s="96">
        <v>44524</v>
      </c>
      <c r="Q7" s="94" t="s">
        <v>666</v>
      </c>
      <c r="R7" s="92" t="s">
        <v>31</v>
      </c>
      <c r="S7" s="94"/>
      <c r="T7" s="96">
        <v>44524</v>
      </c>
      <c r="U7" s="94" t="s">
        <v>667</v>
      </c>
      <c r="V7" s="94" t="s">
        <v>25</v>
      </c>
      <c r="W7" s="94"/>
      <c r="X7" s="92"/>
    </row>
    <row r="8" spans="1:24" ht="75" x14ac:dyDescent="0.25">
      <c r="A8" s="106" t="s">
        <v>79</v>
      </c>
      <c r="B8" s="107" t="s">
        <v>105</v>
      </c>
      <c r="C8" s="108" t="s">
        <v>46</v>
      </c>
      <c r="D8" s="106" t="s">
        <v>619</v>
      </c>
      <c r="E8" s="108" t="s">
        <v>40</v>
      </c>
      <c r="F8" s="108" t="s">
        <v>67</v>
      </c>
      <c r="G8" s="106" t="s">
        <v>568</v>
      </c>
      <c r="H8" s="106" t="s">
        <v>659</v>
      </c>
      <c r="I8" s="106" t="s">
        <v>110</v>
      </c>
      <c r="J8" s="106" t="s">
        <v>107</v>
      </c>
      <c r="K8" s="106" t="s">
        <v>608</v>
      </c>
      <c r="L8" s="106">
        <v>30</v>
      </c>
      <c r="M8" s="106" t="s">
        <v>463</v>
      </c>
      <c r="N8" s="106" t="s">
        <v>516</v>
      </c>
      <c r="O8" s="111"/>
      <c r="P8" s="113"/>
      <c r="Q8" s="108"/>
      <c r="R8" s="106" t="s">
        <v>69</v>
      </c>
      <c r="S8" s="112"/>
      <c r="T8" s="113"/>
      <c r="U8" s="108"/>
      <c r="V8" s="108"/>
      <c r="W8" s="108"/>
      <c r="X8" s="106" t="s">
        <v>673</v>
      </c>
    </row>
    <row r="9" spans="1:24" ht="75" x14ac:dyDescent="0.25">
      <c r="A9" s="92" t="s">
        <v>79</v>
      </c>
      <c r="B9" s="93" t="s">
        <v>105</v>
      </c>
      <c r="C9" s="94" t="s">
        <v>44</v>
      </c>
      <c r="D9" s="92" t="s">
        <v>620</v>
      </c>
      <c r="E9" s="94" t="s">
        <v>62</v>
      </c>
      <c r="F9" s="94" t="s">
        <v>58</v>
      </c>
      <c r="G9" s="92" t="s">
        <v>569</v>
      </c>
      <c r="H9" s="92" t="s">
        <v>354</v>
      </c>
      <c r="I9" s="92" t="s">
        <v>110</v>
      </c>
      <c r="J9" s="92" t="s">
        <v>107</v>
      </c>
      <c r="K9" s="92" t="s">
        <v>608</v>
      </c>
      <c r="L9" s="92">
        <v>30</v>
      </c>
      <c r="M9" s="92" t="s">
        <v>464</v>
      </c>
      <c r="N9" s="92" t="s">
        <v>517</v>
      </c>
      <c r="O9" s="97" t="s">
        <v>669</v>
      </c>
      <c r="P9" s="98" t="s">
        <v>670</v>
      </c>
      <c r="Q9" s="94" t="s">
        <v>671</v>
      </c>
      <c r="R9" s="99" t="s">
        <v>31</v>
      </c>
      <c r="S9" s="100"/>
      <c r="T9" s="101">
        <v>44531</v>
      </c>
      <c r="U9" s="94" t="s">
        <v>667</v>
      </c>
      <c r="V9" s="94" t="s">
        <v>25</v>
      </c>
      <c r="W9" s="94"/>
      <c r="X9" s="99"/>
    </row>
    <row r="10" spans="1:24" ht="75" x14ac:dyDescent="0.25">
      <c r="A10" s="106" t="s">
        <v>79</v>
      </c>
      <c r="B10" s="107" t="s">
        <v>105</v>
      </c>
      <c r="C10" s="108" t="s">
        <v>101</v>
      </c>
      <c r="D10" s="106" t="s">
        <v>621</v>
      </c>
      <c r="E10" s="108" t="s">
        <v>62</v>
      </c>
      <c r="F10" s="108" t="s">
        <v>56</v>
      </c>
      <c r="G10" s="106" t="s">
        <v>570</v>
      </c>
      <c r="H10" s="106" t="s">
        <v>259</v>
      </c>
      <c r="I10" s="106" t="s">
        <v>110</v>
      </c>
      <c r="J10" s="106" t="s">
        <v>107</v>
      </c>
      <c r="K10" s="106" t="s">
        <v>608</v>
      </c>
      <c r="L10" s="106">
        <v>30</v>
      </c>
      <c r="M10" s="106" t="s">
        <v>465</v>
      </c>
      <c r="N10" s="106" t="s">
        <v>518</v>
      </c>
      <c r="O10" s="109"/>
      <c r="P10" s="110"/>
      <c r="Q10" s="108"/>
      <c r="R10" s="114" t="s">
        <v>69</v>
      </c>
      <c r="S10" s="108"/>
      <c r="T10" s="115"/>
      <c r="U10" s="108"/>
      <c r="V10" s="108"/>
      <c r="W10" s="108"/>
      <c r="X10" s="114" t="s">
        <v>674</v>
      </c>
    </row>
    <row r="11" spans="1:24" ht="75" x14ac:dyDescent="0.25">
      <c r="A11" s="106" t="s">
        <v>79</v>
      </c>
      <c r="B11" s="107" t="s">
        <v>105</v>
      </c>
      <c r="C11" s="108" t="s">
        <v>54</v>
      </c>
      <c r="D11" s="106" t="s">
        <v>622</v>
      </c>
      <c r="E11" s="108" t="s">
        <v>41</v>
      </c>
      <c r="F11" s="108" t="s">
        <v>56</v>
      </c>
      <c r="G11" s="106" t="s">
        <v>571</v>
      </c>
      <c r="H11" s="106" t="s">
        <v>259</v>
      </c>
      <c r="I11" s="106" t="s">
        <v>110</v>
      </c>
      <c r="J11" s="106" t="s">
        <v>107</v>
      </c>
      <c r="K11" s="106" t="s">
        <v>609</v>
      </c>
      <c r="L11" s="106">
        <v>30</v>
      </c>
      <c r="M11" s="106" t="s">
        <v>466</v>
      </c>
      <c r="N11" s="106" t="s">
        <v>519</v>
      </c>
      <c r="O11" s="109"/>
      <c r="P11" s="110"/>
      <c r="Q11" s="108"/>
      <c r="R11" s="106" t="s">
        <v>69</v>
      </c>
      <c r="S11" s="108"/>
      <c r="T11" s="115"/>
      <c r="U11" s="108"/>
      <c r="V11" s="108"/>
      <c r="W11" s="108"/>
      <c r="X11" s="106" t="s">
        <v>668</v>
      </c>
    </row>
    <row r="12" spans="1:24" ht="75" x14ac:dyDescent="0.25">
      <c r="A12" s="106" t="s">
        <v>79</v>
      </c>
      <c r="B12" s="107" t="s">
        <v>105</v>
      </c>
      <c r="C12" s="108" t="s">
        <v>87</v>
      </c>
      <c r="D12" s="106" t="s">
        <v>623</v>
      </c>
      <c r="E12" s="108" t="s">
        <v>40</v>
      </c>
      <c r="F12" s="108" t="s">
        <v>56</v>
      </c>
      <c r="G12" s="106" t="s">
        <v>572</v>
      </c>
      <c r="H12" s="106" t="s">
        <v>284</v>
      </c>
      <c r="I12" s="106" t="s">
        <v>912</v>
      </c>
      <c r="J12" s="106" t="s">
        <v>107</v>
      </c>
      <c r="K12" s="106" t="s">
        <v>608</v>
      </c>
      <c r="L12" s="106">
        <v>30</v>
      </c>
      <c r="M12" s="106" t="s">
        <v>467</v>
      </c>
      <c r="N12" s="106" t="s">
        <v>520</v>
      </c>
      <c r="O12" s="109"/>
      <c r="P12" s="110"/>
      <c r="Q12" s="108"/>
      <c r="R12" s="106" t="s">
        <v>69</v>
      </c>
      <c r="S12" s="108"/>
      <c r="T12" s="110"/>
      <c r="U12" s="108"/>
      <c r="V12" s="108"/>
      <c r="W12" s="108"/>
      <c r="X12" s="106" t="s">
        <v>668</v>
      </c>
    </row>
    <row r="13" spans="1:24" ht="54" customHeight="1" x14ac:dyDescent="0.25">
      <c r="A13" s="129" t="s">
        <v>79</v>
      </c>
      <c r="B13" s="130" t="s">
        <v>105</v>
      </c>
      <c r="C13" s="131" t="s">
        <v>45</v>
      </c>
      <c r="D13" s="129" t="s">
        <v>624</v>
      </c>
      <c r="E13" s="131" t="s">
        <v>41</v>
      </c>
      <c r="F13" s="131" t="s">
        <v>58</v>
      </c>
      <c r="G13" s="129" t="s">
        <v>573</v>
      </c>
      <c r="H13" s="129" t="s">
        <v>276</v>
      </c>
      <c r="I13" s="129" t="s">
        <v>277</v>
      </c>
      <c r="J13" s="129" t="s">
        <v>108</v>
      </c>
      <c r="K13" s="129" t="s">
        <v>610</v>
      </c>
      <c r="L13" s="129">
        <v>20</v>
      </c>
      <c r="M13" s="129" t="s">
        <v>468</v>
      </c>
      <c r="N13" s="129" t="s">
        <v>521</v>
      </c>
      <c r="O13" s="132"/>
      <c r="P13" s="133"/>
      <c r="Q13" s="131"/>
      <c r="R13" s="134" t="s">
        <v>32</v>
      </c>
      <c r="S13" s="131"/>
      <c r="T13" s="135"/>
      <c r="U13" s="131"/>
      <c r="V13" s="131"/>
      <c r="W13" s="131"/>
      <c r="X13" s="129" t="s">
        <v>668</v>
      </c>
    </row>
    <row r="14" spans="1:24" ht="60" x14ac:dyDescent="0.25">
      <c r="A14" s="121" t="s">
        <v>79</v>
      </c>
      <c r="B14" s="122" t="s">
        <v>105</v>
      </c>
      <c r="C14" s="123" t="s">
        <v>117</v>
      </c>
      <c r="D14" s="121" t="s">
        <v>625</v>
      </c>
      <c r="E14" s="123" t="s">
        <v>61</v>
      </c>
      <c r="F14" s="123" t="s">
        <v>67</v>
      </c>
      <c r="G14" s="121" t="s">
        <v>574</v>
      </c>
      <c r="H14" s="121" t="s">
        <v>362</v>
      </c>
      <c r="I14" s="121" t="s">
        <v>113</v>
      </c>
      <c r="J14" s="121" t="s">
        <v>107</v>
      </c>
      <c r="K14" s="121" t="s">
        <v>610</v>
      </c>
      <c r="L14" s="121">
        <v>20</v>
      </c>
      <c r="M14" s="121" t="s">
        <v>469</v>
      </c>
      <c r="N14" s="121" t="s">
        <v>522</v>
      </c>
      <c r="O14" s="124"/>
      <c r="P14" s="125">
        <v>44537</v>
      </c>
      <c r="Q14" s="123"/>
      <c r="R14" s="121" t="s">
        <v>68</v>
      </c>
      <c r="S14" s="123"/>
      <c r="T14" s="125"/>
      <c r="U14" s="123"/>
      <c r="V14" s="123"/>
      <c r="W14" s="123"/>
      <c r="X14" s="121" t="s">
        <v>679</v>
      </c>
    </row>
    <row r="15" spans="1:24" ht="60" customHeight="1" x14ac:dyDescent="0.25">
      <c r="A15" s="92" t="s">
        <v>79</v>
      </c>
      <c r="B15" s="93" t="s">
        <v>105</v>
      </c>
      <c r="C15" s="94" t="s">
        <v>117</v>
      </c>
      <c r="D15" s="92" t="s">
        <v>626</v>
      </c>
      <c r="E15" s="94" t="s">
        <v>41</v>
      </c>
      <c r="F15" s="94" t="s">
        <v>67</v>
      </c>
      <c r="G15" s="92" t="s">
        <v>575</v>
      </c>
      <c r="H15" s="92" t="s">
        <v>354</v>
      </c>
      <c r="I15" s="92" t="s">
        <v>110</v>
      </c>
      <c r="J15" s="92" t="s">
        <v>107</v>
      </c>
      <c r="K15" s="92" t="s">
        <v>610</v>
      </c>
      <c r="L15" s="92">
        <v>20</v>
      </c>
      <c r="M15" s="92" t="s">
        <v>470</v>
      </c>
      <c r="N15" s="92" t="s">
        <v>523</v>
      </c>
      <c r="O15" s="95">
        <v>20212110028841</v>
      </c>
      <c r="P15" s="98" t="s">
        <v>675</v>
      </c>
      <c r="Q15" s="94" t="s">
        <v>676</v>
      </c>
      <c r="R15" s="92" t="s">
        <v>31</v>
      </c>
      <c r="S15" s="94"/>
      <c r="T15" s="98" t="s">
        <v>675</v>
      </c>
      <c r="U15" s="94" t="s">
        <v>667</v>
      </c>
      <c r="V15" s="94" t="s">
        <v>25</v>
      </c>
      <c r="W15" s="94"/>
      <c r="X15" s="92"/>
    </row>
    <row r="16" spans="1:24" ht="75" x14ac:dyDescent="0.25">
      <c r="A16" s="92" t="s">
        <v>79</v>
      </c>
      <c r="B16" s="93" t="s">
        <v>105</v>
      </c>
      <c r="C16" s="94" t="s">
        <v>49</v>
      </c>
      <c r="D16" s="92" t="s">
        <v>195</v>
      </c>
      <c r="E16" s="94" t="s">
        <v>62</v>
      </c>
      <c r="F16" s="94" t="s">
        <v>56</v>
      </c>
      <c r="G16" s="92" t="s">
        <v>576</v>
      </c>
      <c r="H16" s="92" t="s">
        <v>354</v>
      </c>
      <c r="I16" s="92" t="s">
        <v>110</v>
      </c>
      <c r="J16" s="92" t="s">
        <v>107</v>
      </c>
      <c r="K16" s="92" t="s">
        <v>610</v>
      </c>
      <c r="L16" s="92">
        <v>20</v>
      </c>
      <c r="M16" s="92" t="s">
        <v>471</v>
      </c>
      <c r="N16" s="92" t="s">
        <v>524</v>
      </c>
      <c r="O16" s="95">
        <v>20212110028201</v>
      </c>
      <c r="P16" s="98" t="s">
        <v>677</v>
      </c>
      <c r="Q16" s="94" t="s">
        <v>678</v>
      </c>
      <c r="R16" s="92" t="s">
        <v>31</v>
      </c>
      <c r="S16" s="94"/>
      <c r="T16" s="98" t="s">
        <v>677</v>
      </c>
      <c r="U16" s="94" t="s">
        <v>667</v>
      </c>
      <c r="V16" s="94" t="s">
        <v>25</v>
      </c>
      <c r="W16" s="94"/>
      <c r="X16" s="92"/>
    </row>
    <row r="17" spans="1:24" ht="75" x14ac:dyDescent="0.25">
      <c r="A17" s="121" t="s">
        <v>79</v>
      </c>
      <c r="B17" s="122" t="s">
        <v>105</v>
      </c>
      <c r="C17" s="123" t="s">
        <v>102</v>
      </c>
      <c r="D17" s="121" t="s">
        <v>627</v>
      </c>
      <c r="E17" s="123" t="s">
        <v>40</v>
      </c>
      <c r="F17" s="123" t="s">
        <v>56</v>
      </c>
      <c r="G17" s="121" t="s">
        <v>577</v>
      </c>
      <c r="H17" s="121" t="s">
        <v>354</v>
      </c>
      <c r="I17" s="121" t="s">
        <v>110</v>
      </c>
      <c r="J17" s="121" t="s">
        <v>107</v>
      </c>
      <c r="K17" s="121" t="s">
        <v>611</v>
      </c>
      <c r="L17" s="121">
        <v>3</v>
      </c>
      <c r="M17" s="121" t="s">
        <v>472</v>
      </c>
      <c r="N17" s="121" t="s">
        <v>525</v>
      </c>
      <c r="O17" s="126">
        <v>20212110028271</v>
      </c>
      <c r="P17" s="127" t="s">
        <v>675</v>
      </c>
      <c r="Q17" s="123" t="s">
        <v>676</v>
      </c>
      <c r="R17" s="128" t="s">
        <v>68</v>
      </c>
      <c r="S17" s="123"/>
      <c r="T17" s="127" t="s">
        <v>675</v>
      </c>
      <c r="U17" s="123" t="s">
        <v>667</v>
      </c>
      <c r="V17" s="123" t="s">
        <v>25</v>
      </c>
      <c r="W17" s="123"/>
      <c r="X17" s="128"/>
    </row>
    <row r="18" spans="1:24" ht="75" x14ac:dyDescent="0.25">
      <c r="A18" s="106" t="s">
        <v>79</v>
      </c>
      <c r="B18" s="107" t="s">
        <v>105</v>
      </c>
      <c r="C18" s="108" t="s">
        <v>88</v>
      </c>
      <c r="D18" s="106" t="s">
        <v>628</v>
      </c>
      <c r="E18" s="108" t="s">
        <v>41</v>
      </c>
      <c r="F18" s="108" t="s">
        <v>56</v>
      </c>
      <c r="G18" s="106" t="s">
        <v>566</v>
      </c>
      <c r="H18" s="106" t="s">
        <v>377</v>
      </c>
      <c r="I18" s="106" t="s">
        <v>110</v>
      </c>
      <c r="J18" s="106" t="s">
        <v>107</v>
      </c>
      <c r="K18" s="106" t="s">
        <v>608</v>
      </c>
      <c r="L18" s="106">
        <v>30</v>
      </c>
      <c r="M18" s="106" t="s">
        <v>473</v>
      </c>
      <c r="N18" s="106" t="s">
        <v>526</v>
      </c>
      <c r="O18" s="116"/>
      <c r="P18" s="110"/>
      <c r="Q18" s="108"/>
      <c r="R18" s="106" t="s">
        <v>69</v>
      </c>
      <c r="S18" s="112"/>
      <c r="T18" s="115"/>
      <c r="U18" s="108"/>
      <c r="V18" s="108"/>
      <c r="W18" s="108"/>
      <c r="X18" s="106" t="s">
        <v>680</v>
      </c>
    </row>
    <row r="19" spans="1:24" ht="52.5" customHeight="1" x14ac:dyDescent="0.25">
      <c r="A19" s="106" t="s">
        <v>79</v>
      </c>
      <c r="B19" s="107" t="s">
        <v>105</v>
      </c>
      <c r="C19" s="108" t="s">
        <v>117</v>
      </c>
      <c r="D19" s="106" t="s">
        <v>629</v>
      </c>
      <c r="E19" s="108" t="s">
        <v>41</v>
      </c>
      <c r="F19" s="108" t="s">
        <v>67</v>
      </c>
      <c r="G19" s="106" t="s">
        <v>578</v>
      </c>
      <c r="H19" s="106" t="s">
        <v>362</v>
      </c>
      <c r="I19" s="106" t="s">
        <v>113</v>
      </c>
      <c r="J19" s="106" t="s">
        <v>107</v>
      </c>
      <c r="K19" s="106" t="s">
        <v>608</v>
      </c>
      <c r="L19" s="106">
        <v>30</v>
      </c>
      <c r="M19" s="106" t="s">
        <v>474</v>
      </c>
      <c r="N19" s="106" t="s">
        <v>527</v>
      </c>
      <c r="O19" s="111"/>
      <c r="P19" s="110"/>
      <c r="Q19" s="108"/>
      <c r="R19" s="114" t="s">
        <v>69</v>
      </c>
      <c r="S19" s="108"/>
      <c r="T19" s="115"/>
      <c r="U19" s="108"/>
      <c r="V19" s="108"/>
      <c r="W19" s="108"/>
      <c r="X19" s="114" t="s">
        <v>680</v>
      </c>
    </row>
    <row r="20" spans="1:24" ht="75" x14ac:dyDescent="0.25">
      <c r="A20" s="92" t="s">
        <v>79</v>
      </c>
      <c r="B20" s="93" t="s">
        <v>105</v>
      </c>
      <c r="C20" s="94" t="s">
        <v>46</v>
      </c>
      <c r="D20" s="92" t="s">
        <v>630</v>
      </c>
      <c r="E20" s="94" t="s">
        <v>40</v>
      </c>
      <c r="F20" s="94" t="s">
        <v>67</v>
      </c>
      <c r="G20" s="92" t="s">
        <v>385</v>
      </c>
      <c r="H20" s="92" t="s">
        <v>354</v>
      </c>
      <c r="I20" s="92" t="s">
        <v>110</v>
      </c>
      <c r="J20" s="92" t="s">
        <v>107</v>
      </c>
      <c r="K20" s="92" t="s">
        <v>608</v>
      </c>
      <c r="L20" s="92">
        <v>30</v>
      </c>
      <c r="M20" s="92" t="s">
        <v>475</v>
      </c>
      <c r="N20" s="92" t="s">
        <v>528</v>
      </c>
      <c r="O20" s="95">
        <v>20212110029011</v>
      </c>
      <c r="P20" s="102">
        <v>44530</v>
      </c>
      <c r="Q20" s="92" t="s">
        <v>681</v>
      </c>
      <c r="R20" s="92" t="s">
        <v>31</v>
      </c>
      <c r="S20" s="92"/>
      <c r="T20" s="103">
        <v>44530</v>
      </c>
      <c r="U20" s="92" t="s">
        <v>667</v>
      </c>
      <c r="V20" s="92" t="s">
        <v>25</v>
      </c>
      <c r="W20" s="92"/>
      <c r="X20" s="92"/>
    </row>
    <row r="21" spans="1:24" ht="90" x14ac:dyDescent="0.25">
      <c r="A21" s="92" t="s">
        <v>71</v>
      </c>
      <c r="B21" s="93" t="s">
        <v>70</v>
      </c>
      <c r="C21" s="94" t="s">
        <v>53</v>
      </c>
      <c r="D21" s="92" t="s">
        <v>631</v>
      </c>
      <c r="E21" s="94" t="s">
        <v>62</v>
      </c>
      <c r="F21" s="94" t="s">
        <v>56</v>
      </c>
      <c r="G21" s="92" t="s">
        <v>579</v>
      </c>
      <c r="H21" s="92" t="s">
        <v>297</v>
      </c>
      <c r="I21" s="92" t="s">
        <v>912</v>
      </c>
      <c r="J21" s="92" t="s">
        <v>107</v>
      </c>
      <c r="K21" s="92" t="s">
        <v>608</v>
      </c>
      <c r="L21" s="92">
        <v>30</v>
      </c>
      <c r="M21" s="92" t="s">
        <v>476</v>
      </c>
      <c r="N21" s="92" t="s">
        <v>529</v>
      </c>
      <c r="O21" s="95">
        <v>20212000029061</v>
      </c>
      <c r="P21" s="102">
        <v>44530</v>
      </c>
      <c r="Q21" s="92" t="s">
        <v>666</v>
      </c>
      <c r="R21" s="99" t="s">
        <v>31</v>
      </c>
      <c r="S21" s="92"/>
      <c r="T21" s="103">
        <v>44530</v>
      </c>
      <c r="U21" s="92" t="s">
        <v>667</v>
      </c>
      <c r="V21" s="92" t="s">
        <v>25</v>
      </c>
      <c r="W21" s="92"/>
      <c r="X21" s="99"/>
    </row>
    <row r="22" spans="1:24" ht="74.25" customHeight="1" x14ac:dyDescent="0.25">
      <c r="A22" s="106" t="s">
        <v>79</v>
      </c>
      <c r="B22" s="107" t="s">
        <v>105</v>
      </c>
      <c r="C22" s="108" t="s">
        <v>117</v>
      </c>
      <c r="D22" s="106" t="s">
        <v>632</v>
      </c>
      <c r="E22" s="108" t="s">
        <v>41</v>
      </c>
      <c r="F22" s="108" t="s">
        <v>56</v>
      </c>
      <c r="G22" s="106" t="s">
        <v>580</v>
      </c>
      <c r="H22" s="106" t="s">
        <v>659</v>
      </c>
      <c r="I22" s="106" t="s">
        <v>110</v>
      </c>
      <c r="J22" s="106" t="s">
        <v>107</v>
      </c>
      <c r="K22" s="106" t="s">
        <v>608</v>
      </c>
      <c r="L22" s="106">
        <v>30</v>
      </c>
      <c r="M22" s="106" t="s">
        <v>477</v>
      </c>
      <c r="N22" s="106" t="s">
        <v>530</v>
      </c>
      <c r="O22" s="109"/>
      <c r="P22" s="117"/>
      <c r="Q22" s="106"/>
      <c r="R22" s="106" t="s">
        <v>69</v>
      </c>
      <c r="S22" s="106"/>
      <c r="T22" s="118"/>
      <c r="U22" s="106"/>
      <c r="V22" s="106"/>
      <c r="W22" s="106"/>
      <c r="X22" s="106" t="s">
        <v>682</v>
      </c>
    </row>
    <row r="23" spans="1:24" ht="60" x14ac:dyDescent="0.25">
      <c r="A23" s="106" t="s">
        <v>79</v>
      </c>
      <c r="B23" s="107" t="s">
        <v>105</v>
      </c>
      <c r="C23" s="108" t="s">
        <v>51</v>
      </c>
      <c r="D23" s="106" t="s">
        <v>633</v>
      </c>
      <c r="E23" s="108" t="s">
        <v>40</v>
      </c>
      <c r="F23" s="108" t="s">
        <v>57</v>
      </c>
      <c r="G23" s="106" t="s">
        <v>581</v>
      </c>
      <c r="H23" s="106" t="s">
        <v>280</v>
      </c>
      <c r="I23" s="106" t="s">
        <v>281</v>
      </c>
      <c r="J23" s="106" t="s">
        <v>107</v>
      </c>
      <c r="K23" s="106" t="s">
        <v>608</v>
      </c>
      <c r="L23" s="106">
        <v>30</v>
      </c>
      <c r="M23" s="106" t="s">
        <v>478</v>
      </c>
      <c r="N23" s="106" t="s">
        <v>531</v>
      </c>
      <c r="O23" s="111"/>
      <c r="P23" s="117"/>
      <c r="Q23" s="106"/>
      <c r="R23" s="106" t="s">
        <v>69</v>
      </c>
      <c r="S23" s="106"/>
      <c r="T23" s="118"/>
      <c r="U23" s="106"/>
      <c r="V23" s="106"/>
      <c r="W23" s="106"/>
      <c r="X23" s="106" t="s">
        <v>682</v>
      </c>
    </row>
    <row r="24" spans="1:24" ht="45" x14ac:dyDescent="0.25">
      <c r="A24" s="106" t="s">
        <v>71</v>
      </c>
      <c r="B24" s="107" t="s">
        <v>70</v>
      </c>
      <c r="C24" s="108" t="s">
        <v>53</v>
      </c>
      <c r="D24" s="106" t="s">
        <v>634</v>
      </c>
      <c r="E24" s="108" t="s">
        <v>40</v>
      </c>
      <c r="F24" s="108" t="s">
        <v>58</v>
      </c>
      <c r="G24" s="106" t="s">
        <v>582</v>
      </c>
      <c r="H24" s="106" t="s">
        <v>256</v>
      </c>
      <c r="I24" s="106" t="s">
        <v>695</v>
      </c>
      <c r="J24" s="106" t="s">
        <v>108</v>
      </c>
      <c r="K24" s="106" t="s">
        <v>608</v>
      </c>
      <c r="L24" s="106">
        <v>30</v>
      </c>
      <c r="M24" s="106" t="s">
        <v>479</v>
      </c>
      <c r="N24" s="106" t="s">
        <v>532</v>
      </c>
      <c r="O24" s="109"/>
      <c r="P24" s="117"/>
      <c r="Q24" s="106"/>
      <c r="R24" s="114" t="s">
        <v>69</v>
      </c>
      <c r="S24" s="106"/>
      <c r="T24" s="118"/>
      <c r="U24" s="106"/>
      <c r="V24" s="106"/>
      <c r="W24" s="106"/>
      <c r="X24" s="114" t="s">
        <v>682</v>
      </c>
    </row>
    <row r="25" spans="1:24" ht="78.75" customHeight="1" x14ac:dyDescent="0.25">
      <c r="A25" s="106" t="s">
        <v>71</v>
      </c>
      <c r="B25" s="107" t="s">
        <v>70</v>
      </c>
      <c r="C25" s="108" t="s">
        <v>88</v>
      </c>
      <c r="D25" s="106" t="s">
        <v>616</v>
      </c>
      <c r="E25" s="108" t="s">
        <v>40</v>
      </c>
      <c r="F25" s="108" t="s">
        <v>56</v>
      </c>
      <c r="G25" s="106" t="s">
        <v>583</v>
      </c>
      <c r="H25" s="106" t="s">
        <v>377</v>
      </c>
      <c r="I25" s="106" t="s">
        <v>110</v>
      </c>
      <c r="J25" s="106" t="s">
        <v>107</v>
      </c>
      <c r="K25" s="106" t="s">
        <v>608</v>
      </c>
      <c r="L25" s="106">
        <v>30</v>
      </c>
      <c r="M25" s="106" t="s">
        <v>480</v>
      </c>
      <c r="N25" s="106" t="s">
        <v>533</v>
      </c>
      <c r="O25" s="119"/>
      <c r="P25" s="117"/>
      <c r="Q25" s="106"/>
      <c r="R25" s="106" t="s">
        <v>69</v>
      </c>
      <c r="S25" s="106"/>
      <c r="T25" s="118"/>
      <c r="U25" s="106"/>
      <c r="V25" s="106"/>
      <c r="W25" s="106"/>
      <c r="X25" s="106" t="s">
        <v>682</v>
      </c>
    </row>
    <row r="26" spans="1:24" ht="45" x14ac:dyDescent="0.25">
      <c r="A26" s="92" t="s">
        <v>79</v>
      </c>
      <c r="B26" s="93" t="s">
        <v>105</v>
      </c>
      <c r="C26" s="94" t="s">
        <v>45</v>
      </c>
      <c r="D26" s="92" t="s">
        <v>635</v>
      </c>
      <c r="E26" s="94" t="s">
        <v>40</v>
      </c>
      <c r="F26" s="94" t="s">
        <v>58</v>
      </c>
      <c r="G26" s="92" t="s">
        <v>584</v>
      </c>
      <c r="H26" s="92" t="s">
        <v>660</v>
      </c>
      <c r="I26" s="92" t="s">
        <v>662</v>
      </c>
      <c r="J26" s="92" t="s">
        <v>109</v>
      </c>
      <c r="K26" s="92" t="s">
        <v>611</v>
      </c>
      <c r="L26" s="92">
        <v>2</v>
      </c>
      <c r="M26" s="92" t="s">
        <v>481</v>
      </c>
      <c r="N26" s="92" t="s">
        <v>534</v>
      </c>
      <c r="O26" s="104">
        <v>20211150001033</v>
      </c>
      <c r="P26" s="102">
        <v>44530</v>
      </c>
      <c r="Q26" s="92" t="s">
        <v>666</v>
      </c>
      <c r="R26" s="92" t="s">
        <v>31</v>
      </c>
      <c r="S26" s="92"/>
      <c r="T26" s="103">
        <v>44530</v>
      </c>
      <c r="U26" s="92" t="s">
        <v>667</v>
      </c>
      <c r="V26" s="92" t="s">
        <v>25</v>
      </c>
      <c r="W26" s="92"/>
      <c r="X26" s="92"/>
    </row>
    <row r="27" spans="1:24" ht="75" x14ac:dyDescent="0.25">
      <c r="A27" s="106" t="s">
        <v>79</v>
      </c>
      <c r="B27" s="107" t="s">
        <v>105</v>
      </c>
      <c r="C27" s="108" t="s">
        <v>87</v>
      </c>
      <c r="D27" s="106" t="s">
        <v>636</v>
      </c>
      <c r="E27" s="108" t="s">
        <v>40</v>
      </c>
      <c r="F27" s="108" t="s">
        <v>67</v>
      </c>
      <c r="G27" s="106" t="s">
        <v>373</v>
      </c>
      <c r="H27" s="106" t="s">
        <v>259</v>
      </c>
      <c r="I27" s="106" t="s">
        <v>110</v>
      </c>
      <c r="J27" s="106" t="s">
        <v>107</v>
      </c>
      <c r="K27" s="106" t="s">
        <v>608</v>
      </c>
      <c r="L27" s="106">
        <v>30</v>
      </c>
      <c r="M27" s="106" t="s">
        <v>482</v>
      </c>
      <c r="N27" s="106" t="s">
        <v>535</v>
      </c>
      <c r="O27" s="111"/>
      <c r="P27" s="117"/>
      <c r="Q27" s="106"/>
      <c r="R27" s="114" t="s">
        <v>69</v>
      </c>
      <c r="S27" s="106"/>
      <c r="T27" s="117"/>
      <c r="U27" s="106"/>
      <c r="V27" s="106"/>
      <c r="W27" s="106"/>
      <c r="X27" s="114" t="s">
        <v>683</v>
      </c>
    </row>
    <row r="28" spans="1:24" ht="65.25" customHeight="1" x14ac:dyDescent="0.25">
      <c r="A28" s="106" t="s">
        <v>71</v>
      </c>
      <c r="B28" s="107" t="s">
        <v>70</v>
      </c>
      <c r="C28" s="108" t="s">
        <v>102</v>
      </c>
      <c r="D28" s="106" t="s">
        <v>637</v>
      </c>
      <c r="E28" s="108" t="s">
        <v>62</v>
      </c>
      <c r="F28" s="108" t="s">
        <v>67</v>
      </c>
      <c r="G28" s="106" t="s">
        <v>267</v>
      </c>
      <c r="H28" s="106" t="s">
        <v>259</v>
      </c>
      <c r="I28" s="106" t="s">
        <v>110</v>
      </c>
      <c r="J28" s="106" t="s">
        <v>107</v>
      </c>
      <c r="K28" s="106" t="s">
        <v>608</v>
      </c>
      <c r="L28" s="106">
        <v>30</v>
      </c>
      <c r="M28" s="106" t="s">
        <v>483</v>
      </c>
      <c r="N28" s="106" t="s">
        <v>536</v>
      </c>
      <c r="O28" s="111"/>
      <c r="P28" s="117"/>
      <c r="Q28" s="106"/>
      <c r="R28" s="106" t="s">
        <v>69</v>
      </c>
      <c r="S28" s="106"/>
      <c r="T28" s="118"/>
      <c r="U28" s="106"/>
      <c r="V28" s="106"/>
      <c r="W28" s="106"/>
      <c r="X28" s="106" t="s">
        <v>683</v>
      </c>
    </row>
    <row r="29" spans="1:24" ht="105" x14ac:dyDescent="0.25">
      <c r="A29" s="92" t="s">
        <v>79</v>
      </c>
      <c r="B29" s="93" t="s">
        <v>105</v>
      </c>
      <c r="C29" s="94" t="s">
        <v>45</v>
      </c>
      <c r="D29" s="92" t="s">
        <v>174</v>
      </c>
      <c r="E29" s="94" t="s">
        <v>40</v>
      </c>
      <c r="F29" s="94" t="s">
        <v>67</v>
      </c>
      <c r="G29" s="92" t="s">
        <v>585</v>
      </c>
      <c r="H29" s="92" t="s">
        <v>660</v>
      </c>
      <c r="I29" s="92" t="s">
        <v>662</v>
      </c>
      <c r="J29" s="92" t="s">
        <v>107</v>
      </c>
      <c r="K29" s="92" t="s">
        <v>611</v>
      </c>
      <c r="L29" s="92">
        <v>3</v>
      </c>
      <c r="M29" s="92" t="s">
        <v>484</v>
      </c>
      <c r="N29" s="92" t="s">
        <v>537</v>
      </c>
      <c r="O29" s="104">
        <v>20211150001043</v>
      </c>
      <c r="P29" s="102">
        <v>44530</v>
      </c>
      <c r="Q29" s="92" t="s">
        <v>666</v>
      </c>
      <c r="R29" s="99" t="s">
        <v>31</v>
      </c>
      <c r="S29" s="92"/>
      <c r="T29" s="102">
        <v>44530</v>
      </c>
      <c r="U29" s="92" t="s">
        <v>667</v>
      </c>
      <c r="V29" s="92" t="s">
        <v>25</v>
      </c>
      <c r="W29" s="92"/>
      <c r="X29" s="99"/>
    </row>
    <row r="30" spans="1:24" ht="75" x14ac:dyDescent="0.25">
      <c r="A30" s="106" t="s">
        <v>79</v>
      </c>
      <c r="B30" s="107" t="s">
        <v>105</v>
      </c>
      <c r="C30" s="108" t="s">
        <v>117</v>
      </c>
      <c r="D30" s="106" t="s">
        <v>638</v>
      </c>
      <c r="E30" s="108" t="s">
        <v>41</v>
      </c>
      <c r="F30" s="108" t="s">
        <v>58</v>
      </c>
      <c r="G30" s="106" t="s">
        <v>586</v>
      </c>
      <c r="H30" s="106" t="s">
        <v>259</v>
      </c>
      <c r="I30" s="106" t="s">
        <v>110</v>
      </c>
      <c r="J30" s="106" t="s">
        <v>107</v>
      </c>
      <c r="K30" s="106" t="s">
        <v>608</v>
      </c>
      <c r="L30" s="106">
        <v>30</v>
      </c>
      <c r="M30" s="106" t="s">
        <v>485</v>
      </c>
      <c r="N30" s="106" t="s">
        <v>538</v>
      </c>
      <c r="O30" s="111"/>
      <c r="P30" s="117"/>
      <c r="Q30" s="106"/>
      <c r="R30" s="106" t="s">
        <v>69</v>
      </c>
      <c r="S30" s="112"/>
      <c r="T30" s="118"/>
      <c r="U30" s="106"/>
      <c r="V30" s="106"/>
      <c r="W30" s="106"/>
      <c r="X30" s="106" t="s">
        <v>684</v>
      </c>
    </row>
    <row r="31" spans="1:24" ht="75" x14ac:dyDescent="0.25">
      <c r="A31" s="92" t="s">
        <v>79</v>
      </c>
      <c r="B31" s="93" t="s">
        <v>105</v>
      </c>
      <c r="C31" s="94" t="s">
        <v>54</v>
      </c>
      <c r="D31" s="92" t="s">
        <v>639</v>
      </c>
      <c r="E31" s="94" t="s">
        <v>62</v>
      </c>
      <c r="F31" s="94" t="s">
        <v>67</v>
      </c>
      <c r="G31" s="92" t="s">
        <v>587</v>
      </c>
      <c r="H31" s="92" t="s">
        <v>245</v>
      </c>
      <c r="I31" s="92" t="s">
        <v>110</v>
      </c>
      <c r="J31" s="92" t="s">
        <v>107</v>
      </c>
      <c r="K31" s="92" t="s">
        <v>608</v>
      </c>
      <c r="L31" s="92">
        <v>30</v>
      </c>
      <c r="M31" s="92" t="s">
        <v>486</v>
      </c>
      <c r="N31" s="92" t="s">
        <v>539</v>
      </c>
      <c r="O31" s="95">
        <v>20212110028871</v>
      </c>
      <c r="P31" s="102">
        <v>44524</v>
      </c>
      <c r="Q31" s="92" t="s">
        <v>685</v>
      </c>
      <c r="R31" s="92" t="s">
        <v>31</v>
      </c>
      <c r="S31" s="92"/>
      <c r="T31" s="103">
        <v>44524</v>
      </c>
      <c r="U31" s="92" t="s">
        <v>667</v>
      </c>
      <c r="V31" s="92" t="s">
        <v>25</v>
      </c>
      <c r="W31" s="92"/>
      <c r="X31" s="92"/>
    </row>
    <row r="32" spans="1:24" ht="90" x14ac:dyDescent="0.25">
      <c r="A32" s="129" t="s">
        <v>79</v>
      </c>
      <c r="B32" s="130" t="s">
        <v>105</v>
      </c>
      <c r="C32" s="131" t="s">
        <v>45</v>
      </c>
      <c r="D32" s="129" t="s">
        <v>140</v>
      </c>
      <c r="E32" s="131" t="s">
        <v>40</v>
      </c>
      <c r="F32" s="131" t="s">
        <v>58</v>
      </c>
      <c r="G32" s="129" t="s">
        <v>588</v>
      </c>
      <c r="H32" s="129" t="s">
        <v>276</v>
      </c>
      <c r="I32" s="129" t="s">
        <v>277</v>
      </c>
      <c r="J32" s="129" t="s">
        <v>108</v>
      </c>
      <c r="K32" s="129" t="s">
        <v>611</v>
      </c>
      <c r="L32" s="129">
        <v>2</v>
      </c>
      <c r="M32" s="129" t="s">
        <v>487</v>
      </c>
      <c r="N32" s="129" t="s">
        <v>540</v>
      </c>
      <c r="O32" s="136"/>
      <c r="P32" s="137"/>
      <c r="Q32" s="129"/>
      <c r="R32" s="134" t="s">
        <v>32</v>
      </c>
      <c r="S32" s="129"/>
      <c r="T32" s="138"/>
      <c r="U32" s="129"/>
      <c r="V32" s="129"/>
      <c r="W32" s="129"/>
      <c r="X32" s="134" t="s">
        <v>686</v>
      </c>
    </row>
    <row r="33" spans="1:24" ht="75" x14ac:dyDescent="0.25">
      <c r="A33" s="129" t="s">
        <v>79</v>
      </c>
      <c r="B33" s="130" t="s">
        <v>105</v>
      </c>
      <c r="C33" s="131" t="s">
        <v>49</v>
      </c>
      <c r="D33" s="129" t="s">
        <v>640</v>
      </c>
      <c r="E33" s="131" t="s">
        <v>40</v>
      </c>
      <c r="F33" s="131" t="s">
        <v>56</v>
      </c>
      <c r="G33" s="129" t="s">
        <v>589</v>
      </c>
      <c r="H33" s="129" t="s">
        <v>377</v>
      </c>
      <c r="I33" s="129" t="s">
        <v>110</v>
      </c>
      <c r="J33" s="129" t="s">
        <v>107</v>
      </c>
      <c r="K33" s="129" t="s">
        <v>611</v>
      </c>
      <c r="L33" s="129">
        <v>2</v>
      </c>
      <c r="M33" s="129" t="s">
        <v>488</v>
      </c>
      <c r="N33" s="129" t="s">
        <v>541</v>
      </c>
      <c r="O33" s="136"/>
      <c r="P33" s="137"/>
      <c r="Q33" s="129"/>
      <c r="R33" s="129" t="s">
        <v>32</v>
      </c>
      <c r="S33" s="129"/>
      <c r="T33" s="138"/>
      <c r="U33" s="129"/>
      <c r="V33" s="129"/>
      <c r="W33" s="129"/>
      <c r="X33" s="129" t="s">
        <v>686</v>
      </c>
    </row>
    <row r="34" spans="1:24" ht="60" x14ac:dyDescent="0.25">
      <c r="A34" s="106" t="s">
        <v>79</v>
      </c>
      <c r="B34" s="107" t="s">
        <v>105</v>
      </c>
      <c r="C34" s="108" t="s">
        <v>98</v>
      </c>
      <c r="D34" s="106" t="s">
        <v>641</v>
      </c>
      <c r="E34" s="108" t="s">
        <v>62</v>
      </c>
      <c r="F34" s="108" t="s">
        <v>66</v>
      </c>
      <c r="G34" s="106" t="s">
        <v>590</v>
      </c>
      <c r="H34" s="106" t="s">
        <v>280</v>
      </c>
      <c r="I34" s="106" t="s">
        <v>281</v>
      </c>
      <c r="J34" s="106" t="s">
        <v>107</v>
      </c>
      <c r="K34" s="106" t="s">
        <v>610</v>
      </c>
      <c r="L34" s="106">
        <v>20</v>
      </c>
      <c r="M34" s="106" t="s">
        <v>489</v>
      </c>
      <c r="N34" s="106" t="s">
        <v>542</v>
      </c>
      <c r="O34" s="109"/>
      <c r="P34" s="117"/>
      <c r="Q34" s="106"/>
      <c r="R34" s="114" t="s">
        <v>69</v>
      </c>
      <c r="S34" s="111"/>
      <c r="T34" s="118"/>
      <c r="U34" s="106"/>
      <c r="V34" s="106"/>
      <c r="W34" s="106"/>
      <c r="X34" s="114" t="s">
        <v>686</v>
      </c>
    </row>
    <row r="35" spans="1:24" ht="63.75" customHeight="1" x14ac:dyDescent="0.25">
      <c r="A35" s="106" t="s">
        <v>79</v>
      </c>
      <c r="B35" s="107" t="s">
        <v>105</v>
      </c>
      <c r="C35" s="108" t="s">
        <v>117</v>
      </c>
      <c r="D35" s="106" t="s">
        <v>642</v>
      </c>
      <c r="E35" s="108" t="s">
        <v>41</v>
      </c>
      <c r="F35" s="108" t="s">
        <v>67</v>
      </c>
      <c r="G35" s="106" t="s">
        <v>591</v>
      </c>
      <c r="H35" s="106" t="s">
        <v>354</v>
      </c>
      <c r="I35" s="106" t="s">
        <v>110</v>
      </c>
      <c r="J35" s="106" t="s">
        <v>107</v>
      </c>
      <c r="K35" s="106" t="s">
        <v>610</v>
      </c>
      <c r="L35" s="106">
        <v>20</v>
      </c>
      <c r="M35" s="106" t="s">
        <v>490</v>
      </c>
      <c r="N35" s="106" t="s">
        <v>543</v>
      </c>
      <c r="O35" s="111"/>
      <c r="P35" s="117"/>
      <c r="Q35" s="106"/>
      <c r="R35" s="106" t="s">
        <v>69</v>
      </c>
      <c r="S35" s="111"/>
      <c r="T35" s="118"/>
      <c r="U35" s="106"/>
      <c r="V35" s="106"/>
      <c r="W35" s="106"/>
      <c r="X35" s="106" t="s">
        <v>686</v>
      </c>
    </row>
    <row r="36" spans="1:24" ht="75" x14ac:dyDescent="0.25">
      <c r="A36" s="106" t="s">
        <v>79</v>
      </c>
      <c r="B36" s="107" t="s">
        <v>105</v>
      </c>
      <c r="C36" s="108" t="s">
        <v>43</v>
      </c>
      <c r="D36" s="106" t="s">
        <v>643</v>
      </c>
      <c r="E36" s="108" t="s">
        <v>62</v>
      </c>
      <c r="F36" s="108" t="s">
        <v>67</v>
      </c>
      <c r="G36" s="106" t="s">
        <v>352</v>
      </c>
      <c r="H36" s="106" t="s">
        <v>320</v>
      </c>
      <c r="I36" s="106" t="s">
        <v>695</v>
      </c>
      <c r="J36" s="106" t="s">
        <v>108</v>
      </c>
      <c r="K36" s="106" t="s">
        <v>608</v>
      </c>
      <c r="L36" s="106">
        <v>30</v>
      </c>
      <c r="M36" s="106" t="s">
        <v>491</v>
      </c>
      <c r="N36" s="106" t="s">
        <v>544</v>
      </c>
      <c r="O36" s="111"/>
      <c r="P36" s="117"/>
      <c r="Q36" s="106"/>
      <c r="R36" s="106" t="s">
        <v>69</v>
      </c>
      <c r="S36" s="111"/>
      <c r="T36" s="118"/>
      <c r="U36" s="106"/>
      <c r="V36" s="106"/>
      <c r="W36" s="106"/>
      <c r="X36" s="106" t="s">
        <v>687</v>
      </c>
    </row>
    <row r="37" spans="1:24" ht="60" x14ac:dyDescent="0.25">
      <c r="A37" s="106" t="s">
        <v>79</v>
      </c>
      <c r="B37" s="107" t="s">
        <v>74</v>
      </c>
      <c r="C37" s="108" t="s">
        <v>95</v>
      </c>
      <c r="D37" s="106" t="s">
        <v>644</v>
      </c>
      <c r="E37" s="108" t="s">
        <v>40</v>
      </c>
      <c r="F37" s="108" t="s">
        <v>67</v>
      </c>
      <c r="G37" s="106" t="s">
        <v>592</v>
      </c>
      <c r="H37" s="106" t="s">
        <v>280</v>
      </c>
      <c r="I37" s="106" t="s">
        <v>281</v>
      </c>
      <c r="J37" s="106" t="s">
        <v>107</v>
      </c>
      <c r="K37" s="106" t="s">
        <v>608</v>
      </c>
      <c r="L37" s="106">
        <v>30</v>
      </c>
      <c r="M37" s="106" t="s">
        <v>492</v>
      </c>
      <c r="N37" s="106" t="s">
        <v>545</v>
      </c>
      <c r="O37" s="111"/>
      <c r="P37" s="117"/>
      <c r="Q37" s="106"/>
      <c r="R37" s="106" t="s">
        <v>69</v>
      </c>
      <c r="S37" s="111"/>
      <c r="T37" s="118"/>
      <c r="U37" s="106"/>
      <c r="V37" s="106"/>
      <c r="W37" s="106"/>
      <c r="X37" s="106" t="s">
        <v>687</v>
      </c>
    </row>
    <row r="38" spans="1:24" ht="75" x14ac:dyDescent="0.25">
      <c r="A38" s="106" t="s">
        <v>79</v>
      </c>
      <c r="B38" s="107" t="s">
        <v>105</v>
      </c>
      <c r="C38" s="108" t="s">
        <v>98</v>
      </c>
      <c r="D38" s="106" t="s">
        <v>645</v>
      </c>
      <c r="E38" s="108" t="s">
        <v>62</v>
      </c>
      <c r="F38" s="108" t="s">
        <v>67</v>
      </c>
      <c r="G38" s="106" t="s">
        <v>593</v>
      </c>
      <c r="H38" s="106" t="s">
        <v>259</v>
      </c>
      <c r="I38" s="106" t="s">
        <v>110</v>
      </c>
      <c r="J38" s="106" t="s">
        <v>107</v>
      </c>
      <c r="K38" s="106" t="s">
        <v>608</v>
      </c>
      <c r="L38" s="106">
        <v>30</v>
      </c>
      <c r="M38" s="106" t="s">
        <v>493</v>
      </c>
      <c r="N38" s="106" t="s">
        <v>546</v>
      </c>
      <c r="O38" s="111"/>
      <c r="P38" s="117"/>
      <c r="Q38" s="106"/>
      <c r="R38" s="106" t="s">
        <v>69</v>
      </c>
      <c r="S38" s="111"/>
      <c r="T38" s="118"/>
      <c r="U38" s="106"/>
      <c r="V38" s="106"/>
      <c r="W38" s="106"/>
      <c r="X38" s="106" t="s">
        <v>687</v>
      </c>
    </row>
    <row r="39" spans="1:24" ht="75" x14ac:dyDescent="0.25">
      <c r="A39" s="92" t="s">
        <v>79</v>
      </c>
      <c r="B39" s="93" t="s">
        <v>105</v>
      </c>
      <c r="C39" s="94" t="s">
        <v>117</v>
      </c>
      <c r="D39" s="92" t="s">
        <v>646</v>
      </c>
      <c r="E39" s="94" t="s">
        <v>41</v>
      </c>
      <c r="F39" s="94" t="s">
        <v>67</v>
      </c>
      <c r="G39" s="92" t="s">
        <v>594</v>
      </c>
      <c r="H39" s="92" t="s">
        <v>245</v>
      </c>
      <c r="I39" s="92" t="s">
        <v>110</v>
      </c>
      <c r="J39" s="92" t="s">
        <v>107</v>
      </c>
      <c r="K39" s="92" t="s">
        <v>609</v>
      </c>
      <c r="L39" s="92">
        <v>30</v>
      </c>
      <c r="M39" s="92" t="s">
        <v>494</v>
      </c>
      <c r="N39" s="92" t="s">
        <v>547</v>
      </c>
      <c r="O39" s="95">
        <v>20212110028631</v>
      </c>
      <c r="P39" s="102">
        <v>44525</v>
      </c>
      <c r="Q39" s="92" t="s">
        <v>688</v>
      </c>
      <c r="R39" s="92" t="s">
        <v>31</v>
      </c>
      <c r="S39" s="92"/>
      <c r="T39" s="103">
        <v>44525</v>
      </c>
      <c r="U39" s="92" t="s">
        <v>667</v>
      </c>
      <c r="V39" s="92"/>
      <c r="W39" s="92"/>
      <c r="X39" s="92"/>
    </row>
    <row r="40" spans="1:24" ht="75" x14ac:dyDescent="0.25">
      <c r="A40" s="106" t="s">
        <v>79</v>
      </c>
      <c r="B40" s="107" t="s">
        <v>105</v>
      </c>
      <c r="C40" s="108" t="s">
        <v>117</v>
      </c>
      <c r="D40" s="106" t="s">
        <v>647</v>
      </c>
      <c r="E40" s="108" t="s">
        <v>41</v>
      </c>
      <c r="F40" s="108" t="s">
        <v>67</v>
      </c>
      <c r="G40" s="106" t="s">
        <v>595</v>
      </c>
      <c r="H40" s="106" t="s">
        <v>659</v>
      </c>
      <c r="I40" s="106" t="s">
        <v>110</v>
      </c>
      <c r="J40" s="106" t="s">
        <v>107</v>
      </c>
      <c r="K40" s="106" t="s">
        <v>608</v>
      </c>
      <c r="L40" s="106">
        <v>30</v>
      </c>
      <c r="M40" s="106" t="s">
        <v>495</v>
      </c>
      <c r="N40" s="106" t="s">
        <v>548</v>
      </c>
      <c r="O40" s="111"/>
      <c r="P40" s="117"/>
      <c r="Q40" s="106"/>
      <c r="R40" s="106" t="s">
        <v>69</v>
      </c>
      <c r="S40" s="112"/>
      <c r="T40" s="118"/>
      <c r="U40" s="106"/>
      <c r="V40" s="106"/>
      <c r="W40" s="106"/>
      <c r="X40" s="106" t="s">
        <v>690</v>
      </c>
    </row>
    <row r="41" spans="1:24" ht="75" x14ac:dyDescent="0.25">
      <c r="A41" s="106" t="s">
        <v>79</v>
      </c>
      <c r="B41" s="107" t="s">
        <v>105</v>
      </c>
      <c r="C41" s="108" t="s">
        <v>90</v>
      </c>
      <c r="D41" s="106" t="s">
        <v>648</v>
      </c>
      <c r="E41" s="108" t="s">
        <v>62</v>
      </c>
      <c r="F41" s="108" t="s">
        <v>67</v>
      </c>
      <c r="G41" s="106" t="s">
        <v>596</v>
      </c>
      <c r="H41" s="106" t="s">
        <v>354</v>
      </c>
      <c r="I41" s="106" t="s">
        <v>110</v>
      </c>
      <c r="J41" s="106" t="s">
        <v>107</v>
      </c>
      <c r="K41" s="106" t="s">
        <v>608</v>
      </c>
      <c r="L41" s="106">
        <v>30</v>
      </c>
      <c r="M41" s="106" t="s">
        <v>496</v>
      </c>
      <c r="N41" s="106" t="s">
        <v>549</v>
      </c>
      <c r="O41" s="111"/>
      <c r="P41" s="117"/>
      <c r="Q41" s="106"/>
      <c r="R41" s="114" t="s">
        <v>69</v>
      </c>
      <c r="S41" s="106"/>
      <c r="T41" s="118"/>
      <c r="U41" s="106"/>
      <c r="V41" s="106"/>
      <c r="W41" s="106"/>
      <c r="X41" s="114" t="s">
        <v>690</v>
      </c>
    </row>
    <row r="42" spans="1:24" ht="60" x14ac:dyDescent="0.25">
      <c r="A42" s="106" t="s">
        <v>79</v>
      </c>
      <c r="B42" s="107" t="s">
        <v>105</v>
      </c>
      <c r="C42" s="108" t="s">
        <v>117</v>
      </c>
      <c r="D42" s="106" t="s">
        <v>649</v>
      </c>
      <c r="E42" s="108" t="s">
        <v>41</v>
      </c>
      <c r="F42" s="108" t="s">
        <v>67</v>
      </c>
      <c r="G42" s="106" t="s">
        <v>597</v>
      </c>
      <c r="H42" s="106" t="s">
        <v>362</v>
      </c>
      <c r="I42" s="106" t="s">
        <v>113</v>
      </c>
      <c r="J42" s="106" t="s">
        <v>107</v>
      </c>
      <c r="K42" s="106" t="s">
        <v>608</v>
      </c>
      <c r="L42" s="106">
        <v>30</v>
      </c>
      <c r="M42" s="106" t="s">
        <v>497</v>
      </c>
      <c r="N42" s="106" t="s">
        <v>550</v>
      </c>
      <c r="O42" s="109"/>
      <c r="P42" s="117"/>
      <c r="Q42" s="106"/>
      <c r="R42" s="106" t="s">
        <v>69</v>
      </c>
      <c r="S42" s="106"/>
      <c r="T42" s="118"/>
      <c r="U42" s="106"/>
      <c r="V42" s="106"/>
      <c r="W42" s="106"/>
      <c r="X42" s="106" t="s">
        <v>690</v>
      </c>
    </row>
    <row r="43" spans="1:24" ht="75" x14ac:dyDescent="0.25">
      <c r="A43" s="106" t="s">
        <v>79</v>
      </c>
      <c r="B43" s="107" t="s">
        <v>105</v>
      </c>
      <c r="C43" s="108" t="s">
        <v>117</v>
      </c>
      <c r="D43" s="106" t="s">
        <v>628</v>
      </c>
      <c r="E43" s="108" t="s">
        <v>41</v>
      </c>
      <c r="F43" s="108" t="s">
        <v>56</v>
      </c>
      <c r="G43" s="106" t="s">
        <v>598</v>
      </c>
      <c r="H43" s="106" t="s">
        <v>259</v>
      </c>
      <c r="I43" s="106" t="s">
        <v>110</v>
      </c>
      <c r="J43" s="106" t="s">
        <v>107</v>
      </c>
      <c r="K43" s="106" t="s">
        <v>608</v>
      </c>
      <c r="L43" s="106">
        <v>30</v>
      </c>
      <c r="M43" s="106" t="s">
        <v>498</v>
      </c>
      <c r="N43" s="106" t="s">
        <v>551</v>
      </c>
      <c r="O43" s="111"/>
      <c r="P43" s="117"/>
      <c r="Q43" s="106"/>
      <c r="R43" s="114" t="s">
        <v>69</v>
      </c>
      <c r="S43" s="106"/>
      <c r="T43" s="118"/>
      <c r="U43" s="106"/>
      <c r="V43" s="106"/>
      <c r="W43" s="106"/>
      <c r="X43" s="114" t="s">
        <v>691</v>
      </c>
    </row>
    <row r="44" spans="1:24" ht="75" x14ac:dyDescent="0.25">
      <c r="A44" s="92" t="s">
        <v>79</v>
      </c>
      <c r="B44" s="93" t="s">
        <v>105</v>
      </c>
      <c r="C44" s="94" t="s">
        <v>52</v>
      </c>
      <c r="D44" s="92" t="s">
        <v>650</v>
      </c>
      <c r="E44" s="94" t="s">
        <v>62</v>
      </c>
      <c r="F44" s="94" t="s">
        <v>56</v>
      </c>
      <c r="G44" s="92" t="s">
        <v>599</v>
      </c>
      <c r="H44" s="92" t="s">
        <v>245</v>
      </c>
      <c r="I44" s="92" t="s">
        <v>110</v>
      </c>
      <c r="J44" s="92" t="s">
        <v>107</v>
      </c>
      <c r="K44" s="92" t="s">
        <v>608</v>
      </c>
      <c r="L44" s="92">
        <v>30</v>
      </c>
      <c r="M44" s="92" t="s">
        <v>499</v>
      </c>
      <c r="N44" s="92" t="s">
        <v>552</v>
      </c>
      <c r="O44" s="95">
        <v>20212110028481</v>
      </c>
      <c r="P44" s="102">
        <v>44525</v>
      </c>
      <c r="Q44" s="92" t="s">
        <v>689</v>
      </c>
      <c r="R44" s="99" t="s">
        <v>31</v>
      </c>
      <c r="S44" s="92"/>
      <c r="T44" s="103">
        <v>44525</v>
      </c>
      <c r="U44" s="102" t="s">
        <v>667</v>
      </c>
      <c r="V44" s="92" t="s">
        <v>25</v>
      </c>
      <c r="W44" s="94"/>
      <c r="X44" s="99" t="s">
        <v>690</v>
      </c>
    </row>
    <row r="45" spans="1:24" ht="75" x14ac:dyDescent="0.25">
      <c r="A45" s="106" t="s">
        <v>79</v>
      </c>
      <c r="B45" s="107" t="s">
        <v>105</v>
      </c>
      <c r="C45" s="108" t="s">
        <v>117</v>
      </c>
      <c r="D45" s="106" t="s">
        <v>651</v>
      </c>
      <c r="E45" s="108" t="s">
        <v>41</v>
      </c>
      <c r="F45" s="108" t="s">
        <v>56</v>
      </c>
      <c r="G45" s="106" t="s">
        <v>600</v>
      </c>
      <c r="H45" s="106" t="s">
        <v>659</v>
      </c>
      <c r="I45" s="106" t="s">
        <v>110</v>
      </c>
      <c r="J45" s="106" t="s">
        <v>107</v>
      </c>
      <c r="K45" s="106" t="s">
        <v>608</v>
      </c>
      <c r="L45" s="106">
        <v>30</v>
      </c>
      <c r="M45" s="106" t="s">
        <v>500</v>
      </c>
      <c r="N45" s="106" t="s">
        <v>553</v>
      </c>
      <c r="O45" s="111"/>
      <c r="P45" s="117"/>
      <c r="Q45" s="106"/>
      <c r="R45" s="106" t="s">
        <v>69</v>
      </c>
      <c r="S45" s="106"/>
      <c r="T45" s="118"/>
      <c r="U45" s="106"/>
      <c r="V45" s="106"/>
      <c r="W45" s="106"/>
      <c r="X45" s="106" t="s">
        <v>691</v>
      </c>
    </row>
    <row r="46" spans="1:24" ht="60" x14ac:dyDescent="0.25">
      <c r="A46" s="106" t="s">
        <v>79</v>
      </c>
      <c r="B46" s="107" t="s">
        <v>105</v>
      </c>
      <c r="C46" s="108" t="s">
        <v>52</v>
      </c>
      <c r="D46" s="106" t="s">
        <v>652</v>
      </c>
      <c r="E46" s="108" t="s">
        <v>40</v>
      </c>
      <c r="F46" s="108" t="s">
        <v>57</v>
      </c>
      <c r="G46" s="106" t="s">
        <v>601</v>
      </c>
      <c r="H46" s="106" t="s">
        <v>320</v>
      </c>
      <c r="I46" s="106" t="s">
        <v>695</v>
      </c>
      <c r="J46" s="106" t="s">
        <v>108</v>
      </c>
      <c r="K46" s="106" t="s">
        <v>608</v>
      </c>
      <c r="L46" s="106">
        <v>30</v>
      </c>
      <c r="M46" s="106" t="s">
        <v>501</v>
      </c>
      <c r="N46" s="106" t="s">
        <v>554</v>
      </c>
      <c r="O46" s="111"/>
      <c r="P46" s="117"/>
      <c r="Q46" s="106"/>
      <c r="R46" s="106" t="s">
        <v>69</v>
      </c>
      <c r="S46" s="106"/>
      <c r="T46" s="118"/>
      <c r="U46" s="106"/>
      <c r="V46" s="106"/>
      <c r="W46" s="106"/>
      <c r="X46" s="106" t="s">
        <v>691</v>
      </c>
    </row>
    <row r="47" spans="1:24" ht="75" x14ac:dyDescent="0.25">
      <c r="A47" s="106" t="s">
        <v>79</v>
      </c>
      <c r="B47" s="107" t="s">
        <v>105</v>
      </c>
      <c r="C47" s="108" t="s">
        <v>49</v>
      </c>
      <c r="D47" s="106" t="s">
        <v>653</v>
      </c>
      <c r="E47" s="108" t="s">
        <v>40</v>
      </c>
      <c r="F47" s="108" t="s">
        <v>56</v>
      </c>
      <c r="G47" s="106" t="s">
        <v>602</v>
      </c>
      <c r="H47" s="106" t="s">
        <v>377</v>
      </c>
      <c r="I47" s="106" t="s">
        <v>110</v>
      </c>
      <c r="J47" s="106" t="s">
        <v>107</v>
      </c>
      <c r="K47" s="106" t="s">
        <v>608</v>
      </c>
      <c r="L47" s="106">
        <v>30</v>
      </c>
      <c r="M47" s="106" t="s">
        <v>502</v>
      </c>
      <c r="N47" s="106" t="s">
        <v>555</v>
      </c>
      <c r="O47" s="111"/>
      <c r="P47" s="117"/>
      <c r="Q47" s="106"/>
      <c r="R47" s="106" t="s">
        <v>69</v>
      </c>
      <c r="S47" s="106"/>
      <c r="T47" s="118"/>
      <c r="U47" s="106"/>
      <c r="V47" s="106"/>
      <c r="W47" s="106"/>
      <c r="X47" s="106" t="s">
        <v>690</v>
      </c>
    </row>
    <row r="48" spans="1:24" ht="75" x14ac:dyDescent="0.25">
      <c r="A48" s="106" t="s">
        <v>79</v>
      </c>
      <c r="B48" s="107" t="s">
        <v>105</v>
      </c>
      <c r="C48" s="108" t="s">
        <v>49</v>
      </c>
      <c r="D48" s="106" t="s">
        <v>654</v>
      </c>
      <c r="E48" s="108" t="s">
        <v>40</v>
      </c>
      <c r="F48" s="108" t="s">
        <v>56</v>
      </c>
      <c r="G48" s="106" t="s">
        <v>603</v>
      </c>
      <c r="H48" s="106" t="s">
        <v>284</v>
      </c>
      <c r="I48" s="106" t="s">
        <v>110</v>
      </c>
      <c r="J48" s="106" t="s">
        <v>107</v>
      </c>
      <c r="K48" s="106" t="s">
        <v>608</v>
      </c>
      <c r="L48" s="106">
        <v>30</v>
      </c>
      <c r="M48" s="106" t="s">
        <v>503</v>
      </c>
      <c r="N48" s="106" t="s">
        <v>556</v>
      </c>
      <c r="O48" s="111"/>
      <c r="P48" s="117"/>
      <c r="Q48" s="106"/>
      <c r="R48" s="106" t="s">
        <v>69</v>
      </c>
      <c r="S48" s="106"/>
      <c r="T48" s="118"/>
      <c r="U48" s="106"/>
      <c r="V48" s="106"/>
      <c r="W48" s="106"/>
      <c r="X48" s="106" t="s">
        <v>692</v>
      </c>
    </row>
    <row r="49" spans="1:24" ht="45" x14ac:dyDescent="0.25">
      <c r="A49" s="106" t="s">
        <v>79</v>
      </c>
      <c r="B49" s="107" t="s">
        <v>105</v>
      </c>
      <c r="C49" s="108" t="s">
        <v>117</v>
      </c>
      <c r="D49" s="106" t="s">
        <v>655</v>
      </c>
      <c r="E49" s="108" t="s">
        <v>41</v>
      </c>
      <c r="F49" s="108" t="s">
        <v>58</v>
      </c>
      <c r="G49" s="106" t="s">
        <v>604</v>
      </c>
      <c r="H49" s="106" t="s">
        <v>661</v>
      </c>
      <c r="I49" s="106" t="s">
        <v>663</v>
      </c>
      <c r="J49" s="106" t="s">
        <v>109</v>
      </c>
      <c r="K49" s="106" t="s">
        <v>609</v>
      </c>
      <c r="L49" s="106">
        <v>30</v>
      </c>
      <c r="M49" s="106" t="s">
        <v>504</v>
      </c>
      <c r="N49" s="106" t="s">
        <v>557</v>
      </c>
      <c r="O49" s="111"/>
      <c r="P49" s="117"/>
      <c r="Q49" s="106"/>
      <c r="R49" s="106" t="s">
        <v>69</v>
      </c>
      <c r="S49" s="106"/>
      <c r="T49" s="118"/>
      <c r="U49" s="106"/>
      <c r="V49" s="106"/>
      <c r="W49" s="106"/>
      <c r="X49" s="106" t="s">
        <v>693</v>
      </c>
    </row>
    <row r="50" spans="1:24" ht="75" x14ac:dyDescent="0.25">
      <c r="A50" s="106" t="s">
        <v>79</v>
      </c>
      <c r="B50" s="107" t="s">
        <v>105</v>
      </c>
      <c r="C50" s="108" t="s">
        <v>47</v>
      </c>
      <c r="D50" s="106" t="s">
        <v>226</v>
      </c>
      <c r="E50" s="108" t="s">
        <v>40</v>
      </c>
      <c r="F50" s="108" t="s">
        <v>56</v>
      </c>
      <c r="G50" s="106" t="s">
        <v>605</v>
      </c>
      <c r="H50" s="106" t="s">
        <v>330</v>
      </c>
      <c r="I50" s="106" t="s">
        <v>110</v>
      </c>
      <c r="J50" s="106" t="s">
        <v>107</v>
      </c>
      <c r="K50" s="106" t="s">
        <v>608</v>
      </c>
      <c r="L50" s="106">
        <v>30</v>
      </c>
      <c r="M50" s="106" t="s">
        <v>505</v>
      </c>
      <c r="N50" s="106" t="s">
        <v>558</v>
      </c>
      <c r="O50" s="111"/>
      <c r="P50" s="117"/>
      <c r="Q50" s="106"/>
      <c r="R50" s="106" t="s">
        <v>69</v>
      </c>
      <c r="S50" s="106"/>
      <c r="T50" s="118"/>
      <c r="U50" s="106"/>
      <c r="V50" s="106"/>
      <c r="W50" s="106"/>
      <c r="X50" s="106" t="s">
        <v>692</v>
      </c>
    </row>
    <row r="51" spans="1:24" ht="75" x14ac:dyDescent="0.25">
      <c r="A51" s="92" t="s">
        <v>71</v>
      </c>
      <c r="B51" s="93" t="s">
        <v>70</v>
      </c>
      <c r="C51" s="94" t="s">
        <v>87</v>
      </c>
      <c r="D51" s="92" t="s">
        <v>614</v>
      </c>
      <c r="E51" s="94" t="s">
        <v>62</v>
      </c>
      <c r="F51" s="94" t="s">
        <v>58</v>
      </c>
      <c r="G51" s="92" t="s">
        <v>606</v>
      </c>
      <c r="H51" s="92" t="s">
        <v>245</v>
      </c>
      <c r="I51" s="92" t="s">
        <v>110</v>
      </c>
      <c r="J51" s="92" t="s">
        <v>107</v>
      </c>
      <c r="K51" s="92" t="s">
        <v>608</v>
      </c>
      <c r="L51" s="92">
        <v>30</v>
      </c>
      <c r="M51" s="92" t="s">
        <v>506</v>
      </c>
      <c r="N51" s="92" t="s">
        <v>559</v>
      </c>
      <c r="O51" s="95">
        <v>20212110028601</v>
      </c>
      <c r="P51" s="102">
        <v>44525</v>
      </c>
      <c r="Q51" s="92" t="s">
        <v>678</v>
      </c>
      <c r="R51" s="92" t="s">
        <v>31</v>
      </c>
      <c r="S51" s="92"/>
      <c r="T51" s="103">
        <v>44525</v>
      </c>
      <c r="U51" s="92" t="s">
        <v>667</v>
      </c>
      <c r="V51" s="92" t="s">
        <v>25</v>
      </c>
      <c r="W51" s="92"/>
      <c r="X51" s="92"/>
    </row>
    <row r="52" spans="1:24" ht="45" x14ac:dyDescent="0.25">
      <c r="A52" s="106" t="s">
        <v>79</v>
      </c>
      <c r="B52" s="107" t="s">
        <v>106</v>
      </c>
      <c r="C52" s="108" t="s">
        <v>49</v>
      </c>
      <c r="D52" s="106" t="s">
        <v>656</v>
      </c>
      <c r="E52" s="108" t="s">
        <v>41</v>
      </c>
      <c r="F52" s="108" t="s">
        <v>58</v>
      </c>
      <c r="G52" s="106" t="s">
        <v>913</v>
      </c>
      <c r="H52" s="106" t="s">
        <v>276</v>
      </c>
      <c r="I52" s="106" t="s">
        <v>277</v>
      </c>
      <c r="J52" s="106" t="s">
        <v>108</v>
      </c>
      <c r="K52" s="106" t="s">
        <v>610</v>
      </c>
      <c r="L52" s="106">
        <v>20</v>
      </c>
      <c r="M52" s="106" t="s">
        <v>507</v>
      </c>
      <c r="N52" s="106" t="s">
        <v>560</v>
      </c>
      <c r="O52" s="111"/>
      <c r="P52" s="117"/>
      <c r="Q52" s="106"/>
      <c r="R52" s="106" t="s">
        <v>69</v>
      </c>
      <c r="S52" s="106"/>
      <c r="T52" s="118"/>
      <c r="U52" s="106"/>
      <c r="V52" s="106"/>
      <c r="W52" s="106"/>
      <c r="X52" s="106" t="s">
        <v>692</v>
      </c>
    </row>
    <row r="53" spans="1:24" ht="75" x14ac:dyDescent="0.25">
      <c r="A53" s="92" t="s">
        <v>79</v>
      </c>
      <c r="B53" s="93" t="s">
        <v>105</v>
      </c>
      <c r="C53" s="94" t="s">
        <v>99</v>
      </c>
      <c r="D53" s="92" t="s">
        <v>657</v>
      </c>
      <c r="E53" s="94" t="s">
        <v>40</v>
      </c>
      <c r="F53" s="94" t="s">
        <v>56</v>
      </c>
      <c r="G53" s="92" t="s">
        <v>607</v>
      </c>
      <c r="H53" s="92" t="s">
        <v>245</v>
      </c>
      <c r="I53" s="92" t="s">
        <v>110</v>
      </c>
      <c r="J53" s="92" t="s">
        <v>107</v>
      </c>
      <c r="K53" s="92" t="s">
        <v>608</v>
      </c>
      <c r="L53" s="92">
        <v>30</v>
      </c>
      <c r="M53" s="92" t="s">
        <v>508</v>
      </c>
      <c r="N53" s="92" t="s">
        <v>561</v>
      </c>
      <c r="O53" s="95">
        <v>20212110028561</v>
      </c>
      <c r="P53" s="102">
        <v>44525</v>
      </c>
      <c r="Q53" s="92" t="s">
        <v>678</v>
      </c>
      <c r="R53" s="92" t="s">
        <v>31</v>
      </c>
      <c r="S53" s="92"/>
      <c r="T53" s="103">
        <v>44525</v>
      </c>
      <c r="U53" s="92" t="s">
        <v>667</v>
      </c>
      <c r="V53" s="92" t="s">
        <v>25</v>
      </c>
      <c r="W53" s="92"/>
      <c r="X53" s="92"/>
    </row>
    <row r="54" spans="1:24" ht="60" x14ac:dyDescent="0.25">
      <c r="A54" s="92" t="s">
        <v>79</v>
      </c>
      <c r="B54" s="93" t="s">
        <v>105</v>
      </c>
      <c r="C54" s="94" t="s">
        <v>117</v>
      </c>
      <c r="D54" s="92" t="s">
        <v>658</v>
      </c>
      <c r="E54" s="94" t="s">
        <v>41</v>
      </c>
      <c r="F54" s="94" t="s">
        <v>56</v>
      </c>
      <c r="G54" s="92" t="s">
        <v>387</v>
      </c>
      <c r="H54" s="92" t="s">
        <v>297</v>
      </c>
      <c r="I54" s="92" t="s">
        <v>912</v>
      </c>
      <c r="J54" s="92" t="s">
        <v>107</v>
      </c>
      <c r="K54" s="92" t="s">
        <v>610</v>
      </c>
      <c r="L54" s="92">
        <v>20</v>
      </c>
      <c r="M54" s="92" t="s">
        <v>509</v>
      </c>
      <c r="N54" s="92" t="s">
        <v>562</v>
      </c>
      <c r="O54" s="105" t="s">
        <v>694</v>
      </c>
      <c r="P54" s="102">
        <v>44525</v>
      </c>
      <c r="Q54" s="92" t="s">
        <v>678</v>
      </c>
      <c r="R54" s="92" t="s">
        <v>31</v>
      </c>
      <c r="S54" s="92"/>
      <c r="T54" s="103">
        <v>44525</v>
      </c>
      <c r="U54" s="92" t="s">
        <v>667</v>
      </c>
      <c r="V54" s="92"/>
      <c r="W54" s="92"/>
      <c r="X54" s="92"/>
    </row>
    <row r="55" spans="1:24" ht="75" x14ac:dyDescent="0.25">
      <c r="A55" s="106" t="s">
        <v>79</v>
      </c>
      <c r="B55" s="107" t="s">
        <v>105</v>
      </c>
      <c r="C55" s="108" t="s">
        <v>46</v>
      </c>
      <c r="D55" s="106" t="s">
        <v>144</v>
      </c>
      <c r="E55" s="108" t="s">
        <v>64</v>
      </c>
      <c r="F55" s="108" t="s">
        <v>67</v>
      </c>
      <c r="G55" s="106" t="s">
        <v>696</v>
      </c>
      <c r="H55" s="106" t="s">
        <v>330</v>
      </c>
      <c r="I55" s="106" t="s">
        <v>110</v>
      </c>
      <c r="J55" s="106" t="s">
        <v>107</v>
      </c>
      <c r="K55" s="106" t="s">
        <v>608</v>
      </c>
      <c r="L55" s="106">
        <v>30</v>
      </c>
      <c r="M55" s="114" t="s">
        <v>697</v>
      </c>
      <c r="N55" s="106" t="s">
        <v>698</v>
      </c>
      <c r="O55" s="109"/>
      <c r="P55" s="110"/>
      <c r="Q55" s="108"/>
      <c r="R55" s="106" t="s">
        <v>69</v>
      </c>
      <c r="S55" s="108"/>
      <c r="T55" s="110"/>
      <c r="U55" s="108"/>
      <c r="V55" s="108"/>
      <c r="W55" s="108"/>
      <c r="X55" s="106" t="s">
        <v>699</v>
      </c>
    </row>
    <row r="56" spans="1:24" ht="75" x14ac:dyDescent="0.25">
      <c r="A56" s="106" t="s">
        <v>79</v>
      </c>
      <c r="B56" s="107" t="s">
        <v>105</v>
      </c>
      <c r="C56" s="108" t="s">
        <v>46</v>
      </c>
      <c r="D56" s="106" t="s">
        <v>700</v>
      </c>
      <c r="E56" s="108" t="s">
        <v>62</v>
      </c>
      <c r="F56" s="108" t="s">
        <v>56</v>
      </c>
      <c r="G56" s="106" t="s">
        <v>701</v>
      </c>
      <c r="H56" s="106" t="s">
        <v>330</v>
      </c>
      <c r="I56" s="106" t="s">
        <v>110</v>
      </c>
      <c r="J56" s="106" t="s">
        <v>107</v>
      </c>
      <c r="K56" s="106" t="s">
        <v>608</v>
      </c>
      <c r="L56" s="106">
        <v>30</v>
      </c>
      <c r="M56" s="114" t="s">
        <v>702</v>
      </c>
      <c r="N56" s="106" t="s">
        <v>703</v>
      </c>
      <c r="O56" s="111"/>
      <c r="P56" s="110"/>
      <c r="Q56" s="108"/>
      <c r="R56" s="106" t="s">
        <v>69</v>
      </c>
      <c r="S56" s="108"/>
      <c r="T56" s="110"/>
      <c r="U56" s="108"/>
      <c r="V56" s="108"/>
      <c r="W56" s="108"/>
      <c r="X56" s="106" t="s">
        <v>699</v>
      </c>
    </row>
    <row r="57" spans="1:24" ht="75" x14ac:dyDescent="0.25">
      <c r="A57" s="106" t="s">
        <v>79</v>
      </c>
      <c r="B57" s="107" t="s">
        <v>105</v>
      </c>
      <c r="C57" s="108" t="s">
        <v>45</v>
      </c>
      <c r="D57" s="106" t="s">
        <v>705</v>
      </c>
      <c r="E57" s="108" t="s">
        <v>41</v>
      </c>
      <c r="F57" s="108" t="s">
        <v>67</v>
      </c>
      <c r="G57" s="106" t="s">
        <v>567</v>
      </c>
      <c r="H57" s="106" t="s">
        <v>354</v>
      </c>
      <c r="I57" s="106" t="s">
        <v>110</v>
      </c>
      <c r="J57" s="106" t="s">
        <v>107</v>
      </c>
      <c r="K57" s="106" t="s">
        <v>609</v>
      </c>
      <c r="L57" s="106">
        <v>30</v>
      </c>
      <c r="M57" s="114">
        <v>20211140114302</v>
      </c>
      <c r="N57" s="106" t="s">
        <v>706</v>
      </c>
      <c r="O57" s="111"/>
      <c r="P57" s="110"/>
      <c r="Q57" s="108"/>
      <c r="R57" s="106" t="s">
        <v>69</v>
      </c>
      <c r="S57" s="112"/>
      <c r="T57" s="110"/>
      <c r="U57" s="108"/>
      <c r="V57" s="108"/>
      <c r="W57" s="108"/>
      <c r="X57" s="106"/>
    </row>
    <row r="58" spans="1:24" ht="75" x14ac:dyDescent="0.25">
      <c r="A58" s="106" t="s">
        <v>79</v>
      </c>
      <c r="B58" s="107" t="s">
        <v>106</v>
      </c>
      <c r="C58" s="108" t="s">
        <v>47</v>
      </c>
      <c r="D58" s="106" t="s">
        <v>223</v>
      </c>
      <c r="E58" s="108" t="s">
        <v>41</v>
      </c>
      <c r="F58" s="108" t="s">
        <v>59</v>
      </c>
      <c r="G58" s="106" t="s">
        <v>914</v>
      </c>
      <c r="H58" s="106" t="s">
        <v>865</v>
      </c>
      <c r="I58" s="106" t="s">
        <v>110</v>
      </c>
      <c r="J58" s="106" t="s">
        <v>107</v>
      </c>
      <c r="K58" s="106" t="s">
        <v>608</v>
      </c>
      <c r="L58" s="106">
        <v>30</v>
      </c>
      <c r="M58" s="114" t="s">
        <v>707</v>
      </c>
      <c r="N58" s="106" t="s">
        <v>708</v>
      </c>
      <c r="O58" s="111"/>
      <c r="P58" s="113"/>
      <c r="Q58" s="108"/>
      <c r="R58" s="106" t="s">
        <v>69</v>
      </c>
      <c r="S58" s="112"/>
      <c r="T58" s="113"/>
      <c r="U58" s="108"/>
      <c r="V58" s="108"/>
      <c r="W58" s="108"/>
      <c r="X58" s="106" t="s">
        <v>704</v>
      </c>
    </row>
    <row r="59" spans="1:24" ht="75" x14ac:dyDescent="0.25">
      <c r="A59" s="106" t="s">
        <v>79</v>
      </c>
      <c r="B59" s="107" t="s">
        <v>105</v>
      </c>
      <c r="C59" s="108" t="s">
        <v>47</v>
      </c>
      <c r="D59" s="106" t="s">
        <v>185</v>
      </c>
      <c r="E59" s="108" t="s">
        <v>62</v>
      </c>
      <c r="F59" s="108" t="s">
        <v>56</v>
      </c>
      <c r="G59" s="106" t="s">
        <v>709</v>
      </c>
      <c r="H59" s="106" t="s">
        <v>865</v>
      </c>
      <c r="I59" s="106" t="s">
        <v>110</v>
      </c>
      <c r="J59" s="106" t="s">
        <v>107</v>
      </c>
      <c r="K59" s="106" t="s">
        <v>608</v>
      </c>
      <c r="L59" s="106">
        <v>30</v>
      </c>
      <c r="M59" s="114" t="s">
        <v>710</v>
      </c>
      <c r="N59" s="106" t="s">
        <v>711</v>
      </c>
      <c r="O59" s="111"/>
      <c r="P59" s="110"/>
      <c r="Q59" s="108"/>
      <c r="R59" s="106" t="s">
        <v>69</v>
      </c>
      <c r="S59" s="112"/>
      <c r="T59" s="115"/>
      <c r="U59" s="108"/>
      <c r="V59" s="108"/>
      <c r="W59" s="108"/>
      <c r="X59" s="106" t="s">
        <v>704</v>
      </c>
    </row>
    <row r="60" spans="1:24" ht="75" x14ac:dyDescent="0.25">
      <c r="A60" s="106" t="s">
        <v>79</v>
      </c>
      <c r="B60" s="107" t="s">
        <v>105</v>
      </c>
      <c r="C60" s="108" t="s">
        <v>54</v>
      </c>
      <c r="D60" s="106" t="s">
        <v>712</v>
      </c>
      <c r="E60" s="108" t="s">
        <v>62</v>
      </c>
      <c r="F60" s="108" t="s">
        <v>67</v>
      </c>
      <c r="G60" s="106" t="s">
        <v>713</v>
      </c>
      <c r="H60" s="106" t="s">
        <v>865</v>
      </c>
      <c r="I60" s="106" t="s">
        <v>110</v>
      </c>
      <c r="J60" s="106" t="s">
        <v>107</v>
      </c>
      <c r="K60" s="106" t="s">
        <v>608</v>
      </c>
      <c r="L60" s="106">
        <v>30</v>
      </c>
      <c r="M60" s="114" t="s">
        <v>714</v>
      </c>
      <c r="N60" s="106" t="s">
        <v>715</v>
      </c>
      <c r="O60" s="116"/>
      <c r="P60" s="113"/>
      <c r="Q60" s="108"/>
      <c r="R60" s="106" t="s">
        <v>69</v>
      </c>
      <c r="S60" s="112"/>
      <c r="T60" s="115"/>
      <c r="U60" s="108"/>
      <c r="V60" s="108"/>
      <c r="W60" s="108"/>
      <c r="X60" s="106" t="s">
        <v>716</v>
      </c>
    </row>
    <row r="61" spans="1:24" ht="75" x14ac:dyDescent="0.25">
      <c r="A61" s="106" t="s">
        <v>79</v>
      </c>
      <c r="B61" s="107" t="s">
        <v>105</v>
      </c>
      <c r="C61" s="108" t="s">
        <v>50</v>
      </c>
      <c r="D61" s="106" t="s">
        <v>717</v>
      </c>
      <c r="E61" s="108" t="s">
        <v>64</v>
      </c>
      <c r="F61" s="108" t="s">
        <v>67</v>
      </c>
      <c r="G61" s="106" t="s">
        <v>718</v>
      </c>
      <c r="H61" s="106" t="s">
        <v>865</v>
      </c>
      <c r="I61" s="106" t="s">
        <v>110</v>
      </c>
      <c r="J61" s="106" t="s">
        <v>107</v>
      </c>
      <c r="K61" s="106" t="s">
        <v>608</v>
      </c>
      <c r="L61" s="106">
        <v>30</v>
      </c>
      <c r="M61" s="114" t="s">
        <v>719</v>
      </c>
      <c r="N61" s="106" t="s">
        <v>720</v>
      </c>
      <c r="O61" s="109"/>
      <c r="P61" s="110"/>
      <c r="Q61" s="108"/>
      <c r="R61" s="106" t="s">
        <v>69</v>
      </c>
      <c r="S61" s="108"/>
      <c r="T61" s="115"/>
      <c r="U61" s="108"/>
      <c r="V61" s="108"/>
      <c r="W61" s="108"/>
      <c r="X61" s="106" t="s">
        <v>716</v>
      </c>
    </row>
    <row r="62" spans="1:24" ht="60" x14ac:dyDescent="0.25">
      <c r="A62" s="106" t="s">
        <v>79</v>
      </c>
      <c r="B62" s="107" t="s">
        <v>105</v>
      </c>
      <c r="C62" s="108" t="s">
        <v>50</v>
      </c>
      <c r="D62" s="106" t="s">
        <v>721</v>
      </c>
      <c r="E62" s="108" t="s">
        <v>41</v>
      </c>
      <c r="F62" s="108" t="s">
        <v>67</v>
      </c>
      <c r="G62" s="106" t="s">
        <v>722</v>
      </c>
      <c r="H62" s="106" t="s">
        <v>362</v>
      </c>
      <c r="I62" s="106" t="s">
        <v>113</v>
      </c>
      <c r="J62" s="106" t="s">
        <v>107</v>
      </c>
      <c r="K62" s="106" t="s">
        <v>608</v>
      </c>
      <c r="L62" s="106">
        <v>30</v>
      </c>
      <c r="M62" s="114" t="s">
        <v>723</v>
      </c>
      <c r="N62" s="106" t="s">
        <v>724</v>
      </c>
      <c r="O62" s="109"/>
      <c r="P62" s="110"/>
      <c r="Q62" s="108"/>
      <c r="R62" s="106" t="s">
        <v>69</v>
      </c>
      <c r="S62" s="108"/>
      <c r="T62" s="115"/>
      <c r="U62" s="108"/>
      <c r="V62" s="108"/>
      <c r="W62" s="108"/>
      <c r="X62" s="106" t="s">
        <v>725</v>
      </c>
    </row>
    <row r="63" spans="1:24" ht="90" x14ac:dyDescent="0.25">
      <c r="A63" s="106" t="s">
        <v>79</v>
      </c>
      <c r="B63" s="107" t="s">
        <v>105</v>
      </c>
      <c r="C63" s="108" t="s">
        <v>87</v>
      </c>
      <c r="D63" s="106" t="s">
        <v>201</v>
      </c>
      <c r="E63" s="108" t="s">
        <v>62</v>
      </c>
      <c r="F63" s="108" t="s">
        <v>67</v>
      </c>
      <c r="G63" s="106" t="s">
        <v>726</v>
      </c>
      <c r="H63" s="106" t="s">
        <v>865</v>
      </c>
      <c r="I63" s="106" t="s">
        <v>110</v>
      </c>
      <c r="J63" s="106" t="s">
        <v>107</v>
      </c>
      <c r="K63" s="106" t="s">
        <v>608</v>
      </c>
      <c r="L63" s="106">
        <v>30</v>
      </c>
      <c r="M63" s="114" t="s">
        <v>727</v>
      </c>
      <c r="N63" s="106" t="s">
        <v>728</v>
      </c>
      <c r="O63" s="109"/>
      <c r="P63" s="110"/>
      <c r="Q63" s="108"/>
      <c r="R63" s="106" t="s">
        <v>69</v>
      </c>
      <c r="S63" s="108"/>
      <c r="T63" s="110"/>
      <c r="U63" s="108"/>
      <c r="V63" s="108"/>
      <c r="W63" s="108"/>
      <c r="X63" s="106" t="s">
        <v>725</v>
      </c>
    </row>
    <row r="64" spans="1:24" ht="60" x14ac:dyDescent="0.25">
      <c r="A64" s="106" t="s">
        <v>79</v>
      </c>
      <c r="B64" s="107" t="s">
        <v>105</v>
      </c>
      <c r="C64" s="108" t="s">
        <v>95</v>
      </c>
      <c r="D64" s="106" t="s">
        <v>729</v>
      </c>
      <c r="E64" s="108" t="s">
        <v>41</v>
      </c>
      <c r="F64" s="108" t="s">
        <v>59</v>
      </c>
      <c r="G64" s="106" t="s">
        <v>730</v>
      </c>
      <c r="H64" s="106" t="s">
        <v>284</v>
      </c>
      <c r="I64" s="106" t="s">
        <v>912</v>
      </c>
      <c r="J64" s="106" t="s">
        <v>107</v>
      </c>
      <c r="K64" s="106" t="s">
        <v>608</v>
      </c>
      <c r="L64" s="106">
        <v>30</v>
      </c>
      <c r="M64" s="114" t="s">
        <v>731</v>
      </c>
      <c r="N64" s="106" t="s">
        <v>732</v>
      </c>
      <c r="O64" s="109"/>
      <c r="P64" s="110"/>
      <c r="Q64" s="108"/>
      <c r="R64" s="106" t="s">
        <v>69</v>
      </c>
      <c r="S64" s="108"/>
      <c r="T64" s="115"/>
      <c r="U64" s="108"/>
      <c r="V64" s="108"/>
      <c r="W64" s="108"/>
      <c r="X64" s="106" t="s">
        <v>725</v>
      </c>
    </row>
    <row r="65" spans="1:24" ht="60" x14ac:dyDescent="0.25">
      <c r="A65" s="106" t="s">
        <v>79</v>
      </c>
      <c r="B65" s="107" t="s">
        <v>105</v>
      </c>
      <c r="C65" s="108" t="s">
        <v>47</v>
      </c>
      <c r="D65" s="106" t="s">
        <v>733</v>
      </c>
      <c r="E65" s="108" t="s">
        <v>62</v>
      </c>
      <c r="F65" s="108" t="s">
        <v>67</v>
      </c>
      <c r="G65" s="106" t="s">
        <v>304</v>
      </c>
      <c r="H65" s="106" t="s">
        <v>362</v>
      </c>
      <c r="I65" s="106" t="s">
        <v>113</v>
      </c>
      <c r="J65" s="106" t="s">
        <v>107</v>
      </c>
      <c r="K65" s="106" t="s">
        <v>608</v>
      </c>
      <c r="L65" s="106">
        <v>30</v>
      </c>
      <c r="M65" s="114" t="s">
        <v>734</v>
      </c>
      <c r="N65" s="106" t="s">
        <v>735</v>
      </c>
      <c r="O65" s="119"/>
      <c r="P65" s="113"/>
      <c r="Q65" s="108"/>
      <c r="R65" s="106" t="s">
        <v>69</v>
      </c>
      <c r="S65" s="108"/>
      <c r="T65" s="113"/>
      <c r="U65" s="108"/>
      <c r="V65" s="108"/>
      <c r="W65" s="108"/>
      <c r="X65" s="106" t="s">
        <v>725</v>
      </c>
    </row>
    <row r="66" spans="1:24" ht="75" x14ac:dyDescent="0.25">
      <c r="A66" s="106" t="s">
        <v>79</v>
      </c>
      <c r="B66" s="107" t="s">
        <v>105</v>
      </c>
      <c r="C66" s="108" t="s">
        <v>44</v>
      </c>
      <c r="D66" s="106" t="s">
        <v>736</v>
      </c>
      <c r="E66" s="108" t="s">
        <v>64</v>
      </c>
      <c r="F66" s="108" t="s">
        <v>67</v>
      </c>
      <c r="G66" s="106" t="s">
        <v>737</v>
      </c>
      <c r="H66" s="106" t="s">
        <v>259</v>
      </c>
      <c r="I66" s="106" t="s">
        <v>110</v>
      </c>
      <c r="J66" s="106" t="s">
        <v>107</v>
      </c>
      <c r="K66" s="106" t="s">
        <v>608</v>
      </c>
      <c r="L66" s="106">
        <v>30</v>
      </c>
      <c r="M66" s="114" t="s">
        <v>738</v>
      </c>
      <c r="N66" s="106" t="s">
        <v>739</v>
      </c>
      <c r="O66" s="111"/>
      <c r="P66" s="113"/>
      <c r="Q66" s="108"/>
      <c r="R66" s="106" t="s">
        <v>69</v>
      </c>
      <c r="S66" s="108"/>
      <c r="T66" s="113"/>
      <c r="U66" s="108"/>
      <c r="V66" s="108"/>
      <c r="W66" s="108"/>
      <c r="X66" s="106" t="s">
        <v>725</v>
      </c>
    </row>
    <row r="67" spans="1:24" ht="75" x14ac:dyDescent="0.25">
      <c r="A67" s="106" t="s">
        <v>79</v>
      </c>
      <c r="B67" s="107" t="s">
        <v>105</v>
      </c>
      <c r="C67" s="108" t="s">
        <v>45</v>
      </c>
      <c r="D67" s="106" t="s">
        <v>740</v>
      </c>
      <c r="E67" s="108" t="s">
        <v>64</v>
      </c>
      <c r="F67" s="108" t="s">
        <v>67</v>
      </c>
      <c r="G67" s="106" t="s">
        <v>741</v>
      </c>
      <c r="H67" s="106" t="s">
        <v>259</v>
      </c>
      <c r="I67" s="106" t="s">
        <v>110</v>
      </c>
      <c r="J67" s="106" t="s">
        <v>107</v>
      </c>
      <c r="K67" s="106" t="s">
        <v>609</v>
      </c>
      <c r="L67" s="106">
        <v>30</v>
      </c>
      <c r="M67" s="114" t="s">
        <v>742</v>
      </c>
      <c r="N67" s="106" t="s">
        <v>743</v>
      </c>
      <c r="O67" s="116"/>
      <c r="P67" s="110"/>
      <c r="Q67" s="108"/>
      <c r="R67" s="106" t="s">
        <v>69</v>
      </c>
      <c r="S67" s="112"/>
      <c r="T67" s="115"/>
      <c r="U67" s="108"/>
      <c r="V67" s="108"/>
      <c r="W67" s="108"/>
      <c r="X67" s="106" t="s">
        <v>725</v>
      </c>
    </row>
    <row r="68" spans="1:24" ht="60" x14ac:dyDescent="0.25">
      <c r="A68" s="106" t="s">
        <v>79</v>
      </c>
      <c r="B68" s="107" t="s">
        <v>105</v>
      </c>
      <c r="C68" s="108" t="s">
        <v>101</v>
      </c>
      <c r="D68" s="106" t="s">
        <v>744</v>
      </c>
      <c r="E68" s="108" t="s">
        <v>64</v>
      </c>
      <c r="F68" s="108" t="s">
        <v>67</v>
      </c>
      <c r="G68" s="106" t="s">
        <v>745</v>
      </c>
      <c r="H68" s="106" t="s">
        <v>330</v>
      </c>
      <c r="I68" s="106" t="s">
        <v>912</v>
      </c>
      <c r="J68" s="106" t="s">
        <v>107</v>
      </c>
      <c r="K68" s="106" t="s">
        <v>608</v>
      </c>
      <c r="L68" s="106">
        <v>30</v>
      </c>
      <c r="M68" s="114" t="s">
        <v>746</v>
      </c>
      <c r="N68" s="106" t="s">
        <v>747</v>
      </c>
      <c r="O68" s="111"/>
      <c r="P68" s="110"/>
      <c r="Q68" s="108"/>
      <c r="R68" s="106" t="s">
        <v>69</v>
      </c>
      <c r="S68" s="108"/>
      <c r="T68" s="115"/>
      <c r="U68" s="108"/>
      <c r="V68" s="108"/>
      <c r="W68" s="108"/>
      <c r="X68" s="106" t="s">
        <v>725</v>
      </c>
    </row>
    <row r="69" spans="1:24" ht="75" x14ac:dyDescent="0.25">
      <c r="A69" s="106" t="s">
        <v>79</v>
      </c>
      <c r="B69" s="107" t="s">
        <v>105</v>
      </c>
      <c r="C69" s="108" t="s">
        <v>46</v>
      </c>
      <c r="D69" s="106" t="s">
        <v>748</v>
      </c>
      <c r="E69" s="108" t="s">
        <v>62</v>
      </c>
      <c r="F69" s="108" t="s">
        <v>67</v>
      </c>
      <c r="G69" s="106" t="s">
        <v>749</v>
      </c>
      <c r="H69" s="106" t="s">
        <v>354</v>
      </c>
      <c r="I69" s="106" t="s">
        <v>110</v>
      </c>
      <c r="J69" s="106" t="s">
        <v>107</v>
      </c>
      <c r="K69" s="106" t="s">
        <v>608</v>
      </c>
      <c r="L69" s="106">
        <v>30</v>
      </c>
      <c r="M69" s="114" t="s">
        <v>750</v>
      </c>
      <c r="N69" s="106" t="s">
        <v>751</v>
      </c>
      <c r="O69" s="109"/>
      <c r="P69" s="117"/>
      <c r="Q69" s="106"/>
      <c r="R69" s="106" t="s">
        <v>69</v>
      </c>
      <c r="S69" s="106"/>
      <c r="T69" s="118"/>
      <c r="U69" s="106"/>
      <c r="V69" s="106"/>
      <c r="W69" s="106"/>
      <c r="X69" s="106" t="s">
        <v>725</v>
      </c>
    </row>
    <row r="70" spans="1:24" ht="75" x14ac:dyDescent="0.25">
      <c r="A70" s="106" t="s">
        <v>79</v>
      </c>
      <c r="B70" s="107" t="s">
        <v>105</v>
      </c>
      <c r="C70" s="108" t="s">
        <v>50</v>
      </c>
      <c r="D70" s="106" t="s">
        <v>752</v>
      </c>
      <c r="E70" s="108" t="s">
        <v>41</v>
      </c>
      <c r="F70" s="108" t="s">
        <v>59</v>
      </c>
      <c r="G70" s="106" t="s">
        <v>753</v>
      </c>
      <c r="H70" s="106" t="s">
        <v>259</v>
      </c>
      <c r="I70" s="106" t="s">
        <v>110</v>
      </c>
      <c r="J70" s="106" t="s">
        <v>107</v>
      </c>
      <c r="K70" s="106" t="s">
        <v>608</v>
      </c>
      <c r="L70" s="106">
        <v>30</v>
      </c>
      <c r="M70" s="114" t="s">
        <v>754</v>
      </c>
      <c r="N70" s="106" t="s">
        <v>755</v>
      </c>
      <c r="O70" s="111"/>
      <c r="P70" s="117"/>
      <c r="Q70" s="106"/>
      <c r="R70" s="106" t="s">
        <v>69</v>
      </c>
      <c r="S70" s="106"/>
      <c r="T70" s="118"/>
      <c r="U70" s="106"/>
      <c r="V70" s="106"/>
      <c r="W70" s="106"/>
      <c r="X70" s="106" t="s">
        <v>725</v>
      </c>
    </row>
    <row r="71" spans="1:24" ht="75" x14ac:dyDescent="0.25">
      <c r="A71" s="106" t="s">
        <v>79</v>
      </c>
      <c r="B71" s="107" t="s">
        <v>105</v>
      </c>
      <c r="C71" s="108" t="s">
        <v>90</v>
      </c>
      <c r="D71" s="106" t="s">
        <v>648</v>
      </c>
      <c r="E71" s="108" t="s">
        <v>62</v>
      </c>
      <c r="F71" s="108" t="s">
        <v>67</v>
      </c>
      <c r="G71" s="106" t="s">
        <v>756</v>
      </c>
      <c r="H71" s="106" t="s">
        <v>757</v>
      </c>
      <c r="I71" s="106" t="s">
        <v>110</v>
      </c>
      <c r="J71" s="106" t="s">
        <v>107</v>
      </c>
      <c r="K71" s="106" t="s">
        <v>609</v>
      </c>
      <c r="L71" s="106">
        <v>30</v>
      </c>
      <c r="M71" s="114" t="s">
        <v>758</v>
      </c>
      <c r="N71" s="106" t="s">
        <v>759</v>
      </c>
      <c r="O71" s="109"/>
      <c r="P71" s="117"/>
      <c r="Q71" s="106"/>
      <c r="R71" s="106" t="s">
        <v>69</v>
      </c>
      <c r="S71" s="106"/>
      <c r="T71" s="118"/>
      <c r="U71" s="106"/>
      <c r="V71" s="106"/>
      <c r="W71" s="106"/>
      <c r="X71" s="106" t="s">
        <v>716</v>
      </c>
    </row>
    <row r="72" spans="1:24" ht="60" x14ac:dyDescent="0.25">
      <c r="A72" s="106" t="s">
        <v>79</v>
      </c>
      <c r="B72" s="107" t="s">
        <v>105</v>
      </c>
      <c r="C72" s="108" t="s">
        <v>53</v>
      </c>
      <c r="D72" s="106" t="s">
        <v>760</v>
      </c>
      <c r="E72" s="108" t="s">
        <v>64</v>
      </c>
      <c r="F72" s="108" t="s">
        <v>67</v>
      </c>
      <c r="G72" s="106" t="s">
        <v>761</v>
      </c>
      <c r="H72" s="106" t="s">
        <v>276</v>
      </c>
      <c r="I72" s="106" t="s">
        <v>277</v>
      </c>
      <c r="J72" s="106" t="s">
        <v>107</v>
      </c>
      <c r="K72" s="106" t="s">
        <v>611</v>
      </c>
      <c r="L72" s="106">
        <v>30</v>
      </c>
      <c r="M72" s="114" t="s">
        <v>762</v>
      </c>
      <c r="N72" s="106" t="s">
        <v>763</v>
      </c>
      <c r="O72" s="111"/>
      <c r="P72" s="117"/>
      <c r="Q72" s="106"/>
      <c r="R72" s="106" t="s">
        <v>69</v>
      </c>
      <c r="S72" s="106"/>
      <c r="T72" s="118"/>
      <c r="U72" s="106"/>
      <c r="V72" s="106"/>
      <c r="W72" s="106"/>
      <c r="X72" s="106" t="s">
        <v>764</v>
      </c>
    </row>
    <row r="73" spans="1:24" ht="75" x14ac:dyDescent="0.25">
      <c r="A73" s="106" t="s">
        <v>79</v>
      </c>
      <c r="B73" s="107" t="s">
        <v>105</v>
      </c>
      <c r="C73" s="108" t="s">
        <v>97</v>
      </c>
      <c r="D73" s="106" t="s">
        <v>765</v>
      </c>
      <c r="E73" s="108" t="s">
        <v>62</v>
      </c>
      <c r="F73" s="108" t="s">
        <v>67</v>
      </c>
      <c r="G73" s="106" t="s">
        <v>766</v>
      </c>
      <c r="H73" s="106" t="s">
        <v>377</v>
      </c>
      <c r="I73" s="106" t="s">
        <v>110</v>
      </c>
      <c r="J73" s="106" t="s">
        <v>107</v>
      </c>
      <c r="K73" s="106" t="s">
        <v>608</v>
      </c>
      <c r="L73" s="106">
        <v>30</v>
      </c>
      <c r="M73" s="114" t="s">
        <v>767</v>
      </c>
      <c r="N73" s="106" t="s">
        <v>768</v>
      </c>
      <c r="O73" s="109"/>
      <c r="P73" s="117"/>
      <c r="Q73" s="106"/>
      <c r="R73" s="106" t="s">
        <v>69</v>
      </c>
      <c r="S73" s="106"/>
      <c r="T73" s="118"/>
      <c r="U73" s="106"/>
      <c r="V73" s="106"/>
      <c r="W73" s="106"/>
      <c r="X73" s="106" t="s">
        <v>764</v>
      </c>
    </row>
    <row r="74" spans="1:24" ht="90" x14ac:dyDescent="0.25">
      <c r="A74" s="106" t="s">
        <v>79</v>
      </c>
      <c r="B74" s="107" t="s">
        <v>105</v>
      </c>
      <c r="C74" s="108" t="s">
        <v>90</v>
      </c>
      <c r="D74" s="106" t="s">
        <v>769</v>
      </c>
      <c r="E74" s="108" t="s">
        <v>64</v>
      </c>
      <c r="F74" s="108" t="s">
        <v>67</v>
      </c>
      <c r="G74" s="106" t="s">
        <v>770</v>
      </c>
      <c r="H74" s="106" t="s">
        <v>757</v>
      </c>
      <c r="I74" s="106" t="s">
        <v>110</v>
      </c>
      <c r="J74" s="106" t="s">
        <v>107</v>
      </c>
      <c r="K74" s="106" t="s">
        <v>608</v>
      </c>
      <c r="L74" s="106">
        <v>30</v>
      </c>
      <c r="M74" s="114" t="s">
        <v>771</v>
      </c>
      <c r="N74" s="106" t="s">
        <v>772</v>
      </c>
      <c r="O74" s="119"/>
      <c r="P74" s="117"/>
      <c r="Q74" s="106"/>
      <c r="R74" s="106" t="s">
        <v>69</v>
      </c>
      <c r="S74" s="106"/>
      <c r="T74" s="118"/>
      <c r="U74" s="106"/>
      <c r="V74" s="106"/>
      <c r="W74" s="106"/>
      <c r="X74" s="106" t="s">
        <v>764</v>
      </c>
    </row>
    <row r="75" spans="1:24" ht="75" x14ac:dyDescent="0.25">
      <c r="A75" s="106" t="s">
        <v>79</v>
      </c>
      <c r="B75" s="107" t="s">
        <v>105</v>
      </c>
      <c r="C75" s="108" t="s">
        <v>90</v>
      </c>
      <c r="D75" s="106" t="s">
        <v>773</v>
      </c>
      <c r="E75" s="108" t="s">
        <v>62</v>
      </c>
      <c r="F75" s="108" t="s">
        <v>67</v>
      </c>
      <c r="G75" s="106" t="s">
        <v>774</v>
      </c>
      <c r="H75" s="106" t="s">
        <v>757</v>
      </c>
      <c r="I75" s="106" t="s">
        <v>110</v>
      </c>
      <c r="J75" s="106" t="s">
        <v>107</v>
      </c>
      <c r="K75" s="106" t="s">
        <v>609</v>
      </c>
      <c r="L75" s="106">
        <v>30</v>
      </c>
      <c r="M75" s="114" t="s">
        <v>775</v>
      </c>
      <c r="N75" s="106" t="s">
        <v>776</v>
      </c>
      <c r="O75" s="111"/>
      <c r="P75" s="117"/>
      <c r="Q75" s="106"/>
      <c r="R75" s="106" t="s">
        <v>69</v>
      </c>
      <c r="S75" s="106"/>
      <c r="T75" s="118"/>
      <c r="U75" s="106"/>
      <c r="V75" s="106"/>
      <c r="W75" s="106"/>
      <c r="X75" s="106" t="s">
        <v>764</v>
      </c>
    </row>
    <row r="76" spans="1:24" ht="150" x14ac:dyDescent="0.25">
      <c r="A76" s="106" t="s">
        <v>79</v>
      </c>
      <c r="B76" s="107" t="s">
        <v>105</v>
      </c>
      <c r="C76" s="108" t="s">
        <v>49</v>
      </c>
      <c r="D76" s="106" t="s">
        <v>777</v>
      </c>
      <c r="E76" s="108" t="s">
        <v>41</v>
      </c>
      <c r="F76" s="108" t="s">
        <v>67</v>
      </c>
      <c r="G76" s="106" t="s">
        <v>778</v>
      </c>
      <c r="H76" s="106" t="s">
        <v>259</v>
      </c>
      <c r="I76" s="106" t="s">
        <v>110</v>
      </c>
      <c r="J76" s="106" t="s">
        <v>107</v>
      </c>
      <c r="K76" s="106" t="s">
        <v>609</v>
      </c>
      <c r="L76" s="106">
        <v>30</v>
      </c>
      <c r="M76" s="114" t="s">
        <v>779</v>
      </c>
      <c r="N76" s="106" t="s">
        <v>780</v>
      </c>
      <c r="O76" s="111"/>
      <c r="P76" s="117"/>
      <c r="Q76" s="106"/>
      <c r="R76" s="106" t="s">
        <v>69</v>
      </c>
      <c r="S76" s="106"/>
      <c r="T76" s="117"/>
      <c r="U76" s="106"/>
      <c r="V76" s="106"/>
      <c r="W76" s="106"/>
      <c r="X76" s="106" t="s">
        <v>764</v>
      </c>
    </row>
    <row r="77" spans="1:24" ht="75" x14ac:dyDescent="0.25">
      <c r="A77" s="106" t="s">
        <v>71</v>
      </c>
      <c r="B77" s="107" t="s">
        <v>70</v>
      </c>
      <c r="C77" s="108" t="s">
        <v>45</v>
      </c>
      <c r="D77" s="106" t="s">
        <v>781</v>
      </c>
      <c r="E77" s="108" t="s">
        <v>41</v>
      </c>
      <c r="F77" s="108" t="s">
        <v>67</v>
      </c>
      <c r="G77" s="106" t="s">
        <v>782</v>
      </c>
      <c r="H77" s="106" t="s">
        <v>245</v>
      </c>
      <c r="I77" s="106" t="s">
        <v>110</v>
      </c>
      <c r="J77" s="106" t="s">
        <v>107</v>
      </c>
      <c r="K77" s="106" t="s">
        <v>608</v>
      </c>
      <c r="L77" s="106">
        <v>30</v>
      </c>
      <c r="M77" s="114" t="s">
        <v>783</v>
      </c>
      <c r="N77" s="106" t="s">
        <v>784</v>
      </c>
      <c r="O77" s="111"/>
      <c r="P77" s="117"/>
      <c r="Q77" s="106"/>
      <c r="R77" s="106" t="s">
        <v>69</v>
      </c>
      <c r="S77" s="106"/>
      <c r="T77" s="118"/>
      <c r="U77" s="106"/>
      <c r="V77" s="106"/>
      <c r="W77" s="106"/>
      <c r="X77" s="106" t="s">
        <v>764</v>
      </c>
    </row>
    <row r="78" spans="1:24" ht="60" x14ac:dyDescent="0.25">
      <c r="A78" s="106" t="s">
        <v>79</v>
      </c>
      <c r="B78" s="107" t="s">
        <v>105</v>
      </c>
      <c r="C78" s="108" t="s">
        <v>95</v>
      </c>
      <c r="D78" s="106" t="s">
        <v>131</v>
      </c>
      <c r="E78" s="108" t="s">
        <v>41</v>
      </c>
      <c r="F78" s="108" t="s">
        <v>67</v>
      </c>
      <c r="G78" s="106" t="s">
        <v>566</v>
      </c>
      <c r="H78" s="106" t="s">
        <v>785</v>
      </c>
      <c r="I78" s="106" t="s">
        <v>786</v>
      </c>
      <c r="J78" s="106" t="s">
        <v>107</v>
      </c>
      <c r="K78" s="106" t="s">
        <v>608</v>
      </c>
      <c r="L78" s="106">
        <v>30</v>
      </c>
      <c r="M78" s="114" t="s">
        <v>787</v>
      </c>
      <c r="N78" s="106" t="s">
        <v>788</v>
      </c>
      <c r="O78" s="111"/>
      <c r="P78" s="117"/>
      <c r="Q78" s="106"/>
      <c r="R78" s="106" t="s">
        <v>69</v>
      </c>
      <c r="S78" s="106"/>
      <c r="T78" s="117"/>
      <c r="U78" s="106"/>
      <c r="V78" s="106"/>
      <c r="W78" s="106"/>
      <c r="X78" s="106" t="s">
        <v>764</v>
      </c>
    </row>
    <row r="79" spans="1:24" ht="105" x14ac:dyDescent="0.25">
      <c r="A79" s="106" t="s">
        <v>79</v>
      </c>
      <c r="B79" s="107" t="s">
        <v>105</v>
      </c>
      <c r="C79" s="108" t="s">
        <v>97</v>
      </c>
      <c r="D79" s="106" t="s">
        <v>789</v>
      </c>
      <c r="E79" s="108" t="s">
        <v>62</v>
      </c>
      <c r="F79" s="108" t="s">
        <v>67</v>
      </c>
      <c r="G79" s="106" t="s">
        <v>790</v>
      </c>
      <c r="H79" s="106" t="s">
        <v>280</v>
      </c>
      <c r="I79" s="106" t="s">
        <v>281</v>
      </c>
      <c r="J79" s="106" t="s">
        <v>107</v>
      </c>
      <c r="K79" s="106" t="s">
        <v>608</v>
      </c>
      <c r="L79" s="106">
        <v>30</v>
      </c>
      <c r="M79" s="114" t="s">
        <v>791</v>
      </c>
      <c r="N79" s="106" t="s">
        <v>792</v>
      </c>
      <c r="O79" s="111"/>
      <c r="P79" s="117"/>
      <c r="Q79" s="106"/>
      <c r="R79" s="106" t="s">
        <v>69</v>
      </c>
      <c r="S79" s="112"/>
      <c r="T79" s="118"/>
      <c r="U79" s="106"/>
      <c r="V79" s="106"/>
      <c r="W79" s="106"/>
      <c r="X79" s="106" t="s">
        <v>764</v>
      </c>
    </row>
    <row r="80" spans="1:24" ht="75" x14ac:dyDescent="0.25">
      <c r="A80" s="106" t="s">
        <v>79</v>
      </c>
      <c r="B80" s="107" t="s">
        <v>105</v>
      </c>
      <c r="C80" s="108" t="s">
        <v>49</v>
      </c>
      <c r="D80" s="106" t="s">
        <v>793</v>
      </c>
      <c r="E80" s="108" t="s">
        <v>62</v>
      </c>
      <c r="F80" s="108" t="s">
        <v>67</v>
      </c>
      <c r="G80" s="106" t="s">
        <v>794</v>
      </c>
      <c r="H80" s="106" t="s">
        <v>259</v>
      </c>
      <c r="I80" s="106" t="s">
        <v>110</v>
      </c>
      <c r="J80" s="106" t="s">
        <v>107</v>
      </c>
      <c r="K80" s="106" t="s">
        <v>608</v>
      </c>
      <c r="L80" s="106">
        <v>30</v>
      </c>
      <c r="M80" s="114" t="s">
        <v>795</v>
      </c>
      <c r="N80" s="106" t="s">
        <v>796</v>
      </c>
      <c r="O80" s="109"/>
      <c r="P80" s="117"/>
      <c r="Q80" s="106"/>
      <c r="R80" s="106" t="s">
        <v>69</v>
      </c>
      <c r="S80" s="106"/>
      <c r="T80" s="118"/>
      <c r="U80" s="106"/>
      <c r="V80" s="106"/>
      <c r="W80" s="106"/>
      <c r="X80" s="106" t="s">
        <v>797</v>
      </c>
    </row>
    <row r="81" spans="1:24" ht="75" x14ac:dyDescent="0.25">
      <c r="A81" s="106" t="s">
        <v>79</v>
      </c>
      <c r="B81" s="107" t="s">
        <v>105</v>
      </c>
      <c r="C81" s="108" t="s">
        <v>47</v>
      </c>
      <c r="D81" s="106" t="s">
        <v>798</v>
      </c>
      <c r="E81" s="108" t="s">
        <v>41</v>
      </c>
      <c r="F81" s="108" t="s">
        <v>67</v>
      </c>
      <c r="G81" s="106" t="s">
        <v>799</v>
      </c>
      <c r="H81" s="106" t="s">
        <v>245</v>
      </c>
      <c r="I81" s="106" t="s">
        <v>110</v>
      </c>
      <c r="J81" s="106" t="s">
        <v>107</v>
      </c>
      <c r="K81" s="106" t="s">
        <v>608</v>
      </c>
      <c r="L81" s="106">
        <v>30</v>
      </c>
      <c r="M81" s="114" t="s">
        <v>800</v>
      </c>
      <c r="N81" s="106" t="s">
        <v>801</v>
      </c>
      <c r="O81" s="111"/>
      <c r="P81" s="117"/>
      <c r="Q81" s="106"/>
      <c r="R81" s="106" t="s">
        <v>69</v>
      </c>
      <c r="S81" s="106"/>
      <c r="T81" s="118"/>
      <c r="U81" s="106"/>
      <c r="V81" s="106"/>
      <c r="W81" s="106"/>
      <c r="X81" s="106" t="s">
        <v>797</v>
      </c>
    </row>
    <row r="82" spans="1:24" ht="75" x14ac:dyDescent="0.25">
      <c r="A82" s="106" t="s">
        <v>79</v>
      </c>
      <c r="B82" s="107" t="s">
        <v>105</v>
      </c>
      <c r="C82" s="108" t="s">
        <v>49</v>
      </c>
      <c r="D82" s="106" t="s">
        <v>219</v>
      </c>
      <c r="E82" s="108" t="s">
        <v>62</v>
      </c>
      <c r="F82" s="108" t="s">
        <v>67</v>
      </c>
      <c r="G82" s="106" t="s">
        <v>802</v>
      </c>
      <c r="H82" s="106" t="s">
        <v>253</v>
      </c>
      <c r="I82" s="106" t="s">
        <v>912</v>
      </c>
      <c r="J82" s="106" t="s">
        <v>107</v>
      </c>
      <c r="K82" s="106" t="s">
        <v>608</v>
      </c>
      <c r="L82" s="106">
        <v>30</v>
      </c>
      <c r="M82" s="114" t="s">
        <v>803</v>
      </c>
      <c r="N82" s="106" t="s">
        <v>804</v>
      </c>
      <c r="O82" s="111"/>
      <c r="P82" s="117"/>
      <c r="Q82" s="106"/>
      <c r="R82" s="106" t="s">
        <v>69</v>
      </c>
      <c r="S82" s="120" t="s">
        <v>805</v>
      </c>
      <c r="T82" s="118"/>
      <c r="U82" s="106"/>
      <c r="V82" s="106"/>
      <c r="W82" s="106"/>
      <c r="X82" s="106" t="s">
        <v>797</v>
      </c>
    </row>
    <row r="83" spans="1:24" ht="75" x14ac:dyDescent="0.25">
      <c r="A83" s="106" t="s">
        <v>79</v>
      </c>
      <c r="B83" s="107" t="s">
        <v>105</v>
      </c>
      <c r="C83" s="108" t="s">
        <v>97</v>
      </c>
      <c r="D83" s="106" t="s">
        <v>765</v>
      </c>
      <c r="E83" s="108" t="s">
        <v>62</v>
      </c>
      <c r="F83" s="108" t="s">
        <v>67</v>
      </c>
      <c r="G83" s="106" t="s">
        <v>806</v>
      </c>
      <c r="H83" s="106" t="s">
        <v>377</v>
      </c>
      <c r="I83" s="106" t="s">
        <v>110</v>
      </c>
      <c r="J83" s="106" t="s">
        <v>107</v>
      </c>
      <c r="K83" s="106" t="s">
        <v>608</v>
      </c>
      <c r="L83" s="106">
        <v>30</v>
      </c>
      <c r="M83" s="114" t="s">
        <v>807</v>
      </c>
      <c r="N83" s="106" t="s">
        <v>808</v>
      </c>
      <c r="O83" s="111"/>
      <c r="P83" s="117"/>
      <c r="Q83" s="106"/>
      <c r="R83" s="106" t="s">
        <v>69</v>
      </c>
      <c r="S83" s="111"/>
      <c r="T83" s="118"/>
      <c r="U83" s="106"/>
      <c r="V83" s="106"/>
      <c r="W83" s="106"/>
      <c r="X83" s="106" t="s">
        <v>797</v>
      </c>
    </row>
    <row r="84" spans="1:24" ht="75" x14ac:dyDescent="0.25">
      <c r="A84" s="106" t="s">
        <v>79</v>
      </c>
      <c r="B84" s="107" t="s">
        <v>105</v>
      </c>
      <c r="C84" s="108" t="s">
        <v>47</v>
      </c>
      <c r="D84" s="106" t="s">
        <v>809</v>
      </c>
      <c r="E84" s="108" t="s">
        <v>62</v>
      </c>
      <c r="F84" s="108" t="s">
        <v>67</v>
      </c>
      <c r="G84" s="106" t="s">
        <v>810</v>
      </c>
      <c r="H84" s="106" t="s">
        <v>865</v>
      </c>
      <c r="I84" s="106" t="s">
        <v>115</v>
      </c>
      <c r="J84" s="106" t="s">
        <v>107</v>
      </c>
      <c r="K84" s="106" t="s">
        <v>608</v>
      </c>
      <c r="L84" s="106">
        <v>30</v>
      </c>
      <c r="M84" s="114" t="s">
        <v>811</v>
      </c>
      <c r="N84" s="106" t="s">
        <v>812</v>
      </c>
      <c r="O84" s="111"/>
      <c r="P84" s="117"/>
      <c r="Q84" s="106"/>
      <c r="R84" s="106" t="s">
        <v>69</v>
      </c>
      <c r="S84" s="111"/>
      <c r="T84" s="118"/>
      <c r="U84" s="106"/>
      <c r="V84" s="106"/>
      <c r="W84" s="106"/>
      <c r="X84" s="106" t="s">
        <v>797</v>
      </c>
    </row>
    <row r="85" spans="1:24" ht="75" x14ac:dyDescent="0.25">
      <c r="A85" s="106" t="s">
        <v>79</v>
      </c>
      <c r="B85" s="107" t="s">
        <v>105</v>
      </c>
      <c r="C85" s="108" t="s">
        <v>99</v>
      </c>
      <c r="D85" s="106" t="s">
        <v>813</v>
      </c>
      <c r="E85" s="108" t="s">
        <v>62</v>
      </c>
      <c r="F85" s="108" t="s">
        <v>56</v>
      </c>
      <c r="G85" s="106" t="s">
        <v>814</v>
      </c>
      <c r="H85" s="106" t="s">
        <v>245</v>
      </c>
      <c r="I85" s="106" t="s">
        <v>110</v>
      </c>
      <c r="J85" s="106" t="s">
        <v>107</v>
      </c>
      <c r="K85" s="106" t="s">
        <v>608</v>
      </c>
      <c r="L85" s="106">
        <v>30</v>
      </c>
      <c r="M85" s="114" t="s">
        <v>815</v>
      </c>
      <c r="N85" s="106" t="s">
        <v>816</v>
      </c>
      <c r="O85" s="111"/>
      <c r="P85" s="117"/>
      <c r="Q85" s="106"/>
      <c r="R85" s="106" t="s">
        <v>69</v>
      </c>
      <c r="S85" s="111"/>
      <c r="T85" s="118"/>
      <c r="U85" s="106"/>
      <c r="V85" s="106"/>
      <c r="W85" s="106"/>
      <c r="X85" s="106" t="s">
        <v>797</v>
      </c>
    </row>
    <row r="86" spans="1:24" ht="60" x14ac:dyDescent="0.25">
      <c r="A86" s="106" t="s">
        <v>79</v>
      </c>
      <c r="B86" s="107" t="s">
        <v>105</v>
      </c>
      <c r="C86" s="108" t="s">
        <v>45</v>
      </c>
      <c r="D86" s="106" t="s">
        <v>817</v>
      </c>
      <c r="E86" s="108" t="s">
        <v>41</v>
      </c>
      <c r="F86" s="108" t="s">
        <v>67</v>
      </c>
      <c r="G86" s="106" t="s">
        <v>818</v>
      </c>
      <c r="H86" s="106" t="s">
        <v>362</v>
      </c>
      <c r="I86" s="106" t="s">
        <v>113</v>
      </c>
      <c r="J86" s="106" t="s">
        <v>107</v>
      </c>
      <c r="K86" s="106" t="s">
        <v>610</v>
      </c>
      <c r="L86" s="106">
        <v>20</v>
      </c>
      <c r="M86" s="114" t="s">
        <v>819</v>
      </c>
      <c r="N86" s="106" t="s">
        <v>820</v>
      </c>
      <c r="O86" s="111"/>
      <c r="P86" s="117"/>
      <c r="Q86" s="106"/>
      <c r="R86" s="106" t="s">
        <v>69</v>
      </c>
      <c r="S86" s="111"/>
      <c r="T86" s="118"/>
      <c r="U86" s="106"/>
      <c r="V86" s="106"/>
      <c r="W86" s="106"/>
      <c r="X86" s="106" t="s">
        <v>797</v>
      </c>
    </row>
    <row r="87" spans="1:24" ht="60" x14ac:dyDescent="0.25">
      <c r="A87" s="106" t="s">
        <v>79</v>
      </c>
      <c r="B87" s="107" t="s">
        <v>105</v>
      </c>
      <c r="C87" s="108" t="s">
        <v>102</v>
      </c>
      <c r="D87" s="106" t="s">
        <v>821</v>
      </c>
      <c r="E87" s="108" t="s">
        <v>62</v>
      </c>
      <c r="F87" s="108" t="s">
        <v>67</v>
      </c>
      <c r="G87" s="106" t="s">
        <v>822</v>
      </c>
      <c r="H87" s="106" t="s">
        <v>280</v>
      </c>
      <c r="I87" s="106" t="s">
        <v>281</v>
      </c>
      <c r="J87" s="106" t="s">
        <v>107</v>
      </c>
      <c r="K87" s="106" t="s">
        <v>609</v>
      </c>
      <c r="L87" s="106">
        <v>30</v>
      </c>
      <c r="M87" s="114" t="s">
        <v>823</v>
      </c>
      <c r="N87" s="106" t="s">
        <v>824</v>
      </c>
      <c r="O87" s="111"/>
      <c r="P87" s="117"/>
      <c r="Q87" s="106"/>
      <c r="R87" s="106" t="s">
        <v>69</v>
      </c>
      <c r="S87" s="106"/>
      <c r="T87" s="118"/>
      <c r="U87" s="106"/>
      <c r="V87" s="106"/>
      <c r="W87" s="106"/>
      <c r="X87" s="106" t="s">
        <v>797</v>
      </c>
    </row>
    <row r="88" spans="1:24" ht="75" x14ac:dyDescent="0.25">
      <c r="A88" s="106" t="s">
        <v>79</v>
      </c>
      <c r="B88" s="107" t="s">
        <v>105</v>
      </c>
      <c r="C88" s="108" t="s">
        <v>88</v>
      </c>
      <c r="D88" s="106" t="s">
        <v>825</v>
      </c>
      <c r="E88" s="108" t="s">
        <v>64</v>
      </c>
      <c r="F88" s="108" t="s">
        <v>67</v>
      </c>
      <c r="G88" s="106" t="s">
        <v>826</v>
      </c>
      <c r="H88" s="106" t="s">
        <v>377</v>
      </c>
      <c r="I88" s="106" t="s">
        <v>110</v>
      </c>
      <c r="J88" s="106" t="s">
        <v>107</v>
      </c>
      <c r="K88" s="106" t="s">
        <v>608</v>
      </c>
      <c r="L88" s="106">
        <v>30</v>
      </c>
      <c r="M88" s="114" t="s">
        <v>827</v>
      </c>
      <c r="N88" s="106" t="s">
        <v>828</v>
      </c>
      <c r="O88" s="111"/>
      <c r="P88" s="117"/>
      <c r="Q88" s="106"/>
      <c r="R88" s="106" t="s">
        <v>69</v>
      </c>
      <c r="S88" s="106"/>
      <c r="T88" s="118"/>
      <c r="U88" s="106"/>
      <c r="V88" s="106"/>
      <c r="W88" s="106"/>
      <c r="X88" s="106" t="s">
        <v>829</v>
      </c>
    </row>
    <row r="89" spans="1:24" ht="75" x14ac:dyDescent="0.25">
      <c r="A89" s="106" t="s">
        <v>79</v>
      </c>
      <c r="B89" s="107" t="s">
        <v>105</v>
      </c>
      <c r="C89" s="108" t="s">
        <v>50</v>
      </c>
      <c r="D89" s="106" t="s">
        <v>830</v>
      </c>
      <c r="E89" s="108" t="s">
        <v>62</v>
      </c>
      <c r="F89" s="108" t="s">
        <v>67</v>
      </c>
      <c r="G89" s="106" t="s">
        <v>831</v>
      </c>
      <c r="H89" s="106" t="s">
        <v>245</v>
      </c>
      <c r="I89" s="106" t="s">
        <v>110</v>
      </c>
      <c r="J89" s="106" t="s">
        <v>107</v>
      </c>
      <c r="K89" s="106" t="s">
        <v>610</v>
      </c>
      <c r="L89" s="106">
        <v>20</v>
      </c>
      <c r="M89" s="114" t="s">
        <v>832</v>
      </c>
      <c r="N89" s="106" t="s">
        <v>833</v>
      </c>
      <c r="O89" s="109"/>
      <c r="P89" s="117"/>
      <c r="Q89" s="106"/>
      <c r="R89" s="106" t="s">
        <v>69</v>
      </c>
      <c r="S89" s="106"/>
      <c r="T89" s="118"/>
      <c r="U89" s="106"/>
      <c r="V89" s="106"/>
      <c r="W89" s="106"/>
      <c r="X89" s="106" t="s">
        <v>829</v>
      </c>
    </row>
    <row r="90" spans="1:24" ht="60" x14ac:dyDescent="0.25">
      <c r="A90" s="106" t="s">
        <v>79</v>
      </c>
      <c r="B90" s="107" t="s">
        <v>105</v>
      </c>
      <c r="C90" s="108" t="s">
        <v>97</v>
      </c>
      <c r="D90" s="106" t="s">
        <v>834</v>
      </c>
      <c r="E90" s="108" t="s">
        <v>62</v>
      </c>
      <c r="F90" s="108" t="s">
        <v>67</v>
      </c>
      <c r="G90" s="106" t="s">
        <v>835</v>
      </c>
      <c r="H90" s="106" t="s">
        <v>280</v>
      </c>
      <c r="I90" s="106" t="s">
        <v>281</v>
      </c>
      <c r="J90" s="106" t="s">
        <v>107</v>
      </c>
      <c r="K90" s="106" t="s">
        <v>610</v>
      </c>
      <c r="L90" s="106">
        <v>20</v>
      </c>
      <c r="M90" s="114" t="s">
        <v>836</v>
      </c>
      <c r="N90" s="106" t="s">
        <v>837</v>
      </c>
      <c r="O90" s="111"/>
      <c r="P90" s="117"/>
      <c r="Q90" s="106"/>
      <c r="R90" s="106" t="s">
        <v>69</v>
      </c>
      <c r="S90" s="106"/>
      <c r="T90" s="118"/>
      <c r="U90" s="106"/>
      <c r="V90" s="106"/>
      <c r="W90" s="106"/>
      <c r="X90" s="106" t="s">
        <v>829</v>
      </c>
    </row>
    <row r="91" spans="1:24" ht="120" x14ac:dyDescent="0.25">
      <c r="A91" s="106" t="s">
        <v>79</v>
      </c>
      <c r="B91" s="107" t="s">
        <v>105</v>
      </c>
      <c r="C91" s="108" t="s">
        <v>43</v>
      </c>
      <c r="D91" s="106" t="s">
        <v>838</v>
      </c>
      <c r="E91" s="108" t="s">
        <v>62</v>
      </c>
      <c r="F91" s="108" t="s">
        <v>67</v>
      </c>
      <c r="G91" s="106" t="s">
        <v>839</v>
      </c>
      <c r="H91" s="106" t="s">
        <v>362</v>
      </c>
      <c r="I91" s="106" t="s">
        <v>113</v>
      </c>
      <c r="J91" s="106" t="s">
        <v>107</v>
      </c>
      <c r="K91" s="106" t="s">
        <v>608</v>
      </c>
      <c r="L91" s="106">
        <v>30</v>
      </c>
      <c r="M91" s="114" t="s">
        <v>840</v>
      </c>
      <c r="N91" s="106" t="s">
        <v>841</v>
      </c>
      <c r="O91" s="111"/>
      <c r="P91" s="117"/>
      <c r="Q91" s="106"/>
      <c r="R91" s="106" t="s">
        <v>69</v>
      </c>
      <c r="S91" s="106"/>
      <c r="T91" s="118"/>
      <c r="U91" s="106"/>
      <c r="V91" s="106"/>
      <c r="W91" s="106"/>
      <c r="X91" s="106" t="s">
        <v>842</v>
      </c>
    </row>
    <row r="92" spans="1:24" ht="75" x14ac:dyDescent="0.25">
      <c r="A92" s="106" t="s">
        <v>79</v>
      </c>
      <c r="B92" s="107" t="s">
        <v>105</v>
      </c>
      <c r="C92" s="108" t="s">
        <v>46</v>
      </c>
      <c r="D92" s="106" t="s">
        <v>843</v>
      </c>
      <c r="E92" s="108" t="s">
        <v>62</v>
      </c>
      <c r="F92" s="108" t="s">
        <v>67</v>
      </c>
      <c r="G92" s="106" t="s">
        <v>844</v>
      </c>
      <c r="H92" s="106" t="s">
        <v>320</v>
      </c>
      <c r="I92" s="106" t="s">
        <v>695</v>
      </c>
      <c r="J92" s="106" t="s">
        <v>108</v>
      </c>
      <c r="K92" s="106" t="s">
        <v>608</v>
      </c>
      <c r="L92" s="106">
        <v>30</v>
      </c>
      <c r="M92" s="114" t="s">
        <v>845</v>
      </c>
      <c r="N92" s="106" t="s">
        <v>846</v>
      </c>
      <c r="O92" s="111"/>
      <c r="P92" s="117"/>
      <c r="Q92" s="106"/>
      <c r="R92" s="106" t="s">
        <v>69</v>
      </c>
      <c r="S92" s="106"/>
      <c r="T92" s="118"/>
      <c r="U92" s="106"/>
      <c r="V92" s="106"/>
      <c r="W92" s="106"/>
      <c r="X92" s="106" t="s">
        <v>842</v>
      </c>
    </row>
    <row r="93" spans="1:24" ht="60" x14ac:dyDescent="0.25">
      <c r="A93" s="106" t="s">
        <v>79</v>
      </c>
      <c r="B93" s="107" t="s">
        <v>105</v>
      </c>
      <c r="C93" s="108" t="s">
        <v>102</v>
      </c>
      <c r="D93" s="106" t="s">
        <v>847</v>
      </c>
      <c r="E93" s="108" t="s">
        <v>62</v>
      </c>
      <c r="F93" s="108" t="s">
        <v>67</v>
      </c>
      <c r="G93" s="106" t="s">
        <v>848</v>
      </c>
      <c r="H93" s="106" t="s">
        <v>280</v>
      </c>
      <c r="I93" s="106" t="s">
        <v>281</v>
      </c>
      <c r="J93" s="106" t="s">
        <v>107</v>
      </c>
      <c r="K93" s="106" t="s">
        <v>609</v>
      </c>
      <c r="L93" s="106">
        <v>30</v>
      </c>
      <c r="M93" s="114" t="s">
        <v>849</v>
      </c>
      <c r="N93" s="106" t="s">
        <v>850</v>
      </c>
      <c r="O93" s="111"/>
      <c r="P93" s="117"/>
      <c r="Q93" s="106"/>
      <c r="R93" s="106" t="s">
        <v>69</v>
      </c>
      <c r="S93" s="106"/>
      <c r="T93" s="118"/>
      <c r="U93" s="106"/>
      <c r="V93" s="106"/>
      <c r="W93" s="106"/>
      <c r="X93" s="106" t="s">
        <v>842</v>
      </c>
    </row>
    <row r="94" spans="1:24" ht="75" x14ac:dyDescent="0.25">
      <c r="A94" s="106" t="s">
        <v>79</v>
      </c>
      <c r="B94" s="107" t="s">
        <v>105</v>
      </c>
      <c r="C94" s="108" t="s">
        <v>95</v>
      </c>
      <c r="D94" s="106" t="s">
        <v>851</v>
      </c>
      <c r="E94" s="108" t="s">
        <v>41</v>
      </c>
      <c r="F94" s="108" t="s">
        <v>67</v>
      </c>
      <c r="G94" s="106" t="s">
        <v>852</v>
      </c>
      <c r="H94" s="106" t="s">
        <v>354</v>
      </c>
      <c r="I94" s="106" t="s">
        <v>110</v>
      </c>
      <c r="J94" s="106" t="s">
        <v>107</v>
      </c>
      <c r="K94" s="106" t="s">
        <v>608</v>
      </c>
      <c r="L94" s="106">
        <v>30</v>
      </c>
      <c r="M94" s="114" t="s">
        <v>853</v>
      </c>
      <c r="N94" s="106" t="s">
        <v>854</v>
      </c>
      <c r="O94" s="111"/>
      <c r="P94" s="117"/>
      <c r="Q94" s="106"/>
      <c r="R94" s="106" t="s">
        <v>69</v>
      </c>
      <c r="S94" s="106"/>
      <c r="T94" s="118"/>
      <c r="U94" s="106"/>
      <c r="V94" s="106"/>
      <c r="W94" s="106"/>
      <c r="X94" s="106" t="s">
        <v>842</v>
      </c>
    </row>
    <row r="95" spans="1:24" ht="60" x14ac:dyDescent="0.25">
      <c r="A95" s="106" t="s">
        <v>79</v>
      </c>
      <c r="B95" s="107" t="s">
        <v>105</v>
      </c>
      <c r="C95" s="108" t="s">
        <v>45</v>
      </c>
      <c r="D95" s="106" t="s">
        <v>855</v>
      </c>
      <c r="E95" s="108" t="s">
        <v>64</v>
      </c>
      <c r="F95" s="108" t="s">
        <v>67</v>
      </c>
      <c r="G95" s="106" t="s">
        <v>856</v>
      </c>
      <c r="H95" s="106" t="s">
        <v>785</v>
      </c>
      <c r="I95" s="106" t="s">
        <v>786</v>
      </c>
      <c r="J95" s="106" t="s">
        <v>107</v>
      </c>
      <c r="K95" s="106" t="s">
        <v>608</v>
      </c>
      <c r="L95" s="106">
        <v>30</v>
      </c>
      <c r="M95" s="114" t="s">
        <v>857</v>
      </c>
      <c r="N95" s="106" t="s">
        <v>858</v>
      </c>
      <c r="O95" s="111"/>
      <c r="P95" s="117"/>
      <c r="Q95" s="106"/>
      <c r="R95" s="106" t="s">
        <v>69</v>
      </c>
      <c r="S95" s="106"/>
      <c r="T95" s="118"/>
      <c r="U95" s="106"/>
      <c r="V95" s="106"/>
      <c r="W95" s="106"/>
      <c r="X95" s="106" t="s">
        <v>859</v>
      </c>
    </row>
    <row r="96" spans="1:24" ht="75" x14ac:dyDescent="0.25">
      <c r="A96" s="106" t="s">
        <v>79</v>
      </c>
      <c r="B96" s="107" t="s">
        <v>105</v>
      </c>
      <c r="C96" s="108" t="s">
        <v>47</v>
      </c>
      <c r="D96" s="106" t="s">
        <v>733</v>
      </c>
      <c r="E96" s="108" t="s">
        <v>62</v>
      </c>
      <c r="F96" s="108" t="s">
        <v>56</v>
      </c>
      <c r="G96" s="106" t="s">
        <v>860</v>
      </c>
      <c r="H96" s="106" t="s">
        <v>259</v>
      </c>
      <c r="I96" s="106" t="s">
        <v>110</v>
      </c>
      <c r="J96" s="106" t="s">
        <v>107</v>
      </c>
      <c r="K96" s="106" t="s">
        <v>608</v>
      </c>
      <c r="L96" s="106">
        <v>30</v>
      </c>
      <c r="M96" s="114" t="s">
        <v>861</v>
      </c>
      <c r="N96" s="106" t="s">
        <v>862</v>
      </c>
      <c r="O96" s="111"/>
      <c r="P96" s="117"/>
      <c r="Q96" s="106"/>
      <c r="R96" s="106" t="s">
        <v>69</v>
      </c>
      <c r="S96" s="106"/>
      <c r="T96" s="118"/>
      <c r="U96" s="106"/>
      <c r="V96" s="106"/>
      <c r="W96" s="106"/>
      <c r="X96" s="106" t="s">
        <v>842</v>
      </c>
    </row>
    <row r="97" spans="1:24" ht="75" x14ac:dyDescent="0.25">
      <c r="A97" s="106" t="s">
        <v>79</v>
      </c>
      <c r="B97" s="107" t="s">
        <v>105</v>
      </c>
      <c r="C97" s="108" t="s">
        <v>49</v>
      </c>
      <c r="D97" s="106" t="s">
        <v>863</v>
      </c>
      <c r="E97" s="108" t="s">
        <v>62</v>
      </c>
      <c r="F97" s="108" t="s">
        <v>67</v>
      </c>
      <c r="G97" s="106" t="s">
        <v>864</v>
      </c>
      <c r="H97" s="106" t="s">
        <v>865</v>
      </c>
      <c r="I97" s="106" t="s">
        <v>110</v>
      </c>
      <c r="J97" s="106" t="s">
        <v>107</v>
      </c>
      <c r="K97" s="106" t="s">
        <v>608</v>
      </c>
      <c r="L97" s="106">
        <v>30</v>
      </c>
      <c r="M97" s="114" t="s">
        <v>866</v>
      </c>
      <c r="N97" s="106" t="s">
        <v>867</v>
      </c>
      <c r="O97" s="111"/>
      <c r="P97" s="117"/>
      <c r="Q97" s="106"/>
      <c r="R97" s="106" t="s">
        <v>69</v>
      </c>
      <c r="S97" s="106"/>
      <c r="T97" s="118"/>
      <c r="U97" s="106"/>
      <c r="V97" s="106"/>
      <c r="W97" s="106"/>
      <c r="X97" s="106" t="s">
        <v>842</v>
      </c>
    </row>
    <row r="98" spans="1:24" ht="75" x14ac:dyDescent="0.25">
      <c r="A98" s="106" t="s">
        <v>79</v>
      </c>
      <c r="B98" s="107" t="s">
        <v>105</v>
      </c>
      <c r="C98" s="108" t="s">
        <v>92</v>
      </c>
      <c r="D98" s="106" t="s">
        <v>868</v>
      </c>
      <c r="E98" s="108" t="s">
        <v>62</v>
      </c>
      <c r="F98" s="108" t="s">
        <v>67</v>
      </c>
      <c r="G98" s="106" t="s">
        <v>869</v>
      </c>
      <c r="H98" s="106" t="s">
        <v>245</v>
      </c>
      <c r="I98" s="106" t="s">
        <v>110</v>
      </c>
      <c r="J98" s="106" t="s">
        <v>107</v>
      </c>
      <c r="K98" s="106" t="s">
        <v>608</v>
      </c>
      <c r="L98" s="106">
        <v>30</v>
      </c>
      <c r="M98" s="114" t="s">
        <v>870</v>
      </c>
      <c r="N98" s="106" t="s">
        <v>871</v>
      </c>
      <c r="O98" s="111"/>
      <c r="P98" s="117"/>
      <c r="Q98" s="106"/>
      <c r="R98" s="106" t="s">
        <v>69</v>
      </c>
      <c r="S98" s="106"/>
      <c r="T98" s="118"/>
      <c r="U98" s="106"/>
      <c r="V98" s="106"/>
      <c r="W98" s="106"/>
      <c r="X98" s="106" t="s">
        <v>842</v>
      </c>
    </row>
    <row r="99" spans="1:24" ht="75" x14ac:dyDescent="0.25">
      <c r="A99" s="106" t="s">
        <v>79</v>
      </c>
      <c r="B99" s="107" t="s">
        <v>105</v>
      </c>
      <c r="C99" s="108" t="s">
        <v>45</v>
      </c>
      <c r="D99" s="106" t="s">
        <v>612</v>
      </c>
      <c r="E99" s="108" t="s">
        <v>41</v>
      </c>
      <c r="F99" s="108" t="s">
        <v>67</v>
      </c>
      <c r="G99" s="106" t="s">
        <v>872</v>
      </c>
      <c r="H99" s="106" t="s">
        <v>865</v>
      </c>
      <c r="I99" s="106" t="s">
        <v>110</v>
      </c>
      <c r="J99" s="106" t="s">
        <v>107</v>
      </c>
      <c r="K99" s="106" t="s">
        <v>609</v>
      </c>
      <c r="L99" s="106">
        <v>30</v>
      </c>
      <c r="M99" s="114" t="s">
        <v>873</v>
      </c>
      <c r="N99" s="106" t="s">
        <v>874</v>
      </c>
      <c r="O99" s="111"/>
      <c r="P99" s="117"/>
      <c r="Q99" s="106"/>
      <c r="R99" s="106" t="s">
        <v>69</v>
      </c>
      <c r="S99" s="120" t="s">
        <v>875</v>
      </c>
      <c r="T99" s="118"/>
      <c r="U99" s="106"/>
      <c r="V99" s="106"/>
      <c r="W99" s="106"/>
      <c r="X99" s="106"/>
    </row>
    <row r="100" spans="1:24" ht="75" x14ac:dyDescent="0.25">
      <c r="A100" s="106" t="s">
        <v>79</v>
      </c>
      <c r="B100" s="107" t="s">
        <v>105</v>
      </c>
      <c r="C100" s="108" t="s">
        <v>49</v>
      </c>
      <c r="D100" s="106" t="s">
        <v>876</v>
      </c>
      <c r="E100" s="108" t="s">
        <v>64</v>
      </c>
      <c r="F100" s="108" t="s">
        <v>67</v>
      </c>
      <c r="G100" s="106" t="s">
        <v>877</v>
      </c>
      <c r="H100" s="106" t="s">
        <v>245</v>
      </c>
      <c r="I100" s="106" t="s">
        <v>110</v>
      </c>
      <c r="J100" s="106" t="s">
        <v>107</v>
      </c>
      <c r="K100" s="106" t="s">
        <v>608</v>
      </c>
      <c r="L100" s="106">
        <v>30</v>
      </c>
      <c r="M100" s="114" t="s">
        <v>878</v>
      </c>
      <c r="N100" s="106" t="s">
        <v>879</v>
      </c>
      <c r="O100" s="111"/>
      <c r="P100" s="117"/>
      <c r="Q100" s="106"/>
      <c r="R100" s="106" t="s">
        <v>69</v>
      </c>
      <c r="S100" s="106"/>
      <c r="T100" s="118"/>
      <c r="U100" s="106"/>
      <c r="V100" s="106"/>
      <c r="W100" s="106"/>
      <c r="X100" s="106" t="s">
        <v>842</v>
      </c>
    </row>
    <row r="101" spans="1:24" ht="75" x14ac:dyDescent="0.25">
      <c r="A101" s="106" t="s">
        <v>79</v>
      </c>
      <c r="B101" s="107" t="s">
        <v>105</v>
      </c>
      <c r="C101" s="108" t="s">
        <v>44</v>
      </c>
      <c r="D101" s="106" t="s">
        <v>177</v>
      </c>
      <c r="E101" s="108" t="s">
        <v>62</v>
      </c>
      <c r="F101" s="108" t="s">
        <v>67</v>
      </c>
      <c r="G101" s="106" t="s">
        <v>880</v>
      </c>
      <c r="H101" s="106" t="s">
        <v>280</v>
      </c>
      <c r="I101" s="106" t="s">
        <v>281</v>
      </c>
      <c r="J101" s="106" t="s">
        <v>107</v>
      </c>
      <c r="K101" s="106" t="s">
        <v>608</v>
      </c>
      <c r="L101" s="106">
        <v>30</v>
      </c>
      <c r="M101" s="114" t="s">
        <v>881</v>
      </c>
      <c r="N101" s="106" t="s">
        <v>882</v>
      </c>
      <c r="O101" s="111"/>
      <c r="P101" s="117"/>
      <c r="Q101" s="106"/>
      <c r="R101" s="106" t="s">
        <v>69</v>
      </c>
      <c r="S101" s="106"/>
      <c r="T101" s="118"/>
      <c r="U101" s="106"/>
      <c r="V101" s="106"/>
      <c r="W101" s="106"/>
      <c r="X101" s="106" t="s">
        <v>842</v>
      </c>
    </row>
    <row r="102" spans="1:24" ht="75" x14ac:dyDescent="0.25">
      <c r="A102" s="106" t="s">
        <v>79</v>
      </c>
      <c r="B102" s="107" t="s">
        <v>105</v>
      </c>
      <c r="C102" s="108" t="s">
        <v>49</v>
      </c>
      <c r="D102" s="106" t="s">
        <v>883</v>
      </c>
      <c r="E102" s="108" t="s">
        <v>41</v>
      </c>
      <c r="F102" s="108" t="s">
        <v>56</v>
      </c>
      <c r="G102" s="106" t="s">
        <v>884</v>
      </c>
      <c r="H102" s="106" t="s">
        <v>377</v>
      </c>
      <c r="I102" s="106" t="s">
        <v>110</v>
      </c>
      <c r="J102" s="106" t="s">
        <v>107</v>
      </c>
      <c r="K102" s="106" t="s">
        <v>608</v>
      </c>
      <c r="L102" s="106">
        <v>30</v>
      </c>
      <c r="M102" s="114" t="s">
        <v>885</v>
      </c>
      <c r="N102" s="106" t="s">
        <v>886</v>
      </c>
      <c r="O102" s="111"/>
      <c r="P102" s="117"/>
      <c r="Q102" s="106"/>
      <c r="R102" s="106" t="s">
        <v>69</v>
      </c>
      <c r="S102" s="106"/>
      <c r="T102" s="118"/>
      <c r="U102" s="106"/>
      <c r="V102" s="106"/>
      <c r="W102" s="106"/>
      <c r="X102" s="106" t="s">
        <v>842</v>
      </c>
    </row>
    <row r="103" spans="1:24" ht="150" x14ac:dyDescent="0.25">
      <c r="A103" s="106" t="s">
        <v>79</v>
      </c>
      <c r="B103" s="107" t="s">
        <v>106</v>
      </c>
      <c r="C103" s="108" t="s">
        <v>54</v>
      </c>
      <c r="D103" s="106" t="s">
        <v>887</v>
      </c>
      <c r="E103" s="108" t="s">
        <v>41</v>
      </c>
      <c r="F103" s="108" t="s">
        <v>56</v>
      </c>
      <c r="G103" s="106" t="s">
        <v>915</v>
      </c>
      <c r="H103" s="106" t="s">
        <v>259</v>
      </c>
      <c r="I103" s="106" t="s">
        <v>110</v>
      </c>
      <c r="J103" s="106" t="s">
        <v>107</v>
      </c>
      <c r="K103" s="106" t="s">
        <v>609</v>
      </c>
      <c r="L103" s="106">
        <v>30</v>
      </c>
      <c r="M103" s="114" t="s">
        <v>888</v>
      </c>
      <c r="N103" s="106" t="s">
        <v>889</v>
      </c>
      <c r="O103" s="111"/>
      <c r="P103" s="117"/>
      <c r="Q103" s="106"/>
      <c r="R103" s="106" t="s">
        <v>69</v>
      </c>
      <c r="S103" s="106"/>
      <c r="T103" s="118"/>
      <c r="U103" s="106"/>
      <c r="V103" s="106"/>
      <c r="W103" s="106"/>
      <c r="X103" s="106" t="s">
        <v>890</v>
      </c>
    </row>
    <row r="104" spans="1:24" ht="75" x14ac:dyDescent="0.25">
      <c r="A104" s="106" t="s">
        <v>79</v>
      </c>
      <c r="B104" s="107" t="s">
        <v>105</v>
      </c>
      <c r="C104" s="108" t="s">
        <v>50</v>
      </c>
      <c r="D104" s="106" t="s">
        <v>891</v>
      </c>
      <c r="E104" s="108" t="s">
        <v>62</v>
      </c>
      <c r="F104" s="108" t="s">
        <v>67</v>
      </c>
      <c r="G104" s="106" t="s">
        <v>390</v>
      </c>
      <c r="H104" s="106" t="s">
        <v>259</v>
      </c>
      <c r="I104" s="106" t="s">
        <v>110</v>
      </c>
      <c r="J104" s="106" t="s">
        <v>107</v>
      </c>
      <c r="K104" s="106" t="s">
        <v>608</v>
      </c>
      <c r="L104" s="106">
        <v>30</v>
      </c>
      <c r="M104" s="114" t="s">
        <v>892</v>
      </c>
      <c r="N104" s="106" t="s">
        <v>893</v>
      </c>
      <c r="O104" s="111"/>
      <c r="P104" s="117"/>
      <c r="Q104" s="106"/>
      <c r="R104" s="106" t="s">
        <v>69</v>
      </c>
      <c r="S104" s="106"/>
      <c r="T104" s="118"/>
      <c r="U104" s="106"/>
      <c r="V104" s="106"/>
      <c r="W104" s="106"/>
      <c r="X104" s="106" t="s">
        <v>890</v>
      </c>
    </row>
    <row r="105" spans="1:24" ht="75" x14ac:dyDescent="0.25">
      <c r="A105" s="106" t="s">
        <v>79</v>
      </c>
      <c r="B105" s="107" t="s">
        <v>105</v>
      </c>
      <c r="C105" s="108" t="s">
        <v>72</v>
      </c>
      <c r="D105" s="106" t="s">
        <v>613</v>
      </c>
      <c r="E105" s="108" t="s">
        <v>62</v>
      </c>
      <c r="F105" s="108" t="s">
        <v>67</v>
      </c>
      <c r="G105" s="106" t="s">
        <v>894</v>
      </c>
      <c r="H105" s="106" t="s">
        <v>297</v>
      </c>
      <c r="I105" s="106" t="s">
        <v>912</v>
      </c>
      <c r="J105" s="106" t="s">
        <v>107</v>
      </c>
      <c r="K105" s="106" t="s">
        <v>895</v>
      </c>
      <c r="L105" s="106">
        <v>35</v>
      </c>
      <c r="M105" s="114" t="s">
        <v>896</v>
      </c>
      <c r="N105" s="106" t="s">
        <v>897</v>
      </c>
      <c r="O105" s="111"/>
      <c r="P105" s="117"/>
      <c r="Q105" s="106"/>
      <c r="R105" s="106" t="s">
        <v>69</v>
      </c>
      <c r="S105" s="106"/>
      <c r="T105" s="118"/>
      <c r="U105" s="106"/>
      <c r="V105" s="106"/>
      <c r="W105" s="106"/>
      <c r="X105" s="106" t="s">
        <v>890</v>
      </c>
    </row>
    <row r="106" spans="1:24" ht="75" x14ac:dyDescent="0.25">
      <c r="A106" s="106" t="s">
        <v>79</v>
      </c>
      <c r="B106" s="107" t="s">
        <v>105</v>
      </c>
      <c r="C106" s="108" t="s">
        <v>45</v>
      </c>
      <c r="D106" s="106" t="s">
        <v>883</v>
      </c>
      <c r="E106" s="108" t="s">
        <v>64</v>
      </c>
      <c r="F106" s="108" t="s">
        <v>67</v>
      </c>
      <c r="G106" s="106" t="s">
        <v>898</v>
      </c>
      <c r="H106" s="106" t="s">
        <v>259</v>
      </c>
      <c r="I106" s="106" t="s">
        <v>110</v>
      </c>
      <c r="J106" s="106" t="s">
        <v>107</v>
      </c>
      <c r="K106" s="106" t="s">
        <v>608</v>
      </c>
      <c r="L106" s="106">
        <v>30</v>
      </c>
      <c r="M106" s="114" t="s">
        <v>899</v>
      </c>
      <c r="N106" s="106" t="s">
        <v>900</v>
      </c>
      <c r="O106" s="111"/>
      <c r="P106" s="117"/>
      <c r="Q106" s="106"/>
      <c r="R106" s="106" t="s">
        <v>69</v>
      </c>
      <c r="S106" s="106"/>
      <c r="T106" s="118"/>
      <c r="U106" s="106"/>
      <c r="V106" s="106"/>
      <c r="W106" s="106"/>
      <c r="X106" s="106" t="s">
        <v>890</v>
      </c>
    </row>
    <row r="107" spans="1:24" ht="75" x14ac:dyDescent="0.25">
      <c r="A107" s="106" t="s">
        <v>79</v>
      </c>
      <c r="B107" s="107" t="s">
        <v>105</v>
      </c>
      <c r="C107" s="108" t="s">
        <v>43</v>
      </c>
      <c r="D107" s="106" t="s">
        <v>901</v>
      </c>
      <c r="E107" s="108" t="s">
        <v>41</v>
      </c>
      <c r="F107" s="108" t="s">
        <v>67</v>
      </c>
      <c r="G107" s="106" t="s">
        <v>902</v>
      </c>
      <c r="H107" s="106" t="s">
        <v>245</v>
      </c>
      <c r="I107" s="106" t="s">
        <v>110</v>
      </c>
      <c r="J107" s="106" t="s">
        <v>107</v>
      </c>
      <c r="K107" s="106" t="s">
        <v>610</v>
      </c>
      <c r="L107" s="106">
        <v>20</v>
      </c>
      <c r="M107" s="114" t="s">
        <v>903</v>
      </c>
      <c r="N107" s="106" t="s">
        <v>904</v>
      </c>
      <c r="O107" s="111"/>
      <c r="P107" s="117"/>
      <c r="Q107" s="106"/>
      <c r="R107" s="106" t="s">
        <v>69</v>
      </c>
      <c r="S107" s="106"/>
      <c r="T107" s="118"/>
      <c r="U107" s="106"/>
      <c r="V107" s="106"/>
      <c r="W107" s="106"/>
      <c r="X107" s="106" t="s">
        <v>890</v>
      </c>
    </row>
    <row r="108" spans="1:24" ht="75" x14ac:dyDescent="0.25">
      <c r="A108" s="106" t="s">
        <v>79</v>
      </c>
      <c r="B108" s="107" t="s">
        <v>105</v>
      </c>
      <c r="C108" s="108" t="s">
        <v>49</v>
      </c>
      <c r="D108" s="106" t="s">
        <v>905</v>
      </c>
      <c r="E108" s="108" t="s">
        <v>41</v>
      </c>
      <c r="F108" s="108" t="s">
        <v>56</v>
      </c>
      <c r="G108" s="106" t="s">
        <v>906</v>
      </c>
      <c r="H108" s="106" t="s">
        <v>245</v>
      </c>
      <c r="I108" s="106" t="s">
        <v>110</v>
      </c>
      <c r="J108" s="106" t="s">
        <v>107</v>
      </c>
      <c r="K108" s="106" t="s">
        <v>608</v>
      </c>
      <c r="L108" s="106">
        <v>30</v>
      </c>
      <c r="M108" s="114" t="s">
        <v>907</v>
      </c>
      <c r="N108" s="106" t="s">
        <v>908</v>
      </c>
      <c r="O108" s="111"/>
      <c r="P108" s="117"/>
      <c r="Q108" s="106"/>
      <c r="R108" s="106" t="s">
        <v>69</v>
      </c>
      <c r="S108" s="106"/>
      <c r="T108" s="118"/>
      <c r="U108" s="106"/>
      <c r="V108" s="106"/>
      <c r="W108" s="106"/>
      <c r="X108" s="106" t="s">
        <v>890</v>
      </c>
    </row>
    <row r="109" spans="1:24" ht="60" x14ac:dyDescent="0.25">
      <c r="A109" s="106" t="s">
        <v>79</v>
      </c>
      <c r="B109" s="107" t="s">
        <v>105</v>
      </c>
      <c r="C109" s="108" t="s">
        <v>99</v>
      </c>
      <c r="D109" s="106" t="s">
        <v>229</v>
      </c>
      <c r="E109" s="108" t="s">
        <v>62</v>
      </c>
      <c r="F109" s="108" t="s">
        <v>67</v>
      </c>
      <c r="G109" s="106" t="s">
        <v>909</v>
      </c>
      <c r="H109" s="106" t="s">
        <v>377</v>
      </c>
      <c r="I109" s="106" t="s">
        <v>912</v>
      </c>
      <c r="J109" s="106" t="s">
        <v>107</v>
      </c>
      <c r="K109" s="106" t="s">
        <v>895</v>
      </c>
      <c r="L109" s="106">
        <v>35</v>
      </c>
      <c r="M109" s="114" t="s">
        <v>910</v>
      </c>
      <c r="N109" s="106" t="s">
        <v>911</v>
      </c>
      <c r="O109" s="111"/>
      <c r="P109" s="117"/>
      <c r="Q109" s="106"/>
      <c r="R109" s="106" t="s">
        <v>69</v>
      </c>
      <c r="S109" s="106"/>
      <c r="T109" s="118"/>
      <c r="U109" s="106"/>
      <c r="V109" s="106"/>
      <c r="W109" s="106"/>
      <c r="X109" s="106"/>
    </row>
    <row r="1046658" spans="22:23" x14ac:dyDescent="0.25">
      <c r="V1046658" s="35" t="s">
        <v>25</v>
      </c>
      <c r="W1046658" s="35" t="s">
        <v>24</v>
      </c>
    </row>
  </sheetData>
  <autoFilter ref="A1:Y109">
    <sortState ref="A2:Y134">
      <sortCondition sortBy="cellColor" ref="A1:A134" dxfId="194"/>
    </sortState>
  </autoFilter>
  <dataConsolidate/>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Hoja1!$G$3:$G$4</xm:f>
          </x14:formula1>
          <xm:sqref>A77 A2:A54</xm:sqref>
        </x14:dataValidation>
        <x14:dataValidation type="list" allowBlank="1" showInputMessage="1" showErrorMessage="1">
          <x14:formula1>
            <xm:f>Hoja1!$H$3:$H$6</xm:f>
          </x14:formula1>
          <xm:sqref>B77 B103 B58 B2:B54</xm:sqref>
        </x14:dataValidation>
        <x14:dataValidation type="list" allowBlank="1" showInputMessage="1" showErrorMessage="1">
          <x14:formula1>
            <xm:f>Hoja1!$I$3:$I$9</xm:f>
          </x14:formula1>
          <xm:sqref>I47:I48 I50:I51 I53 I65:I67 I83:I86 I91 I22:I23 I13:I20 I2:I11 I25:I35 I37:I45 I55:I63 I69:I71 I73:I77 I80:I81 I88:I89 I94 I96:I100 I102:I104 I106:I108</xm:sqref>
        </x14:dataValidation>
        <x14:dataValidation type="list" allowBlank="1" showInputMessage="1" showErrorMessage="1">
          <x14:formula1>
            <xm:f>'C:\Users\admin\Downloads\[PQRSD NOVIEMBRE 2021-2 Final para trabajar (3)  leidy.xlsx]Hoja1'!#REF!</xm:f>
          </x14:formula1>
          <xm:sqref>B78:B102 J55:J109 I72 I78:I79 E55:F109 A78:A109 A58:A64 A65:B76 B59:B64 B104:B109 R55:R109 A55:B57 C55:C109 I87 I90</xm:sqref>
        </x14:dataValidation>
        <x14:dataValidation type="list" allowBlank="1" showInputMessage="1" showErrorMessage="1">
          <x14:formula1>
            <xm:f>Hoja1!$C$3:$C$7</xm:f>
          </x14:formula1>
          <xm:sqref>E2:E54</xm:sqref>
        </x14:dataValidation>
        <x14:dataValidation type="list" allowBlank="1" showInputMessage="1" showErrorMessage="1">
          <x14:formula1>
            <xm:f>Hoja1!$D$3:$D$9</xm:f>
          </x14:formula1>
          <xm:sqref>F2:F54</xm:sqref>
        </x14:dataValidation>
        <x14:dataValidation type="list" allowBlank="1" showInputMessage="1" showErrorMessage="1">
          <x14:formula1>
            <xm:f>Hoja1!$E$3:$E$6</xm:f>
          </x14:formula1>
          <xm:sqref>R2:R54</xm:sqref>
        </x14:dataValidation>
        <x14:dataValidation type="list" allowBlank="1" showInputMessage="1" showErrorMessage="1">
          <x14:formula1>
            <xm:f>Hoja1!$F$3:$F$5</xm:f>
          </x14:formula1>
          <xm:sqref>J2:J54</xm:sqref>
        </x14:dataValidation>
        <x14:dataValidation type="list" allowBlank="1" showInputMessage="1" showErrorMessage="1">
          <x14:formula1>
            <xm:f>Hoja1!$B$3:$B$36</xm:f>
          </x14:formula1>
          <xm:sqref>C2:C54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54"/>
  <sheetViews>
    <sheetView topLeftCell="A97" workbookViewId="0">
      <selection activeCell="D112" sqref="D112"/>
    </sheetView>
  </sheetViews>
  <sheetFormatPr baseColWidth="10" defaultRowHeight="15" x14ac:dyDescent="0.25"/>
  <cols>
    <col min="1" max="1" width="30.42578125" style="37" customWidth="1"/>
    <col min="2" max="2" width="31.85546875" style="37" customWidth="1"/>
    <col min="3" max="3" width="11.42578125" style="44"/>
    <col min="4" max="7" width="11.42578125" style="37"/>
    <col min="8" max="8" width="13.140625" style="37" bestFit="1" customWidth="1"/>
    <col min="9" max="16384" width="11.42578125" style="37"/>
  </cols>
  <sheetData>
    <row r="2" spans="1:3" ht="15.75" thickBot="1" x14ac:dyDescent="0.3"/>
    <row r="3" spans="1:3" x14ac:dyDescent="0.25">
      <c r="A3" s="2" t="s">
        <v>26</v>
      </c>
      <c r="B3" s="13" t="s">
        <v>27</v>
      </c>
      <c r="C3" s="47" t="s">
        <v>28</v>
      </c>
    </row>
    <row r="4" spans="1:3" x14ac:dyDescent="0.25">
      <c r="A4" s="38" t="s">
        <v>109</v>
      </c>
      <c r="B4" s="18">
        <v>7</v>
      </c>
      <c r="C4" s="3">
        <f>(7/148)</f>
        <v>4.72972972972973E-2</v>
      </c>
    </row>
    <row r="5" spans="1:3" ht="30" x14ac:dyDescent="0.25">
      <c r="A5" s="38" t="s">
        <v>108</v>
      </c>
      <c r="B5" s="18">
        <v>12</v>
      </c>
      <c r="C5" s="3">
        <f>(12/148)</f>
        <v>8.1081081081081086E-2</v>
      </c>
    </row>
    <row r="6" spans="1:3" ht="30" x14ac:dyDescent="0.25">
      <c r="A6" s="38" t="s">
        <v>107</v>
      </c>
      <c r="B6" s="18">
        <v>129</v>
      </c>
      <c r="C6" s="3">
        <f>(129/148)</f>
        <v>0.8716216216216216</v>
      </c>
    </row>
    <row r="7" spans="1:3" ht="15.75" thickBot="1" x14ac:dyDescent="0.3">
      <c r="A7" s="14" t="s">
        <v>29</v>
      </c>
      <c r="B7" s="15">
        <v>148</v>
      </c>
      <c r="C7" s="45">
        <f>SUM(C4:C6)</f>
        <v>1</v>
      </c>
    </row>
    <row r="15" spans="1:3" ht="15.75" thickBot="1" x14ac:dyDescent="0.3"/>
    <row r="16" spans="1:3" x14ac:dyDescent="0.25">
      <c r="A16" s="2" t="s">
        <v>26</v>
      </c>
      <c r="B16" s="13" t="s">
        <v>30</v>
      </c>
      <c r="C16" s="47" t="s">
        <v>28</v>
      </c>
    </row>
    <row r="17" spans="1:3" x14ac:dyDescent="0.25">
      <c r="A17" s="38" t="s">
        <v>31</v>
      </c>
      <c r="B17" s="54">
        <v>47</v>
      </c>
      <c r="C17" s="3">
        <f>(47/148)</f>
        <v>0.31756756756756754</v>
      </c>
    </row>
    <row r="18" spans="1:3" x14ac:dyDescent="0.25">
      <c r="A18" s="38" t="s">
        <v>69</v>
      </c>
      <c r="B18" s="54">
        <v>94</v>
      </c>
      <c r="C18" s="3">
        <f>(94/148)</f>
        <v>0.63513513513513509</v>
      </c>
    </row>
    <row r="19" spans="1:3" x14ac:dyDescent="0.25">
      <c r="A19" s="38" t="s">
        <v>68</v>
      </c>
      <c r="B19" s="54">
        <v>4</v>
      </c>
      <c r="C19" s="3">
        <f>(4/148)</f>
        <v>2.7027027027027029E-2</v>
      </c>
    </row>
    <row r="20" spans="1:3" x14ac:dyDescent="0.25">
      <c r="A20" s="38" t="s">
        <v>32</v>
      </c>
      <c r="B20" s="54">
        <v>3</v>
      </c>
      <c r="C20" s="3">
        <f>(3/148)</f>
        <v>2.0270270270270271E-2</v>
      </c>
    </row>
    <row r="21" spans="1:3" ht="15.75" thickBot="1" x14ac:dyDescent="0.3">
      <c r="A21" s="14" t="s">
        <v>29</v>
      </c>
      <c r="B21" s="15">
        <v>148</v>
      </c>
      <c r="C21" s="45">
        <f>SUM(C17:C20)</f>
        <v>0.99999999999999989</v>
      </c>
    </row>
    <row r="22" spans="1:3" s="53" customFormat="1" x14ac:dyDescent="0.25">
      <c r="A22" s="50"/>
      <c r="B22" s="51"/>
      <c r="C22" s="52"/>
    </row>
    <row r="23" spans="1:3" s="53" customFormat="1" x14ac:dyDescent="0.25">
      <c r="A23" s="50"/>
      <c r="B23" s="51"/>
      <c r="C23" s="52"/>
    </row>
    <row r="24" spans="1:3" s="53" customFormat="1" x14ac:dyDescent="0.25">
      <c r="A24" s="50"/>
      <c r="B24" s="51"/>
      <c r="C24" s="52"/>
    </row>
    <row r="25" spans="1:3" s="53" customFormat="1" x14ac:dyDescent="0.25">
      <c r="A25" s="50"/>
      <c r="B25" s="51"/>
      <c r="C25" s="52"/>
    </row>
    <row r="26" spans="1:3" s="53" customFormat="1" x14ac:dyDescent="0.25">
      <c r="A26" s="50"/>
      <c r="B26" s="51"/>
      <c r="C26" s="52"/>
    </row>
    <row r="27" spans="1:3" s="53" customFormat="1" x14ac:dyDescent="0.25">
      <c r="A27" s="50"/>
      <c r="B27" s="51"/>
      <c r="C27" s="52"/>
    </row>
    <row r="28" spans="1:3" s="53" customFormat="1" x14ac:dyDescent="0.25">
      <c r="A28" s="50"/>
      <c r="B28" s="51"/>
      <c r="C28" s="52"/>
    </row>
    <row r="29" spans="1:3" s="53" customFormat="1" x14ac:dyDescent="0.25">
      <c r="A29" s="50"/>
      <c r="B29" s="51"/>
      <c r="C29" s="52"/>
    </row>
    <row r="31" spans="1:3" ht="15.75" thickBot="1" x14ac:dyDescent="0.3"/>
    <row r="32" spans="1:3" x14ac:dyDescent="0.25">
      <c r="A32" s="2" t="s">
        <v>33</v>
      </c>
      <c r="B32" s="13" t="s">
        <v>34</v>
      </c>
    </row>
    <row r="33" spans="1:9" x14ac:dyDescent="0.25">
      <c r="A33" s="16" t="s">
        <v>78</v>
      </c>
      <c r="B33" s="1">
        <v>133</v>
      </c>
    </row>
    <row r="34" spans="1:9" x14ac:dyDescent="0.25">
      <c r="A34" s="16" t="s">
        <v>118</v>
      </c>
      <c r="B34" s="1">
        <v>137</v>
      </c>
    </row>
    <row r="35" spans="1:9" x14ac:dyDescent="0.25">
      <c r="A35" s="16" t="s">
        <v>119</v>
      </c>
      <c r="B35" s="1">
        <v>148</v>
      </c>
    </row>
    <row r="36" spans="1:9" ht="15.75" thickBot="1" x14ac:dyDescent="0.3">
      <c r="A36" s="14" t="s">
        <v>35</v>
      </c>
      <c r="B36" s="15">
        <f>SUM(B33:B35)</f>
        <v>418</v>
      </c>
      <c r="C36" s="48"/>
    </row>
    <row r="37" spans="1:9" x14ac:dyDescent="0.25">
      <c r="F37" s="49"/>
      <c r="G37" s="49"/>
      <c r="H37" s="49"/>
      <c r="I37" s="49"/>
    </row>
    <row r="38" spans="1:9" x14ac:dyDescent="0.25">
      <c r="F38" s="49"/>
      <c r="G38" s="49"/>
      <c r="H38" s="49"/>
      <c r="I38" s="49"/>
    </row>
    <row r="39" spans="1:9" x14ac:dyDescent="0.25">
      <c r="F39" s="49"/>
      <c r="G39" s="49"/>
      <c r="H39" s="49"/>
      <c r="I39" s="49"/>
    </row>
    <row r="40" spans="1:9" x14ac:dyDescent="0.25">
      <c r="F40" s="49"/>
      <c r="G40" s="49"/>
      <c r="H40" s="49"/>
      <c r="I40" s="49"/>
    </row>
    <row r="41" spans="1:9" x14ac:dyDescent="0.25">
      <c r="F41" s="49"/>
      <c r="G41" s="49"/>
      <c r="H41" s="49"/>
      <c r="I41" s="49"/>
    </row>
    <row r="42" spans="1:9" x14ac:dyDescent="0.25">
      <c r="F42" s="49"/>
      <c r="G42" s="49"/>
      <c r="H42" s="49"/>
      <c r="I42" s="49"/>
    </row>
    <row r="43" spans="1:9" x14ac:dyDescent="0.25">
      <c r="F43" s="49"/>
      <c r="G43" s="49"/>
      <c r="H43" s="49"/>
      <c r="I43" s="49"/>
    </row>
    <row r="44" spans="1:9" x14ac:dyDescent="0.25">
      <c r="F44" s="49"/>
      <c r="G44" s="49"/>
      <c r="H44" s="49"/>
      <c r="I44" s="49"/>
    </row>
    <row r="45" spans="1:9" x14ac:dyDescent="0.25">
      <c r="F45" s="49"/>
      <c r="G45" s="49"/>
      <c r="H45" s="49"/>
      <c r="I45" s="49"/>
    </row>
    <row r="46" spans="1:9" x14ac:dyDescent="0.25">
      <c r="F46" s="49"/>
      <c r="G46" s="49"/>
      <c r="H46" s="49"/>
      <c r="I46" s="49"/>
    </row>
    <row r="48" spans="1:9" ht="15.75" thickBot="1" x14ac:dyDescent="0.3"/>
    <row r="49" spans="1:3" x14ac:dyDescent="0.25">
      <c r="A49" s="2" t="s">
        <v>26</v>
      </c>
      <c r="B49" s="13" t="s">
        <v>36</v>
      </c>
      <c r="C49" s="47" t="s">
        <v>28</v>
      </c>
    </row>
    <row r="50" spans="1:3" ht="30" x14ac:dyDescent="0.25">
      <c r="A50" s="38" t="s">
        <v>83</v>
      </c>
      <c r="B50" s="54">
        <v>21</v>
      </c>
      <c r="C50" s="55">
        <f>(21/148)</f>
        <v>0.14189189189189189</v>
      </c>
    </row>
    <row r="51" spans="1:3" x14ac:dyDescent="0.25">
      <c r="A51" s="38" t="s">
        <v>81</v>
      </c>
      <c r="B51" s="54">
        <v>103</v>
      </c>
      <c r="C51" s="55">
        <f>(103/148)</f>
        <v>0.69594594594594594</v>
      </c>
    </row>
    <row r="52" spans="1:3" ht="30" x14ac:dyDescent="0.25">
      <c r="A52" s="38" t="s">
        <v>82</v>
      </c>
      <c r="B52" s="54">
        <v>10</v>
      </c>
      <c r="C52" s="55">
        <f>(10/148)</f>
        <v>6.7567567567567571E-2</v>
      </c>
    </row>
    <row r="53" spans="1:3" x14ac:dyDescent="0.25">
      <c r="A53" s="38" t="s">
        <v>80</v>
      </c>
      <c r="B53" s="18">
        <v>14</v>
      </c>
      <c r="C53" s="3">
        <f>(14/148)</f>
        <v>9.45945945945946E-2</v>
      </c>
    </row>
    <row r="54" spans="1:3" ht="15.75" thickBot="1" x14ac:dyDescent="0.3">
      <c r="A54" s="14" t="s">
        <v>29</v>
      </c>
      <c r="B54" s="15">
        <v>148</v>
      </c>
      <c r="C54" s="45">
        <f>SUM(C50:C53)</f>
        <v>1</v>
      </c>
    </row>
    <row r="55" spans="1:3" s="53" customFormat="1" x14ac:dyDescent="0.25">
      <c r="A55" s="50"/>
      <c r="B55" s="51"/>
      <c r="C55" s="52"/>
    </row>
    <row r="56" spans="1:3" s="53" customFormat="1" x14ac:dyDescent="0.25">
      <c r="A56" s="50"/>
      <c r="B56" s="51"/>
      <c r="C56" s="52"/>
    </row>
    <row r="57" spans="1:3" s="53" customFormat="1" x14ac:dyDescent="0.25">
      <c r="A57" s="50"/>
      <c r="B57" s="51"/>
      <c r="C57" s="52"/>
    </row>
    <row r="58" spans="1:3" s="53" customFormat="1" x14ac:dyDescent="0.25">
      <c r="A58" s="50"/>
      <c r="B58" s="51"/>
      <c r="C58" s="52"/>
    </row>
    <row r="59" spans="1:3" s="53" customFormat="1" x14ac:dyDescent="0.25">
      <c r="A59" s="50"/>
      <c r="B59" s="51"/>
      <c r="C59" s="52"/>
    </row>
    <row r="60" spans="1:3" ht="14.25" customHeight="1" x14ac:dyDescent="0.25"/>
    <row r="61" spans="1:3" ht="15.75" thickBot="1" x14ac:dyDescent="0.3"/>
    <row r="62" spans="1:3" x14ac:dyDescent="0.25">
      <c r="A62" s="2" t="s">
        <v>26</v>
      </c>
      <c r="B62" s="13" t="s">
        <v>38</v>
      </c>
      <c r="C62" s="47" t="s">
        <v>28</v>
      </c>
    </row>
    <row r="63" spans="1:3" ht="15.75" thickBot="1" x14ac:dyDescent="0.3">
      <c r="A63" s="41" t="s">
        <v>79</v>
      </c>
      <c r="B63" s="42">
        <v>148</v>
      </c>
      <c r="C63" s="46">
        <f>(148/148)</f>
        <v>1</v>
      </c>
    </row>
    <row r="64" spans="1:3" ht="15.75" thickBot="1" x14ac:dyDescent="0.3">
      <c r="A64" s="39" t="s">
        <v>29</v>
      </c>
      <c r="B64" s="40">
        <v>148</v>
      </c>
      <c r="C64" s="45">
        <f>SUM(C63)</f>
        <v>1</v>
      </c>
    </row>
    <row r="65" spans="1:3" s="53" customFormat="1" x14ac:dyDescent="0.25">
      <c r="A65" s="50"/>
      <c r="B65" s="51"/>
      <c r="C65" s="52"/>
    </row>
    <row r="66" spans="1:3" s="53" customFormat="1" x14ac:dyDescent="0.25">
      <c r="A66" s="50"/>
      <c r="B66" s="51"/>
      <c r="C66" s="52"/>
    </row>
    <row r="67" spans="1:3" s="53" customFormat="1" x14ac:dyDescent="0.25">
      <c r="A67" s="50"/>
      <c r="B67" s="51"/>
      <c r="C67" s="52"/>
    </row>
    <row r="68" spans="1:3" s="53" customFormat="1" x14ac:dyDescent="0.25">
      <c r="A68" s="50"/>
      <c r="B68" s="51"/>
      <c r="C68" s="52"/>
    </row>
    <row r="69" spans="1:3" s="53" customFormat="1" x14ac:dyDescent="0.25">
      <c r="A69" s="50"/>
      <c r="B69" s="51"/>
      <c r="C69" s="52"/>
    </row>
    <row r="70" spans="1:3" s="53" customFormat="1" x14ac:dyDescent="0.25">
      <c r="A70" s="50"/>
      <c r="B70" s="51"/>
      <c r="C70" s="52"/>
    </row>
    <row r="71" spans="1:3" s="53" customFormat="1" x14ac:dyDescent="0.25">
      <c r="A71" s="50"/>
      <c r="B71" s="51"/>
      <c r="C71" s="52"/>
    </row>
    <row r="72" spans="1:3" s="53" customFormat="1" x14ac:dyDescent="0.25">
      <c r="A72" s="50"/>
      <c r="B72" s="51"/>
      <c r="C72" s="52"/>
    </row>
    <row r="74" spans="1:3" ht="15.75" thickBot="1" x14ac:dyDescent="0.3"/>
    <row r="75" spans="1:3" ht="30" x14ac:dyDescent="0.25">
      <c r="A75" s="2" t="s">
        <v>26</v>
      </c>
      <c r="B75" s="13" t="s">
        <v>39</v>
      </c>
      <c r="C75" s="47" t="s">
        <v>28</v>
      </c>
    </row>
    <row r="76" spans="1:3" x14ac:dyDescent="0.25">
      <c r="A76" s="38" t="s">
        <v>62</v>
      </c>
      <c r="B76" s="54">
        <v>64</v>
      </c>
      <c r="C76" s="55">
        <f>(64/148)</f>
        <v>0.43243243243243246</v>
      </c>
    </row>
    <row r="77" spans="1:3" x14ac:dyDescent="0.25">
      <c r="A77" s="38" t="s">
        <v>64</v>
      </c>
      <c r="B77" s="54">
        <v>17</v>
      </c>
      <c r="C77" s="55">
        <f>(17/148)</f>
        <v>0.11486486486486487</v>
      </c>
    </row>
    <row r="78" spans="1:3" x14ac:dyDescent="0.25">
      <c r="A78" s="38" t="s">
        <v>40</v>
      </c>
      <c r="B78" s="54">
        <v>26</v>
      </c>
      <c r="C78" s="55">
        <f>(26/148)</f>
        <v>0.17567567567567569</v>
      </c>
    </row>
    <row r="79" spans="1:3" x14ac:dyDescent="0.25">
      <c r="A79" s="38" t="s">
        <v>61</v>
      </c>
      <c r="B79" s="54">
        <v>5</v>
      </c>
      <c r="C79" s="55">
        <f>(5/148)</f>
        <v>3.3783783783783786E-2</v>
      </c>
    </row>
    <row r="80" spans="1:3" x14ac:dyDescent="0.25">
      <c r="A80" s="38" t="s">
        <v>41</v>
      </c>
      <c r="B80" s="54">
        <v>36</v>
      </c>
      <c r="C80" s="55">
        <f>(36/148)</f>
        <v>0.24324324324324326</v>
      </c>
    </row>
    <row r="81" spans="1:3" ht="15.75" thickBot="1" x14ac:dyDescent="0.3">
      <c r="A81" s="14" t="s">
        <v>29</v>
      </c>
      <c r="B81" s="15">
        <v>148</v>
      </c>
      <c r="C81" s="45">
        <f>SUM(C76:C80)</f>
        <v>1</v>
      </c>
    </row>
    <row r="91" spans="1:3" ht="15.75" thickBot="1" x14ac:dyDescent="0.3"/>
    <row r="92" spans="1:3" x14ac:dyDescent="0.25">
      <c r="A92" s="2" t="s">
        <v>26</v>
      </c>
      <c r="B92" s="13" t="s">
        <v>42</v>
      </c>
      <c r="C92" s="47" t="s">
        <v>28</v>
      </c>
    </row>
    <row r="93" spans="1:3" x14ac:dyDescent="0.25">
      <c r="A93" s="38" t="s">
        <v>43</v>
      </c>
      <c r="B93" s="18">
        <v>14</v>
      </c>
      <c r="C93" s="46">
        <f>(14/148)</f>
        <v>9.45945945945946E-2</v>
      </c>
    </row>
    <row r="94" spans="1:3" x14ac:dyDescent="0.25">
      <c r="A94" s="38" t="s">
        <v>44</v>
      </c>
      <c r="B94" s="18">
        <v>5</v>
      </c>
      <c r="C94" s="46">
        <f>(5/148)</f>
        <v>3.3783783783783786E-2</v>
      </c>
    </row>
    <row r="95" spans="1:3" x14ac:dyDescent="0.25">
      <c r="A95" s="38" t="s">
        <v>45</v>
      </c>
      <c r="B95" s="18">
        <v>13</v>
      </c>
      <c r="C95" s="46">
        <f>(13/148)</f>
        <v>8.7837837837837843E-2</v>
      </c>
    </row>
    <row r="96" spans="1:3" x14ac:dyDescent="0.25">
      <c r="A96" s="38" t="s">
        <v>87</v>
      </c>
      <c r="B96" s="18">
        <v>5</v>
      </c>
      <c r="C96" s="46">
        <f>(5/148)</f>
        <v>3.3783783783783786E-2</v>
      </c>
    </row>
    <row r="97" spans="1:3" x14ac:dyDescent="0.25">
      <c r="A97" s="38" t="s">
        <v>46</v>
      </c>
      <c r="B97" s="18">
        <v>13</v>
      </c>
      <c r="C97" s="46">
        <f>(13/148)</f>
        <v>8.7837837837837843E-2</v>
      </c>
    </row>
    <row r="98" spans="1:3" x14ac:dyDescent="0.25">
      <c r="A98" s="38" t="s">
        <v>47</v>
      </c>
      <c r="B98" s="18">
        <v>4</v>
      </c>
      <c r="C98" s="46">
        <f>(4/148)</f>
        <v>2.7027027027027029E-2</v>
      </c>
    </row>
    <row r="99" spans="1:3" x14ac:dyDescent="0.25">
      <c r="A99" s="38" t="s">
        <v>88</v>
      </c>
      <c r="B99" s="18">
        <v>3</v>
      </c>
      <c r="C99" s="46">
        <f>(3/148)</f>
        <v>2.0270270270270271E-2</v>
      </c>
    </row>
    <row r="100" spans="1:3" x14ac:dyDescent="0.25">
      <c r="A100" s="38" t="s">
        <v>89</v>
      </c>
      <c r="B100" s="18">
        <v>7</v>
      </c>
      <c r="C100" s="46">
        <f>(7/148)</f>
        <v>4.72972972972973E-2</v>
      </c>
    </row>
    <row r="101" spans="1:3" x14ac:dyDescent="0.25">
      <c r="A101" s="38" t="s">
        <v>90</v>
      </c>
      <c r="B101" s="18">
        <v>5</v>
      </c>
      <c r="C101" s="46">
        <f>(5/148)</f>
        <v>3.3783783783783786E-2</v>
      </c>
    </row>
    <row r="102" spans="1:3" x14ac:dyDescent="0.25">
      <c r="A102" s="38" t="s">
        <v>48</v>
      </c>
      <c r="B102" s="18">
        <v>4</v>
      </c>
      <c r="C102" s="46">
        <f>(4/148)</f>
        <v>2.7027027027027029E-2</v>
      </c>
    </row>
    <row r="103" spans="1:3" x14ac:dyDescent="0.25">
      <c r="A103" s="38" t="s">
        <v>92</v>
      </c>
      <c r="B103" s="18">
        <v>1</v>
      </c>
      <c r="C103" s="46">
        <f>(1/148)</f>
        <v>6.7567567567567571E-3</v>
      </c>
    </row>
    <row r="104" spans="1:3" x14ac:dyDescent="0.25">
      <c r="A104" s="38" t="s">
        <v>49</v>
      </c>
      <c r="B104" s="18">
        <v>17</v>
      </c>
      <c r="C104" s="46">
        <f>(17/148)</f>
        <v>0.11486486486486487</v>
      </c>
    </row>
    <row r="105" spans="1:3" x14ac:dyDescent="0.25">
      <c r="A105" s="38" t="s">
        <v>94</v>
      </c>
      <c r="B105" s="18">
        <v>1</v>
      </c>
      <c r="C105" s="46">
        <f>(1/148)</f>
        <v>6.7567567567567571E-3</v>
      </c>
    </row>
    <row r="106" spans="1:3" x14ac:dyDescent="0.25">
      <c r="A106" s="38" t="s">
        <v>95</v>
      </c>
      <c r="B106" s="18">
        <v>1</v>
      </c>
      <c r="C106" s="46">
        <f>(1/148)</f>
        <v>6.7567567567567571E-3</v>
      </c>
    </row>
    <row r="107" spans="1:3" x14ac:dyDescent="0.25">
      <c r="A107" s="38" t="s">
        <v>96</v>
      </c>
      <c r="B107" s="18">
        <v>11</v>
      </c>
      <c r="C107" s="46">
        <f>(11/148)</f>
        <v>7.4324324324324328E-2</v>
      </c>
    </row>
    <row r="108" spans="1:3" x14ac:dyDescent="0.25">
      <c r="A108" s="38" t="s">
        <v>50</v>
      </c>
      <c r="B108" s="18">
        <v>3</v>
      </c>
      <c r="C108" s="46">
        <f>(3/148)</f>
        <v>2.0270270270270271E-2</v>
      </c>
    </row>
    <row r="109" spans="1:3" x14ac:dyDescent="0.25">
      <c r="A109" s="38" t="s">
        <v>51</v>
      </c>
      <c r="B109" s="18">
        <v>5</v>
      </c>
      <c r="C109" s="46">
        <f>(5/148)</f>
        <v>3.3783783783783786E-2</v>
      </c>
    </row>
    <row r="110" spans="1:3" x14ac:dyDescent="0.25">
      <c r="A110" s="38" t="s">
        <v>117</v>
      </c>
      <c r="B110" s="18">
        <v>6</v>
      </c>
      <c r="C110" s="46">
        <f>(6/148)</f>
        <v>4.0540540540540543E-2</v>
      </c>
    </row>
    <row r="111" spans="1:3" x14ac:dyDescent="0.25">
      <c r="A111" s="38" t="s">
        <v>52</v>
      </c>
      <c r="B111" s="18">
        <v>1</v>
      </c>
      <c r="C111" s="46">
        <f>(1/148)</f>
        <v>6.7567567567567571E-3</v>
      </c>
    </row>
    <row r="112" spans="1:3" x14ac:dyDescent="0.25">
      <c r="A112" s="38" t="s">
        <v>99</v>
      </c>
      <c r="B112" s="18">
        <v>1</v>
      </c>
      <c r="C112" s="46">
        <f>(1/148)</f>
        <v>6.7567567567567571E-3</v>
      </c>
    </row>
    <row r="113" spans="1:3" x14ac:dyDescent="0.25">
      <c r="A113" s="38" t="s">
        <v>72</v>
      </c>
      <c r="B113" s="18">
        <v>1</v>
      </c>
      <c r="C113" s="46">
        <f>(1/148)</f>
        <v>6.7567567567567571E-3</v>
      </c>
    </row>
    <row r="114" spans="1:3" x14ac:dyDescent="0.25">
      <c r="A114" s="38" t="s">
        <v>53</v>
      </c>
      <c r="B114" s="18">
        <v>12</v>
      </c>
      <c r="C114" s="46">
        <f>(12/148)</f>
        <v>8.1081081081081086E-2</v>
      </c>
    </row>
    <row r="115" spans="1:3" x14ac:dyDescent="0.25">
      <c r="A115" s="38" t="s">
        <v>101</v>
      </c>
      <c r="B115" s="18">
        <v>5</v>
      </c>
      <c r="C115" s="46">
        <f>(5/148)</f>
        <v>3.3783783783783786E-2</v>
      </c>
    </row>
    <row r="116" spans="1:3" x14ac:dyDescent="0.25">
      <c r="A116" s="38" t="s">
        <v>102</v>
      </c>
      <c r="B116" s="18">
        <v>5</v>
      </c>
      <c r="C116" s="46">
        <f>(5/148)</f>
        <v>3.3783783783783786E-2</v>
      </c>
    </row>
    <row r="117" spans="1:3" x14ac:dyDescent="0.25">
      <c r="A117" s="38" t="s">
        <v>54</v>
      </c>
      <c r="B117" s="18">
        <v>2</v>
      </c>
      <c r="C117" s="46">
        <f>(2/148)</f>
        <v>1.3513513513513514E-2</v>
      </c>
    </row>
    <row r="118" spans="1:3" x14ac:dyDescent="0.25">
      <c r="A118" s="38" t="s">
        <v>73</v>
      </c>
      <c r="B118" s="18">
        <v>3</v>
      </c>
      <c r="C118" s="46">
        <f>(3/148)</f>
        <v>2.0270270270270271E-2</v>
      </c>
    </row>
    <row r="119" spans="1:3" ht="15.75" thickBot="1" x14ac:dyDescent="0.3">
      <c r="A119" s="14" t="s">
        <v>29</v>
      </c>
      <c r="B119" s="15">
        <v>148</v>
      </c>
      <c r="C119" s="45">
        <f>SUM(C93:C118)</f>
        <v>1.0000000000000002</v>
      </c>
    </row>
    <row r="122" spans="1:3" x14ac:dyDescent="0.25">
      <c r="A122" s="43"/>
      <c r="B122" s="43"/>
    </row>
    <row r="125" spans="1:3" ht="15.75" thickBot="1" x14ac:dyDescent="0.3"/>
    <row r="126" spans="1:3" x14ac:dyDescent="0.25">
      <c r="A126" s="2" t="s">
        <v>26</v>
      </c>
      <c r="B126" s="13" t="s">
        <v>55</v>
      </c>
      <c r="C126" s="47" t="s">
        <v>28</v>
      </c>
    </row>
    <row r="127" spans="1:3" x14ac:dyDescent="0.25">
      <c r="A127" s="56" t="s">
        <v>56</v>
      </c>
      <c r="B127" s="54">
        <v>24</v>
      </c>
      <c r="C127" s="55">
        <f>(24/148)</f>
        <v>0.16216216216216217</v>
      </c>
    </row>
    <row r="128" spans="1:3" x14ac:dyDescent="0.25">
      <c r="A128" s="56" t="s">
        <v>57</v>
      </c>
      <c r="B128" s="54">
        <v>32</v>
      </c>
      <c r="C128" s="55">
        <f>(32/148)</f>
        <v>0.21621621621621623</v>
      </c>
    </row>
    <row r="129" spans="1:3" x14ac:dyDescent="0.25">
      <c r="A129" s="56" t="s">
        <v>66</v>
      </c>
      <c r="B129" s="54">
        <v>16</v>
      </c>
      <c r="C129" s="55">
        <f>(16/148)</f>
        <v>0.10810810810810811</v>
      </c>
    </row>
    <row r="130" spans="1:3" x14ac:dyDescent="0.25">
      <c r="A130" s="56" t="s">
        <v>58</v>
      </c>
      <c r="B130" s="54">
        <v>17</v>
      </c>
      <c r="C130" s="55">
        <f>(17/148)</f>
        <v>0.11486486486486487</v>
      </c>
    </row>
    <row r="131" spans="1:3" ht="30" x14ac:dyDescent="0.25">
      <c r="A131" s="56" t="s">
        <v>59</v>
      </c>
      <c r="B131" s="54">
        <v>12</v>
      </c>
      <c r="C131" s="55">
        <f>(12/148)</f>
        <v>8.1081081081081086E-2</v>
      </c>
    </row>
    <row r="132" spans="1:3" x14ac:dyDescent="0.25">
      <c r="A132" s="56" t="s">
        <v>67</v>
      </c>
      <c r="B132" s="54">
        <v>47</v>
      </c>
      <c r="C132" s="55">
        <f>(47/148)</f>
        <v>0.31756756756756754</v>
      </c>
    </row>
    <row r="133" spans="1:3" ht="15.75" thickBot="1" x14ac:dyDescent="0.3">
      <c r="A133" s="14" t="s">
        <v>29</v>
      </c>
      <c r="B133" s="15">
        <v>148</v>
      </c>
      <c r="C133" s="45">
        <f>SUM(C127:C132)</f>
        <v>1</v>
      </c>
    </row>
    <row r="134" spans="1:3" ht="15.75" thickBot="1" x14ac:dyDescent="0.3"/>
    <row r="135" spans="1:3" x14ac:dyDescent="0.25">
      <c r="A135" s="2" t="s">
        <v>26</v>
      </c>
      <c r="B135" s="13" t="s">
        <v>60</v>
      </c>
      <c r="C135" s="47" t="s">
        <v>28</v>
      </c>
    </row>
    <row r="136" spans="1:3" ht="30" x14ac:dyDescent="0.25">
      <c r="A136" s="17" t="s">
        <v>37</v>
      </c>
      <c r="B136" s="1">
        <v>14</v>
      </c>
    </row>
    <row r="137" spans="1:3" x14ac:dyDescent="0.25">
      <c r="A137" s="17" t="s">
        <v>75</v>
      </c>
      <c r="B137" s="1">
        <v>13</v>
      </c>
    </row>
    <row r="138" spans="1:3" ht="30" x14ac:dyDescent="0.25">
      <c r="A138" s="17" t="s">
        <v>76</v>
      </c>
      <c r="B138" s="1">
        <v>10</v>
      </c>
    </row>
    <row r="139" spans="1:3" x14ac:dyDescent="0.25">
      <c r="A139" s="17" t="s">
        <v>77</v>
      </c>
      <c r="B139" s="1">
        <v>5</v>
      </c>
    </row>
    <row r="140" spans="1:3" ht="15.75" thickBot="1" x14ac:dyDescent="0.3">
      <c r="A140" s="14" t="s">
        <v>29</v>
      </c>
      <c r="B140" s="15">
        <v>10</v>
      </c>
    </row>
    <row r="143" spans="1:3" ht="15.75" thickBot="1" x14ac:dyDescent="0.3"/>
    <row r="144" spans="1:3" x14ac:dyDescent="0.25">
      <c r="A144" s="2" t="s">
        <v>26</v>
      </c>
      <c r="B144" s="13" t="s">
        <v>38</v>
      </c>
      <c r="C144" s="47" t="s">
        <v>28</v>
      </c>
    </row>
    <row r="145" spans="1:3" ht="24" customHeight="1" x14ac:dyDescent="0.25">
      <c r="A145" s="17" t="s">
        <v>79</v>
      </c>
      <c r="B145" s="18">
        <v>148</v>
      </c>
      <c r="C145" s="3">
        <f>(148/148)</f>
        <v>1</v>
      </c>
    </row>
    <row r="146" spans="1:3" ht="15.75" thickBot="1" x14ac:dyDescent="0.3">
      <c r="A146" s="14" t="s">
        <v>29</v>
      </c>
      <c r="B146" s="15">
        <v>148</v>
      </c>
      <c r="C146" s="45">
        <f>SUM(C140:C145)</f>
        <v>1</v>
      </c>
    </row>
    <row r="149" spans="1:3" ht="15.75" thickBot="1" x14ac:dyDescent="0.3"/>
    <row r="150" spans="1:3" x14ac:dyDescent="0.25">
      <c r="A150" s="2" t="s">
        <v>26</v>
      </c>
      <c r="B150" s="13" t="s">
        <v>120</v>
      </c>
      <c r="C150" s="60" t="s">
        <v>28</v>
      </c>
    </row>
    <row r="151" spans="1:3" x14ac:dyDescent="0.25">
      <c r="A151" s="62" t="s">
        <v>105</v>
      </c>
      <c r="B151" s="63">
        <v>123</v>
      </c>
      <c r="C151" s="3">
        <f>(123/148)</f>
        <v>0.83108108108108103</v>
      </c>
    </row>
    <row r="152" spans="1:3" x14ac:dyDescent="0.25">
      <c r="A152" s="62" t="s">
        <v>106</v>
      </c>
      <c r="B152" s="63">
        <v>15</v>
      </c>
      <c r="C152" s="3">
        <f>(15/148)</f>
        <v>0.10135135135135136</v>
      </c>
    </row>
    <row r="153" spans="1:3" x14ac:dyDescent="0.25">
      <c r="A153" s="62" t="s">
        <v>70</v>
      </c>
      <c r="B153" s="63">
        <v>10</v>
      </c>
      <c r="C153" s="3">
        <f>(10/148)</f>
        <v>6.7567567567567571E-2</v>
      </c>
    </row>
    <row r="154" spans="1:3" ht="15.75" thickBot="1" x14ac:dyDescent="0.3">
      <c r="A154" s="14" t="s">
        <v>29</v>
      </c>
      <c r="B154" s="15">
        <v>148</v>
      </c>
      <c r="C154" s="61">
        <f>SUM(C151:C153)</f>
        <v>0.99999999999999989</v>
      </c>
    </row>
  </sheetData>
  <pageMargins left="0.7" right="0.7" top="0.75" bottom="0.75" header="0.3" footer="0.3"/>
  <pageSetup orientation="portrait" horizontalDpi="203" verticalDpi="203" r:id="rId1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7"/>
  <sheetViews>
    <sheetView workbookViewId="0">
      <selection activeCell="A3" sqref="A3:B7"/>
    </sheetView>
  </sheetViews>
  <sheetFormatPr baseColWidth="10" defaultRowHeight="15" x14ac:dyDescent="0.25"/>
  <cols>
    <col min="1" max="1" width="25.5703125" bestFit="1" customWidth="1"/>
    <col min="2" max="2" width="26.85546875" bestFit="1" customWidth="1"/>
  </cols>
  <sheetData>
    <row r="3" spans="1:2" x14ac:dyDescent="0.25">
      <c r="A3" s="57" t="s">
        <v>26</v>
      </c>
      <c r="B3" t="s">
        <v>120</v>
      </c>
    </row>
    <row r="4" spans="1:2" x14ac:dyDescent="0.25">
      <c r="A4" s="58" t="s">
        <v>105</v>
      </c>
      <c r="B4" s="59">
        <v>123</v>
      </c>
    </row>
    <row r="5" spans="1:2" x14ac:dyDescent="0.25">
      <c r="A5" s="58" t="s">
        <v>106</v>
      </c>
      <c r="B5" s="59">
        <v>15</v>
      </c>
    </row>
    <row r="6" spans="1:2" x14ac:dyDescent="0.25">
      <c r="A6" s="58" t="s">
        <v>70</v>
      </c>
      <c r="B6" s="59">
        <v>10</v>
      </c>
    </row>
    <row r="7" spans="1:2" x14ac:dyDescent="0.25">
      <c r="A7" s="58" t="s">
        <v>29</v>
      </c>
      <c r="B7" s="59">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6"/>
  <sheetViews>
    <sheetView topLeftCell="A5" workbookViewId="0">
      <selection activeCell="G5" sqref="G5"/>
    </sheetView>
  </sheetViews>
  <sheetFormatPr baseColWidth="10" defaultRowHeight="15" x14ac:dyDescent="0.25"/>
  <cols>
    <col min="2" max="2" width="23.42578125" bestFit="1" customWidth="1"/>
    <col min="3" max="3" width="17.140625" bestFit="1" customWidth="1"/>
    <col min="4" max="4" width="16.7109375" customWidth="1"/>
    <col min="5" max="5" width="14" bestFit="1" customWidth="1"/>
    <col min="6" max="6" width="16.85546875" bestFit="1" customWidth="1"/>
    <col min="7" max="7" width="15.42578125" customWidth="1"/>
    <col min="9" max="9" width="13.85546875" customWidth="1"/>
  </cols>
  <sheetData>
    <row r="2" spans="2:9" ht="30.75" thickBot="1" x14ac:dyDescent="0.3">
      <c r="B2" s="8" t="s">
        <v>84</v>
      </c>
      <c r="C2" s="6" t="s">
        <v>63</v>
      </c>
      <c r="D2" s="7" t="s">
        <v>65</v>
      </c>
      <c r="E2" s="8" t="s">
        <v>17</v>
      </c>
      <c r="F2" s="8" t="s">
        <v>9</v>
      </c>
      <c r="G2" s="7" t="s">
        <v>0</v>
      </c>
      <c r="H2" s="7" t="s">
        <v>104</v>
      </c>
      <c r="I2" s="7" t="s">
        <v>8</v>
      </c>
    </row>
    <row r="3" spans="2:9" ht="60.75" thickBot="1" x14ac:dyDescent="0.3">
      <c r="B3" s="29" t="s">
        <v>85</v>
      </c>
      <c r="C3" s="4" t="s">
        <v>41</v>
      </c>
      <c r="D3" s="4" t="s">
        <v>67</v>
      </c>
      <c r="E3" s="9" t="s">
        <v>32</v>
      </c>
      <c r="F3" s="31" t="s">
        <v>107</v>
      </c>
      <c r="G3" s="30" t="s">
        <v>79</v>
      </c>
      <c r="H3" s="4" t="s">
        <v>70</v>
      </c>
      <c r="I3" s="64" t="s">
        <v>115</v>
      </c>
    </row>
    <row r="4" spans="2:9" ht="45.75" thickBot="1" x14ac:dyDescent="0.3">
      <c r="B4" s="29" t="s">
        <v>43</v>
      </c>
      <c r="C4" s="4" t="s">
        <v>61</v>
      </c>
      <c r="D4" s="4" t="s">
        <v>56</v>
      </c>
      <c r="E4" s="11" t="s">
        <v>31</v>
      </c>
      <c r="F4" s="32" t="s">
        <v>108</v>
      </c>
      <c r="G4" s="30" t="s">
        <v>71</v>
      </c>
      <c r="H4" s="4" t="s">
        <v>105</v>
      </c>
      <c r="I4" s="5" t="s">
        <v>111</v>
      </c>
    </row>
    <row r="5" spans="2:9" ht="90.75" thickBot="1" x14ac:dyDescent="0.3">
      <c r="B5" s="29" t="s">
        <v>86</v>
      </c>
      <c r="C5" s="4" t="s">
        <v>40</v>
      </c>
      <c r="D5" s="4" t="s">
        <v>57</v>
      </c>
      <c r="E5" s="12" t="s">
        <v>68</v>
      </c>
      <c r="F5" s="33" t="s">
        <v>109</v>
      </c>
      <c r="H5" s="4" t="s">
        <v>106</v>
      </c>
      <c r="I5" s="64" t="s">
        <v>110</v>
      </c>
    </row>
    <row r="6" spans="2:9" ht="30" x14ac:dyDescent="0.25">
      <c r="B6" s="29" t="s">
        <v>44</v>
      </c>
      <c r="C6" s="4" t="s">
        <v>62</v>
      </c>
      <c r="D6" s="4" t="s">
        <v>66</v>
      </c>
      <c r="E6" s="10" t="s">
        <v>69</v>
      </c>
      <c r="H6" s="5" t="s">
        <v>74</v>
      </c>
      <c r="I6" s="64" t="s">
        <v>116</v>
      </c>
    </row>
    <row r="7" spans="2:9" ht="45" x14ac:dyDescent="0.25">
      <c r="B7" s="29" t="s">
        <v>87</v>
      </c>
      <c r="C7" s="5" t="s">
        <v>64</v>
      </c>
      <c r="D7" s="4" t="s">
        <v>59</v>
      </c>
      <c r="I7" s="64" t="s">
        <v>113</v>
      </c>
    </row>
    <row r="8" spans="2:9" ht="45" x14ac:dyDescent="0.25">
      <c r="B8" s="29" t="s">
        <v>45</v>
      </c>
      <c r="C8" s="36"/>
      <c r="D8" s="5" t="s">
        <v>58</v>
      </c>
      <c r="I8" s="64" t="s">
        <v>112</v>
      </c>
    </row>
    <row r="9" spans="2:9" ht="45" x14ac:dyDescent="0.25">
      <c r="B9" s="29" t="s">
        <v>46</v>
      </c>
      <c r="D9" s="36"/>
      <c r="I9" s="5" t="s">
        <v>114</v>
      </c>
    </row>
    <row r="10" spans="2:9" x14ac:dyDescent="0.25">
      <c r="B10" s="29" t="s">
        <v>47</v>
      </c>
    </row>
    <row r="11" spans="2:9" x14ac:dyDescent="0.25">
      <c r="B11" s="29" t="s">
        <v>88</v>
      </c>
    </row>
    <row r="12" spans="2:9" x14ac:dyDescent="0.25">
      <c r="B12" s="29" t="s">
        <v>89</v>
      </c>
    </row>
    <row r="13" spans="2:9" x14ac:dyDescent="0.25">
      <c r="B13" s="29" t="s">
        <v>90</v>
      </c>
    </row>
    <row r="14" spans="2:9" x14ac:dyDescent="0.25">
      <c r="B14" s="29" t="s">
        <v>48</v>
      </c>
    </row>
    <row r="15" spans="2:9" x14ac:dyDescent="0.25">
      <c r="B15" s="29" t="s">
        <v>91</v>
      </c>
    </row>
    <row r="16" spans="2:9" x14ac:dyDescent="0.25">
      <c r="B16" s="29" t="s">
        <v>92</v>
      </c>
    </row>
    <row r="17" spans="2:2" x14ac:dyDescent="0.25">
      <c r="B17" s="29" t="s">
        <v>49</v>
      </c>
    </row>
    <row r="18" spans="2:2" x14ac:dyDescent="0.25">
      <c r="B18" s="29" t="s">
        <v>93</v>
      </c>
    </row>
    <row r="19" spans="2:2" x14ac:dyDescent="0.25">
      <c r="B19" s="29" t="s">
        <v>94</v>
      </c>
    </row>
    <row r="20" spans="2:2" x14ac:dyDescent="0.25">
      <c r="B20" s="29" t="s">
        <v>95</v>
      </c>
    </row>
    <row r="21" spans="2:2" x14ac:dyDescent="0.25">
      <c r="B21" s="29" t="s">
        <v>96</v>
      </c>
    </row>
    <row r="22" spans="2:2" x14ac:dyDescent="0.25">
      <c r="B22" s="29" t="s">
        <v>97</v>
      </c>
    </row>
    <row r="23" spans="2:2" x14ac:dyDescent="0.25">
      <c r="B23" s="29" t="s">
        <v>50</v>
      </c>
    </row>
    <row r="24" spans="2:2" x14ac:dyDescent="0.25">
      <c r="B24" s="29" t="s">
        <v>51</v>
      </c>
    </row>
    <row r="25" spans="2:2" x14ac:dyDescent="0.25">
      <c r="B25" s="29" t="s">
        <v>98</v>
      </c>
    </row>
    <row r="26" spans="2:2" x14ac:dyDescent="0.25">
      <c r="B26" s="29" t="s">
        <v>117</v>
      </c>
    </row>
    <row r="27" spans="2:2" x14ac:dyDescent="0.25">
      <c r="B27" s="29" t="s">
        <v>52</v>
      </c>
    </row>
    <row r="28" spans="2:2" x14ac:dyDescent="0.25">
      <c r="B28" s="29" t="s">
        <v>99</v>
      </c>
    </row>
    <row r="29" spans="2:2" x14ac:dyDescent="0.25">
      <c r="B29" s="29" t="s">
        <v>72</v>
      </c>
    </row>
    <row r="30" spans="2:2" x14ac:dyDescent="0.25">
      <c r="B30" s="29" t="s">
        <v>100</v>
      </c>
    </row>
    <row r="31" spans="2:2" x14ac:dyDescent="0.25">
      <c r="B31" s="29" t="s">
        <v>53</v>
      </c>
    </row>
    <row r="32" spans="2:2" x14ac:dyDescent="0.25">
      <c r="B32" s="29" t="s">
        <v>101</v>
      </c>
    </row>
    <row r="33" spans="2:2" x14ac:dyDescent="0.25">
      <c r="B33" s="29" t="s">
        <v>102</v>
      </c>
    </row>
    <row r="34" spans="2:2" x14ac:dyDescent="0.25">
      <c r="B34" s="29" t="s">
        <v>54</v>
      </c>
    </row>
    <row r="35" spans="2:2" x14ac:dyDescent="0.25">
      <c r="B35" s="29" t="s">
        <v>103</v>
      </c>
    </row>
    <row r="36" spans="2:2" x14ac:dyDescent="0.25">
      <c r="B36" s="29" t="s">
        <v>73</v>
      </c>
    </row>
  </sheetData>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OCTUBRE FINAL (5)</vt:lpstr>
      <vt:lpstr>PQRSD</vt:lpstr>
      <vt:lpstr>Dinámica NOVIEMBRE</vt:lpstr>
      <vt:lpstr>Hoja4</vt:lpstr>
      <vt:lpstr>Hoja1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Atención  Ciudadano</dc:creator>
  <cp:lastModifiedBy>admin</cp:lastModifiedBy>
  <cp:revision/>
  <dcterms:created xsi:type="dcterms:W3CDTF">2021-03-01T19:40:26Z</dcterms:created>
  <dcterms:modified xsi:type="dcterms:W3CDTF">2022-10-03T20:39:48Z</dcterms:modified>
</cp:coreProperties>
</file>