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9.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tención al ciudadano\2022\INFORMES PQRSD 2021\INFORME EXCEL\"/>
    </mc:Choice>
  </mc:AlternateContent>
  <bookViews>
    <workbookView xWindow="0" yWindow="0" windowWidth="28800" windowHeight="11730" firstSheet="1" activeTab="1"/>
  </bookViews>
  <sheets>
    <sheet name="OCTUBRE FINAL (5)" sheetId="43" state="hidden" r:id="rId1"/>
    <sheet name="OCTUBRE FINAL" sheetId="37" r:id="rId2"/>
    <sheet name="Dinámica Octubre" sheetId="46" r:id="rId3"/>
    <sheet name="Hoja4" sheetId="40" state="hidden" r:id="rId4"/>
    <sheet name="Hoja1" sheetId="6" state="hidden" r:id="rId5"/>
  </sheets>
  <externalReferences>
    <externalReference r:id="rId6"/>
    <externalReference r:id="rId7"/>
    <externalReference r:id="rId8"/>
  </externalReferences>
  <definedNames>
    <definedName name="_xlnm._FilterDatabase" localSheetId="1" hidden="1">'OCTUBRE FINAL'!$A$1:$Y$140</definedName>
    <definedName name="_xlnm._FilterDatabase" localSheetId="0" hidden="1">'OCTUBRE FINAL (5)'!$A$1:$Y$142</definedName>
    <definedName name="na" localSheetId="1">'OCTUBRE FINAL'!#REF!</definedName>
    <definedName name="na" localSheetId="0">'OCTUBRE FINAL (5)'!#REF!</definedName>
    <definedName name="na">#REF!</definedName>
  </definedNames>
  <calcPr calcId="162913"/>
  <pivotCaches>
    <pivotCache cacheId="49" r:id="rId9"/>
    <pivotCache cacheId="50" r:id="rId10"/>
    <pivotCache cacheId="51"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9" i="46" l="1"/>
  <c r="C147" i="46" l="1"/>
  <c r="C146" i="46"/>
  <c r="C145" i="46"/>
  <c r="C144" i="46"/>
  <c r="C143" i="46"/>
  <c r="C119" i="46"/>
  <c r="C117" i="46"/>
  <c r="C122" i="46"/>
  <c r="C121" i="46"/>
  <c r="C123" i="46" s="1"/>
  <c r="C120" i="46"/>
  <c r="C118" i="46"/>
  <c r="C112" i="46"/>
  <c r="C102" i="46"/>
  <c r="C100" i="46"/>
  <c r="C93" i="46"/>
  <c r="C111" i="46"/>
  <c r="C110" i="46"/>
  <c r="C109" i="46"/>
  <c r="C107" i="46"/>
  <c r="C105" i="46"/>
  <c r="C104" i="46"/>
  <c r="C103" i="46"/>
  <c r="C101" i="46"/>
  <c r="C99" i="46"/>
  <c r="C97" i="46"/>
  <c r="C96" i="46"/>
  <c r="C95" i="46"/>
  <c r="C94" i="46"/>
  <c r="C92" i="46"/>
  <c r="C91" i="46"/>
  <c r="C89" i="46"/>
  <c r="C108" i="46"/>
  <c r="C106" i="46"/>
  <c r="C98" i="46"/>
  <c r="C90" i="46"/>
  <c r="C88" i="46"/>
  <c r="C77" i="46"/>
  <c r="C76" i="46"/>
  <c r="C75" i="46"/>
  <c r="C74" i="46"/>
  <c r="C73" i="46"/>
  <c r="C59" i="46"/>
  <c r="C58" i="46"/>
  <c r="C148" i="46"/>
  <c r="C78" i="46"/>
  <c r="C60" i="46"/>
  <c r="C52" i="46"/>
  <c r="C51" i="46"/>
  <c r="C50" i="46"/>
  <c r="C49" i="46"/>
  <c r="C48" i="46"/>
  <c r="C47" i="46"/>
  <c r="C53" i="46" s="1"/>
  <c r="C18" i="46"/>
  <c r="C17" i="46"/>
  <c r="C19" i="46"/>
  <c r="C16" i="46"/>
  <c r="C15" i="46"/>
  <c r="C7" i="46"/>
  <c r="C6" i="46"/>
  <c r="C5" i="46"/>
  <c r="C4" i="46"/>
  <c r="C113" i="46" l="1"/>
  <c r="B34" i="46"/>
</calcChain>
</file>

<file path=xl/sharedStrings.xml><?xml version="1.0" encoding="utf-8"?>
<sst xmlns="http://schemas.openxmlformats.org/spreadsheetml/2006/main" count="3377" uniqueCount="841">
  <si>
    <t>Canal Oficial de Entrada</t>
  </si>
  <si>
    <t>Canal de Atención</t>
  </si>
  <si>
    <t>Departamento</t>
  </si>
  <si>
    <t>Peticionario</t>
  </si>
  <si>
    <t>Naturaleza jurídica del peticionario</t>
  </si>
  <si>
    <t>Tema de Consulta</t>
  </si>
  <si>
    <t>Asunto</t>
  </si>
  <si>
    <t>Responsable</t>
  </si>
  <si>
    <t>Área</t>
  </si>
  <si>
    <t>Dependencia</t>
  </si>
  <si>
    <t>Tipo de petición</t>
  </si>
  <si>
    <t>Tiempo de respuesta legal</t>
  </si>
  <si>
    <t>RADICADO</t>
  </si>
  <si>
    <t>Fecha Radicación</t>
  </si>
  <si>
    <t>Número de salida</t>
  </si>
  <si>
    <t>Fecha de salida</t>
  </si>
  <si>
    <t>Tiempo de atención</t>
  </si>
  <si>
    <t>Estado</t>
  </si>
  <si>
    <t>Observaciones</t>
  </si>
  <si>
    <t>FECHA DIGITALIZACIÓN DOCUMENTO DE RESPUESTA</t>
  </si>
  <si>
    <t>TIPO DE DOCUMENTO SALIDA</t>
  </si>
  <si>
    <t>ENVIAR POR CORREO ELECTRÓNICO</t>
  </si>
  <si>
    <t>ENVIAR POR CORREO TERRESTRE #PLANILLA</t>
  </si>
  <si>
    <t>OBSERVACIONES ATENCIÓN CIUDADANO</t>
  </si>
  <si>
    <t>N/A</t>
  </si>
  <si>
    <t>SI</t>
  </si>
  <si>
    <t>Etiquetas de fila</t>
  </si>
  <si>
    <t>Total general</t>
  </si>
  <si>
    <t>Cumplido</t>
  </si>
  <si>
    <t>Vencido</t>
  </si>
  <si>
    <t>Entidad Territorial</t>
  </si>
  <si>
    <t>Persona Natural</t>
  </si>
  <si>
    <t>Antioquia</t>
  </si>
  <si>
    <t>Atlántico</t>
  </si>
  <si>
    <t>Bogotá</t>
  </si>
  <si>
    <t>Boyacá</t>
  </si>
  <si>
    <t>Caldas</t>
  </si>
  <si>
    <t>Cesar</t>
  </si>
  <si>
    <t>Cundinamarca</t>
  </si>
  <si>
    <t>Meta</t>
  </si>
  <si>
    <t>Nariño</t>
  </si>
  <si>
    <t>Putumayo</t>
  </si>
  <si>
    <t>Santander</t>
  </si>
  <si>
    <t>Valle del Cauca</t>
  </si>
  <si>
    <t>Acompañamiento Juridico</t>
  </si>
  <si>
    <t>Fortalecimiento Bomberil</t>
  </si>
  <si>
    <t>Otros</t>
  </si>
  <si>
    <t>Queja contra Cuerpo de Bomberos</t>
  </si>
  <si>
    <t>Persona Juridica</t>
  </si>
  <si>
    <t>Entidad Bomberil</t>
  </si>
  <si>
    <t>Naturaleza</t>
  </si>
  <si>
    <t>Entidad Publica</t>
  </si>
  <si>
    <t>Temas de Consulta</t>
  </si>
  <si>
    <t>Legislacion Bomberil</t>
  </si>
  <si>
    <t>Solicitud de Informacion</t>
  </si>
  <si>
    <t>Extemporaneo</t>
  </si>
  <si>
    <t>En proceso</t>
  </si>
  <si>
    <t>Radicación Directa</t>
  </si>
  <si>
    <t>Canal Presencial</t>
  </si>
  <si>
    <t>Risaralda</t>
  </si>
  <si>
    <t>Vichada</t>
  </si>
  <si>
    <t>Servicio Mensajeria</t>
  </si>
  <si>
    <t>PETICIÓN DE INTERES PARTICULAR</t>
  </si>
  <si>
    <t>Canal Escrito</t>
  </si>
  <si>
    <t>DEPARTAMENTO</t>
  </si>
  <si>
    <t>Amazonas</t>
  </si>
  <si>
    <t>Arauca</t>
  </si>
  <si>
    <t>Bolívar</t>
  </si>
  <si>
    <t>Caquetá</t>
  </si>
  <si>
    <t>Casanare</t>
  </si>
  <si>
    <t>Cauca</t>
  </si>
  <si>
    <t>Chocó</t>
  </si>
  <si>
    <t>Córdoba</t>
  </si>
  <si>
    <t>Guainía</t>
  </si>
  <si>
    <t>Guaviare</t>
  </si>
  <si>
    <t>Huila</t>
  </si>
  <si>
    <t>La Guajira</t>
  </si>
  <si>
    <t>Magdalena</t>
  </si>
  <si>
    <t>Norte de Santander</t>
  </si>
  <si>
    <t>Quindío</t>
  </si>
  <si>
    <t>San Andres y Providencia</t>
  </si>
  <si>
    <t>Sucre</t>
  </si>
  <si>
    <t>Tolima</t>
  </si>
  <si>
    <t>Vaupés</t>
  </si>
  <si>
    <t>Canal de Atencion</t>
  </si>
  <si>
    <t>Correo Atención Ciudadano</t>
  </si>
  <si>
    <t>Formato Electronico</t>
  </si>
  <si>
    <t>Subdirección Estratégica y de Coordinación Bomberil </t>
  </si>
  <si>
    <t>Subdirección Administrativa y Financiera </t>
  </si>
  <si>
    <t>Dirección General</t>
  </si>
  <si>
    <t>Formulación, Actualización y Acompañamiento Normativo y Operativo</t>
  </si>
  <si>
    <t>Área Cenrtral de Referencia Bomberil</t>
  </si>
  <si>
    <t>Oficina Asesora Juridica</t>
  </si>
  <si>
    <t>Educación</t>
  </si>
  <si>
    <t>Inpección, Vigilancia y Control</t>
  </si>
  <si>
    <t>Fortalecimiento Bomberil para la Respuesta</t>
  </si>
  <si>
    <t xml:space="preserve">Contratación </t>
  </si>
  <si>
    <t>No Reporta</t>
  </si>
  <si>
    <t>Cuenta de Canal de Atención</t>
  </si>
  <si>
    <t>Correo Institucional</t>
  </si>
  <si>
    <t>Radicacion Directa</t>
  </si>
  <si>
    <t>chat</t>
  </si>
  <si>
    <t>johana paola rincón mahecha  </t>
  </si>
  <si>
    <t>CDI RAYITOS DE LUZ  </t>
  </si>
  <si>
    <t>DELEGACION DEPARTAMENTAL DE HUILA  </t>
  </si>
  <si>
    <t>MINISTERIO DEL INTEROR VICEMINISTERIO DE RELACIONES POLÍTICAS  </t>
  </si>
  <si>
    <t>ALCALDIA MUNICIPAL DE GALERAS SUCRE  </t>
  </si>
  <si>
    <t>JHONATTAN PINZON  </t>
  </si>
  <si>
    <t>CUERPO DE BOMBEROS VOLUNTARIOS DE LA MERCED - CALDAS  </t>
  </si>
  <si>
    <t>ASDEBER NEIVA  </t>
  </si>
  <si>
    <t>ALCALDIA MUNICIPAL DE NILO SECRETARIA DE GOBIERNO  </t>
  </si>
  <si>
    <t>Catherine Benavides Guerrero  </t>
  </si>
  <si>
    <t>S.T.L  </t>
  </si>
  <si>
    <t>DIEGO FERNANDO GUTIERREZ  </t>
  </si>
  <si>
    <t>CUERPO DE BOMBEROS VOLUNTARIOS DE SAMPUES  </t>
  </si>
  <si>
    <t>CUERPO DE BOMBEROS VOLUNTARIOS LOS PATIOS </t>
  </si>
  <si>
    <t>CUERPO DE BOMBEROS VOLUNTARIOS DE SOPO  </t>
  </si>
  <si>
    <t>GRUPO COMERCIAL E INDUSTRIAL VALLEJO DUQUE S.A.S  </t>
  </si>
  <si>
    <t>CONTRALORIA DELEGADA PARA EL SECTOR DE INFRAESTRUTURA CAROLINA SANCHEZ BRAVO  </t>
  </si>
  <si>
    <t>JUZGADO 02 CIVIL CIRCUITO  </t>
  </si>
  <si>
    <t>FRANCISCO JAVIER RINCONES MANJARREZ </t>
  </si>
  <si>
    <t>PROCURADURIA 9 JUDICIAL II ASUNTOS CIVILES CARTAGENA  </t>
  </si>
  <si>
    <t>GOBERNACION DE BOYACA  </t>
  </si>
  <si>
    <t>EDGAR DANIEL SAENZ MUNEVAR </t>
  </si>
  <si>
    <t>LAURA MARIA CEBALLOS CASTAÑO </t>
  </si>
  <si>
    <t>JAVIER RAMIREZ FLOREZ </t>
  </si>
  <si>
    <t>CONCEJO RESTREPO META  </t>
  </si>
  <si>
    <t>BENEMERITO CUERPO DE BOMBEROS VOLUNTARIOS DE LETICIA  </t>
  </si>
  <si>
    <t>CUERPO DE BOMBEROS VOLUNTARIOS DE SAN ANDRES ISLA  </t>
  </si>
  <si>
    <t>COLMEDICOS S.A.S.  </t>
  </si>
  <si>
    <t>ALCALDIA DE BARRANQUILLA  </t>
  </si>
  <si>
    <t>MARVIN RODRIGO PADILLA NIETO </t>
  </si>
  <si>
    <t>ALCALDIA EBEJICO ANTIOQUIA </t>
  </si>
  <si>
    <t>ALCALDIA GOMEZ PLATA SECRETARIA GENERAL GOBIERNO Y POSTCONFLICTO ANTIOQUIA </t>
  </si>
  <si>
    <t>CUERPO DE BOMBEROS VOLUNTARIOS DE SIBATE  </t>
  </si>
  <si>
    <t>JUZGADO 02 PENAL CIRCUITO ADOLESCENTES FUNCION CONTROL CONOCIMIENTO  </t>
  </si>
  <si>
    <t>JUZGADO CATORCE ADMINISTRATIVO ORAL DEL CIRCUITO DE TUNJA  </t>
  </si>
  <si>
    <t>MIGUEL ANGEL AVILA DIAZ </t>
  </si>
  <si>
    <t>FERNANDO ARELLANO ARELLANO MOSOS </t>
  </si>
  <si>
    <t>ALCALDIA MUNICIPAL PIVIJAY MAGDALENA </t>
  </si>
  <si>
    <t>GOBERNACION DEPARTAMENTAL DEL VALLE DEL CAUCA  </t>
  </si>
  <si>
    <t>MOVISTAR EMPRESAS  </t>
  </si>
  <si>
    <t>UNGRD  </t>
  </si>
  <si>
    <t>ALCALDIA MUNICIPAL CUBARRAL META </t>
  </si>
  <si>
    <t>TERRITORIO ANCESTRAL DEL PUEBLO ARHUACO  </t>
  </si>
  <si>
    <t>VEEDURIA CIUDADANA LIDERES PARA LA TRANSPARENCIA  </t>
  </si>
  <si>
    <t>CUERPO DE BOMBEROS DE PUERTO LLERAS - META  </t>
  </si>
  <si>
    <t>WILLIAM ROBAYO  </t>
  </si>
  <si>
    <t>JHON JAIRO PINZON EUGENIO </t>
  </si>
  <si>
    <t>RICARDO SALAMANCA  </t>
  </si>
  <si>
    <t>BOMBEROS CHINU  </t>
  </si>
  <si>
    <t>CUERPO DE BOMBEROS VOLUNTARIOS DE ARBELAEZ - CUNDINAMARCA  </t>
  </si>
  <si>
    <t>CONTRALORIA GENERAL DE LA NACION VIGILANCIA FISCAL SECTOR INFRAESTRUCTURA  </t>
  </si>
  <si>
    <t>VEEDURIA CIUDADANA EN GESTION  </t>
  </si>
  <si>
    <t>ALCALDIA VALLEDUPAR CESAR </t>
  </si>
  <si>
    <t>CUERPO DE BOMBEROS VOLUNTARIOS DE GALAPA - ATLANTICO  </t>
  </si>
  <si>
    <t>CARLOS MORA  </t>
  </si>
  <si>
    <t>ALEXIS ESCOBAR  </t>
  </si>
  <si>
    <t>CUERPO DE BOMBEROS VOLUNTARIOS MAGANGUE - BOLIVAR  </t>
  </si>
  <si>
    <t>CUERPO DE BOMBEROS VOLUNTARIOS DE ACACIAS  </t>
  </si>
  <si>
    <t>CUERPO DE BOMBEROS VOLUNTARIOS DE EL TAMBO - NARIÑO  </t>
  </si>
  <si>
    <t>VEEDURIA DIGNIDAD EDUCATIVA  </t>
  </si>
  <si>
    <t>CUERPO DE BOMBEROS VOLUNTARIOS DE CHINAVITA  </t>
  </si>
  <si>
    <t>CUERPO DE BOMBEROS VOLUNTARIOS BELALCAZAR CALDAS  </t>
  </si>
  <si>
    <t>JUVENAL PEREZ VEGA </t>
  </si>
  <si>
    <t>BOMBEROS VOLUNTARIOS SAN JUAN DE ACOSTA  </t>
  </si>
  <si>
    <t>BOMBEROS VIOTA CUNDINAMARCA </t>
  </si>
  <si>
    <t>CUERPO DE BOMBEROS OFICIAL DE ARAUCA - ARAUCA  </t>
  </si>
  <si>
    <t>PROMOTORA LA VIDA ES BELLA  </t>
  </si>
  <si>
    <t>LUZ INES ACEVEDO </t>
  </si>
  <si>
    <t>CONTRALORIA DELAGA PARA INFRAESTRUCTORA  </t>
  </si>
  <si>
    <t>GOBERNACION ATLANTICO SECRETARIA DEL INTERIOR  </t>
  </si>
  <si>
    <t>CUERPO DE BOMBEROS VOLUNTARIOS DE ARMENIA - ANTIOQUIA  </t>
  </si>
  <si>
    <t>CUERPO DE BOMBEROS VOLUNTARIOS DE NILO  </t>
  </si>
  <si>
    <t>CUERPO DE BOMBEROS VOLUNTARIOS DE LERIDA - TOLIMA  </t>
  </si>
  <si>
    <t>CUERPO DE BOMBEROS VOLUNTARIOS DE VILLA DE LEYVA  </t>
  </si>
  <si>
    <t>ALCALDIA DE ARMENIA ANTIOQUIA  </t>
  </si>
  <si>
    <t>FRANCISCO RINCONES MANJARRES </t>
  </si>
  <si>
    <t>CUERPO DE BOMBEROS VOLUNTARIOS DE SAN JUAN DE URABA  </t>
  </si>
  <si>
    <t>CUERPO DE BOMBEROS VOLUNTARIOS DE CLEMENCIA BOLIVAR  </t>
  </si>
  <si>
    <t>CUERPO DE BOMBEROS VOLUNTARIOS DE DUITAMA  </t>
  </si>
  <si>
    <t>CUERPO DE BOMBEROS VOLUNTARIOS DE NUEVA GRANADA - MAGDALENA  </t>
  </si>
  <si>
    <t>JOSE ANTONIO SABOGAL ZAMORA </t>
  </si>
  <si>
    <t>CUERPO DE BOMBEROS VOLUNTARIOS DE TUTA  </t>
  </si>
  <si>
    <t>VEEDURIA CIUDADANA VIGIAS DEL CAFE  </t>
  </si>
  <si>
    <t>CUERPO DE BOMBEROS VOLUNTARIOS DE CALOTO - CAUCA  </t>
  </si>
  <si>
    <t>SEMINARIO MAYOR TEOLOGICO SAN STEBAN  </t>
  </si>
  <si>
    <t>CORPORACION MERITO PARA EL EMPLEO PUBLICO  </t>
  </si>
  <si>
    <t>YURANIS GOMEZ  </t>
  </si>
  <si>
    <t>JUZGADO 01 PROMISCUO MUNICIPAL PUERTO COLOMBIA  </t>
  </si>
  <si>
    <t>JUZGADO 07 PENAL CIRCUITO - N. DE SANTANDER - CUCUTA  </t>
  </si>
  <si>
    <t>YORMAN SUAREZ HORMAZA CONCEJAL DE CHITAGA  </t>
  </si>
  <si>
    <t>ALCALDIA MUNICIPAL CACOTA NORTE DE SANTANDER </t>
  </si>
  <si>
    <t>SISBEN CERINZA BOYACÁ  </t>
  </si>
  <si>
    <t>ALCALDIA SILVIA CAUCA </t>
  </si>
  <si>
    <t>JUAN CARLOS CASTRO HERNANDEZ  </t>
  </si>
  <si>
    <t>ABOGADOSESPECIALIZADOS2001@GMAIL.COM ARGEMIRO HECHAVARRIA  </t>
  </si>
  <si>
    <t>CUERPO DE BOMBEROS VOLUNTARIOS DE CHIPAQUE - CUNDINAMARCA  </t>
  </si>
  <si>
    <t>CUERPO DE BOMBEROS VOLUNTARIOS DE BARBOSA  </t>
  </si>
  <si>
    <t>SURA  </t>
  </si>
  <si>
    <t>CONTRALORIA DIRECTORA DE CUENTAS Y ESTADíSTICAS FISCALES  </t>
  </si>
  <si>
    <t>ANONIMO_PQRSD </t>
  </si>
  <si>
    <t>BIANOR RAFAEL PABóN CANTILLO </t>
  </si>
  <si>
    <t>ALCALDIA FLANDES SECRETARIA DE GOBIERNO </t>
  </si>
  <si>
    <t>ALCALDIA MARULANDA CALDAS </t>
  </si>
  <si>
    <t>CUERPO DE BOMBEROS VOLUNTARIOS CARTAGO VALLE  </t>
  </si>
  <si>
    <t>CONTRALORIA GERENCIA DEPARTAMENTAL DE ANTIOQUIA  </t>
  </si>
  <si>
    <t>ALVARO ANDREY GOMEZ MARTINEZ  </t>
  </si>
  <si>
    <t>FERRETERIA  </t>
  </si>
  <si>
    <t>PROCURADURIA 1 DELEGADA CONTRATACIóN ESTATAL  </t>
  </si>
  <si>
    <t>BANCAMANIA  </t>
  </si>
  <si>
    <t>ANDRES FELIPE MUÑOZ VALENCIA  </t>
  </si>
  <si>
    <t>ALCALDIA CIENAGA DE ORO CORDOBA </t>
  </si>
  <si>
    <t>ALVARO ANTONIO AGUIRRE RAMIREZ </t>
  </si>
  <si>
    <t>CUERPO DE BOMBEROS VOLUNTARIOS DE EL COPEY - CESAR  </t>
  </si>
  <si>
    <t>GERMAN DARIO VERGARA SERRATO </t>
  </si>
  <si>
    <t>AEROCIVIL  </t>
  </si>
  <si>
    <t>JUZGADO 01 LABORAL PEQUEñAS CAUSAS - META - VILLAVICENCIO  </t>
  </si>
  <si>
    <t>BENEMéRITO CUERPO DE BOMBEROS VOLUNTARIOS BUGA  </t>
  </si>
  <si>
    <t>JENIFFER BURBANO  </t>
  </si>
  <si>
    <t>COMITE DEPARTAMENTAL BOLIVAR  </t>
  </si>
  <si>
    <t>GOBERNACIóN DEL META ANGELA MARITZA MORALES LOZADA  </t>
  </si>
  <si>
    <t>FE. yo quisiera saber si hay algún proceso que se este llevando en conta mía ya que el señor comande de bomberos de utica dice que a mi me tienen un proceso en la dirección nacional de bomberos por atentar en contra de la institución del cuerpo de bomberos voluntarios de utica.  </t>
  </si>
  <si>
    <t>Jorge Restrepo Sanguino </t>
  </si>
  <si>
    <t>FORMULACIÓN, ACTUALIZACIÓN ,ACOMPAÑAMINETO NORMATIVO Y OPERATIVO </t>
  </si>
  <si>
    <t>CAC. INCONFORMIDAD CON EL SERVICIO DE CUERPO DE BOMBEROS VOLUNTARIOS DE COLOMBIA HUILA </t>
  </si>
  <si>
    <t>CAC. RECUPERACION DE BIENES PROPIEDAD CUERPOS DE BOMBEROS VOLUNTARIOS DE TARQUI, ELIAS Y SANTA MARIA </t>
  </si>
  <si>
    <t>CAC. REUBICACION EQUIPO ESPECIAL DE RESCATE VEHICULAR </t>
  </si>
  <si>
    <t>Andrés Fernando Muñoz Cabrera </t>
  </si>
  <si>
    <t>FORTALECIMIENTO BOMBERIL PARA LA RESPUESTA </t>
  </si>
  <si>
    <t>CI. Traslado EXT_S21-00082011-PQRSD-079644-PQR </t>
  </si>
  <si>
    <t>Liz Margaret Álvarez calderon </t>
  </si>
  <si>
    <t>SUBDIRECCIÓN ESTRATÉGICA Y DE COORDINACIÓN BOMBERIL </t>
  </si>
  <si>
    <t>CI. Solicitud de copia del Proyecto “Construcción de la estación de bomberos del Municipio de Galeras- Sucre” Radicado número 2017-3320026082 </t>
  </si>
  <si>
    <t>Jonathan Prieto </t>
  </si>
  <si>
    <t>SUBDIRECCIÓN ADMINISTRATIVA Y FINANCIERA </t>
  </si>
  <si>
    <t>CAC. SOLICITUD DE RESPUESTA DE INTERVENCIÓN </t>
  </si>
  <si>
    <t>Camilo Portilla Quelal </t>
  </si>
  <si>
    <t>CAC. solicitud visita </t>
  </si>
  <si>
    <t>CAC. ASUNTO DERECHO DE PETICIÓN, PARA SOLICITAR LA INSPECCIÓN, VIGILANCIA Y CONTROL AL CUERPO DE BOMBEROS VOLUNTARIOS DE NEIVA, PARA QUE DEJE DE INTERFERIR EN EL SERVICIO PÚBLICO ESENCIAL DE BOMBEROS EN LA CIUDAD DE NEIVA. </t>
  </si>
  <si>
    <t>CAC. REMISION POR COMPETENCIA RADICADO 2021114132 </t>
  </si>
  <si>
    <t>CAC. REMISION POR COMPENCIA RADICADO 2021115264 </t>
  </si>
  <si>
    <t>usuario de salida </t>
  </si>
  <si>
    <t>DEPENDENCIA DE SALIDA </t>
  </si>
  <si>
    <t>FE. Centralización de Concepto de Bomberos </t>
  </si>
  <si>
    <t>RD: SOLICITUD  </t>
  </si>
  <si>
    <t>RD: DERECHO DE PETICIÓN INVESTIGACIÓN DISCIPLINARIAS A UNIDAD CUERPO DE BOMBEROS  </t>
  </si>
  <si>
    <t>CAC. VERIFICACIÓN DE DATOS PARA DOTACIÓN UNIFORMES EN PAGÍNA RUE. </t>
  </si>
  <si>
    <t>CAC. Respuesta Oficial  </t>
  </si>
  <si>
    <t>CAC. petición de informacion </t>
  </si>
  <si>
    <t>RD. Solicitud ejecución de proyecto para el fortalecimiento del Cuerpo de Bomberos Voluntarios de Sopó, mediante la ejecución de recursos del saldo del Superávit de la Sobretasa Bomberil de la vigencia 2019 </t>
  </si>
  <si>
    <t>CAC. Consulta </t>
  </si>
  <si>
    <t>EDUCACIÓN NACIONAL PARA BOMBEROS  </t>
  </si>
  <si>
    <t>CI. Solicitud Información – Proceso Atención Denuncia 2021-208386-82111-D, con Radicado 2021ER0046570 del 19/04/2021. </t>
  </si>
  <si>
    <t>Alvaro Perez </t>
  </si>
  <si>
    <t>GESTIÓN CONTRACTUAL </t>
  </si>
  <si>
    <t>CAC. URGENTE¡¡¡ NOTIFICACIÓN AUTO ADMITE ACCIÓN DE TUTELA 266 - 2021 </t>
  </si>
  <si>
    <t>CAC. [Smartsupp] New message from javier00261@hotmail.com </t>
  </si>
  <si>
    <t>Jiud Magnoly Gaviria Narvaez </t>
  </si>
  <si>
    <t>COORDINACIÓN OPERATIVA </t>
  </si>
  <si>
    <t>CAC. INFORME TUTELA 2021-00266-00 JGDO 2 C. CTO DE CARTAGENA </t>
  </si>
  <si>
    <t>CAC. S-2021-001951-GOBDPAC: Solicitud capacidad operativa Cuerpos de Bomberos Voluntarios de Boyacá. </t>
  </si>
  <si>
    <t>Cristian Fernando Salcedo Rueda </t>
  </si>
  <si>
    <t>CAC. Comparto Carta Dirección Nacional de Bomberos Colombia con usted </t>
  </si>
  <si>
    <t>CAC. Solicitud de revisión a violación de derechos en institución Bomberil </t>
  </si>
  <si>
    <t>CAC. SOLICITUD CONCEPTO </t>
  </si>
  <si>
    <t>CAC. CONSULTA CONCEJO MUNICIPAL DE RESTREPO META </t>
  </si>
  <si>
    <t>CAC. SOLICITUD INFORMACION </t>
  </si>
  <si>
    <t>CAC.SOLICITUD DE INFORMACION </t>
  </si>
  <si>
    <t>CAC. Derecho de petición Colmédicos S.A.S </t>
  </si>
  <si>
    <t>CAC. Consulta dotación básica de vestido y calzado para Bomberos (EMAIL CERTIFICADO de correocertificado@barranquilla.gov.co)  </t>
  </si>
  <si>
    <t>CAC. Denuncia en contra de la comandante yarledis perez y el presidente de la junta de dignatarios Carlos viloria, del Cuerpo de bomberos voluntarios de Galapa-Atlantico </t>
  </si>
  <si>
    <t>CAC.SOLICITUD VISITA DE INSPECCIÓN, VIGILANCIA Y CONTROL </t>
  </si>
  <si>
    <t>CAC. REMISIÓN OFICIO ENVIADO AL SEÑOR GABRIEL ORTEGA- BOMBEROS GOMEZ PLATA </t>
  </si>
  <si>
    <t>CAC. Oficio grupo de inspección, vigilancia y control  </t>
  </si>
  <si>
    <t>Javier Alberto Coral Meneses </t>
  </si>
  <si>
    <t>INSPECCIÓN, VIGILANCIA Y CONTROL </t>
  </si>
  <si>
    <t>CAC. REQUERIMIENTO INCIDENTE DE DESACATO 2021-00121 </t>
  </si>
  <si>
    <t>CAC. OFICIO No. 1029 - PROCESO 15001333301420200001800 </t>
  </si>
  <si>
    <t>CAC.radicacion de proyectos corporacion Prodesarrollo Girardot </t>
  </si>
  <si>
    <t>CAC. solicitud de certificacion laboral </t>
  </si>
  <si>
    <t>CAC. SOLICITUD DE PETICIÓN E INFORMACIÓN. </t>
  </si>
  <si>
    <t>CAC. Solicitud de información </t>
  </si>
  <si>
    <t>CAC. Proceso SIE N° 005-2021, radicación de observaciones en situación de indisponibilidad Secop </t>
  </si>
  <si>
    <t>CAC. OFICIO 2021EE10848-Traslado por competencia – Solicitud de Ayuda Urgente. Radicado UNGRD No. 2021ER02553. (EMAIL CERTIFICADO de correspondencia@gestiondelriesgo.gov.co) </t>
  </si>
  <si>
    <t>CI.SOLICITUD DE INFORMACION </t>
  </si>
  <si>
    <t>CAC. Acompañamiento </t>
  </si>
  <si>
    <t>CAC.RADICACIÓN SOLICITUD DE INFORMACIÓN OFICIO_023_Direcciòn_General_De_Bomberos. </t>
  </si>
  <si>
    <t>CAC. Solicitud y seguimiento </t>
  </si>
  <si>
    <t>CAC. solicitud por conciliación de alimentos de menores de edad </t>
  </si>
  <si>
    <t>CI.DERECHO DE PETICION </t>
  </si>
  <si>
    <t>CAC. respuesta no argumentada </t>
  </si>
  <si>
    <t>CI. DNBC No. *20212050095621* -Derecho de Petición </t>
  </si>
  <si>
    <t>CAC. SOLICITUD DE ACALRACION A LA ADMINISTRACION MUNICIPAL SOBRE RESOLUCION INTERNA DEL CUERPO DE BOMBEROS </t>
  </si>
  <si>
    <t>CAC. Solicitud de informacion documentos para presentacion de proyectos cuerpos de bomberos de colombia </t>
  </si>
  <si>
    <t>CI. Solicitud Información Contraloría General de la República – Atención Denuncia 2021-212026-82111-D </t>
  </si>
  <si>
    <t>CAC. SOLICITUD INFORMACION Y COPIAS </t>
  </si>
  <si>
    <t>RD: PROYECTO ESTACIÓN BOMBEROS  </t>
  </si>
  <si>
    <t>Yerky Sneider Garavito Cancelado </t>
  </si>
  <si>
    <t>CAC. Solicitud de asesoría para el proceso de contratación con el municipio y resultado de averiguaciones de la procuraduría delegada </t>
  </si>
  <si>
    <t>CAC. respuesta de la alcaldía Jambalo Cauca a la DNBC convenio bomberos Jambalo Cauca  </t>
  </si>
  <si>
    <t>CAC. Denuncia </t>
  </si>
  <si>
    <t>CAC. KIT BIOSEGURIDAD.pdf </t>
  </si>
  <si>
    <t>CAC. SOLICITUD SOAT MAQUINA DE INTERVENCION RAPIDA COMODATO NUMERO 147 DE 2018 </t>
  </si>
  <si>
    <t>Arley Coy </t>
  </si>
  <si>
    <t>GESTIÓN ADMININSTRATIVA </t>
  </si>
  <si>
    <t>CAC. RECLAMO UNIFORMES DE FATIGA FALTANTES A 11 BOMBEROS EL TAMBO NARIÑO </t>
  </si>
  <si>
    <t>CAC. Solicitud  </t>
  </si>
  <si>
    <t>Julio Alejandro Chamorro Cabrera  </t>
  </si>
  <si>
    <t>CAC. Solicitud apoyo fortalecimiento Cuerpo de Bomberos Voluntarios de Chinavita </t>
  </si>
  <si>
    <t>RD: PROYECTO INFRAESTRUCTURA </t>
  </si>
  <si>
    <t>CAC. Solicitud concepto destinación de recursos Sobretasa Bomberil </t>
  </si>
  <si>
    <t>CI. Reiteración Solicitud Información del Oficio 2021EE0165649 del 01/10/2021 - Proceso Atención Denuncia 2021-208386-82111-D. </t>
  </si>
  <si>
    <t>CAC. comodato cuerpo de bomberos voluntarios de juan de acosta </t>
  </si>
  <si>
    <t>CAC. petición </t>
  </si>
  <si>
    <t>CAC. SOLICITUD COPIA SOAT </t>
  </si>
  <si>
    <t>CAC. REITERACIÓN DERECHO DE PETICIÓN - RADICADO 20213800099572 </t>
  </si>
  <si>
    <t>RD: SOLICITUD APOYO JURIDICO </t>
  </si>
  <si>
    <t>CAC. AG8-1-01-AC-DNBC-01 Solicitud Información Contratación, Contable y Presupuestal. </t>
  </si>
  <si>
    <t>CAC. Apoyo Con El Despliegue De Actividades De Vigilancia Y Control Preven-tivo De Cara A La Distribución Y Ejecución De Los Recursos Del Fondo De Bomberos Del Atlántico (FONBOMA). </t>
  </si>
  <si>
    <t>CAC. Buenos días carta para Carlos López  </t>
  </si>
  <si>
    <t>CAC. CONCEPTO JURÍDICO </t>
  </si>
  <si>
    <t>CAC. AUTO DE TRAMITE </t>
  </si>
  <si>
    <t>CI. Traslado de denuncia a Tribunal Disciplinario – Requerimiento </t>
  </si>
  <si>
    <t>CAC. consulta </t>
  </si>
  <si>
    <t>CAC. SOLICITUD DE INFORMACIÓN- DESTINACIÓN RECURSOS SOBRETASA BOMBERIL. </t>
  </si>
  <si>
    <t>CAC. APOYO JURÍDICO PROCURADURIA. </t>
  </si>
  <si>
    <t>CAC. Inquietud Seguros. </t>
  </si>
  <si>
    <t>CAC. Remisión de Proyecto a postulación para la suscripción del convenio de cofinanciación para la construcción de las Estaciones de Bomberos. </t>
  </si>
  <si>
    <t>CAC. Suspensión del Servicio de Bomberos en el Municipio de Clemencia Bolívar. </t>
  </si>
  <si>
    <t>CAC. Solicitud. </t>
  </si>
  <si>
    <t>CAC. SOLICITUD ASESORIAS SOBRE INHABILIDADES. </t>
  </si>
  <si>
    <t>Andrea Bibiana Castañeda Durán  </t>
  </si>
  <si>
    <t>CAC. Queja. </t>
  </si>
  <si>
    <t>CAC. Renuncia por persecución y malos manejos en el Cuerpo de Bomberos Voluntarios Guamo. </t>
  </si>
  <si>
    <t>CAC. AG8-1-02-AC-DNBC-02 Solicitud Datos Personales. </t>
  </si>
  <si>
    <t>CAC: derecho de peticion </t>
  </si>
  <si>
    <t>CAC. SOLICITUD INFORME VISITA BOMBEROS MONIQUIRA. </t>
  </si>
  <si>
    <t>CAC. ENVIO PROYECTO CONTRUCCION SEDE BOMBEROS CALOTO.  </t>
  </si>
  <si>
    <t>CAC. Tema Eclesiástico - Interreligioso. </t>
  </si>
  <si>
    <t>Edgar Alexander Maya Lopez </t>
  </si>
  <si>
    <t>CAC. DERECHO DE PETICIÓN (INSISTENCIA). </t>
  </si>
  <si>
    <t>CAC. Undeliverable: Queja. </t>
  </si>
  <si>
    <t>CAC. EXPEDICION DE CUMPLIMIENTO EXPEDIDO POR LA DNBC. </t>
  </si>
  <si>
    <t>CI. RAD 2021-00741 AUTO VINCULA EN ACCION DE TUTELA. </t>
  </si>
  <si>
    <t>CI. NOTIFICACIÓN AUTO ADMISORIO TUTELA SEGUNDA INSTANCIA 2021-00361 SHAMIR EDUARDO SANTOS FLÓREZ COMO APODERADO DE NÉSTOR JULIO DUARTE CHINCHILLA VS CUERPO DE BOMBEROS VOLUNTARIOS DE CÚCUTA, VINCULADOS DIRECCIÓN NACIONAL DE BOMBEROS DE COLOMBIA Y SECRETAR </t>
  </si>
  <si>
    <t>RD. Solicitud creación Cuerpo de Bomberos. </t>
  </si>
  <si>
    <t>CAC. SOLICITUD INFORMACION. </t>
  </si>
  <si>
    <t>RD: solicitud de certificación - San Juan de Urabá / Antioquia </t>
  </si>
  <si>
    <t>Luis Alberto Valencia Pulido </t>
  </si>
  <si>
    <t>CAC: Solicitud concepto Sobretasa Bomberil respecto al Impuesto de Industria y Comercio. </t>
  </si>
  <si>
    <t>CAC: Solicitud </t>
  </si>
  <si>
    <t>CAC: RESPUESTA a la solicitud de investigación disciplinaria contra subcomandante del cuerpo de bomberos de Facatativá- Cundinamarca. </t>
  </si>
  <si>
    <t>CAC: INFORMACIÓN </t>
  </si>
  <si>
    <t>CAC:No expedición de resolución </t>
  </si>
  <si>
    <t>Melba Vidal </t>
  </si>
  <si>
    <t>CAC:PETICION AL DIRECTOR NACIONAL DE BOMBEROS DE COLOMBIA </t>
  </si>
  <si>
    <t>CAC: Validacion de directorio actualizado. </t>
  </si>
  <si>
    <t>GESTIÓN TALENTO HUMANO </t>
  </si>
  <si>
    <t>CAC: Solicitud Información – Proceso Atención de Derecho de Petición Solicitud de Servició 2021-221950-82111-SE. </t>
  </si>
  <si>
    <t>FE. Quejas por comportamiento del personal del cuerpo de Bomberos estación centro histórico Bogotá D.C </t>
  </si>
  <si>
    <t>CAC. DNBC No. *20212050095621* -Derecho de Petición </t>
  </si>
  <si>
    <t>CAC. Concepto. </t>
  </si>
  <si>
    <t>CAC. Solicitud de información. </t>
  </si>
  <si>
    <t>CAC. SOLICITUD DE INFORMACION. </t>
  </si>
  <si>
    <t>CAC. DERECHO DE PETICION. </t>
  </si>
  <si>
    <t>FE. inconformidad </t>
  </si>
  <si>
    <t>CAC. Asunto: Traslado Queja ciudadana radicado N° 2021- 223593-80054-NC. </t>
  </si>
  <si>
    <t>CAC. Solicitud de concepto. </t>
  </si>
  <si>
    <t>CAC. Tabla tarifas El Cerrito (Valle).  </t>
  </si>
  <si>
    <t>FE. PREGUNTA </t>
  </si>
  <si>
    <t>CAC. REITERACIÓN : Solicitud ordenada en auto Expediente No. IUS-E-2021-205583 IUC-D-2021-1848553. </t>
  </si>
  <si>
    <t>CAC. Derecho de Petición Dirección Nacional de Bomberos Certificado de Seguridad - Certificación de Brigadistas </t>
  </si>
  <si>
    <t>FE. Incorporación  </t>
  </si>
  <si>
    <t>FE. queja </t>
  </si>
  <si>
    <t>RD. Proyecto &amp;amp;quot;construcción sede Cuerpo de Bomberos&amp;amp;quot;.  </t>
  </si>
  <si>
    <t>CAC. Respuesta Oficial, EXT_S21-00080483-PQRSD-078130-PQR, Capitán Cuerpo de Bomberos Valledupar. </t>
  </si>
  <si>
    <t>CAC. Copia de requerimiento Alcaldía de El Copey. </t>
  </si>
  <si>
    <t>CAC. Drones Colombia. </t>
  </si>
  <si>
    <t>Pedro Andrés Manosalva Rincón </t>
  </si>
  <si>
    <t>DIRECCION GENERAL </t>
  </si>
  <si>
    <t>CAC. Solicitud de resolución. </t>
  </si>
  <si>
    <t>CAC. Radicado oficio Dotación CBVS. </t>
  </si>
  <si>
    <t>CI. 2021 614 AUTO ADMISORIO TUTELA. </t>
  </si>
  <si>
    <t>RD: CERTIFICADO </t>
  </si>
  <si>
    <t>CHT. INQUIETUDES NORMATIVAS. </t>
  </si>
  <si>
    <t>CAC:SOLICITUD </t>
  </si>
  <si>
    <t>CHT. INQUIETUDES JURÍDICAS. </t>
  </si>
  <si>
    <t>CAC. RESPUESTA RAD 2021-00741 AUTO VINCULA EN ACCION DE TUTELA. </t>
  </si>
  <si>
    <t>20211140111302  </t>
  </si>
  <si>
    <t>2021-10-28 10:13:58 </t>
  </si>
  <si>
    <t>20211140111332  </t>
  </si>
  <si>
    <t>2021-10-28 10:42:43 </t>
  </si>
  <si>
    <t>20211140111372  </t>
  </si>
  <si>
    <t>2021-10-28 13:15:19 </t>
  </si>
  <si>
    <t>20211140111462  </t>
  </si>
  <si>
    <t>2021-10-28 15:44:56 </t>
  </si>
  <si>
    <t>20211140111482  </t>
  </si>
  <si>
    <t>2021-10-28 15:49:15 </t>
  </si>
  <si>
    <t>20211140111552  </t>
  </si>
  <si>
    <t>2021-10-29 09:52:28 </t>
  </si>
  <si>
    <t>20211140111582  </t>
  </si>
  <si>
    <t>2021-10-29 16:06:53 </t>
  </si>
  <si>
    <t>20211140111682  </t>
  </si>
  <si>
    <t>2021-10-29 17:00:10 </t>
  </si>
  <si>
    <t>vencido</t>
  </si>
  <si>
    <t>EN PROCESO</t>
  </si>
  <si>
    <t>VENCIDO</t>
  </si>
  <si>
    <t>Al día 18/11/2021 tiene 31 días.</t>
  </si>
  <si>
    <t>Al día 18/11/2021 tiene 32 días.</t>
  </si>
  <si>
    <t>Al día 18/11/2021 tiene 30 días.</t>
  </si>
  <si>
    <t>Al día 18/11/2021 tiene 29 días.</t>
  </si>
  <si>
    <t>Al día 18/11/2021 tiene 28 días.</t>
  </si>
  <si>
    <t>Al día 18/11/2021 tiene 27 días.</t>
  </si>
  <si>
    <t>Al día 18/11/2021 tiene 26 días.</t>
  </si>
  <si>
    <t>Al día 18/11/2021 tiene 25 días.</t>
  </si>
  <si>
    <t>Al día 18/11/2021 tiene 24 días.</t>
  </si>
  <si>
    <t>Al día 18/11/2021 tiene 23 días.</t>
  </si>
  <si>
    <t>Al día 19/11/2021 tiene 24 días.</t>
  </si>
  <si>
    <t>Al día 19/11/2021 tiene 23 días.</t>
  </si>
  <si>
    <t>Al día 19/11/2021 tiene 22 días.</t>
  </si>
  <si>
    <t>Al día 19/11/2021 tiene  días.</t>
  </si>
  <si>
    <t>Al día 19/11/2021 tiene  21 días.</t>
  </si>
  <si>
    <t>Al día 19/11/2021 tiene 20 días.</t>
  </si>
  <si>
    <t>Al día 19/11/2021 tiene 19 días.</t>
  </si>
  <si>
    <t>Al día 19/11/2021 tiene 18  días.</t>
  </si>
  <si>
    <t>hasta el día 12/11/2021 van 13 días</t>
  </si>
  <si>
    <t>Al día 19/11/2021 tiene 17 días.</t>
  </si>
  <si>
    <t>Al día 19/11/2021 tiene  16 días.</t>
  </si>
  <si>
    <t>Al día 19/11/2021 tiene 16 días.</t>
  </si>
  <si>
    <t>Al día 22/11/2021 tiene 17 días.</t>
  </si>
  <si>
    <t>Al día 22/11/2021 tiene  días.</t>
  </si>
  <si>
    <t>Al día 22/11/2021 tiene 16 días.</t>
  </si>
  <si>
    <t>Al día 22/11/2021 tiene 15 días.</t>
  </si>
  <si>
    <t>Al día 22/11/2021 tiene 14 días.</t>
  </si>
  <si>
    <t>20219000105992  </t>
  </si>
  <si>
    <t>2021-10-01 15:48:56 </t>
  </si>
  <si>
    <t>20213800106012  </t>
  </si>
  <si>
    <t>2021-10-01 20:17:30 </t>
  </si>
  <si>
    <t>20213800106062  </t>
  </si>
  <si>
    <t>2021-10-02 20:08:41 </t>
  </si>
  <si>
    <t>20213800106072  </t>
  </si>
  <si>
    <t>2021-10-03 18:59:13 </t>
  </si>
  <si>
    <t>20213800106092  </t>
  </si>
  <si>
    <t>2021-10-03 19:20:56 </t>
  </si>
  <si>
    <t>20213800106102  </t>
  </si>
  <si>
    <t>2021-10-03 19:30:53 </t>
  </si>
  <si>
    <t>20213800106122  </t>
  </si>
  <si>
    <t>2021-10-03 19:47:40 </t>
  </si>
  <si>
    <t>20213800106152  </t>
  </si>
  <si>
    <t>2021-10-03 20:14:30 </t>
  </si>
  <si>
    <t>20213800106172  </t>
  </si>
  <si>
    <t>2021-10-03 20:52:31 </t>
  </si>
  <si>
    <t>20213800106212  </t>
  </si>
  <si>
    <t>2021-10-03 21:28:07 </t>
  </si>
  <si>
    <t>20213800106222  </t>
  </si>
  <si>
    <t>2021-10-03 21:34:45 </t>
  </si>
  <si>
    <t>20219000106272  </t>
  </si>
  <si>
    <t>2021-10-04 08:11:35 </t>
  </si>
  <si>
    <t>20213800106302  </t>
  </si>
  <si>
    <t>2021-10-04 09:35:21 </t>
  </si>
  <si>
    <t>20213800106312  </t>
  </si>
  <si>
    <t>2021-10-04 10:17:24 </t>
  </si>
  <si>
    <t>20213800106402  </t>
  </si>
  <si>
    <t>2021-10-04 12:45:34 </t>
  </si>
  <si>
    <t>20213800106422  </t>
  </si>
  <si>
    <t>2021-10-04 14:50:13 </t>
  </si>
  <si>
    <t>20213800106452  </t>
  </si>
  <si>
    <t>2021-10-04 15:07:41 </t>
  </si>
  <si>
    <t>20213800106462  </t>
  </si>
  <si>
    <t>2021-10-04 15:13:44 </t>
  </si>
  <si>
    <t>20213800106492  </t>
  </si>
  <si>
    <t>2021-10-04 16:11:06 </t>
  </si>
  <si>
    <t>20213800106522  </t>
  </si>
  <si>
    <t>2021-10-04 16:59:41 </t>
  </si>
  <si>
    <t>20213800106542  </t>
  </si>
  <si>
    <t>2021-10-04 17:18:18 </t>
  </si>
  <si>
    <t>20213800106612  </t>
  </si>
  <si>
    <t>2021-10-05 12:25:30 </t>
  </si>
  <si>
    <t>20213800106642  </t>
  </si>
  <si>
    <t>2021-10-05 12:43:55 </t>
  </si>
  <si>
    <t>20213800106792  </t>
  </si>
  <si>
    <t>2021-10-05 16:49:25 </t>
  </si>
  <si>
    <t>20213800106962  </t>
  </si>
  <si>
    <t>2021-10-06 14:19:37 </t>
  </si>
  <si>
    <t>20213800106982  </t>
  </si>
  <si>
    <t>2021-10-06 15:02:05 </t>
  </si>
  <si>
    <t>20213800106992  </t>
  </si>
  <si>
    <t>2021-10-06 15:12:01 </t>
  </si>
  <si>
    <t>20213800107042  </t>
  </si>
  <si>
    <t>2021-10-06 15:32:49 </t>
  </si>
  <si>
    <t>20213800107092  </t>
  </si>
  <si>
    <t>2021-10-06 17:37:58 </t>
  </si>
  <si>
    <t>20213800107102  </t>
  </si>
  <si>
    <t>2021-10-06 17:55:30 </t>
  </si>
  <si>
    <t>20213800107122  </t>
  </si>
  <si>
    <t>2021-10-06 18:18:34 </t>
  </si>
  <si>
    <t>20213800107162  </t>
  </si>
  <si>
    <t>2021-10-06 21:56:49 </t>
  </si>
  <si>
    <t>20213800107172  </t>
  </si>
  <si>
    <t>2021-10-06 22:03:11 </t>
  </si>
  <si>
    <t>20213800107182  </t>
  </si>
  <si>
    <t>2021-10-06 22:17:52 </t>
  </si>
  <si>
    <t>20213800107262  </t>
  </si>
  <si>
    <t>2021-10-07 14:33:29 </t>
  </si>
  <si>
    <t>20213800107282  </t>
  </si>
  <si>
    <t>2021-10-07 14:46:48 </t>
  </si>
  <si>
    <t>20213800107332  </t>
  </si>
  <si>
    <t>2021-10-07 15:31:25 </t>
  </si>
  <si>
    <t>20213800107342  </t>
  </si>
  <si>
    <t>2021-10-07 15:36:37 </t>
  </si>
  <si>
    <t>20213800107352  </t>
  </si>
  <si>
    <t>2021-10-07 15:40:48 </t>
  </si>
  <si>
    <t>20213800107362  </t>
  </si>
  <si>
    <t>2021-10-07 15:48:51 </t>
  </si>
  <si>
    <t>20213800107372  </t>
  </si>
  <si>
    <t>2021-10-07 16:12:51 </t>
  </si>
  <si>
    <t>20213800107412  </t>
  </si>
  <si>
    <t>2021-10-08 16:15:21 </t>
  </si>
  <si>
    <t>20213800107422  </t>
  </si>
  <si>
    <t>2021-10-08 16:42:29 </t>
  </si>
  <si>
    <t>20213800107432  </t>
  </si>
  <si>
    <t>2021-10-08 16:51:46 </t>
  </si>
  <si>
    <t>20213800107492  </t>
  </si>
  <si>
    <t>2021-10-08 19:49:49 </t>
  </si>
  <si>
    <t>20213800107552  </t>
  </si>
  <si>
    <t>2021-10-08 20:57:56 </t>
  </si>
  <si>
    <t>20213800107582  </t>
  </si>
  <si>
    <t>2021-10-08 21:25:14 </t>
  </si>
  <si>
    <t>20213800107592  </t>
  </si>
  <si>
    <t>2021-10-08 21:34:41 </t>
  </si>
  <si>
    <t xml:space="preserve">se da respuesta el 25/11/2021 </t>
  </si>
  <si>
    <t>PDF</t>
  </si>
  <si>
    <t>Al día 26/11/2021 tiene 37 días.</t>
  </si>
  <si>
    <t>Al día 26/11/2021 tiene 37días.</t>
  </si>
  <si>
    <t xml:space="preserve">PETICIÓN DE DOCUMENTOS E INFORMACIÓN </t>
  </si>
  <si>
    <t>PETICIÓN DE INTERES GENERAL</t>
  </si>
  <si>
    <t xml:space="preserve">SE da respuesta el 24/11/2021 </t>
  </si>
  <si>
    <t>se da respuesta el 2/11/2021</t>
  </si>
  <si>
    <t>2/11/2021</t>
  </si>
  <si>
    <t>Se da respuesta por correo electrónico se deja evidencia en digital</t>
  </si>
  <si>
    <t>se da respuesta el 28/10/2021</t>
  </si>
  <si>
    <t>SE REALIZO LLAMADA TELEFÓNICA AL DELEGADO DEPARTAMENTAL Y SE LE BRINDO LA ASESORÍA JURÍDICA CORRESPONDIENTES</t>
  </si>
  <si>
    <t>SE LE DA RESPUESTA EL DÍA 26/11/2021</t>
  </si>
  <si>
    <t>Al día 26/11/2021 tiene 36 días.</t>
  </si>
  <si>
    <t>Se dio respuesta a través del correo de Tatiana Herrera el día 25/10/2021</t>
  </si>
  <si>
    <t xml:space="preserve">NO SE EVIDENCIA DOCUMENTO DE SALIDA </t>
  </si>
  <si>
    <t>24/11/2021</t>
  </si>
  <si>
    <t>SE DA RESPUESTA EL DIA 24/11/2021</t>
  </si>
  <si>
    <t xml:space="preserve">SE DA RESPUEDSTA POR CORREO ELECTRONICO </t>
  </si>
  <si>
    <t>SE DA RESPUESTA EL DIA 16/11/2021</t>
  </si>
  <si>
    <t>16/11/2021</t>
  </si>
  <si>
    <t xml:space="preserve">PETICIÓN ENTRE AUTORIDADES </t>
  </si>
  <si>
    <t>Se da respuesta vía email, soporte en el email de segurosdnbc@gmail.com</t>
  </si>
  <si>
    <t>SE DA RESPUESTA 17/11/2021</t>
  </si>
  <si>
    <t>SE DA RESPUESTA EL DIA 11/10/2021</t>
  </si>
  <si>
    <t>JORGE EDWIN AMARILLO</t>
  </si>
  <si>
    <t>Robinson mona</t>
  </si>
  <si>
    <t>Al día 26/11/2021 tiene 29 días.</t>
  </si>
  <si>
    <t>SE LE DA RESPUESTA EL DÍA 2/11/2021</t>
  </si>
  <si>
    <t>SE DA RESPUESTA EL DÍA 24/11/2021</t>
  </si>
  <si>
    <t>Al día 26/11/2021 tiene 34 días.</t>
  </si>
  <si>
    <t>SE DA RESPUESTA EL DIA 17/11/2021</t>
  </si>
  <si>
    <t>SE DA RESPUESTA EL DIA 26/11/2021</t>
  </si>
  <si>
    <t xml:space="preserve">SE DA RESPUESTA POR CORREO ELECTRONICO </t>
  </si>
  <si>
    <t>Al día 29/11/2021 tiene 36 días.</t>
  </si>
  <si>
    <t>Al día 29/11/2021 tiene 35 días.</t>
  </si>
  <si>
    <t xml:space="preserve">PDF </t>
  </si>
  <si>
    <t>SE DA RESPUESTA EL  DÍA 12/10/2021</t>
  </si>
  <si>
    <t>Al día 29/11/2021 tiene 34 días.</t>
  </si>
  <si>
    <t> 20212150025521 </t>
  </si>
  <si>
    <t>SE DA RESPUESTA EL DÍA16 /11/2021</t>
  </si>
  <si>
    <t>Al día 29/11/2021 tiene 33 días.</t>
  </si>
  <si>
    <t>Al día 29/11/2021 tiene 33días.</t>
  </si>
  <si>
    <t>SE DIO RESPUESTA MEDIANTE LLAMADA TELEFÓNICA Y CORREO ELECTRÓNICO EL DÍA 10/11/2021</t>
  </si>
  <si>
    <t xml:space="preserve">NO SE EVIDENCIA NINGUN DOCUMENTO DE SALIDA </t>
  </si>
  <si>
    <t>NO SE EVIDENCIA DOCUMENTO DE SALIDA FIRMADO NI ENVIADO</t>
  </si>
  <si>
    <t>SE DA RESPUESTA EL DÍA 25/11/2021</t>
  </si>
  <si>
    <t>SE DA RESPUESTA EL 2/11/2021</t>
  </si>
  <si>
    <t>Al día 29 /11/2021 tiene 33 días.</t>
  </si>
  <si>
    <t>20211140107612  </t>
  </si>
  <si>
    <t>2021-10-11 10:29:40 </t>
  </si>
  <si>
    <t>Al día 30/11/2021 tiene 33 días.</t>
  </si>
  <si>
    <t>20211140107632  </t>
  </si>
  <si>
    <t>2021-10-11 10:53:19 </t>
  </si>
  <si>
    <t>20211140107672  </t>
  </si>
  <si>
    <t>2021-10-11 11:38:09 </t>
  </si>
  <si>
    <t>cumplido</t>
  </si>
  <si>
    <t>pdf</t>
  </si>
  <si>
    <t>si</t>
  </si>
  <si>
    <t>se realiza envio el 2-11-2021</t>
  </si>
  <si>
    <t>20211140107682  </t>
  </si>
  <si>
    <t>2021-10-11 11:45:41 </t>
  </si>
  <si>
    <t>Al día 30/11/2021 tiene 32 días.</t>
  </si>
  <si>
    <t>20211140107692  </t>
  </si>
  <si>
    <t>2021-10-11 11:57:09 </t>
  </si>
  <si>
    <t>20211140107732  </t>
  </si>
  <si>
    <t>2021-10-11 12:31:55 </t>
  </si>
  <si>
    <t>se realiza envio el 17-11-2021</t>
  </si>
  <si>
    <t>20211140107742  </t>
  </si>
  <si>
    <t>2021-10-11 13:01:16 </t>
  </si>
  <si>
    <t>20211140107862  </t>
  </si>
  <si>
    <t>2021-10-11 15:18:31 </t>
  </si>
  <si>
    <t xml:space="preserve">si </t>
  </si>
  <si>
    <t>20211140107872  </t>
  </si>
  <si>
    <t>2021-10-11 15:23:15 </t>
  </si>
  <si>
    <t>se realizo envio 10/11/2021</t>
  </si>
  <si>
    <t>20211140107892  </t>
  </si>
  <si>
    <t>2021-10-11 15:50:44 </t>
  </si>
  <si>
    <t>20211140107942  </t>
  </si>
  <si>
    <t>2021-10-11 16:46:45 </t>
  </si>
  <si>
    <t>20211140108022  </t>
  </si>
  <si>
    <t>2021-10-12 14:02:58 </t>
  </si>
  <si>
    <t>20211140108032  </t>
  </si>
  <si>
    <t>2021-10-12 14:06:06 </t>
  </si>
  <si>
    <t>20211140108042  </t>
  </si>
  <si>
    <t>2021-10-12 14:14:41 </t>
  </si>
  <si>
    <t>20211140108162  </t>
  </si>
  <si>
    <t>2021-10-12 16:44:22 </t>
  </si>
  <si>
    <t>20211140108182  </t>
  </si>
  <si>
    <t>2021-10-13 11:16:12 </t>
  </si>
  <si>
    <t>Al día 30/11/2021 tiene 31 días.</t>
  </si>
  <si>
    <t>20211140108192  </t>
  </si>
  <si>
    <t>2021-10-13 12:51:27 </t>
  </si>
  <si>
    <t>se realiza envio el 9-11-2021</t>
  </si>
  <si>
    <t>20211140108232  </t>
  </si>
  <si>
    <t>2021-10-13 13:51:51 </t>
  </si>
  <si>
    <t>20211140108242  </t>
  </si>
  <si>
    <t>2021-10-13 14:01:30 </t>
  </si>
  <si>
    <t>20211140108252  </t>
  </si>
  <si>
    <t>2021-10-13 14:06:23 </t>
  </si>
  <si>
    <t>20211140108322  </t>
  </si>
  <si>
    <t>2021-10-13 16:36:04 </t>
  </si>
  <si>
    <t>20211140108382  </t>
  </si>
  <si>
    <t>2021-10-13 17:17:30 </t>
  </si>
  <si>
    <t>Al día 01/12/2021 tiene 32 días.</t>
  </si>
  <si>
    <t>20211140108392  </t>
  </si>
  <si>
    <t>2021-10-14 09:33:48 </t>
  </si>
  <si>
    <t>Al día 01/12/2021 tiene 31 días.</t>
  </si>
  <si>
    <t>20211140108412  </t>
  </si>
  <si>
    <t>2021-10-14 09:57:23 </t>
  </si>
  <si>
    <t> 22/10/2021</t>
  </si>
  <si>
    <t xml:space="preserve">5 dias </t>
  </si>
  <si>
    <t>se realiza envio el 22-10-2021</t>
  </si>
  <si>
    <t>20211140108452  </t>
  </si>
  <si>
    <t>2021-10-14 12:34:55 </t>
  </si>
  <si>
    <t>20211140108462  </t>
  </si>
  <si>
    <t>2021-10-14 12:41:49 </t>
  </si>
  <si>
    <t>20211140108472  </t>
  </si>
  <si>
    <t>2021-10-14 12:45:57 </t>
  </si>
  <si>
    <t>20211140108482  </t>
  </si>
  <si>
    <t>2021-10-14 12:51:47 </t>
  </si>
  <si>
    <t>20211140108522  </t>
  </si>
  <si>
    <t>2021-10-14 14:58:45 </t>
  </si>
  <si>
    <t>20211140108542  </t>
  </si>
  <si>
    <t>2021-10-14 16:11:44 </t>
  </si>
  <si>
    <t>20211140108552  </t>
  </si>
  <si>
    <t>2021-10-14 16:14:16 </t>
  </si>
  <si>
    <t>20211140108592  </t>
  </si>
  <si>
    <t>2021-10-15 08:59:53 </t>
  </si>
  <si>
    <t>20211140108612  </t>
  </si>
  <si>
    <t>2021-10-15 11:09:19 </t>
  </si>
  <si>
    <t>20211140108622  </t>
  </si>
  <si>
    <t>2021-10-15 12:15:44 </t>
  </si>
  <si>
    <t>Se brindo respuesta mediante email el día 3 de noviembre, soporte en email de segurosdnbc@gmail.com</t>
  </si>
  <si>
    <t>se realiza envio el 3-11-2021</t>
  </si>
  <si>
    <t>20211140108672  </t>
  </si>
  <si>
    <t>2021-10-15 16:41:16 </t>
  </si>
  <si>
    <t>Al día 01/12/2021 tiene 30 días.</t>
  </si>
  <si>
    <t>20211140108682  </t>
  </si>
  <si>
    <t>2021-10-15 16:47:26 </t>
  </si>
  <si>
    <t>20211140108702  </t>
  </si>
  <si>
    <t>2021-10-19 11:50:32 </t>
  </si>
  <si>
    <t>20211140108742  </t>
  </si>
  <si>
    <t>2021-10-19 12:42:22 </t>
  </si>
  <si>
    <t>Al día 01/11/2021 tiene 29 días.</t>
  </si>
  <si>
    <t>20211140108832  </t>
  </si>
  <si>
    <t>2021-10-19 14:53:31 </t>
  </si>
  <si>
    <t>20211140108852  </t>
  </si>
  <si>
    <t>2021-10-19 15:02:20 </t>
  </si>
  <si>
    <t>Para darle traslado al tribunal disciplinario del CBV y con copia al delegado</t>
  </si>
  <si>
    <t>20211140108882  </t>
  </si>
  <si>
    <t>2021-10-19 15:23:04 </t>
  </si>
  <si>
    <t>20211140108922  </t>
  </si>
  <si>
    <t>2021-10-19 15:39:58 </t>
  </si>
  <si>
    <t>20212140027651 </t>
  </si>
  <si>
    <t>se realiza envio el 10-11-2021</t>
  </si>
  <si>
    <t>20211140108972  </t>
  </si>
  <si>
    <t>2021-10-19 16:05:36 </t>
  </si>
  <si>
    <t>Para proyectar respuesta Indicando que este informe está en proceso y que en la segunda quincena de Noviembre se les enviará</t>
  </si>
  <si>
    <t>Al día 01/12/2021 tiene  28 días.</t>
  </si>
  <si>
    <t>20211140108982  </t>
  </si>
  <si>
    <t>2021-10-19 16:21:40 </t>
  </si>
  <si>
    <t>Al día 01/11/2021 tiene  28 días.</t>
  </si>
  <si>
    <t>20211140108992  </t>
  </si>
  <si>
    <t>2021-10-19 16:29:46 </t>
  </si>
  <si>
    <t>Se da respuesta por correo electrónico, se deja evidencia en digital</t>
  </si>
  <si>
    <t>20211140109012  </t>
  </si>
  <si>
    <t>2021-10-19 16:33:56 </t>
  </si>
  <si>
    <t xml:space="preserve">Al día 01/12/2021 tiene 28 días, a la fecha no se evidencia ningun documento firmado </t>
  </si>
  <si>
    <t>20211140109102  </t>
  </si>
  <si>
    <t>2021-10-20 09:31:46 </t>
  </si>
  <si>
    <t>09/11/2021.</t>
  </si>
  <si>
    <t>se realiza envio el 02-11-2021</t>
  </si>
  <si>
    <t>20211140109142  </t>
  </si>
  <si>
    <t>2021-10-20 09:42:33 </t>
  </si>
  <si>
    <t xml:space="preserve"> 02/11/2021</t>
  </si>
  <si>
    <t>se realiza envio el 09-11-2022</t>
  </si>
  <si>
    <t>20211140109182  </t>
  </si>
  <si>
    <t>2021-10-20 11:49:18 </t>
  </si>
  <si>
    <t>Al día 01/12/2021 tiene 28 días.</t>
  </si>
  <si>
    <t>20211140109202  </t>
  </si>
  <si>
    <t>2021-10-20 14:10:35 </t>
  </si>
  <si>
    <t xml:space="preserve"> 21/10/2021</t>
  </si>
  <si>
    <t>se realiza envio e21-10-2021</t>
  </si>
  <si>
    <t>20211140109262  </t>
  </si>
  <si>
    <t>2021-10-20 15:00:56 </t>
  </si>
  <si>
    <t>Al día 24/11/2021 tiene 23 días.</t>
  </si>
  <si>
    <t>20211140109462  </t>
  </si>
  <si>
    <t>2021-10-21 10:43:30 </t>
  </si>
  <si>
    <t>20211140109472  </t>
  </si>
  <si>
    <t>2021-10-21 10:46:32 </t>
  </si>
  <si>
    <t>Luis Alberto Valencia Pulido</t>
  </si>
  <si>
    <t>20211140109502  </t>
  </si>
  <si>
    <t>2021-10-21 11:15:31 </t>
  </si>
  <si>
    <t>Al momento de archivar no especifican el número de radicado.</t>
  </si>
  <si>
    <t>20211140109592  </t>
  </si>
  <si>
    <t>2021-10-21 15:21:24 </t>
  </si>
  <si>
    <t>Al día 24/11/2021 tiene 24 días.</t>
  </si>
  <si>
    <t>20211140109612  </t>
  </si>
  <si>
    <t>2021-10-21 15:34:17 </t>
  </si>
  <si>
    <t>20211140109672  </t>
  </si>
  <si>
    <t>2021-10-21 16:23:17 </t>
  </si>
  <si>
    <t>Anotación ORFEO: Se dio respuesta por correo el día 09/11/2021.</t>
  </si>
  <si>
    <t>No se aclara el número de radicado de envio, no existe ninguna trazabilidad.</t>
  </si>
  <si>
    <t>20211140109712  </t>
  </si>
  <si>
    <t>2021-10-21 16:31:55 </t>
  </si>
  <si>
    <t>CUMPLIDO</t>
  </si>
  <si>
    <t>SE DIO RESPUESTA MEDIANTE OFICIO N° 20212110027771 EL 17/11/2021</t>
  </si>
  <si>
    <t>Se envio 17/11/2021</t>
  </si>
  <si>
    <t>20211140109852  </t>
  </si>
  <si>
    <t>2021-10-22 11:11:06 </t>
  </si>
  <si>
    <t>Al día 06/12/2021 tiene 30 días.</t>
  </si>
  <si>
    <t>20211140109972  </t>
  </si>
  <si>
    <t>2021-10-22 12:37:59 </t>
  </si>
  <si>
    <t>Al día 06/12/2021 tiene 28  días.</t>
  </si>
  <si>
    <t>20211140109982  </t>
  </si>
  <si>
    <t>2021-10-22 12:41:55 </t>
  </si>
  <si>
    <t>Proyectar respuesta dando traslado al tribunal disciplinario del cuerpo de bomberos y al delegado y coordinador departamental</t>
  </si>
  <si>
    <t>20211140110002  </t>
  </si>
  <si>
    <t>2021-10-22 12:53:18 </t>
  </si>
  <si>
    <t>se envia por correo 11-11-2021</t>
  </si>
  <si>
    <t>INFORMES A CONGRESISTAS</t>
  </si>
  <si>
    <t>20211140110092  </t>
  </si>
  <si>
    <t>2021-10-22 17:03:58 </t>
  </si>
  <si>
    <t>Al día 06/12/2021  tiene 26 días.</t>
  </si>
  <si>
    <t>20219000110152  </t>
  </si>
  <si>
    <t>2021-10-23 10:48:28 </t>
  </si>
  <si>
    <t>SE ENVIO 09-11-2021</t>
  </si>
  <si>
    <t>20211140110172  </t>
  </si>
  <si>
    <t>2021-10-25 09:19:14 </t>
  </si>
  <si>
    <t xml:space="preserve">VENCIDO </t>
  </si>
  <si>
    <t>20211140110222  </t>
  </si>
  <si>
    <t>2021-10-25 10:04:09 </t>
  </si>
  <si>
    <t>Al día 06/12/2021 tiene  28 días.</t>
  </si>
  <si>
    <t>PETICION DE CONSULTA</t>
  </si>
  <si>
    <t>20211140110232  </t>
  </si>
  <si>
    <t>2021-10-25 10:08:33 </t>
  </si>
  <si>
    <t>20211140110292  </t>
  </si>
  <si>
    <t>2021-10-25 12:05:43 </t>
  </si>
  <si>
    <t>Al día  06/12/2021 tiene 28  días.</t>
  </si>
  <si>
    <t>20211140110302  </t>
  </si>
  <si>
    <t>2021-10-25 13:58:30 </t>
  </si>
  <si>
    <t>20219000110512  </t>
  </si>
  <si>
    <t>2021-10-25 21:00:02 </t>
  </si>
  <si>
    <t>NO CUMPLE CON LOS REQUSITOS DE LA DENUNCIA SEÑALADO EN LA LEY Ley 962 de 2005</t>
  </si>
  <si>
    <t>20211140110522  </t>
  </si>
  <si>
    <t>2021-10-26 09:00:34 </t>
  </si>
  <si>
    <t>Al día 06/12/2021 tiene 27 días.</t>
  </si>
  <si>
    <t>20211140110562  </t>
  </si>
  <si>
    <t>2021-10-26 09:15:55 </t>
  </si>
  <si>
    <t>20211140110642  </t>
  </si>
  <si>
    <t>2021-10-26 10:46:39 </t>
  </si>
  <si>
    <t>20219000110652  </t>
  </si>
  <si>
    <t>2021-10-26 11:03:24 </t>
  </si>
  <si>
    <t>no tiene fecha de salida</t>
  </si>
  <si>
    <t>20211140110662  </t>
  </si>
  <si>
    <t>2021-10-26 11:30:25 </t>
  </si>
  <si>
    <t>Al día 06/12/2021 tiene 28 días.</t>
  </si>
  <si>
    <t>20211140110772  </t>
  </si>
  <si>
    <t>2021-10-26 12:15:09 </t>
  </si>
  <si>
    <t>20219000110802  </t>
  </si>
  <si>
    <t>2021-10-26 14:04:45 </t>
  </si>
  <si>
    <t>20219000110812  </t>
  </si>
  <si>
    <t>2021-10-26 14:09:08 </t>
  </si>
  <si>
    <t>20219000110942  </t>
  </si>
  <si>
    <t>2021-10-26 20:09:46 </t>
  </si>
  <si>
    <t>20211140111052  </t>
  </si>
  <si>
    <t>2021-10-27 11:28:49 </t>
  </si>
  <si>
    <t>20211140111152  </t>
  </si>
  <si>
    <t>2021-10-27 15:06:25 </t>
  </si>
  <si>
    <t xml:space="preserve">CUMPLIDO </t>
  </si>
  <si>
    <t>SE ENVIA CORREO 0-11-2021</t>
  </si>
  <si>
    <t>20211140111232  </t>
  </si>
  <si>
    <t>2021-10-28 09:41:55 </t>
  </si>
  <si>
    <t>SE ENVIO CORREO 24-11-2021</t>
  </si>
  <si>
    <t>20211140111252  </t>
  </si>
  <si>
    <t>2021-10-28 09:50:47 </t>
  </si>
  <si>
    <t>SE ENVIO CORREO 02-11-2021</t>
  </si>
  <si>
    <t>CUMPLIDO  SE DIO RESPUESTA MEDIANTE LLAMADA TELEFONICA EL DIA 09/11/2021</t>
  </si>
  <si>
    <t>SE DIO RESUESTA 09-11-2021</t>
  </si>
  <si>
    <t>Al día 07/12/2021 tiene 29 días.</t>
  </si>
  <si>
    <t> 20212110028411</t>
  </si>
  <si>
    <t>SE ENVIO CORREEO 02-11-2021</t>
  </si>
  <si>
    <t>Maria del Consuelo Arias Prieto</t>
  </si>
  <si>
    <t>Maicol Villarreal Ospina</t>
  </si>
  <si>
    <t>MARYOLY DIAZ</t>
  </si>
  <si>
    <t>Jose Dario Martinez</t>
  </si>
  <si>
    <t>Ronny Estiven Romero Velandia</t>
  </si>
  <si>
    <t>Control Interno</t>
  </si>
  <si>
    <t>Infraestructura</t>
  </si>
  <si>
    <t>SUCRE</t>
  </si>
  <si>
    <t>No se da respuesta, se archiva con una anotación.</t>
  </si>
  <si>
    <t>Cuenta de Dependencia</t>
  </si>
  <si>
    <t>%</t>
  </si>
  <si>
    <t>Cuenta de Estado</t>
  </si>
  <si>
    <t>Evolucion PQRSD</t>
  </si>
  <si>
    <t>Total Mes</t>
  </si>
  <si>
    <t>Agosto</t>
  </si>
  <si>
    <t>Septiembre</t>
  </si>
  <si>
    <t>TOTAL</t>
  </si>
  <si>
    <t>Cuenta de Tipo de petición</t>
  </si>
  <si>
    <t>Cuenta de Canal Oficial de Entrada</t>
  </si>
  <si>
    <t>Cuenta de Naturaleza jurídica del peticionario</t>
  </si>
  <si>
    <t>Cuenta de Departamento</t>
  </si>
  <si>
    <t>Cuenta de Tema de Consulta</t>
  </si>
  <si>
    <t>Promedio de Tiempo de atención</t>
  </si>
  <si>
    <t>PETICIÓN DE DOCUMENTOS E INFORMACIÓN </t>
  </si>
  <si>
    <t>PETICIÓN DE INTERÉS GENERAL</t>
  </si>
  <si>
    <t>PETICIÓN ENTRE AUTORIDADES</t>
  </si>
  <si>
    <t>Octubre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</si>
</sst>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
  </numFmts>
  <fonts count="12" x14ac:knownFonts="1">
    <font>
      <sz val="11"/>
      <color theme="1"/>
      <name val="Calibri"/>
      <family val="2"/>
      <scheme val="minor"/>
    </font>
    <font>
      <u/>
      <sz val="11"/>
      <color theme="10"/>
      <name val="Calibri"/>
      <family val="2"/>
      <scheme val="minor"/>
    </font>
    <font>
      <b/>
      <sz val="10"/>
      <name val="Calibri"/>
      <family val="2"/>
      <scheme val="minor"/>
    </font>
    <font>
      <sz val="10"/>
      <color theme="1"/>
      <name val="Calibri"/>
      <family val="2"/>
      <scheme val="minor"/>
    </font>
    <font>
      <sz val="10"/>
      <name val="Calibri"/>
      <family val="2"/>
      <scheme val="minor"/>
    </font>
    <font>
      <sz val="8"/>
      <color rgb="FF000000"/>
      <name val="Arial"/>
      <family val="2"/>
    </font>
    <font>
      <sz val="11"/>
      <color rgb="FF000000"/>
      <name val="Calibri"/>
      <family val="2"/>
      <scheme val="minor"/>
    </font>
    <font>
      <b/>
      <sz val="11"/>
      <name val="Calibri"/>
      <family val="2"/>
      <scheme val="minor"/>
    </font>
    <font>
      <sz val="11"/>
      <name val="Calibri"/>
      <family val="2"/>
      <scheme val="minor"/>
    </font>
    <font>
      <sz val="8"/>
      <name val="Verdana"/>
      <family val="2"/>
    </font>
    <font>
      <b/>
      <sz val="11"/>
      <color theme="1"/>
      <name val="Calibri"/>
      <family val="2"/>
      <scheme val="minor"/>
    </font>
    <font>
      <sz val="11"/>
      <color rgb="FFFF0000"/>
      <name val="Calibri"/>
      <family val="2"/>
      <scheme val="minor"/>
    </font>
  </fonts>
  <fills count="9">
    <fill>
      <patternFill patternType="none"/>
    </fill>
    <fill>
      <patternFill patternType="gray125"/>
    </fill>
    <fill>
      <patternFill patternType="solid">
        <fgColor rgb="FF00B0F0"/>
        <bgColor indexed="64"/>
      </patternFill>
    </fill>
    <fill>
      <patternFill patternType="solid">
        <fgColor theme="3" tint="0.79998168889431442"/>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
      <patternFill patternType="solid">
        <fgColor rgb="FFFFFFFF"/>
        <bgColor indexed="64"/>
      </patternFill>
    </fill>
    <fill>
      <patternFill patternType="solid">
        <fgColor rgb="FF00B0F0"/>
        <bgColor theme="4" tint="0.79998168889431442"/>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146">
    <xf numFmtId="0" fontId="0" fillId="0" borderId="0" xfId="0"/>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2" borderId="1" xfId="0" applyFill="1" applyBorder="1" applyAlignment="1">
      <alignment horizontal="center" vertical="center"/>
    </xf>
    <xf numFmtId="0" fontId="0" fillId="5" borderId="1" xfId="0" applyFill="1" applyBorder="1" applyAlignment="1">
      <alignment horizontal="center" vertical="center"/>
    </xf>
    <xf numFmtId="0" fontId="0" fillId="6" borderId="1" xfId="0" applyFill="1" applyBorder="1" applyAlignment="1">
      <alignment horizontal="center" vertical="center"/>
    </xf>
    <xf numFmtId="0" fontId="2" fillId="0"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1" fontId="3" fillId="0" borderId="0" xfId="0" applyNumberFormat="1" applyFont="1" applyFill="1" applyBorder="1" applyAlignment="1">
      <alignment horizontal="center" vertical="center" wrapText="1"/>
    </xf>
    <xf numFmtId="14" fontId="4" fillId="0" borderId="0" xfId="0" applyNumberFormat="1" applyFont="1" applyFill="1" applyBorder="1" applyAlignment="1">
      <alignment horizontal="center" vertical="center" wrapText="1"/>
    </xf>
    <xf numFmtId="1" fontId="4" fillId="0" borderId="0" xfId="0" applyNumberFormat="1" applyFont="1" applyFill="1" applyBorder="1" applyAlignment="1">
      <alignment horizontal="center" vertical="center" wrapText="1"/>
    </xf>
    <xf numFmtId="164" fontId="4" fillId="0" borderId="0"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0" borderId="4" xfId="0" applyFont="1" applyBorder="1" applyAlignment="1">
      <alignment horizontal="center" vertical="center"/>
    </xf>
    <xf numFmtId="0" fontId="7"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64" fontId="3"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xf>
    <xf numFmtId="1"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8" fillId="0" borderId="1" xfId="2"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1" xfId="0" applyFont="1" applyFill="1" applyBorder="1"/>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1" fontId="0" fillId="0" borderId="0" xfId="0" applyNumberFormat="1" applyFont="1" applyFill="1" applyBorder="1" applyAlignment="1">
      <alignment horizontal="center" vertical="center" wrapText="1"/>
    </xf>
    <xf numFmtId="14" fontId="8" fillId="0" borderId="0" xfId="0" applyNumberFormat="1" applyFont="1" applyFill="1" applyBorder="1" applyAlignment="1">
      <alignment horizontal="center" vertical="center" wrapText="1"/>
    </xf>
    <xf numFmtId="1" fontId="8" fillId="0" borderId="0" xfId="0" applyNumberFormat="1" applyFont="1" applyFill="1" applyBorder="1" applyAlignment="1">
      <alignment horizontal="center" vertical="center" wrapText="1"/>
    </xf>
    <xf numFmtId="164" fontId="8" fillId="0" borderId="0"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2" applyFont="1" applyFill="1" applyBorder="1" applyAlignment="1">
      <alignment horizontal="center" vertical="center" wrapText="1"/>
    </xf>
    <xf numFmtId="0" fontId="0" fillId="5" borderId="1" xfId="0" applyFont="1" applyFill="1" applyBorder="1" applyAlignment="1">
      <alignment horizontal="center" vertical="center" wrapText="1"/>
    </xf>
    <xf numFmtId="1" fontId="6" fillId="5" borderId="1" xfId="0" applyNumberFormat="1" applyFont="1" applyFill="1" applyBorder="1" applyAlignment="1">
      <alignment horizontal="center" vertical="center"/>
    </xf>
    <xf numFmtId="49" fontId="0" fillId="5"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14" fontId="0" fillId="5" borderId="1" xfId="0" applyNumberFormat="1" applyFont="1" applyFill="1" applyBorder="1" applyAlignment="1">
      <alignment horizontal="center" vertical="center" wrapText="1"/>
    </xf>
    <xf numFmtId="0" fontId="8" fillId="5" borderId="0" xfId="0" applyFont="1" applyFill="1" applyBorder="1" applyAlignment="1">
      <alignment horizontal="center" vertical="center" wrapText="1"/>
    </xf>
    <xf numFmtId="164" fontId="0" fillId="5" borderId="1" xfId="0" applyNumberFormat="1" applyFont="1" applyFill="1" applyBorder="1" applyAlignment="1">
      <alignment horizontal="center" vertical="center" wrapText="1"/>
    </xf>
    <xf numFmtId="1" fontId="8" fillId="5" borderId="1" xfId="0" applyNumberFormat="1" applyFont="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xf>
    <xf numFmtId="14" fontId="6" fillId="5" borderId="1" xfId="0" applyNumberFormat="1" applyFont="1" applyFill="1" applyBorder="1" applyAlignment="1">
      <alignment horizontal="center" vertical="center"/>
    </xf>
    <xf numFmtId="1" fontId="0"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 xfId="2" applyFont="1" applyFill="1" applyBorder="1" applyAlignment="1">
      <alignment horizontal="center" vertical="center" wrapText="1"/>
    </xf>
    <xf numFmtId="0" fontId="0"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14" fontId="8" fillId="2" borderId="1" xfId="0" applyNumberFormat="1" applyFont="1" applyFill="1" applyBorder="1" applyAlignment="1">
      <alignment horizontal="center" vertical="center"/>
    </xf>
    <xf numFmtId="0" fontId="8" fillId="6" borderId="1" xfId="0" applyFont="1" applyFill="1" applyBorder="1" applyAlignment="1">
      <alignment horizontal="center" vertical="center" wrapText="1"/>
    </xf>
    <xf numFmtId="0" fontId="8" fillId="6" borderId="1" xfId="2" applyFont="1" applyFill="1" applyBorder="1" applyAlignment="1">
      <alignment horizontal="center" vertical="center" wrapText="1"/>
    </xf>
    <xf numFmtId="0" fontId="0" fillId="6" borderId="1" xfId="0" applyFont="1" applyFill="1" applyBorder="1" applyAlignment="1">
      <alignment horizontal="center" vertical="center" wrapText="1"/>
    </xf>
    <xf numFmtId="1" fontId="6" fillId="6" borderId="1" xfId="0" applyNumberFormat="1" applyFont="1" applyFill="1" applyBorder="1" applyAlignment="1">
      <alignment horizontal="center" vertical="center"/>
    </xf>
    <xf numFmtId="164" fontId="0" fillId="6" borderId="1" xfId="0" applyNumberFormat="1" applyFont="1" applyFill="1" applyBorder="1" applyAlignment="1">
      <alignment horizontal="center" vertical="center" wrapText="1"/>
    </xf>
    <xf numFmtId="0" fontId="8" fillId="6" borderId="0" xfId="0" applyFont="1" applyFill="1" applyBorder="1" applyAlignment="1">
      <alignment horizontal="center" vertical="center" wrapText="1"/>
    </xf>
    <xf numFmtId="1" fontId="8" fillId="6"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14" fontId="0" fillId="6" borderId="1" xfId="0" applyNumberFormat="1" applyFont="1" applyFill="1" applyBorder="1" applyAlignment="1">
      <alignment horizontal="center" vertical="center" wrapText="1"/>
    </xf>
    <xf numFmtId="49" fontId="0" fillId="6" borderId="1" xfId="0" applyNumberFormat="1" applyFont="1" applyFill="1" applyBorder="1" applyAlignment="1">
      <alignment horizontal="center" vertical="center" wrapText="1"/>
    </xf>
    <xf numFmtId="164" fontId="8" fillId="6" borderId="1" xfId="0" applyNumberFormat="1" applyFont="1" applyFill="1" applyBorder="1" applyAlignment="1">
      <alignment horizontal="center" vertical="center" wrapText="1"/>
    </xf>
    <xf numFmtId="14" fontId="8" fillId="6"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2" applyFont="1" applyFill="1" applyBorder="1" applyAlignment="1">
      <alignment horizontal="center" vertical="center" wrapText="1"/>
    </xf>
    <xf numFmtId="0" fontId="0" fillId="4" borderId="1" xfId="0" applyFont="1" applyFill="1" applyBorder="1" applyAlignment="1">
      <alignment horizontal="center" vertical="center" wrapText="1"/>
    </xf>
    <xf numFmtId="1" fontId="6" fillId="4" borderId="1" xfId="0" applyNumberFormat="1" applyFont="1" applyFill="1" applyBorder="1" applyAlignment="1">
      <alignment horizontal="center" vertical="center"/>
    </xf>
    <xf numFmtId="164" fontId="0" fillId="4" borderId="1" xfId="0" applyNumberFormat="1" applyFont="1" applyFill="1" applyBorder="1" applyAlignment="1">
      <alignment horizontal="center" vertical="center" wrapText="1"/>
    </xf>
    <xf numFmtId="0" fontId="8" fillId="4" borderId="0" xfId="0" applyFont="1" applyFill="1" applyBorder="1" applyAlignment="1">
      <alignment horizontal="center" vertical="center" wrapText="1"/>
    </xf>
    <xf numFmtId="1" fontId="8"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1" fontId="6" fillId="4" borderId="1" xfId="0" applyNumberFormat="1" applyFont="1" applyFill="1" applyBorder="1" applyAlignment="1">
      <alignment horizontal="center" vertical="center" wrapText="1"/>
    </xf>
    <xf numFmtId="49" fontId="0" fillId="4" borderId="1" xfId="0" applyNumberFormat="1" applyFont="1" applyFill="1" applyBorder="1" applyAlignment="1">
      <alignment horizontal="center" vertical="center" wrapText="1"/>
    </xf>
    <xf numFmtId="14" fontId="0" fillId="4" borderId="1" xfId="0" applyNumberFormat="1" applyFont="1" applyFill="1" applyBorder="1" applyAlignment="1">
      <alignment horizontal="center" vertical="center" wrapText="1"/>
    </xf>
    <xf numFmtId="1" fontId="0" fillId="4" borderId="1" xfId="0" applyNumberFormat="1"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xf>
    <xf numFmtId="0" fontId="5" fillId="5" borderId="1" xfId="0" applyFont="1" applyFill="1" applyBorder="1" applyAlignment="1">
      <alignment horizontal="center" vertical="center" wrapText="1"/>
    </xf>
    <xf numFmtId="2" fontId="8" fillId="5" borderId="1" xfId="0" applyNumberFormat="1" applyFont="1" applyFill="1" applyBorder="1" applyAlignment="1">
      <alignment horizontal="center" vertical="center"/>
    </xf>
    <xf numFmtId="14" fontId="8" fillId="5"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1" fontId="6" fillId="2" borderId="1" xfId="0" applyNumberFormat="1" applyFont="1" applyFill="1" applyBorder="1" applyAlignment="1">
      <alignment horizontal="center" vertical="center"/>
    </xf>
    <xf numFmtId="2" fontId="8" fillId="5" borderId="1" xfId="2" applyNumberFormat="1" applyFont="1" applyFill="1" applyBorder="1" applyAlignment="1">
      <alignment horizontal="center" vertical="center"/>
    </xf>
    <xf numFmtId="2" fontId="8" fillId="2" borderId="1" xfId="0" applyNumberFormat="1" applyFont="1" applyFill="1" applyBorder="1" applyAlignment="1">
      <alignment horizontal="center" vertical="center"/>
    </xf>
    <xf numFmtId="2" fontId="8" fillId="4" borderId="1" xfId="0" applyNumberFormat="1" applyFont="1" applyFill="1" applyBorder="1" applyAlignment="1">
      <alignment horizontal="center" vertical="center"/>
    </xf>
    <xf numFmtId="14" fontId="8" fillId="4" borderId="1" xfId="0" applyNumberFormat="1" applyFont="1" applyFill="1" applyBorder="1" applyAlignment="1">
      <alignment horizontal="center" vertical="center"/>
    </xf>
    <xf numFmtId="0" fontId="0" fillId="0" borderId="0" xfId="0" applyAlignment="1">
      <alignment wrapText="1"/>
    </xf>
    <xf numFmtId="0" fontId="10" fillId="8" borderId="5" xfId="0" applyFont="1" applyFill="1" applyBorder="1" applyAlignment="1">
      <alignment horizontal="center" vertical="center" wrapText="1"/>
    </xf>
    <xf numFmtId="0" fontId="10" fillId="8" borderId="6" xfId="0" applyFont="1" applyFill="1" applyBorder="1" applyAlignment="1">
      <alignment horizontal="center" vertical="center" wrapText="1"/>
    </xf>
    <xf numFmtId="9" fontId="10" fillId="8" borderId="6" xfId="0" applyNumberFormat="1" applyFont="1" applyFill="1" applyBorder="1" applyAlignment="1">
      <alignment horizontal="center" vertical="center" wrapText="1"/>
    </xf>
    <xf numFmtId="0" fontId="0" fillId="0" borderId="7" xfId="0" applyBorder="1" applyAlignment="1">
      <alignment horizontal="left" wrapText="1"/>
    </xf>
    <xf numFmtId="0" fontId="0" fillId="0" borderId="8" xfId="0" applyNumberFormat="1" applyBorder="1" applyAlignment="1">
      <alignment horizontal="center" vertical="center" wrapText="1"/>
    </xf>
    <xf numFmtId="0" fontId="10" fillId="2" borderId="9" xfId="0" applyFont="1" applyFill="1" applyBorder="1" applyAlignment="1">
      <alignment vertical="center" wrapText="1"/>
    </xf>
    <xf numFmtId="0" fontId="10" fillId="2" borderId="10" xfId="0" applyFont="1" applyFill="1" applyBorder="1" applyAlignment="1">
      <alignment horizontal="center" vertical="center" wrapText="1"/>
    </xf>
    <xf numFmtId="9" fontId="10" fillId="2" borderId="10" xfId="0" applyNumberFormat="1"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9" fontId="10" fillId="0" borderId="0" xfId="0" applyNumberFormat="1" applyFont="1" applyFill="1" applyBorder="1" applyAlignment="1">
      <alignment horizontal="center" vertical="center" wrapText="1"/>
    </xf>
    <xf numFmtId="0" fontId="0" fillId="0" borderId="0" xfId="0" applyFill="1" applyAlignment="1">
      <alignment wrapText="1"/>
    </xf>
    <xf numFmtId="0" fontId="0" fillId="0" borderId="7" xfId="0" applyBorder="1" applyAlignment="1">
      <alignment vertical="center" wrapText="1"/>
    </xf>
    <xf numFmtId="0" fontId="0" fillId="0" borderId="8" xfId="0" applyBorder="1" applyAlignment="1">
      <alignment horizontal="center" vertical="center" wrapText="1"/>
    </xf>
    <xf numFmtId="0" fontId="0" fillId="0" borderId="7" xfId="0" applyBorder="1" applyAlignment="1">
      <alignment horizontal="left" vertical="center" wrapText="1"/>
    </xf>
    <xf numFmtId="0" fontId="0" fillId="0" borderId="0" xfId="0" applyAlignment="1">
      <alignment horizontal="left" wrapText="1"/>
    </xf>
    <xf numFmtId="0" fontId="0" fillId="0" borderId="0" xfId="0" applyNumberFormat="1" applyAlignment="1">
      <alignment wrapText="1"/>
    </xf>
    <xf numFmtId="0" fontId="11" fillId="0" borderId="0" xfId="0" applyFont="1" applyFill="1" applyAlignment="1">
      <alignment horizontal="left" wrapText="1"/>
    </xf>
    <xf numFmtId="0" fontId="11" fillId="0" borderId="0" xfId="0" applyNumberFormat="1" applyFont="1" applyFill="1" applyAlignment="1">
      <alignment wrapText="1"/>
    </xf>
    <xf numFmtId="0" fontId="0" fillId="0" borderId="8" xfId="0" applyNumberFormat="1" applyBorder="1" applyAlignment="1">
      <alignment horizontal="center" wrapText="1"/>
    </xf>
    <xf numFmtId="9" fontId="0" fillId="0" borderId="0" xfId="0" applyNumberFormat="1" applyFill="1" applyAlignment="1">
      <alignment wrapText="1"/>
    </xf>
    <xf numFmtId="9" fontId="0" fillId="0" borderId="0" xfId="0" applyNumberFormat="1" applyFill="1" applyBorder="1" applyAlignment="1">
      <alignment horizontal="center" vertical="center" wrapText="1"/>
    </xf>
    <xf numFmtId="9" fontId="0" fillId="0" borderId="0" xfId="0" applyNumberFormat="1" applyFill="1" applyBorder="1" applyAlignment="1">
      <alignment horizontal="center" wrapText="1"/>
    </xf>
    <xf numFmtId="9" fontId="11" fillId="0" borderId="0" xfId="0" applyNumberFormat="1" applyFont="1" applyFill="1" applyAlignment="1">
      <alignment wrapText="1"/>
    </xf>
  </cellXfs>
  <cellStyles count="3">
    <cellStyle name="Hipervínculo" xfId="2" builtinId="8"/>
    <cellStyle name="Hyperlink" xfId="1"/>
    <cellStyle name="Normal" xfId="0" builtinId="0"/>
  </cellStyles>
  <dxfs count="147">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alignment horizontal="center" readingOrder="0"/>
    </dxf>
    <dxf>
      <alignment vertical="center" readingOrder="0"/>
    </dxf>
    <dxf>
      <font>
        <b/>
      </font>
      <fill>
        <patternFill patternType="solid">
          <fgColor indexed="64"/>
          <bgColor rgb="FF00B0F0"/>
        </patternFill>
      </fill>
      <alignment vertical="center" readingOrder="0"/>
    </dxf>
    <dxf>
      <font>
        <b/>
      </font>
      <fill>
        <patternFill patternType="solid">
          <fgColor theme="4" tint="0.79998168889431442"/>
          <bgColor rgb="FF00B0F0"/>
        </patternFill>
      </fill>
      <alignment horizontal="center"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font>
        <b/>
      </font>
      <fill>
        <patternFill patternType="solid">
          <fgColor indexed="64"/>
          <bgColor rgb="FF00B0F0"/>
        </patternFill>
      </fill>
      <alignment vertical="center" readingOrder="0"/>
    </dxf>
    <dxf>
      <font>
        <b/>
      </font>
      <fill>
        <patternFill patternType="solid">
          <fgColor theme="4" tint="0.79998168889431442"/>
          <bgColor rgb="FF00B0F0"/>
        </patternFill>
      </fill>
      <alignment horizontal="center"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font>
        <b/>
      </font>
      <fill>
        <patternFill patternType="solid">
          <fgColor indexed="64"/>
          <bgColor rgb="FF00B0F0"/>
        </patternFill>
      </fill>
      <alignment vertical="center" readingOrder="0"/>
    </dxf>
    <dxf>
      <font>
        <b/>
      </font>
      <fill>
        <patternFill patternType="solid">
          <fgColor theme="4" tint="0.79998168889431442"/>
          <bgColor rgb="FF00B0F0"/>
        </patternFill>
      </fill>
      <alignment horizontal="center"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left" readingOrder="0"/>
    </dxf>
    <dxf>
      <alignment vertical="center" readingOrder="0"/>
    </dxf>
    <dxf>
      <alignment vertical="center" readingOrder="0"/>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font>
        <b/>
      </font>
      <fill>
        <patternFill patternType="solid">
          <fgColor indexed="64"/>
          <bgColor rgb="FF00B0F0"/>
        </patternFill>
      </fill>
      <alignment vertical="center" readingOrder="0"/>
    </dxf>
    <dxf>
      <font>
        <b/>
      </font>
      <fill>
        <patternFill patternType="solid">
          <fgColor theme="4" tint="0.79998168889431442"/>
          <bgColor rgb="FF00B0F0"/>
        </patternFill>
      </fill>
      <alignment horizontal="center"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horizontal="center" readingOrder="0"/>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font>
        <b/>
      </font>
      <fill>
        <patternFill patternType="solid">
          <fgColor indexed="64"/>
          <bgColor rgb="FF00B0F0"/>
        </patternFill>
      </fill>
      <alignment vertical="center" readingOrder="0"/>
    </dxf>
    <dxf>
      <font>
        <b/>
      </font>
      <fill>
        <patternFill patternType="solid">
          <fgColor theme="4" tint="0.79998168889431442"/>
          <bgColor rgb="FF00B0F0"/>
        </patternFill>
      </fill>
      <alignment horizontal="center"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alignment vertical="center" readingOrder="0"/>
    </dxf>
    <dxf>
      <alignment vertical="center" readingOrder="0"/>
    </dxf>
    <dxf>
      <alignment horizontal="center" readingOrder="0"/>
    </dxf>
    <dxf>
      <font>
        <b/>
      </font>
      <fill>
        <patternFill patternType="solid">
          <fgColor indexed="64"/>
          <bgColor rgb="FF00B0F0"/>
        </patternFill>
      </fill>
      <alignment vertical="center" readingOrder="0"/>
    </dxf>
    <dxf>
      <font>
        <b/>
      </font>
      <fill>
        <patternFill patternType="solid">
          <fgColor theme="4" tint="0.79998168889431442"/>
          <bgColor rgb="FF00B0F0"/>
        </patternFill>
      </fill>
      <alignment horizontal="center"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vertical="center" readingOrder="0"/>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font>
        <b/>
      </font>
      <fill>
        <patternFill patternType="solid">
          <fgColor indexed="64"/>
          <bgColor rgb="FF00B0F0"/>
        </patternFill>
      </fill>
      <alignment vertical="center" readingOrder="0"/>
    </dxf>
    <dxf>
      <font>
        <b/>
      </font>
      <fill>
        <patternFill patternType="solid">
          <fgColor theme="4" tint="0.79998168889431442"/>
          <bgColor rgb="FF00B0F0"/>
        </patternFill>
      </fill>
      <alignment horizontal="center"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vertical="center" readingOrder="0"/>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font>
        <b/>
      </font>
      <fill>
        <patternFill patternType="solid">
          <fgColor indexed="64"/>
          <bgColor rgb="FF00B0F0"/>
        </patternFill>
      </fill>
      <alignment vertical="center" readingOrder="0"/>
    </dxf>
    <dxf>
      <font>
        <b/>
      </font>
      <fill>
        <patternFill patternType="solid">
          <fgColor theme="4" tint="0.79998168889431442"/>
          <bgColor rgb="FF00B0F0"/>
        </patternFill>
      </fill>
      <alignment horizontal="center"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ill>
        <patternFill patternType="solid">
          <fgColor rgb="FF00B050"/>
          <bgColor rgb="FF000000"/>
        </patternFill>
      </fill>
    </dxf>
    <dxf>
      <fill>
        <patternFill patternType="solid">
          <fgColor rgb="FF00B05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[PQRSD OCTUBRE 2021 (6).xlsx]Dinámica Octubre!TablaDinámica1</c:name>
    <c:fmtId val="6"/>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pivotFmt>
      <c:pivotFmt>
        <c:idx val="1"/>
        <c:spPr>
          <a:solidFill>
            <a:schemeClr val="accent1"/>
          </a:solidFill>
          <a:ln w="25400">
            <a:solidFill>
              <a:schemeClr val="lt1"/>
            </a:solidFill>
          </a:ln>
          <a:effectLst/>
          <a:sp3d contourW="25400">
            <a:contourClr>
              <a:schemeClr val="lt1"/>
            </a:contourClr>
          </a:sp3d>
        </c:spPr>
      </c:pivotFmt>
      <c:pivotFmt>
        <c:idx val="2"/>
        <c:spPr>
          <a:solidFill>
            <a:schemeClr val="accent1"/>
          </a:solidFill>
          <a:ln w="25400">
            <a:solidFill>
              <a:schemeClr val="lt1"/>
            </a:solidFill>
          </a:ln>
          <a:effectLst/>
          <a:sp3d contourW="25400">
            <a:contourClr>
              <a:schemeClr val="lt1"/>
            </a:contourClr>
          </a:sp3d>
        </c:spPr>
      </c:pivotFmt>
      <c:pivotFmt>
        <c:idx val="3"/>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'Dinámica Octubre'!$B$3</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2CA5-408B-AC12-8787E20B4F7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2CA5-408B-AC12-8787E20B4F76}"/>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2CA5-408B-AC12-8787E20B4F76}"/>
              </c:ext>
            </c:extLst>
          </c:dPt>
          <c:cat>
            <c:strRef>
              <c:f>'Dinámica Octubre'!$A$4:$A$7</c:f>
              <c:strCache>
                <c:ptCount val="3"/>
                <c:pt idx="0">
                  <c:v>Dirección General</c:v>
                </c:pt>
                <c:pt idx="1">
                  <c:v>Subdirección Administrativa y Financiera </c:v>
                </c:pt>
                <c:pt idx="2">
                  <c:v>Subdirección Estratégica y de Coordinación Bomberil </c:v>
                </c:pt>
              </c:strCache>
            </c:strRef>
          </c:cat>
          <c:val>
            <c:numRef>
              <c:f>'Dinámica Octubre'!$B$4:$B$7</c:f>
              <c:numCache>
                <c:formatCode>General</c:formatCode>
                <c:ptCount val="3"/>
                <c:pt idx="0">
                  <c:v>1</c:v>
                </c:pt>
                <c:pt idx="1">
                  <c:v>7</c:v>
                </c:pt>
                <c:pt idx="2">
                  <c:v>131</c:v>
                </c:pt>
              </c:numCache>
            </c:numRef>
          </c:val>
          <c:extLst>
            <c:ext xmlns:c16="http://schemas.microsoft.com/office/drawing/2014/chart" uri="{C3380CC4-5D6E-409C-BE32-E72D297353CC}">
              <c16:uniqueId val="{00000000-C882-4654-B700-948678C1FCD5}"/>
            </c:ext>
          </c:extLst>
        </c:ser>
        <c:dLbls>
          <c:showLegendKey val="0"/>
          <c:showVal val="0"/>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[PQRSD OCTUBRE 2021 (6).xlsx]Dinámica Octubre!TablaDinámica2</c:name>
    <c:fmtId val="5"/>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pivotFmt>
      <c:pivotFmt>
        <c:idx val="1"/>
        <c:spPr>
          <a:solidFill>
            <a:schemeClr val="accent1"/>
          </a:solidFill>
          <a:ln w="25400">
            <a:solidFill>
              <a:schemeClr val="lt1"/>
            </a:solidFill>
          </a:ln>
          <a:effectLst/>
          <a:sp3d contourW="25400">
            <a:contourClr>
              <a:schemeClr val="lt1"/>
            </a:contourClr>
          </a:sp3d>
        </c:spPr>
      </c:pivotFmt>
      <c:pivotFmt>
        <c:idx val="2"/>
        <c:spPr>
          <a:solidFill>
            <a:schemeClr val="accent1"/>
          </a:solidFill>
          <a:ln w="25400">
            <a:solidFill>
              <a:schemeClr val="lt1"/>
            </a:solidFill>
          </a:ln>
          <a:effectLst/>
          <a:sp3d contourW="25400">
            <a:contourClr>
              <a:schemeClr val="lt1"/>
            </a:contourClr>
          </a:sp3d>
        </c:spPr>
      </c:pivotFmt>
      <c:pivotFmt>
        <c:idx val="3"/>
        <c:spPr>
          <a:solidFill>
            <a:schemeClr val="accent1"/>
          </a:solidFill>
          <a:ln w="25400">
            <a:solidFill>
              <a:schemeClr val="lt1"/>
            </a:solidFill>
          </a:ln>
          <a:effectLst/>
          <a:sp3d contourW="25400">
            <a:contourClr>
              <a:schemeClr val="lt1"/>
            </a:contourClr>
          </a:sp3d>
        </c:spPr>
      </c:pivotFmt>
      <c:pivotFmt>
        <c:idx val="4"/>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'Dinámica Octubre'!$B$14</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A6E3-4696-A3B4-0229AD904248}"/>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A6E3-4696-A3B4-0229AD904248}"/>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A6E3-4696-A3B4-0229AD904248}"/>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A6E3-4696-A3B4-0229AD904248}"/>
              </c:ext>
            </c:extLst>
          </c:dPt>
          <c:cat>
            <c:strRef>
              <c:f>'Dinámica Octubre'!$A$15:$A$19</c:f>
              <c:strCache>
                <c:ptCount val="4"/>
                <c:pt idx="0">
                  <c:v>Cumplido</c:v>
                </c:pt>
                <c:pt idx="1">
                  <c:v>En proceso</c:v>
                </c:pt>
                <c:pt idx="2">
                  <c:v>Extemporaneo</c:v>
                </c:pt>
                <c:pt idx="3">
                  <c:v>vencido</c:v>
                </c:pt>
              </c:strCache>
            </c:strRef>
          </c:cat>
          <c:val>
            <c:numRef>
              <c:f>'Dinámica Octubre'!$B$15:$B$19</c:f>
              <c:numCache>
                <c:formatCode>General</c:formatCode>
                <c:ptCount val="4"/>
                <c:pt idx="0">
                  <c:v>45</c:v>
                </c:pt>
                <c:pt idx="1">
                  <c:v>32</c:v>
                </c:pt>
                <c:pt idx="2">
                  <c:v>6</c:v>
                </c:pt>
                <c:pt idx="3">
                  <c:v>56</c:v>
                </c:pt>
              </c:numCache>
            </c:numRef>
          </c:val>
          <c:extLst>
            <c:ext xmlns:c16="http://schemas.microsoft.com/office/drawing/2014/chart" uri="{C3380CC4-5D6E-409C-BE32-E72D297353CC}">
              <c16:uniqueId val="{00000000-75CC-46B0-A2AB-996149E982BA}"/>
            </c:ext>
          </c:extLst>
        </c:ser>
        <c:dLbls>
          <c:showLegendKey val="0"/>
          <c:showVal val="0"/>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'Dinámica Octubre'!$B$30</c:f>
              <c:strCache>
                <c:ptCount val="1"/>
                <c:pt idx="0">
                  <c:v>Total Mes</c:v>
                </c:pt>
              </c:strCache>
            </c:strRef>
          </c:tx>
          <c:spPr>
            <a:solidFill>
              <a:schemeClr val="accent1"/>
            </a:solidFill>
            <a:ln>
              <a:noFill/>
            </a:ln>
            <a:effectLst/>
            <a:sp3d/>
          </c:spPr>
          <c:invertIfNegative val="0"/>
          <c:cat>
            <c:strRef>
              <c:f>'Dinámica Octubre'!$A$31:$A$33</c:f>
              <c:strCache>
                <c:ptCount val="3"/>
                <c:pt idx="0">
                  <c:v>Agosto</c:v>
                </c:pt>
                <c:pt idx="1">
                  <c:v>Septiembre</c:v>
                </c:pt>
                <c:pt idx="2">
                  <c:v>Octubre</c:v>
                </c:pt>
              </c:strCache>
            </c:strRef>
          </c:cat>
          <c:val>
            <c:numRef>
              <c:f>'Dinámica Octubre'!$B$31:$B$33</c:f>
              <c:numCache>
                <c:formatCode>General</c:formatCode>
                <c:ptCount val="3"/>
                <c:pt idx="0">
                  <c:v>137</c:v>
                </c:pt>
                <c:pt idx="1">
                  <c:v>148</c:v>
                </c:pt>
                <c:pt idx="2">
                  <c:v>139</c:v>
                </c:pt>
              </c:numCache>
            </c:numRef>
          </c:val>
          <c:extLst>
            <c:ext xmlns:c16="http://schemas.microsoft.com/office/drawing/2014/chart" uri="{C3380CC4-5D6E-409C-BE32-E72D297353CC}">
              <c16:uniqueId val="{00000000-6A52-48B1-8FF3-23A3E6736297}"/>
            </c:ext>
          </c:extLst>
        </c:ser>
        <c:dLbls>
          <c:showLegendKey val="0"/>
          <c:showVal val="0"/>
          <c:showCatName val="0"/>
          <c:showSerName val="0"/>
          <c:showPercent val="0"/>
          <c:showBubbleSize val="0"/>
        </c:dLbls>
        <c:gapWidth val="150"/>
        <c:shape val="box"/>
        <c:axId val="1273707648"/>
        <c:axId val="1573552832"/>
        <c:axId val="0"/>
      </c:bar3DChart>
      <c:catAx>
        <c:axId val="12737076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3552832"/>
        <c:crosses val="autoZero"/>
        <c:auto val="1"/>
        <c:lblAlgn val="ctr"/>
        <c:lblOffset val="100"/>
        <c:noMultiLvlLbl val="0"/>
      </c:catAx>
      <c:valAx>
        <c:axId val="1573552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37076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[PQRSD OCTUBRE 2021 (6).xlsx]Dinámica Octubre!TablaDinámica3</c:name>
    <c:fmtId val="8"/>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pivotFmt>
      <c:pivotFmt>
        <c:idx val="1"/>
        <c:spPr>
          <a:solidFill>
            <a:schemeClr val="accent1"/>
          </a:solidFill>
          <a:ln w="25400">
            <a:solidFill>
              <a:schemeClr val="lt1"/>
            </a:solidFill>
          </a:ln>
          <a:effectLst/>
          <a:sp3d contourW="25400">
            <a:contourClr>
              <a:schemeClr val="lt1"/>
            </a:contourClr>
          </a:sp3d>
        </c:spPr>
      </c:pivotFmt>
      <c:pivotFmt>
        <c:idx val="2"/>
        <c:spPr>
          <a:solidFill>
            <a:schemeClr val="accent1"/>
          </a:solidFill>
          <a:ln w="25400">
            <a:solidFill>
              <a:schemeClr val="lt1"/>
            </a:solidFill>
          </a:ln>
          <a:effectLst/>
          <a:sp3d contourW="25400">
            <a:contourClr>
              <a:schemeClr val="lt1"/>
            </a:contourClr>
          </a:sp3d>
        </c:spPr>
      </c:pivotFmt>
      <c:pivotFmt>
        <c:idx val="3"/>
        <c:spPr>
          <a:solidFill>
            <a:schemeClr val="accent1"/>
          </a:solidFill>
          <a:ln w="25400">
            <a:solidFill>
              <a:schemeClr val="lt1"/>
            </a:solidFill>
          </a:ln>
          <a:effectLst/>
          <a:sp3d contourW="25400">
            <a:contourClr>
              <a:schemeClr val="lt1"/>
            </a:contourClr>
          </a:sp3d>
        </c:spPr>
      </c:pivotFmt>
      <c:pivotFmt>
        <c:idx val="4"/>
        <c:spPr>
          <a:solidFill>
            <a:schemeClr val="accent1"/>
          </a:solidFill>
          <a:ln w="25400">
            <a:solidFill>
              <a:schemeClr val="lt1"/>
            </a:solidFill>
          </a:ln>
          <a:effectLst/>
          <a:sp3d contourW="25400">
            <a:contourClr>
              <a:schemeClr val="lt1"/>
            </a:contourClr>
          </a:sp3d>
        </c:spPr>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'Dinámica Octubre'!$B$46</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533E-43D6-BD3A-E70CC8370D6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533E-43D6-BD3A-E70CC8370D66}"/>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533E-43D6-BD3A-E70CC8370D66}"/>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533E-43D6-BD3A-E70CC8370D66}"/>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533E-43D6-BD3A-E70CC8370D66}"/>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533E-43D6-BD3A-E70CC8370D66}"/>
              </c:ext>
            </c:extLst>
          </c:dPt>
          <c:cat>
            <c:strRef>
              <c:f>'Dinámica Octubre'!$A$47:$A$53</c:f>
              <c:strCache>
                <c:ptCount val="6"/>
                <c:pt idx="0">
                  <c:v>INFORMES A CONGRESISTAS</c:v>
                </c:pt>
                <c:pt idx="1">
                  <c:v>PETICION DE CONSULTA</c:v>
                </c:pt>
                <c:pt idx="2">
                  <c:v>PETICIÓN DE DOCUMENTOS E INFORMACIÓN </c:v>
                </c:pt>
                <c:pt idx="3">
                  <c:v>PETICIÓN DE INTERES GENERAL</c:v>
                </c:pt>
                <c:pt idx="4">
                  <c:v>PETICIÓN DE INTERES PARTICULAR</c:v>
                </c:pt>
                <c:pt idx="5">
                  <c:v>PETICIÓN ENTRE AUTORIDADES </c:v>
                </c:pt>
              </c:strCache>
            </c:strRef>
          </c:cat>
          <c:val>
            <c:numRef>
              <c:f>'Dinámica Octubre'!$B$47:$B$53</c:f>
              <c:numCache>
                <c:formatCode>General</c:formatCode>
                <c:ptCount val="6"/>
                <c:pt idx="0">
                  <c:v>6</c:v>
                </c:pt>
                <c:pt idx="1">
                  <c:v>3</c:v>
                </c:pt>
                <c:pt idx="2">
                  <c:v>25</c:v>
                </c:pt>
                <c:pt idx="3">
                  <c:v>90</c:v>
                </c:pt>
                <c:pt idx="4">
                  <c:v>8</c:v>
                </c:pt>
                <c:pt idx="5">
                  <c:v>7</c:v>
                </c:pt>
              </c:numCache>
            </c:numRef>
          </c:val>
          <c:extLst>
            <c:ext xmlns:c16="http://schemas.microsoft.com/office/drawing/2014/chart" uri="{C3380CC4-5D6E-409C-BE32-E72D297353CC}">
              <c16:uniqueId val="{00000000-B513-4BE1-AD78-9DF61239AE57}"/>
            </c:ext>
          </c:extLst>
        </c:ser>
        <c:dLbls>
          <c:showLegendKey val="0"/>
          <c:showVal val="0"/>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[PQRSD OCTUBRE 2021 (6).xlsx]Dinámica Octubre!TablaDinámica4</c:name>
    <c:fmtId val="5"/>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s>
    <c:plotArea>
      <c:layout/>
      <c:pieChart>
        <c:varyColors val="1"/>
        <c:ser>
          <c:idx val="0"/>
          <c:order val="0"/>
          <c:tx>
            <c:strRef>
              <c:f>'Dinámica Octubre'!$B$57</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B76-41F9-BFCF-8662DD4877B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B76-41F9-BFCF-8662DD4877BC}"/>
              </c:ext>
            </c:extLst>
          </c:dPt>
          <c:cat>
            <c:strRef>
              <c:f>'Dinámica Octubre'!$A$58:$A$60</c:f>
              <c:strCache>
                <c:ptCount val="2"/>
                <c:pt idx="0">
                  <c:v>Canal Escrito</c:v>
                </c:pt>
                <c:pt idx="1">
                  <c:v>Canal Presencial</c:v>
                </c:pt>
              </c:strCache>
            </c:strRef>
          </c:cat>
          <c:val>
            <c:numRef>
              <c:f>'Dinámica Octubre'!$B$58:$B$60</c:f>
              <c:numCache>
                <c:formatCode>General</c:formatCode>
                <c:ptCount val="2"/>
                <c:pt idx="0">
                  <c:v>135</c:v>
                </c:pt>
                <c:pt idx="1">
                  <c:v>4</c:v>
                </c:pt>
              </c:numCache>
            </c:numRef>
          </c:val>
          <c:extLst>
            <c:ext xmlns:c16="http://schemas.microsoft.com/office/drawing/2014/chart" uri="{C3380CC4-5D6E-409C-BE32-E72D297353CC}">
              <c16:uniqueId val="{00000000-B710-4172-A6E2-72A20E9C6CDB}"/>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[PQRSD OCTUBRE 2021 (6).xlsx]Dinámica Octubre!TablaDinámica10</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'Dinámica Octubre'!$B$72</c:f>
              <c:strCache>
                <c:ptCount val="1"/>
                <c:pt idx="0">
                  <c:v>Total</c:v>
                </c:pt>
              </c:strCache>
            </c:strRef>
          </c:tx>
          <c:spPr>
            <a:solidFill>
              <a:schemeClr val="accent1"/>
            </a:solidFill>
            <a:ln>
              <a:noFill/>
            </a:ln>
            <a:effectLst/>
          </c:spPr>
          <c:invertIfNegative val="0"/>
          <c:cat>
            <c:strRef>
              <c:f>'Dinámica Octubre'!$A$73:$A$78</c:f>
              <c:strCache>
                <c:ptCount val="5"/>
                <c:pt idx="0">
                  <c:v>Entidad Bomberil</c:v>
                </c:pt>
                <c:pt idx="1">
                  <c:v>Entidad Publica</c:v>
                </c:pt>
                <c:pt idx="2">
                  <c:v>Entidad Territorial</c:v>
                </c:pt>
                <c:pt idx="3">
                  <c:v>Persona Juridica</c:v>
                </c:pt>
                <c:pt idx="4">
                  <c:v>Persona Natural</c:v>
                </c:pt>
              </c:strCache>
            </c:strRef>
          </c:cat>
          <c:val>
            <c:numRef>
              <c:f>'Dinámica Octubre'!$B$73:$B$78</c:f>
              <c:numCache>
                <c:formatCode>General</c:formatCode>
                <c:ptCount val="5"/>
                <c:pt idx="0">
                  <c:v>51</c:v>
                </c:pt>
                <c:pt idx="1">
                  <c:v>19</c:v>
                </c:pt>
                <c:pt idx="2">
                  <c:v>28</c:v>
                </c:pt>
                <c:pt idx="3">
                  <c:v>9</c:v>
                </c:pt>
                <c:pt idx="4">
                  <c:v>32</c:v>
                </c:pt>
              </c:numCache>
            </c:numRef>
          </c:val>
          <c:extLst>
            <c:ext xmlns:c16="http://schemas.microsoft.com/office/drawing/2014/chart" uri="{C3380CC4-5D6E-409C-BE32-E72D297353CC}">
              <c16:uniqueId val="{00000000-AA5E-4977-9CFB-F0089ED1507D}"/>
            </c:ext>
          </c:extLst>
        </c:ser>
        <c:dLbls>
          <c:showLegendKey val="0"/>
          <c:showVal val="0"/>
          <c:showCatName val="0"/>
          <c:showSerName val="0"/>
          <c:showPercent val="0"/>
          <c:showBubbleSize val="0"/>
        </c:dLbls>
        <c:gapWidth val="219"/>
        <c:overlap val="-27"/>
        <c:axId val="1321124176"/>
        <c:axId val="1320167536"/>
      </c:barChart>
      <c:catAx>
        <c:axId val="1321124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0167536"/>
        <c:crosses val="autoZero"/>
        <c:auto val="1"/>
        <c:lblAlgn val="ctr"/>
        <c:lblOffset val="100"/>
        <c:noMultiLvlLbl val="0"/>
      </c:catAx>
      <c:valAx>
        <c:axId val="13201675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11241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[PQRSD OCTUBRE 2021 (6).xlsx]Dinámica Octubre!TablaDinámica6</c:name>
    <c:fmtId val="1"/>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ln w="28575" cap="rnd">
            <a:solidFill>
              <a:schemeClr val="accent1"/>
            </a:solidFill>
            <a:round/>
          </a:ln>
          <a:effectLst/>
        </c:spPr>
        <c:marker>
          <c:symbol val="none"/>
        </c:marker>
      </c:pivotFmt>
    </c:pivotFmts>
    <c:plotArea>
      <c:layout/>
      <c:lineChart>
        <c:grouping val="standard"/>
        <c:varyColors val="0"/>
        <c:ser>
          <c:idx val="0"/>
          <c:order val="0"/>
          <c:tx>
            <c:strRef>
              <c:f>'Dinámica Octubre'!$B$87</c:f>
              <c:strCache>
                <c:ptCount val="1"/>
                <c:pt idx="0">
                  <c:v>Total</c:v>
                </c:pt>
              </c:strCache>
            </c:strRef>
          </c:tx>
          <c:spPr>
            <a:ln w="28575" cap="rnd">
              <a:solidFill>
                <a:schemeClr val="accent1"/>
              </a:solidFill>
              <a:round/>
            </a:ln>
            <a:effectLst/>
          </c:spPr>
          <c:marker>
            <c:symbol val="none"/>
          </c:marker>
          <c:cat>
            <c:strRef>
              <c:f>'Dinámica Octubre'!$A$88:$A$113</c:f>
              <c:strCache>
                <c:ptCount val="25"/>
                <c:pt idx="0">
                  <c:v>Amazonas</c:v>
                </c:pt>
                <c:pt idx="1">
                  <c:v>Antioquia</c:v>
                </c:pt>
                <c:pt idx="2">
                  <c:v>Arauca</c:v>
                </c:pt>
                <c:pt idx="3">
                  <c:v>Atlántico</c:v>
                </c:pt>
                <c:pt idx="4">
                  <c:v>Bogotá</c:v>
                </c:pt>
                <c:pt idx="5">
                  <c:v>Bolívar</c:v>
                </c:pt>
                <c:pt idx="6">
                  <c:v>Boyacá</c:v>
                </c:pt>
                <c:pt idx="7">
                  <c:v>Caldas</c:v>
                </c:pt>
                <c:pt idx="8">
                  <c:v>Cauca</c:v>
                </c:pt>
                <c:pt idx="9">
                  <c:v>Cesar</c:v>
                </c:pt>
                <c:pt idx="10">
                  <c:v>Córdoba</c:v>
                </c:pt>
                <c:pt idx="11">
                  <c:v>Cundinamarca</c:v>
                </c:pt>
                <c:pt idx="12">
                  <c:v>Huila</c:v>
                </c:pt>
                <c:pt idx="13">
                  <c:v>La Guajira</c:v>
                </c:pt>
                <c:pt idx="14">
                  <c:v>Magdalena</c:v>
                </c:pt>
                <c:pt idx="15">
                  <c:v>Meta</c:v>
                </c:pt>
                <c:pt idx="16">
                  <c:v>Nariño</c:v>
                </c:pt>
                <c:pt idx="17">
                  <c:v>No Reporta</c:v>
                </c:pt>
                <c:pt idx="18">
                  <c:v>Norte de Santander</c:v>
                </c:pt>
                <c:pt idx="19">
                  <c:v>Quindío</c:v>
                </c:pt>
                <c:pt idx="20">
                  <c:v>San Andres y Providencia</c:v>
                </c:pt>
                <c:pt idx="21">
                  <c:v>Santander</c:v>
                </c:pt>
                <c:pt idx="22">
                  <c:v>Sucre</c:v>
                </c:pt>
                <c:pt idx="23">
                  <c:v>Tolima</c:v>
                </c:pt>
                <c:pt idx="24">
                  <c:v>Valle del Cauca</c:v>
                </c:pt>
              </c:strCache>
            </c:strRef>
          </c:cat>
          <c:val>
            <c:numRef>
              <c:f>'Dinámica Octubre'!$B$88:$B$113</c:f>
              <c:numCache>
                <c:formatCode>General</c:formatCode>
                <c:ptCount val="25"/>
                <c:pt idx="0">
                  <c:v>1</c:v>
                </c:pt>
                <c:pt idx="1">
                  <c:v>8</c:v>
                </c:pt>
                <c:pt idx="2">
                  <c:v>1</c:v>
                </c:pt>
                <c:pt idx="3">
                  <c:v>11</c:v>
                </c:pt>
                <c:pt idx="4">
                  <c:v>24</c:v>
                </c:pt>
                <c:pt idx="5">
                  <c:v>5</c:v>
                </c:pt>
                <c:pt idx="6">
                  <c:v>11</c:v>
                </c:pt>
                <c:pt idx="7">
                  <c:v>3</c:v>
                </c:pt>
                <c:pt idx="8">
                  <c:v>7</c:v>
                </c:pt>
                <c:pt idx="9">
                  <c:v>2</c:v>
                </c:pt>
                <c:pt idx="10">
                  <c:v>1</c:v>
                </c:pt>
                <c:pt idx="11">
                  <c:v>17</c:v>
                </c:pt>
                <c:pt idx="12">
                  <c:v>5</c:v>
                </c:pt>
                <c:pt idx="13">
                  <c:v>2</c:v>
                </c:pt>
                <c:pt idx="14">
                  <c:v>5</c:v>
                </c:pt>
                <c:pt idx="15">
                  <c:v>7</c:v>
                </c:pt>
                <c:pt idx="16">
                  <c:v>2</c:v>
                </c:pt>
                <c:pt idx="17">
                  <c:v>6</c:v>
                </c:pt>
                <c:pt idx="18">
                  <c:v>1</c:v>
                </c:pt>
                <c:pt idx="19">
                  <c:v>2</c:v>
                </c:pt>
                <c:pt idx="20">
                  <c:v>1</c:v>
                </c:pt>
                <c:pt idx="21">
                  <c:v>3</c:v>
                </c:pt>
                <c:pt idx="22">
                  <c:v>3</c:v>
                </c:pt>
                <c:pt idx="23">
                  <c:v>6</c:v>
                </c:pt>
                <c:pt idx="24">
                  <c:v>5</c:v>
                </c:pt>
              </c:numCache>
            </c:numRef>
          </c:val>
          <c:smooth val="0"/>
          <c:extLst>
            <c:ext xmlns:c16="http://schemas.microsoft.com/office/drawing/2014/chart" uri="{C3380CC4-5D6E-409C-BE32-E72D297353CC}">
              <c16:uniqueId val="{00000000-3B0C-4CBD-86A2-9D5DE5A4D976}"/>
            </c:ext>
          </c:extLst>
        </c:ser>
        <c:dLbls>
          <c:showLegendKey val="0"/>
          <c:showVal val="0"/>
          <c:showCatName val="0"/>
          <c:showSerName val="0"/>
          <c:showPercent val="0"/>
          <c:showBubbleSize val="0"/>
        </c:dLbls>
        <c:smooth val="0"/>
        <c:axId val="1388635152"/>
        <c:axId val="1388636816"/>
      </c:lineChart>
      <c:catAx>
        <c:axId val="1388635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8636816"/>
        <c:crosses val="autoZero"/>
        <c:auto val="1"/>
        <c:lblAlgn val="ctr"/>
        <c:lblOffset val="100"/>
        <c:noMultiLvlLbl val="0"/>
      </c:catAx>
      <c:valAx>
        <c:axId val="13886368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86351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[PQRSD OCTUBRE 2021 (6).xlsx]Dinámica Octubre!TablaDinámica7</c:name>
    <c:fmtId val="8"/>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stacked"/>
        <c:varyColors val="0"/>
        <c:ser>
          <c:idx val="0"/>
          <c:order val="0"/>
          <c:tx>
            <c:strRef>
              <c:f>'Dinámica Octubre'!$B$116</c:f>
              <c:strCache>
                <c:ptCount val="1"/>
                <c:pt idx="0">
                  <c:v>Total</c:v>
                </c:pt>
              </c:strCache>
            </c:strRef>
          </c:tx>
          <c:spPr>
            <a:solidFill>
              <a:schemeClr val="accent1"/>
            </a:solidFill>
            <a:ln>
              <a:noFill/>
            </a:ln>
            <a:effectLst/>
            <a:sp3d/>
          </c:spPr>
          <c:invertIfNegative val="0"/>
          <c:cat>
            <c:strRef>
              <c:f>'Dinámica Octubre'!$A$117:$A$123</c:f>
              <c:strCache>
                <c:ptCount val="6"/>
                <c:pt idx="0">
                  <c:v>Acompañamiento Juridico</c:v>
                </c:pt>
                <c:pt idx="1">
                  <c:v>Fortalecimiento Bomberil</c:v>
                </c:pt>
                <c:pt idx="2">
                  <c:v>Legislacion Bomberil</c:v>
                </c:pt>
                <c:pt idx="3">
                  <c:v>Otros</c:v>
                </c:pt>
                <c:pt idx="4">
                  <c:v>Queja contra Cuerpo de Bomberos</c:v>
                </c:pt>
                <c:pt idx="5">
                  <c:v>Solicitud de Informacion</c:v>
                </c:pt>
              </c:strCache>
            </c:strRef>
          </c:cat>
          <c:val>
            <c:numRef>
              <c:f>'Dinámica Octubre'!$B$117:$B$123</c:f>
              <c:numCache>
                <c:formatCode>General</c:formatCode>
                <c:ptCount val="6"/>
                <c:pt idx="0">
                  <c:v>29</c:v>
                </c:pt>
                <c:pt idx="1">
                  <c:v>16</c:v>
                </c:pt>
                <c:pt idx="2">
                  <c:v>1</c:v>
                </c:pt>
                <c:pt idx="3">
                  <c:v>12</c:v>
                </c:pt>
                <c:pt idx="4">
                  <c:v>6</c:v>
                </c:pt>
                <c:pt idx="5">
                  <c:v>75</c:v>
                </c:pt>
              </c:numCache>
            </c:numRef>
          </c:val>
          <c:extLst>
            <c:ext xmlns:c16="http://schemas.microsoft.com/office/drawing/2014/chart" uri="{C3380CC4-5D6E-409C-BE32-E72D297353CC}">
              <c16:uniqueId val="{00000000-F0C4-4365-89A9-321BA17C852F}"/>
            </c:ext>
          </c:extLst>
        </c:ser>
        <c:dLbls>
          <c:showLegendKey val="0"/>
          <c:showVal val="0"/>
          <c:showCatName val="0"/>
          <c:showSerName val="0"/>
          <c:showPercent val="0"/>
          <c:showBubbleSize val="0"/>
        </c:dLbls>
        <c:gapWidth val="150"/>
        <c:shape val="box"/>
        <c:axId val="1564484896"/>
        <c:axId val="1564487808"/>
        <c:axId val="0"/>
      </c:bar3DChart>
      <c:catAx>
        <c:axId val="156448489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4487808"/>
        <c:crosses val="autoZero"/>
        <c:auto val="1"/>
        <c:lblAlgn val="ctr"/>
        <c:lblOffset val="100"/>
        <c:noMultiLvlLbl val="0"/>
      </c:catAx>
      <c:valAx>
        <c:axId val="15644878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44848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4762</xdr:colOff>
      <xdr:row>0</xdr:row>
      <xdr:rowOff>85725</xdr:rowOff>
    </xdr:from>
    <xdr:to>
      <xdr:col>10</xdr:col>
      <xdr:colOff>4762</xdr:colOff>
      <xdr:row>11</xdr:row>
      <xdr:rowOff>142875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14287</xdr:colOff>
      <xdr:row>13</xdr:row>
      <xdr:rowOff>0</xdr:rowOff>
    </xdr:from>
    <xdr:to>
      <xdr:col>10</xdr:col>
      <xdr:colOff>14287</xdr:colOff>
      <xdr:row>27</xdr:row>
      <xdr:rowOff>66675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9525</xdr:colOff>
      <xdr:row>28</xdr:row>
      <xdr:rowOff>180975</xdr:rowOff>
    </xdr:from>
    <xdr:to>
      <xdr:col>10</xdr:col>
      <xdr:colOff>9525</xdr:colOff>
      <xdr:row>43</xdr:row>
      <xdr:rowOff>47625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33337</xdr:colOff>
      <xdr:row>44</xdr:row>
      <xdr:rowOff>190500</xdr:rowOff>
    </xdr:from>
    <xdr:to>
      <xdr:col>10</xdr:col>
      <xdr:colOff>33337</xdr:colOff>
      <xdr:row>54</xdr:row>
      <xdr:rowOff>57150</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23812</xdr:colOff>
      <xdr:row>55</xdr:row>
      <xdr:rowOff>171450</xdr:rowOff>
    </xdr:from>
    <xdr:to>
      <xdr:col>10</xdr:col>
      <xdr:colOff>23812</xdr:colOff>
      <xdr:row>69</xdr:row>
      <xdr:rowOff>38100</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33337</xdr:colOff>
      <xdr:row>71</xdr:row>
      <xdr:rowOff>9525</xdr:rowOff>
    </xdr:from>
    <xdr:to>
      <xdr:col>10</xdr:col>
      <xdr:colOff>33337</xdr:colOff>
      <xdr:row>84</xdr:row>
      <xdr:rowOff>76200</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23812</xdr:colOff>
      <xdr:row>90</xdr:row>
      <xdr:rowOff>171450</xdr:rowOff>
    </xdr:from>
    <xdr:to>
      <xdr:col>10</xdr:col>
      <xdr:colOff>23812</xdr:colOff>
      <xdr:row>105</xdr:row>
      <xdr:rowOff>57150</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14287</xdr:colOff>
      <xdr:row>110</xdr:row>
      <xdr:rowOff>47625</xdr:rowOff>
    </xdr:from>
    <xdr:to>
      <xdr:col>10</xdr:col>
      <xdr:colOff>14287</xdr:colOff>
      <xdr:row>123</xdr:row>
      <xdr:rowOff>95250</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QRSD%20SEPTIEMBRE%202021%20(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uadro%20PQRSD%20MES%20DE%20OCTUBRE%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Downloads/PQRSD%20OCTUBRE%202021%20LEI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admin/Downloads/PQRSD%20OCTUBRE%202021%20(6).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DNBC" refreshedDate="44498.505765624999" createdVersion="5" refreshedVersion="5" minRefreshableVersion="3" recordCount="148">
  <cacheSource type="worksheet">
    <worksheetSource ref="A1:X49" sheet="OCTUBRE FINAL"/>
  </cacheSource>
  <cacheFields count="24">
    <cacheField name="Canal Oficial de Entrada" numFmtId="0">
      <sharedItems count="1">
        <s v="Canal Escrito"/>
      </sharedItems>
    </cacheField>
    <cacheField name="Canal de Atención" numFmtId="0">
      <sharedItems count="3">
        <s v="Correo Atención Ciudadano"/>
        <s v="Formato Electronico"/>
        <s v="Radicación Directa"/>
      </sharedItems>
    </cacheField>
    <cacheField name="Departamento" numFmtId="0">
      <sharedItems/>
    </cacheField>
    <cacheField name="Peticionario" numFmtId="0">
      <sharedItems/>
    </cacheField>
    <cacheField name="Naturaleza jurídica del peticionario" numFmtId="0">
      <sharedItems/>
    </cacheField>
    <cacheField name="Tema de Consulta" numFmtId="0">
      <sharedItems count="6">
        <s v="Solicitud de Informacion"/>
        <s v="Acompañamiento Juridico"/>
        <s v="Fortalecimiento Bomberil"/>
        <s v="Otros"/>
        <s v="Queja contra Cuerpo de Bomberos"/>
        <s v="Legislacion Bomberil"/>
      </sharedItems>
    </cacheField>
    <cacheField name="Asunto" numFmtId="0">
      <sharedItems longText="1"/>
    </cacheField>
    <cacheField name="Responsable" numFmtId="0">
      <sharedItems/>
    </cacheField>
    <cacheField name="Área" numFmtId="0">
      <sharedItems/>
    </cacheField>
    <cacheField name="Dependencia" numFmtId="0">
      <sharedItems/>
    </cacheField>
    <cacheField name="Tipo de petición" numFmtId="0">
      <sharedItems/>
    </cacheField>
    <cacheField name="Tiempo de respuesta legal" numFmtId="0">
      <sharedItems containsSemiMixedTypes="0" containsString="0" containsNumber="1" containsInteger="1" minValue="3" maxValue="30"/>
    </cacheField>
    <cacheField name="RADICADO" numFmtId="0">
      <sharedItems/>
    </cacheField>
    <cacheField name="Fecha Radicación" numFmtId="0">
      <sharedItems/>
    </cacheField>
    <cacheField name="Número de salida" numFmtId="0">
      <sharedItems containsBlank="1" containsMixedTypes="1" containsNumber="1" containsInteger="1" minValue="2021210025021" maxValue="20213000024561"/>
    </cacheField>
    <cacheField name="Fecha de salida" numFmtId="0">
      <sharedItems containsDate="1" containsBlank="1" containsMixedTypes="1" minDate="2021-09-01T00:00:00" maxDate="2021-10-22T00:00:00"/>
    </cacheField>
    <cacheField name="Tiempo de atención" numFmtId="0">
      <sharedItems containsBlank="1" containsMixedTypes="1" containsNumber="1" containsInteger="1" minValue="1" maxValue="27"/>
    </cacheField>
    <cacheField name="Estado" numFmtId="0">
      <sharedItems/>
    </cacheField>
    <cacheField name="Observaciones" numFmtId="0">
      <sharedItems containsBlank="1" longText="1"/>
    </cacheField>
    <cacheField name="FECHA DIGITALIZACIÓN DOCUMENTO DE RESPUESTA" numFmtId="0">
      <sharedItems containsDate="1" containsBlank="1" containsMixedTypes="1" minDate="2021-09-01T00:00:00" maxDate="2021-10-16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dmin" refreshedDate="44539.43406550926" createdVersion="6" refreshedVersion="6" minRefreshableVersion="3" recordCount="139">
  <cacheSource type="worksheet">
    <worksheetSource ref="A1:X140" sheet="OCTUBRE FINAL"/>
  </cacheSource>
  <cacheFields count="24">
    <cacheField name="Canal Oficial de Entrada" numFmtId="0">
      <sharedItems count="2">
        <s v="Canal Escrito"/>
        <s v="Canal Presencial"/>
      </sharedItems>
    </cacheField>
    <cacheField name="Canal de Atención" numFmtId="0">
      <sharedItems count="5">
        <s v="Formato Electronico"/>
        <s v="Correo Atención Ciudadano"/>
        <s v="Correo Institucional"/>
        <s v="Radicacion Directa"/>
        <s v="chat"/>
      </sharedItems>
    </cacheField>
    <cacheField name="Departamento" numFmtId="0">
      <sharedItems count="25">
        <s v="Cundinamarca"/>
        <s v="Huila"/>
        <s v="Bogotá"/>
        <s v="Sucre"/>
        <s v="Meta"/>
        <s v="Caldas"/>
        <s v="Valle del Cauca"/>
        <s v="Tolima"/>
        <s v="Santander"/>
        <s v="La Guajira"/>
        <s v="Bolívar"/>
        <s v="Boyacá"/>
        <s v="Amazonas"/>
        <s v="San Andres y Providencia"/>
        <s v="Atlántico"/>
        <s v="Antioquia"/>
        <s v="Magdalena"/>
        <s v="Cauca"/>
        <s v="No Reporta"/>
        <s v="Quindío"/>
        <s v="Cesar"/>
        <s v="Nariño"/>
        <s v="Arauca"/>
        <s v="Norte de Santander"/>
        <s v="Córdoba"/>
      </sharedItems>
    </cacheField>
    <cacheField name="Peticionario" numFmtId="0">
      <sharedItems/>
    </cacheField>
    <cacheField name="Naturaleza jurídica del peticionario" numFmtId="0">
      <sharedItems containsBlank="1" count="6">
        <s v="Persona Natural"/>
        <s v="Persona Juridica"/>
        <s v="Entidad Territorial"/>
        <s v="Entidad Publica"/>
        <s v="Entidad Bomberil"/>
        <m/>
      </sharedItems>
    </cacheField>
    <cacheField name="Tema de Consulta" numFmtId="0">
      <sharedItems count="6">
        <s v="Acompañamiento Juridico"/>
        <s v="Otros"/>
        <s v="Fortalecimiento Bomberil"/>
        <s v="Solicitud de Informacion"/>
        <s v="Queja contra Cuerpo de Bomberos"/>
        <s v="Legislacion Bomberil"/>
      </sharedItems>
    </cacheField>
    <cacheField name="Asunto" numFmtId="0">
      <sharedItems longText="1"/>
    </cacheField>
    <cacheField name="Responsable" numFmtId="0">
      <sharedItems/>
    </cacheField>
    <cacheField name="Área" numFmtId="0">
      <sharedItems/>
    </cacheField>
    <cacheField name="Dependencia" numFmtId="0">
      <sharedItems count="3">
        <s v="Subdirección Estratégica y de Coordinación Bomberil "/>
        <s v="Subdirección Administrativa y Financiera "/>
        <s v="Dirección General"/>
      </sharedItems>
    </cacheField>
    <cacheField name="Tipo de petición" numFmtId="0">
      <sharedItems count="6">
        <s v="PETICIÓN DE INTERES PARTICULAR"/>
        <s v="PETICIÓN DE INTERES GENERAL"/>
        <s v="PETICIÓN DE DOCUMENTOS E INFORMACIÓN "/>
        <s v="PETICIÓN ENTRE AUTORIDADES "/>
        <s v="INFORMES A CONGRESISTAS"/>
        <s v="PETICION DE CONSULTA"/>
      </sharedItems>
    </cacheField>
    <cacheField name="Tiempo de respuesta legal" numFmtId="0">
      <sharedItems containsSemiMixedTypes="0" containsString="0" containsNumber="1" containsInteger="1" minValue="2" maxValue="35"/>
    </cacheField>
    <cacheField name="RADICADO" numFmtId="0">
      <sharedItems/>
    </cacheField>
    <cacheField name="Fecha Radicación" numFmtId="0">
      <sharedItems/>
    </cacheField>
    <cacheField name="Número de salida" numFmtId="0">
      <sharedItems containsBlank="1" containsMixedTypes="1" containsNumber="1" containsInteger="1" minValue="20211150025961" maxValue="20213800107402"/>
    </cacheField>
    <cacheField name="Fecha de salida" numFmtId="0">
      <sharedItems containsDate="1" containsBlank="1" containsMixedTypes="1" minDate="2021-10-12T00:00:00" maxDate="2021-11-27T00:00:00"/>
    </cacheField>
    <cacheField name="Tiempo de atención" numFmtId="0">
      <sharedItems containsBlank="1" containsMixedTypes="1" containsNumber="1" containsInteger="1" minValue="1" maxValue="19"/>
    </cacheField>
    <cacheField name="Estado" numFmtId="0">
      <sharedItems count="4">
        <s v="Extemporaneo"/>
        <s v="vencido"/>
        <s v="Cumplido"/>
        <s v="En proceso"/>
      </sharedItems>
    </cacheField>
    <cacheField name="Observaciones" numFmtId="0">
      <sharedItems containsBlank="1"/>
    </cacheField>
    <cacheField name="FECHA DIGITALIZACIÓN DOCUMENTO DE RESPUESTA" numFmtId="0">
      <sharedItems containsDate="1" containsBlank="1" containsMixedTypes="1" minDate="2021-10-12T00:00:00" maxDate="2021-11-27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admin" refreshedDate="44539.453728935187" createdVersion="6" refreshedVersion="6" minRefreshableVersion="3" recordCount="139">
  <cacheSource type="worksheet">
    <worksheetSource ref="A1:X140" sheet="OCTUBRE FINAL (2)" r:id="rId2"/>
  </cacheSource>
  <cacheFields count="24">
    <cacheField name="Canal Oficial de Entrada" numFmtId="0">
      <sharedItems/>
    </cacheField>
    <cacheField name="Canal de Atención" numFmtId="0">
      <sharedItems/>
    </cacheField>
    <cacheField name="Departamento" numFmtId="0">
      <sharedItems/>
    </cacheField>
    <cacheField name="Peticionario" numFmtId="0">
      <sharedItems/>
    </cacheField>
    <cacheField name="Naturaleza jurídica del peticionario" numFmtId="0">
      <sharedItems count="5">
        <s v="Persona Natural"/>
        <s v="Persona Juridica"/>
        <s v="Entidad Territorial"/>
        <s v="Entidad Publica"/>
        <s v="Entidad Bomberil"/>
      </sharedItems>
    </cacheField>
    <cacheField name="Tema de Consulta" numFmtId="0">
      <sharedItems/>
    </cacheField>
    <cacheField name="Asunto" numFmtId="0">
      <sharedItems longText="1"/>
    </cacheField>
    <cacheField name="Responsable" numFmtId="0">
      <sharedItems/>
    </cacheField>
    <cacheField name="Área" numFmtId="0">
      <sharedItems/>
    </cacheField>
    <cacheField name="Dependencia" numFmtId="0">
      <sharedItems/>
    </cacheField>
    <cacheField name="Tipo de petición" numFmtId="0">
      <sharedItems/>
    </cacheField>
    <cacheField name="Tiempo de respuesta legal" numFmtId="0">
      <sharedItems containsSemiMixedTypes="0" containsString="0" containsNumber="1" containsInteger="1" minValue="2" maxValue="35"/>
    </cacheField>
    <cacheField name="RADICADO" numFmtId="0">
      <sharedItems/>
    </cacheField>
    <cacheField name="Fecha Radicación" numFmtId="0">
      <sharedItems/>
    </cacheField>
    <cacheField name="Número de salida" numFmtId="0">
      <sharedItems containsBlank="1" containsMixedTypes="1" containsNumber="1" containsInteger="1" minValue="20211150025961" maxValue="20213800107402"/>
    </cacheField>
    <cacheField name="Fecha de salida" numFmtId="0">
      <sharedItems containsDate="1" containsBlank="1" containsMixedTypes="1" minDate="2021-10-12T00:00:00" maxDate="2021-11-27T00:00:00"/>
    </cacheField>
    <cacheField name="Tiempo de atención" numFmtId="0">
      <sharedItems containsString="0" containsBlank="1" containsNumber="1" containsInteger="1" minValue="1" maxValue="38"/>
    </cacheField>
    <cacheField name="Estado" numFmtId="0">
      <sharedItems/>
    </cacheField>
    <cacheField name="Observaciones" numFmtId="0">
      <sharedItems containsBlank="1"/>
    </cacheField>
    <cacheField name="FECHA DIGITALIZACIÓN DOCUMENTO DE RESPUESTA" numFmtId="0">
      <sharedItems containsDate="1" containsBlank="1" containsMixedTypes="1" minDate="2021-10-12T00:00:00" maxDate="2021-11-27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8">
  <r>
    <x v="0"/>
    <x v="0"/>
    <s v="Cundinamarca"/>
    <s v=" CONTRALORIA DELEGADA PARA EL SECTOR DE INFRAESTRUTURA CAROLINA SANCHEZ BRAVO"/>
    <s v="Entidad Publica"/>
    <x v="0"/>
    <s v=" CI. COMUNICACION DE OBSERVACION DNBC-DENUNCIA 208778-82111-DD."/>
    <s v=" Alvaro Perez"/>
    <s v="Contratación "/>
    <s v="Subdirección Administrativa y Financiera "/>
    <s v=" PETICION ENTRE AUTORIDADES"/>
    <n v="10"/>
    <s v=" 20213800099722"/>
    <s v=" 2021-09-01 09:25:01.684597"/>
    <s v=" 20213000023371"/>
    <d v="2021-09-07T00:00:00"/>
    <n v="6"/>
    <s v="Cumplido"/>
    <m/>
    <d v="2021-09-07T00:00:00"/>
    <s v="PDF"/>
    <s v="SI"/>
    <m/>
    <m/>
  </r>
  <r>
    <x v="0"/>
    <x v="0"/>
    <s v="Bolívar"/>
    <s v=" ALCALDIA MUNICIPAL SITIONUEVO PLANEACION"/>
    <s v="Entidad Territorial"/>
    <x v="0"/>
    <s v=" CI. Solicitud de informaciÃ³n - Bomberos Sitionuevo."/>
    <s v=" Carlos Armando Lopez Barrera"/>
    <s v="Oficina Asesora Juridica"/>
    <s v="Dirección General"/>
    <s v=" PETICION DE INTERES GENERAL"/>
    <n v="30"/>
    <s v=" 20213800099732"/>
    <s v=" 2021-09-01 09:30:31.841913"/>
    <n v="20211200000933"/>
    <d v="2021-09-01T00:00:00"/>
    <n v="1"/>
    <s v="Cumplido"/>
    <m/>
    <d v="2021-09-01T00:00:00"/>
    <s v="PDF"/>
    <s v="SI"/>
    <m/>
    <m/>
  </r>
  <r>
    <x v="0"/>
    <x v="0"/>
    <s v="Cundinamarca"/>
    <s v=" CUERPO DE BOMBEROS VOLUNTARIOS DE ANAPOIMA"/>
    <s v="Entidad Bomberil"/>
    <x v="1"/>
    <s v=" CAC. ASUNTO: Respuesta Radicado No. 02EE2020410600000099492 de 2021 â€“ RÃ©gimen Bomberos Voluntarios."/>
    <s v=" Camilo Portilla Quelal"/>
    <s v="Formulación, Actualización y Acompañamiento Normativo y Operativo"/>
    <s v="Subdirección Estratégica y de Coordinación Bomberil "/>
    <s v=" PETICION DE INTERES GENERAL"/>
    <n v="30"/>
    <s v=" 20213800099772"/>
    <s v=" 2021-09-01 09:55:42.290955"/>
    <m/>
    <m/>
    <m/>
    <s v="En proceso"/>
    <m/>
    <m/>
    <m/>
    <m/>
    <m/>
    <s v="al dia 11/10/2021 lleva 28 días "/>
  </r>
  <r>
    <x v="0"/>
    <x v="0"/>
    <s v="Boyacá"/>
    <s v=" ALCALDIA PAJARITO BOYACA PERSONERIA MUNICIPAL"/>
    <s v="Entidad Territorial"/>
    <x v="0"/>
    <s v=" CAC. RemisiÃ³n Derecho de PeticiÃ³n Ticket NÂ° GSC-2021-73846 - ATENCIÃ“N AL CIUDADANO UNGRD."/>
    <s v=" Jorge Restrepo Sanguino"/>
    <s v="Formulación, Actualización y Acompañamiento Normativo y Operativo"/>
    <s v="Subdirección Estratégica y de Coordinación Bomberil "/>
    <s v=" PETICION DE INTERES GENERAL"/>
    <n v="30"/>
    <s v=" 20213800099782"/>
    <s v=" 2021-09-01 10:01:02.646659"/>
    <n v="20212050095821"/>
    <m/>
    <m/>
    <s v="En proceso"/>
    <s v="NO se evidencia documento de salida firmado "/>
    <m/>
    <m/>
    <m/>
    <m/>
    <s v="al dia 11/10/2021 lleva 28 días "/>
  </r>
  <r>
    <x v="0"/>
    <x v="0"/>
    <s v="Bolívar"/>
    <s v=" CUERPO DE BOMBEROS VOLUNTARIOS DE TURBACO - BOLÃVAR"/>
    <s v="Entidad Bomberil"/>
    <x v="2"/>
    <s v=" CAC. SOLICITUD DE APOYO PARA EL FORTALECIMIENTO DE LA ACTIVIDAD BOMBERIL."/>
    <s v=" Jiud Magnoly Gaviria Narvaez"/>
    <s v="Área Cenrtral de Referencia Bomberil"/>
    <s v="Subdirección Estratégica y de Coordinación Bomberil "/>
    <s v=" PETICION DE INTERES GENERAL"/>
    <n v="30"/>
    <s v=" 20213800099822"/>
    <s v=" 2021-09-01 11:15:27.019267"/>
    <m/>
    <m/>
    <m/>
    <s v="En proceso"/>
    <m/>
    <m/>
    <m/>
    <m/>
    <m/>
    <s v="al dia 11/10/2021 lleva 28 días "/>
  </r>
  <r>
    <x v="0"/>
    <x v="0"/>
    <s v="Bogotá"/>
    <s v=" CUERPO DE BOMBEROS OFICIALES BOGOTÃ¡ UAECOB D.C."/>
    <s v="Entidad Bomberil"/>
    <x v="0"/>
    <s v=" CAC. SOLICITUD INFORMACION."/>
    <s v="Lina maria rojas"/>
    <s v="Educación"/>
    <s v="Subdirección Estratégica y de Coordinación Bomberil "/>
    <s v=" PETICION DE INTERES GENERAL"/>
    <n v="30"/>
    <s v=" 20213800099862"/>
    <s v=" 2021-09-01 14:21:13.969695"/>
    <n v="20212000023961"/>
    <d v="2021-10-07T00:00:00"/>
    <n v="27"/>
    <s v="Cumplido"/>
    <m/>
    <s v="7/10/201"/>
    <s v="PDF"/>
    <s v="SI"/>
    <m/>
    <m/>
  </r>
  <r>
    <x v="0"/>
    <x v="0"/>
    <s v="Antioquia"/>
    <s v=" CUERPO DE BOMBEROS VOLUNTARIO DE HELICONIA ANTIOQUIA"/>
    <s v="Entidad Bomberil"/>
    <x v="0"/>
    <s v=" CI. solicitud formal."/>
    <s v=" Jorge Restrepo Sanguino"/>
    <s v="Formulación, Actualización y Acompañamiento Normativo y Operativo"/>
    <s v="Subdirección Estratégica y de Coordinación Bomberil "/>
    <s v=" PETICION DE INTERES GENERAL"/>
    <n v="30"/>
    <s v=" 20213800099892"/>
    <s v=" 2021-09-01 16:03:58.313427"/>
    <m/>
    <d v="2021-09-07T00:00:00"/>
    <n v="6"/>
    <s v="Cumplido"/>
    <s v="SE DIO RESPUESTA MEDIANTE LLAMADA TELEFÓNICA AL COMANDANTE DE BOMBEROS EL DÍA 07/09/2021"/>
    <m/>
    <m/>
    <m/>
    <m/>
    <m/>
  </r>
  <r>
    <x v="0"/>
    <x v="1"/>
    <s v="Boyacá"/>
    <s v=" ANONIMO_PQRSD"/>
    <s v="Persona Natural"/>
    <x v="3"/>
    <s v=" Mala administraciÃ³n del Cuerpo de Bomberos de DUITAMA"/>
    <s v=" Jorge Restrepo Sanguino"/>
    <s v="Formulación, Actualización y Acompañamiento Normativo y Operativo"/>
    <s v="Subdirección Estratégica y de Coordinación Bomberil "/>
    <s v=" PETICION DE INTERES GENERAL"/>
    <n v="30"/>
    <s v=" 20219000099942"/>
    <s v=" 2021-09-02 05:46:53"/>
    <n v="20212050095841"/>
    <d v="2021-09-10T00:00:00"/>
    <n v="7"/>
    <s v="Cumplido"/>
    <m/>
    <d v="2021-09-10T00:00:00"/>
    <s v="PDF"/>
    <s v="SI"/>
    <m/>
    <m/>
  </r>
  <r>
    <x v="0"/>
    <x v="2"/>
    <s v="Cundinamarca"/>
    <s v=" CUERPO DE BOMBEROS VOLUNTARIOS DE SIBATE"/>
    <s v="Entidad Bomberil"/>
    <x v="1"/>
    <s v=" RD: RADICADO 20213800096712"/>
    <s v=" Andrea Bibiana Castañeda Duran"/>
    <s v="Formulación, Actualización y Acompañamiento Normativo y Operativo"/>
    <s v="Subdirección Estratégica y de Coordinación Bomberil "/>
    <s v=" PETICION DE INTERES GENERAL"/>
    <n v="30"/>
    <s v=" 20213800099962"/>
    <s v=" 2021-09-02 10:35:26.797435"/>
    <m/>
    <s v="2/09/2021"/>
    <n v="1"/>
    <s v="Cumplido"/>
    <s v="SE BRINDÓ ASESORÍA DE FORMA PRESENCIAL, EN REUNIÓN CON EL SR. FRANCISCO GAMBOA EL DÍA 2 DE SEPTIEMBRE DE 2021."/>
    <m/>
    <m/>
    <m/>
    <m/>
    <m/>
  </r>
  <r>
    <x v="0"/>
    <x v="0"/>
    <s v="Caquetá"/>
    <s v=" CUERPO DE BOMBEROS VOLUNTARIOS DE SAN VICENTE DEL CAGUAN - CAQUETA"/>
    <s v="Entidad Bomberil"/>
    <x v="0"/>
    <s v=" CAC: SOLICITU DE CERTIFICADO"/>
    <s v=" Jiud Magnoly Gaviria Narvaez"/>
    <s v="Área Cenrtral de Referencia Bomberil"/>
    <s v="Subdirección Estratégica y de Coordinación Bomberil "/>
    <s v=" PETICIÓN DE DOCUMENTOS E INFORMACIÓN"/>
    <n v="20"/>
    <s v=" 20213800100052"/>
    <s v=" 2021-09-02 16:05:18.996042"/>
    <m/>
    <d v="2021-10-07T00:00:00"/>
    <n v="25"/>
    <s v="Cumplido"/>
    <s v="Se da rta vía email, se hizo traslado, en espera de rta."/>
    <d v="2021-10-07T00:00:00"/>
    <s v="PDF"/>
    <s v="SI"/>
    <m/>
    <m/>
  </r>
  <r>
    <x v="0"/>
    <x v="0"/>
    <s v="Antioquia"/>
    <s v=" PREBEL"/>
    <s v="Persona Juridica"/>
    <x v="0"/>
    <s v=" CAC: Derecho de peticiÃ³n"/>
    <s v="Jose Dario Martinez"/>
    <s v="Formulación, Actualización y Acompañamiento Normativo y Operativo"/>
    <s v="Subdirección Estratégica y de Coordinación Bomberil "/>
    <s v=" PETICION DE INTERES GENERAL"/>
    <n v="30"/>
    <s v=" 20213800100062"/>
    <s v=" 2021-09-02 16:23:06.095964"/>
    <m/>
    <s v="21/09/2021"/>
    <n v="13"/>
    <s v="Cumplido"/>
    <s v="Se da traslado al documento a cuerpo oficial de Bomberos de Medellín con # de rad 20212050095871"/>
    <d v="2021-09-21T00:00:00"/>
    <s v="PDF"/>
    <s v="SI"/>
    <m/>
    <m/>
  </r>
  <r>
    <x v="0"/>
    <x v="0"/>
    <s v="Atlántico"/>
    <s v=" ALCALDIA REPELON ATLANTICO"/>
    <s v="Entidad Territorial"/>
    <x v="0"/>
    <s v=" CAC: CreaciÃ³n Cuerpo de Bomberos Municipal - Ley 1575 de 2012"/>
    <s v=" Jorge Restrepo Sanguino"/>
    <s v="Formulación, Actualización y Acompañamiento Normativo y Operativo"/>
    <s v="Subdirección Estratégica y de Coordinación Bomberil "/>
    <s v=" PETICION DE INTERES GENERAL"/>
    <n v="30"/>
    <s v=" 20213800100082"/>
    <s v=" 2021-09-02 17:05:09.076495"/>
    <n v="20212050095861"/>
    <d v="2021-09-22T00:00:00"/>
    <n v="14"/>
    <s v="Cumplido"/>
    <m/>
    <d v="2021-09-22T00:00:00"/>
    <s v="PDF"/>
    <s v="SI"/>
    <m/>
    <m/>
  </r>
  <r>
    <x v="0"/>
    <x v="0"/>
    <s v="Tolima"/>
    <s v=" CUERPO DE BOMBEROS VOLUNTARIOS DE GUAMO"/>
    <s v="Entidad Bomberil"/>
    <x v="0"/>
    <s v=" CAC: SOLICITUD CONCEPTO"/>
    <s v=" Andrea Bibiana Castañeda Duran"/>
    <s v="Formulación, Actualización y Acompañamiento Normativo y Operativo"/>
    <s v="Subdirección Estratégica y de Coordinación Bomberil "/>
    <s v=" PETICION DE INTERES GENERAL"/>
    <n v="30"/>
    <s v=" 20213800100092"/>
    <s v=" 2021-09-03 09:20:30.600972"/>
    <n v="20212050095751"/>
    <d v="2021-09-10T00:00:00"/>
    <n v="5"/>
    <s v="Cumplido"/>
    <m/>
    <d v="2021-09-10T00:00:00"/>
    <s v="PDF"/>
    <s v="SI"/>
    <m/>
    <m/>
  </r>
  <r>
    <x v="0"/>
    <x v="0"/>
    <s v="Cundinamarca"/>
    <s v=" CUERPO DE BOMBEROS VOLUNTARIOS DE SOPO"/>
    <s v="Entidad Bomberil"/>
    <x v="0"/>
    <s v=" CAC: Derecho de peticiÃ³n"/>
    <s v="Jose teuta"/>
    <s v="Educación"/>
    <s v="Subdirección Estratégica y de Coordinación Bomberil "/>
    <s v=" PETICION DE INTERES GENERAL"/>
    <n v="30"/>
    <s v=" 20213800100142"/>
    <s v=" 2021-09-03 10:27:25.932843"/>
    <n v="20212000023691"/>
    <d v="2021-09-22T00:00:00"/>
    <n v="13"/>
    <s v="Cumplido"/>
    <m/>
    <d v="2021-09-22T00:00:00"/>
    <s v="PDF"/>
    <s v="SI"/>
    <m/>
    <m/>
  </r>
  <r>
    <x v="0"/>
    <x v="0"/>
    <s v="Tolima"/>
    <s v=" RICARDO SALAMANCA"/>
    <s v="Persona Natural"/>
    <x v="1"/>
    <s v=" CAC: peticiÃ³n ciudadana"/>
    <s v=" Andrea Bibiana Castañeda Duran"/>
    <s v="Formulación, Actualización y Acompañamiento Normativo y Operativo"/>
    <s v="Subdirección Estratégica y de Coordinación Bomberil "/>
    <s v=" PETICION DE INTERES GENERAL"/>
    <n v="30"/>
    <s v=" 20213800100172"/>
    <s v=" 2021-09-03 11:22:23.229703"/>
    <n v="20212050096291"/>
    <d v="2021-10-05T00:00:00"/>
    <n v="22"/>
    <s v="Cumplido"/>
    <m/>
    <d v="2021-10-05T00:00:00"/>
    <s v="PDF"/>
    <s v="SI"/>
    <m/>
    <m/>
  </r>
  <r>
    <x v="0"/>
    <x v="0"/>
    <s v="Santander"/>
    <s v=" JUZGADO CATORCE ADMINISTRATIVO ORAL DEL CIRCUITO JUDICIAL DE BUCARAMANGA"/>
    <s v="Entidad Publica"/>
    <x v="0"/>
    <s v=" CAC: 2021-105 AT DESACATO NOTIFICA AUTO DA APERTURA A INCIDENTE +TRASLADO"/>
    <s v=" Jorge Restrepo Sanguino"/>
    <s v="Formulación, Actualización y Acompañamiento Normativo y Operativo"/>
    <s v="Subdirección Estratégica y de Coordinación Bomberil "/>
    <s v=" PETICION ENTRE AUTORIDADES"/>
    <n v="10"/>
    <s v=" 20213800100212"/>
    <s v=" 2021-09-03 12:00:46.178184"/>
    <n v="20212050095931"/>
    <d v="2021-09-08T00:00:00"/>
    <n v="3"/>
    <s v="Cumplido"/>
    <m/>
    <d v="2021-09-08T00:00:00"/>
    <s v="PDF"/>
    <s v="SI"/>
    <m/>
    <m/>
  </r>
  <r>
    <x v="0"/>
    <x v="0"/>
    <s v="Antioquia"/>
    <s v=" JUZGADO SEGUNDO PENAL"/>
    <s v="Entidad Publica"/>
    <x v="0"/>
    <s v=" CAC: URGENTE - TUTELA"/>
    <s v=" Andrea Bibiana Castañeda Duran"/>
    <s v="Formulación, Actualización y Acompañamiento Normativo y Operativo"/>
    <s v="Subdirección Estratégica y de Coordinación Bomberil "/>
    <s v=" PETICION ENTRE AUTORIDADES"/>
    <n v="10"/>
    <s v=" 20213800100302"/>
    <s v=" 2021-09-03 16:39:17.446053"/>
    <s v="20212050095741 "/>
    <s v="7/09/2021"/>
    <n v="2"/>
    <s v="Cumplido"/>
    <m/>
    <s v="7/09/2021"/>
    <s v="PDF"/>
    <s v="SI"/>
    <m/>
    <m/>
  </r>
  <r>
    <x v="0"/>
    <x v="0"/>
    <s v="Bogotá"/>
    <s v=" RM INGENIEROS"/>
    <s v="Persona Juridica"/>
    <x v="0"/>
    <s v=" CAC:CSC CARIBE- Oficio CSC_CB-007 Solicitud de informaciÃ³n DNBC"/>
    <s v=" Luis Alberto Valencia Pulido"/>
    <s v="Área Cenrtral de Referencia Bomberil"/>
    <s v="Subdirección Estratégica y de Coordinación Bomberil "/>
    <s v=" PETICION DE INTERES GENERAL"/>
    <n v="30"/>
    <s v=" 20213800100322"/>
    <s v=" 2021-09-03 17:08:54.113238"/>
    <m/>
    <m/>
    <m/>
    <s v="En proceso"/>
    <m/>
    <m/>
    <m/>
    <m/>
    <m/>
    <s v="al dia 11/10/2021 lleva 26 dias "/>
  </r>
  <r>
    <x v="0"/>
    <x v="0"/>
    <s v="Santander"/>
    <s v=" GOBERNACION DE SANTANDER"/>
    <s v="Entidad Territorial"/>
    <x v="2"/>
    <s v=" CAC. Solicitud visita especial por parte del Ã¡rea de infraestructura de la DNBC para revisiÃ³n de lotes y asesorÃ­a para construcciÃ³n de estaciones de bomberos."/>
    <s v=" Yerky Sneider Garavito Cancelado"/>
    <s v="Subdirección Administrativa y Financiera"/>
    <s v="Subdirección Administrativa y Financiera "/>
    <s v=" PETICION DE INTERES GENERAL"/>
    <n v="30"/>
    <s v=" 20213800100352"/>
    <s v=" 2021-09-06 09:20:44.055753"/>
    <m/>
    <m/>
    <m/>
    <s v="En proceso"/>
    <m/>
    <m/>
    <m/>
    <m/>
    <m/>
    <s v="al dia 11/10/2021 lleva 25 dias "/>
  </r>
  <r>
    <x v="0"/>
    <x v="0"/>
    <s v="Boyacá"/>
    <s v=" CUERPO DE BOMBEROS VOLUNTARIOS DE RAMIRIQUI"/>
    <s v="Entidad Bomberil"/>
    <x v="0"/>
    <s v=" CAC. Solicitud certificaciÃ³n unidades activas bomberos RamiriquÃ­."/>
    <s v=" Luis Alberto Valencia Pulido"/>
    <s v="Área Cenrtral de Referencia Bomberil"/>
    <s v="Subdirección Estratégica y de Coordinación Bomberil "/>
    <s v=" PETICIÓN DE DOCUMENTOS E INFORMACIÓN"/>
    <n v="30"/>
    <s v=" 20213800100402"/>
    <s v=" 2021-09-06 10:13:42.114724"/>
    <n v="20212100023231"/>
    <d v="2021-09-13T00:00:00"/>
    <n v="5"/>
    <s v="Cumplido"/>
    <s v="Se da respuesta a través de correo electrónico con radicado No. 20212100023231 el día 13/09/2021"/>
    <m/>
    <m/>
    <m/>
    <m/>
    <s v="no se evidencia documento de salida "/>
  </r>
  <r>
    <x v="0"/>
    <x v="0"/>
    <s v="Tolima"/>
    <s v=" NO MAS CORRUPCION PRADO TOLIMA"/>
    <s v="Persona Natural"/>
    <x v="4"/>
    <s v=" CAC. NO MAS CORRUPCION EN LA UNIDAD DE BOMBEROS DEL MUNICIPIO DE PRADO."/>
    <s v=" Cristian Fernando Salcedo Rueda"/>
    <s v="Inpección, Vigilancia y Control"/>
    <s v="Subdirección Estratégica y de Coordinación Bomberil "/>
    <s v=" PETICION DE INTERES GENERAL"/>
    <n v="30"/>
    <s v=" 20213800100462"/>
    <s v=" 2021-09-06 10:50:34.73353"/>
    <m/>
    <m/>
    <m/>
    <s v="En proceso"/>
    <s v="al día 12/10/2021 lleva 24 días"/>
    <m/>
    <m/>
    <m/>
    <m/>
    <m/>
  </r>
  <r>
    <x v="0"/>
    <x v="0"/>
    <s v="Santander"/>
    <s v=" JUZGADO TERCERO ADMINISTRATIVO"/>
    <s v="Entidad Publica"/>
    <x v="1"/>
    <s v=" CAC. OFICIO JTC-1400 EN RAD. NÂ° 7300133310032008003400 - CITAR ESTO AL CONTESTAR"/>
    <s v=" Carlos Armando Lopez Barrera"/>
    <s v="Oficina Asesora Juridica"/>
    <s v="Dirección General"/>
    <s v=" PETICION ENTRE AUTORIDADES"/>
    <n v="10"/>
    <s v=" 20213800100482"/>
    <s v=" 2021-09-06 11:00:55.996654"/>
    <n v="20211200000953"/>
    <d v="2021-09-20T00:00:00"/>
    <n v="10"/>
    <s v="Cumplido"/>
    <m/>
    <d v="2021-09-20T00:00:00"/>
    <s v="PDF"/>
    <s v="SI"/>
    <m/>
    <m/>
  </r>
  <r>
    <x v="0"/>
    <x v="0"/>
    <s v="Santander"/>
    <s v=" GOBERNACION DE SANTANDER"/>
    <s v="Entidad Bomberil"/>
    <x v="2"/>
    <s v=" CAC. Solicitud visita especial por parte del Ã¡rea de infraestructura de la DNBC para revisiÃ³n de lotes y asesorÃ­a para construcciÃ³n de estaciones de bomberos."/>
    <s v=" Yerky Sneider Garavito Cancelado"/>
    <s v="Subdirección Administrativa y Financiera"/>
    <s v="Subdirección Estratégica y de Coordinación Bomberil "/>
    <s v=" PETICION DE INTERES GENERAL"/>
    <n v="30"/>
    <s v=" 20213800100532"/>
    <s v=" 2021-09-06 11:37:43.108566"/>
    <m/>
    <m/>
    <m/>
    <s v="En proceso"/>
    <m/>
    <m/>
    <m/>
    <m/>
    <m/>
    <m/>
  </r>
  <r>
    <x v="0"/>
    <x v="0"/>
    <s v="Cundinamarca"/>
    <s v=" PERSONERIA MUNICIPAL DE CHIA"/>
    <s v="Entidad Territorial"/>
    <x v="0"/>
    <s v=" CAC. Traslado por competencia, peticiÃ³n de informaiciÃ³n de la PersonerÃ­a de chia -"/>
    <s v=" Andrea Bibiana Castañeda Duran"/>
    <s v="Formulación, Actualización y Acompañamiento Normativo y Operativo"/>
    <s v="Subdirección Estratégica y de Coordinación Bomberil "/>
    <s v=" PETICIÓN DE DOCUMENTOS E INFORMACIÓN"/>
    <n v="30"/>
    <s v=" 20213800100772"/>
    <s v=" 2021-09-07 11:48:26.260607"/>
    <n v="20212050096101"/>
    <d v="2021-09-22T00:00:00"/>
    <n v="11"/>
    <s v="Cumplido"/>
    <m/>
    <d v="2021-09-22T00:00:00"/>
    <s v="PDF"/>
    <s v="SI"/>
    <m/>
    <m/>
  </r>
  <r>
    <x v="0"/>
    <x v="0"/>
    <s v="Antioquia"/>
    <s v=" IDALIA AMPARO GONZALEZ GIRALDO SECRETARIA DE GOBIERNO GOBERNACION DE ANTIOQUIA"/>
    <s v="Entidad Territorial"/>
    <x v="3"/>
    <s v=" CAC. SOLICITUD DE VISITAS VERIFICACION CONDICIONES DE OPERATIVIDAD"/>
    <s v=" Cristian Fernando Salcedo Rueda"/>
    <s v="Inpección, Vigilancia y Control"/>
    <s v="Subdirección Estratégica y de Coordinación Bomberil "/>
    <s v=" PETICION DE INTERES GENERAL"/>
    <n v="30"/>
    <s v=" 20213800100832"/>
    <s v=" 2021-09-07 12:30:07.875881"/>
    <m/>
    <m/>
    <m/>
    <s v="En proceso"/>
    <m/>
    <m/>
    <m/>
    <m/>
    <m/>
    <s v="al día 12/10/2021 lleva 25 días "/>
  </r>
  <r>
    <x v="0"/>
    <x v="0"/>
    <s v="Casanare"/>
    <s v=" CUERPO DE BOMBEROS VOLUNTARIOS DE PORE"/>
    <s v="Entidad Bomberil"/>
    <x v="1"/>
    <s v=" CAC. CONCEPTO FAVORABLE DE COMPRA DE VEHICULOS Y HERRAMIENTAS CON LA SOBRE TASA BOMBERIL"/>
    <s v=" Andrea Bibiana Castañeda Duran"/>
    <s v="Formulación, Actualización y Acompañamiento Normativo y Operativo"/>
    <s v="Subdirección Estratégica y de Coordinación Bomberil "/>
    <s v=" PETICION DE INTERES GENERAL"/>
    <n v="30"/>
    <s v=" 20213800100862"/>
    <s v=" 2021-09-07 14:43:47.468485"/>
    <n v="20212050096301"/>
    <m/>
    <m/>
    <s v="Cumplido"/>
    <m/>
    <d v="2021-09-24T00:00:00"/>
    <s v="PDF"/>
    <s v="SI"/>
    <m/>
    <m/>
  </r>
  <r>
    <x v="0"/>
    <x v="0"/>
    <s v="Boyacá"/>
    <s v=" CUERPO DE BOMBEROS GUICAN DE LA SIERRA"/>
    <s v="Entidad Bomberil"/>
    <x v="0"/>
    <s v=" CAC. SOLICITUD CERTIFICACIÃ“N REGISTRO RUE - BOMBEROS GUICAN"/>
    <s v=" Luis Alberto Valencia Pulido"/>
    <s v="Área Cenrtral de Referencia Bomberil"/>
    <s v="Subdirección Estratégica y de Coordinación Bomberil "/>
    <s v=" PETICIÓN DE DOCUMENTOS E INFORMACIÓN"/>
    <n v="20"/>
    <s v=" 20213800100892"/>
    <s v=" 2021-09-07 15:26:31.727286"/>
    <s v=" 20212100023491"/>
    <d v="2021-09-13T00:00:00"/>
    <n v="4"/>
    <s v="Cumplido"/>
    <m/>
    <d v="2021-09-13T00:00:00"/>
    <m/>
    <m/>
    <m/>
    <s v="no se evidencia documento de salida "/>
  </r>
  <r>
    <x v="0"/>
    <x v="0"/>
    <s v="Tolima"/>
    <s v=" CUERPO DE BOMBEROS VOLUNTARIOS DE PLANADAS - TOLIMA"/>
    <s v="Entidad Bomberil"/>
    <x v="1"/>
    <s v=" CAC. APOYO AL CUERPO DE BOMBEROS PLANADAS"/>
    <s v=" Ronny Estiven Romero Velandia"/>
    <s v="Formulación, Actualización y Acompañamiento Normativo y Operativo"/>
    <s v="Subdirección Estratégica y de Coordinación Bomberil "/>
    <s v=" PETICION DE INTERES GENERAL"/>
    <n v="30"/>
    <s v=" 20213800101022"/>
    <s v=" 2021-09-07 17:18:48.819939"/>
    <m/>
    <m/>
    <m/>
    <s v="En proceso"/>
    <m/>
    <m/>
    <m/>
    <m/>
    <m/>
    <s v="al dia 12/10/2021 lleva 25 días "/>
  </r>
  <r>
    <x v="0"/>
    <x v="0"/>
    <s v="Vichada"/>
    <s v=" CUERPO DE BOMBEROS VOLUNTARIOS DE LA PRIMAVERA"/>
    <s v="Entidad Bomberil"/>
    <x v="1"/>
    <s v=" CAC. SOLICITUD DE CONCEPTO JURIDICO"/>
    <s v=" Ronny Estiven Romero Velandia"/>
    <s v="Formulación, Actualización y Acompañamiento Normativo y Operativo"/>
    <s v="Subdirección Estratégica y de Coordinación Bomberil "/>
    <s v=" PETICION DE INTERES GENERAL"/>
    <n v="30"/>
    <s v=" 20213800101032"/>
    <s v=" 2021-09-07 17:27:03.203359"/>
    <m/>
    <m/>
    <m/>
    <s v="En proceso"/>
    <m/>
    <m/>
    <m/>
    <m/>
    <m/>
    <s v="al dia 12/10/2021 lleva 25 días "/>
  </r>
  <r>
    <x v="0"/>
    <x v="0"/>
    <s v="Cauca"/>
    <s v=" CUERPO DE BOMBEROS VOLUNTARIOS PRADERA"/>
    <s v="Entidad Bomberil"/>
    <x v="1"/>
    <s v=" CAC: Consulta jurÃ­dica"/>
    <s v=" Ronny Estiven Romero Velandia"/>
    <s v="Formulación, Actualización y Acompañamiento Normativo y Operativo"/>
    <s v="Subdirección Estratégica y de Coordinación Bomberil "/>
    <s v=" PETICION DE INTERES GENERAL"/>
    <n v="30"/>
    <s v=" 20213800101042"/>
    <s v=" 2021-09-08 11:45:09.882847"/>
    <m/>
    <m/>
    <m/>
    <s v="En proceso"/>
    <m/>
    <m/>
    <m/>
    <m/>
    <m/>
    <s v="al dia 12/10/2021 lleva 24 días "/>
  </r>
  <r>
    <x v="0"/>
    <x v="0"/>
    <s v="Cundinamarca"/>
    <s v=" CUERPO DE BOMBEROS VOLUNTARIOS AGUA DE DIOS CUERPO DE BOMBEROS VOLUNTARIOS AGUA DE DIOS"/>
    <s v="Entidad Bomberil"/>
    <x v="2"/>
    <s v=" CAC: ACTA ASAMBLEA REGULARIZACIÃ“N Y POSTULACION DE HOJAS DE VIDA CUERPO DE BOMBEROS VOLUNTARIOS DE AGUA DE DIOS"/>
    <s v=" Cristian Fernando Salcedo Rueda"/>
    <s v="Inpección, Vigilancia y Control"/>
    <s v="Subdirección Estratégica y de Coordinación Bomberil "/>
    <s v=" PETICION DE INTERES GENERAL"/>
    <n v="30"/>
    <s v=" 20213800101052"/>
    <s v=" 2021-09-08 11:50:26.210638"/>
    <m/>
    <m/>
    <m/>
    <s v="En proceso"/>
    <m/>
    <m/>
    <m/>
    <m/>
    <m/>
    <s v="al dia 12/10/2021 lleva 24 días "/>
  </r>
  <r>
    <x v="0"/>
    <x v="0"/>
    <s v="Bogotá"/>
    <s v=" EDGAR HERNAN PRADA"/>
    <s v="Persona Natural"/>
    <x v="3"/>
    <s v=" CI: Denuncia DNBC"/>
    <s v=" Alvaro Perez"/>
    <s v="Contratación "/>
    <s v="Subdirección Administrativa y Financiera "/>
    <s v=" PETICION DE INTERES GENERAL"/>
    <n v="30"/>
    <s v=" 20213800101102"/>
    <s v=" 2021-09-08 12:31:20.353583"/>
    <m/>
    <m/>
    <m/>
    <s v="Cumplido"/>
    <s v="se archiva el orfeo por no cumplir los requisitos de denuncia que trata el articulo 60 del código de procedimiento penal"/>
    <m/>
    <m/>
    <m/>
    <m/>
    <m/>
  </r>
  <r>
    <x v="0"/>
    <x v="0"/>
    <s v="Cundinamarca"/>
    <s v=" ISELE PAOLA TOSCANO RIVERO"/>
    <s v="Persona Natural"/>
    <x v="1"/>
    <s v=" CAC: Discusiones internas"/>
    <s v=" Andrea Bibiana Castañeda Duran"/>
    <s v="Formulación, Actualización y Acompañamiento Normativo y Operativo"/>
    <s v="Subdirección Estratégica y de Coordinación Bomberil "/>
    <s v=" PETICIÓN DE DOCUMENTOS E INFORMACIÓN"/>
    <n v="20"/>
    <s v=" 20213800101112"/>
    <s v=" 2021-09-08 12:38:27.838683"/>
    <n v="20212050096311"/>
    <d v="2021-10-05T00:00:00"/>
    <s v="18 DIAS"/>
    <s v="Cumplido"/>
    <m/>
    <d v="2021-10-05T00:00:00"/>
    <s v="PDF"/>
    <s v="SI"/>
    <m/>
    <m/>
  </r>
  <r>
    <x v="0"/>
    <x v="0"/>
    <s v="Antioquia"/>
    <s v=" CUERPO DE BOMBEROS VOLUNTARIOS DE BELLO"/>
    <s v="Entidad Bomberil"/>
    <x v="3"/>
    <s v=" CAC: Denuncia de cuerpo de bomberos"/>
    <s v="MAURICIO DELGADO"/>
    <s v="Educación"/>
    <s v="Subdirección Estratégica y de Coordinación Bomberil "/>
    <s v=" PETICION DE INTERES PARTICULAR"/>
    <n v="30"/>
    <s v=" 20213800101132"/>
    <s v=" 2021-09-08 12:43:14.388496"/>
    <n v="20212000023411"/>
    <d v="2021-09-22T00:00:00"/>
    <n v="10"/>
    <s v="Cumplido"/>
    <m/>
    <d v="2021-09-22T00:00:00"/>
    <s v="PDF"/>
    <s v="SI"/>
    <m/>
    <m/>
  </r>
  <r>
    <x v="0"/>
    <x v="0"/>
    <s v="Cundinamarca"/>
    <s v=" CUERPO DE BOMBEROS VOLUNTARIOS DE ANAPOIMA"/>
    <s v="Entidad Bomberil"/>
    <x v="1"/>
    <s v=" CAC: Traslado EXT_S21-00073101-PQRSD-070852-PQR"/>
    <s v=" Jorge Restrepo Sanguino"/>
    <s v="Formulación, Actualización y Acompañamiento Normativo y Operativo"/>
    <s v="Subdirección Estratégica y de Coordinación Bomberil "/>
    <s v=" PETICION DE INTERES GENERAL"/>
    <n v="30"/>
    <s v=" 20213800101202"/>
    <s v=" 2021-09-08 15:44:47.74322"/>
    <m/>
    <m/>
    <m/>
    <s v="En proceso"/>
    <m/>
    <m/>
    <m/>
    <m/>
    <m/>
    <s v="al dia 19/10/2021 lleva 28 dias "/>
  </r>
  <r>
    <x v="0"/>
    <x v="0"/>
    <s v="Cauca"/>
    <s v=" ALEJANDRA ARENAS"/>
    <s v="Persona Natural"/>
    <x v="1"/>
    <s v=" CAC: Caso Teniente Bertha Betancur Betancourt- Ansermanuevo Valle del Cauca"/>
    <s v=" Camilo Portilla Quelal"/>
    <s v="Formulación, Actualización y Acompañamiento Normativo y Operativo"/>
    <s v="Subdirección Estratégica y de Coordinación Bomberil "/>
    <s v=" PETICION DE INTERES PARTICULAR"/>
    <n v="30"/>
    <s v=" 20213800101262"/>
    <s v=" 2021-09-09 08:36:36.278381"/>
    <m/>
    <m/>
    <m/>
    <s v="En proceso"/>
    <m/>
    <m/>
    <m/>
    <m/>
    <m/>
    <s v="al dia 19/10/2021 lleva 29 dias "/>
  </r>
  <r>
    <x v="0"/>
    <x v="0"/>
    <s v="Santander"/>
    <s v=" SECRETARIA DEL INTERIOR NORTE DE SANTANDER"/>
    <s v="Persona Juridica"/>
    <x v="2"/>
    <s v=" CAC: RemisiÃ³n CDP para suscripciÃ³n de convenios dentro de la ejecuciÃ³n del plan de acciÃ³n 2021"/>
    <s v=" Jiud Magnoly Gaviria Narvaez"/>
    <s v="Área Cenrtral de Referencia Bomberil"/>
    <s v="Subdirección Estratégica y de Coordinación Bomberil "/>
    <s v=" PETICION DE INTERES GENERAL"/>
    <n v="30"/>
    <s v=" 20213800101272"/>
    <s v=" 2021-09-09 08:40:01.53738"/>
    <m/>
    <m/>
    <m/>
    <s v="En proceso"/>
    <m/>
    <m/>
    <m/>
    <m/>
    <m/>
    <s v="al día 19/10/2021 lleva 29 dias "/>
  </r>
  <r>
    <x v="0"/>
    <x v="0"/>
    <s v="Santander"/>
    <s v=" CORTE CONSTITUCIONAL SALA CUARTA DE REVISION"/>
    <s v="Entidad Publica"/>
    <x v="3"/>
    <s v=" CAC: T-8135737 Auto 19-jul-21 Traslado"/>
    <s v=" Carlos Armando Lopez Barrera"/>
    <s v="Oficina Asesora Juridica"/>
    <s v="Dirección General"/>
    <s v=" PETICION ENTRE AUTORIDADES"/>
    <n v="10"/>
    <s v=" 20213800101282"/>
    <s v=" 2021-09-09 10:27:15.567354"/>
    <n v="20212050095971"/>
    <d v="2021-09-13T00:00:00"/>
    <n v="2"/>
    <s v="Cumplido"/>
    <m/>
    <d v="2021-09-13T00:00:00"/>
    <s v="PDF"/>
    <s v="SI"/>
    <m/>
    <m/>
  </r>
  <r>
    <x v="0"/>
    <x v="0"/>
    <s v="Caquetá"/>
    <s v=" ALCALDIA MORELIA CAQUETA"/>
    <s v="Entidad Territorial"/>
    <x v="1"/>
    <s v=" CAC: Apoyo del grupo jurÃ­dico asesor y el comitÃ© de inspecciÃ³n control y vigilancia de la DirecciÃ³n Nacional de Bomberos Colombia para el proceso de creaciÃ³n y formaciÃ³n del Cuerpo de Bomberos del Municipio de Morelia."/>
    <s v=" Melba Vidal"/>
    <s v="Formulación, Actualización y Acompañamiento Normativo y Operativo"/>
    <s v="Subdirección Estratégica y de Coordinación Bomberil "/>
    <s v=" PETICION DE INTERES GENERAL"/>
    <n v="30"/>
    <s v=" 20213800101302"/>
    <s v=" 2021-09-09 11:55:48.265117"/>
    <m/>
    <m/>
    <m/>
    <s v="En proceso"/>
    <m/>
    <m/>
    <m/>
    <m/>
    <m/>
    <s v="al dia 19/10/2021 lleva 29 dias "/>
  </r>
  <r>
    <x v="0"/>
    <x v="0"/>
    <s v="Meta"/>
    <s v=" EBERT ANTONIO RINCON DEVIA"/>
    <s v="Persona Natural"/>
    <x v="1"/>
    <s v=" CAC: CONCEPTO"/>
    <s v=" Melba Vidal"/>
    <s v="Formulación, Actualización y Acompañamiento Normativo y Operativo"/>
    <s v="Subdirección Estratégica y de Coordinación Bomberil "/>
    <s v=" PETICION DE INTERES GENERAL"/>
    <n v="30"/>
    <s v=" 20213800101322"/>
    <s v=" 2021-09-09 12:19:17.905325"/>
    <m/>
    <m/>
    <m/>
    <s v="En proceso"/>
    <m/>
    <m/>
    <m/>
    <m/>
    <m/>
    <s v="al dia 19/10/2021 lleva 29 dias "/>
  </r>
  <r>
    <x v="0"/>
    <x v="0"/>
    <s v="Cundinamarca"/>
    <s v=" PROCURADURÃ­A 1 DELEGADA CONTRATACIÃ³N ESTATAL MARIA CECILIA RUBIANO VARGAS SECRETARIO GRADO 11"/>
    <s v="Entidad Territorial"/>
    <x v="0"/>
    <s v=" CAC: Solicitud ordenada en auto Expediente No. IUS-E-2021-205583 IUC-D-2021-1848553"/>
    <s v=" Alvaro Perez"/>
    <s v="Contratación "/>
    <s v="Subdirección Estratégica y de Coordinación Bomberil "/>
    <s v=" PETICIÓN DE DOCUMENTOS E INFORMACIÓN"/>
    <n v="30"/>
    <s v=" 20213800101372"/>
    <s v=" 2021-09-09 12:53:03.197106"/>
    <m/>
    <m/>
    <m/>
    <s v="En proceso"/>
    <m/>
    <m/>
    <m/>
    <m/>
    <m/>
    <s v="al dia 19/10/2021 lleva 29 dias "/>
  </r>
  <r>
    <x v="0"/>
    <x v="0"/>
    <s v="Bolívar"/>
    <s v=" ASOCIACION DE BOMBEROS RESCATES Y SIMILARES DE BOLIVAR, ASDEBERBOL"/>
    <s v="Entidad Bomberil"/>
    <x v="2"/>
    <s v=" RD: INQUIETUDES A SER RESUELTAS"/>
    <s v=" Edgar Alexander Maya Lopez"/>
    <s v="Formulación, Actualización y Acompañamiento Normativo y Operativo"/>
    <s v="Subdirección Estratégica y de Coordinación Bomberil "/>
    <s v=" PETICION DE INTERES GENERAL"/>
    <n v="30"/>
    <s v=" 20213800101402"/>
    <s v=" 2021-09-09 13:33:56.41642"/>
    <m/>
    <m/>
    <m/>
    <s v="En proceso"/>
    <m/>
    <m/>
    <m/>
    <m/>
    <m/>
    <s v="al dia 19/10/2021 lleva 29 dias "/>
  </r>
  <r>
    <x v="0"/>
    <x v="0"/>
    <s v="Nariño"/>
    <s v=" CUERPO DE BOMBEROS VOLUNTARIOS DE SAPUYES"/>
    <s v="Entidad Bomberil"/>
    <x v="2"/>
    <s v=" CAC: OFICIO SOLICITUD"/>
    <s v=" Jiud Magnoly Gaviria Narvaez"/>
    <s v="Área Cenrtral de Referencia Bomberil"/>
    <s v="Subdirección Estratégica y de Coordinación Bomberil "/>
    <s v=" PETICION DE INTERES GENERAL"/>
    <n v="30"/>
    <s v=" 20213800101422"/>
    <s v=" 2021-09-09 13:44:13.75543"/>
    <m/>
    <m/>
    <m/>
    <s v="En proceso"/>
    <m/>
    <m/>
    <m/>
    <m/>
    <m/>
    <s v="al dia 19/10/2021 lleva 29 dias "/>
  </r>
  <r>
    <x v="0"/>
    <x v="0"/>
    <s v="Cundinamarca"/>
    <s v=" CRISTIAN SUAREZ"/>
    <s v="Entidad Publica"/>
    <x v="0"/>
    <s v=" CI. Derecho de peticiÃ³n"/>
    <s v="Lina maria rojas"/>
    <s v="Educación"/>
    <s v="Subdirección Estratégica y de Coordinación Bomberil "/>
    <s v=" PETICION DE INTERES GENERAL"/>
    <n v="30"/>
    <s v=" 20213800101472"/>
    <s v=" 2021-09-10 13:08:33.454628"/>
    <m/>
    <d v="2021-09-15T00:00:00"/>
    <n v="3"/>
    <s v="Cumplido"/>
    <s v="Se archiva por ser informativo, esta dirigido al Ministerio de Educación, se hará seguimiento por si es requerida información desde el MEN."/>
    <m/>
    <m/>
    <m/>
    <m/>
    <m/>
  </r>
  <r>
    <x v="0"/>
    <x v="0"/>
    <s v="Santander"/>
    <s v=" CUERPO DE BOMBEROS VOLUNTARIOS DE LOS SANTOS"/>
    <s v="Entidad Bomberil"/>
    <x v="3"/>
    <s v=" CAC. DERECHO DE PETICION"/>
    <s v=" Edgar Alexander Maya Lopez"/>
    <s v="Formulación, Actualización y Acompañamiento Normativo y Operativo"/>
    <s v="Subdirección Estratégica y de Coordinación Bomberil "/>
    <s v=" PETICION DE INTERES GENERAL"/>
    <n v="30"/>
    <s v=" 20213800101482"/>
    <s v=" 2021-09-10 13:13:32.537622"/>
    <m/>
    <m/>
    <m/>
    <s v="En proceso"/>
    <m/>
    <m/>
    <m/>
    <m/>
    <m/>
    <s v="al dia 19/10/2021 lleva 27 dias  "/>
  </r>
  <r>
    <x v="0"/>
    <x v="0"/>
    <s v="Meta"/>
    <s v=" BOMBEROS CASTILLA"/>
    <s v="Entidad Bomberil"/>
    <x v="1"/>
    <s v=" CAC. Solicitud"/>
    <s v=" Andrea Bibiana Castañeda Duran"/>
    <s v="Formulación, Actualización y Acompañamiento Normativo y Operativo"/>
    <s v="Subdirección Estratégica y de Coordinación Bomberil "/>
    <s v=" PETICION DE INTERES GENERAL"/>
    <n v="30"/>
    <s v=" 20213800101532"/>
    <s v=" 2021-09-10 15:05:13.479148"/>
    <n v="20212050096351"/>
    <d v="2021-10-07T00:00:00"/>
    <n v="19"/>
    <s v="Cumplido"/>
    <m/>
    <d v="2021-10-07T00:00:00"/>
    <s v="PDF"/>
    <s v="SI"/>
    <m/>
    <m/>
  </r>
  <r>
    <x v="0"/>
    <x v="0"/>
    <s v="No Reporta"/>
    <s v=" ISELE PAOLA TOSCANO RIVERO"/>
    <s v="Persona Natural"/>
    <x v="0"/>
    <s v=" CAC. Pregunta de convenio de sobretasa"/>
    <s v=" Andrea Bibiana Castañeda Duran"/>
    <s v="Formulación, Actualización y Acompañamiento Normativo y Operativo"/>
    <s v="Subdirección Estratégica y de Coordinación Bomberil "/>
    <s v=" PETICIÓN DE DOCUMENTOS E INFORMACIÓN"/>
    <n v="20"/>
    <s v=" 20213800101542"/>
    <s v=" 2021-09-10 15:23:31.777634"/>
    <n v="20212050096311"/>
    <d v="2021-09-24T00:00:00"/>
    <n v="10"/>
    <s v="Cumplido"/>
    <m/>
    <d v="2021-09-24T00:00:00"/>
    <s v="PDF"/>
    <s v="SI"/>
    <m/>
    <m/>
  </r>
  <r>
    <x v="0"/>
    <x v="0"/>
    <s v="Santander"/>
    <s v=" DELEGACIÃ³N DE BOMBEROS SANTANDER"/>
    <s v="Entidad Bomberil"/>
    <x v="0"/>
    <s v=" CAC: INVESTIGACIÃ“N"/>
    <s v=" Luis Alberto Valencia Pulido"/>
    <s v="Área Cenrtral de Referencia Bomberil"/>
    <s v="Subdirección Estratégica y de Coordinación Bomberil "/>
    <s v=" PETICIÓN DE DOCUMENTOS E INFORMACIÓN"/>
    <n v="20"/>
    <s v=" 20213800101762"/>
    <s v=" 2021-09-13 18:03:43.18636"/>
    <m/>
    <m/>
    <m/>
    <s v="Vencido"/>
    <m/>
    <m/>
    <m/>
    <m/>
    <m/>
    <s v="al dia 20/10/2021 lleva 26 dias "/>
  </r>
  <r>
    <x v="0"/>
    <x v="0"/>
    <s v="Cundinamarca"/>
    <s v=" MINISTERIO DE HACIENDA"/>
    <s v="Entidad Publica"/>
    <x v="3"/>
    <s v=" CAC. Ministerio de Hacienda y CrÃ©dito PÃºblico: Radicado de salida 2-2021-047403"/>
    <s v=" Carlos Armando Lopez Barrera"/>
    <s v="Oficina Asesora Juridica"/>
    <s v="Dirección General"/>
    <s v=" PETICION DE INTERES GENERAL"/>
    <n v="30"/>
    <s v=" 20213800101812"/>
    <s v=" 2021-09-13 18:21:53.711088"/>
    <n v="20211200000983"/>
    <d v="2021-10-12T00:00:00"/>
    <n v="21"/>
    <s v="Cumplido"/>
    <m/>
    <d v="2021-10-12T00:00:00"/>
    <s v="PDF"/>
    <s v="SI"/>
    <m/>
    <m/>
  </r>
  <r>
    <x v="0"/>
    <x v="0"/>
    <s v="Bolívar"/>
    <s v=" CUERPO DE BOMBEROS VOLUNTARIOS MAGANGUE - BOLIVAR"/>
    <s v="Entidad Bomberil"/>
    <x v="3"/>
    <s v=" CAC. GOLPE VEHÃCULO DNBC MAGANGUÃ‰ y otros 4 documentos.pdf"/>
    <s v=" Luis Alberto Valencia Pulido"/>
    <s v="Área Cenrtral de Referencia Bomberil"/>
    <s v="Subdirección Estratégica y de Coordinación Bomberil "/>
    <s v=" PETICION DE INTERES GENERAL"/>
    <n v="30"/>
    <s v=" 20213800101892"/>
    <s v=" 2021-09-13 18:50:39.807368"/>
    <m/>
    <m/>
    <m/>
    <s v="En proceso"/>
    <m/>
    <m/>
    <m/>
    <m/>
    <m/>
    <s v="al dia 20/10/2021 lleva 26 dias "/>
  </r>
  <r>
    <x v="0"/>
    <x v="0"/>
    <s v="Cundinamarca"/>
    <s v=" ALCALDIA NILO CUNDINAMARCA"/>
    <s v="Entidad Territorial"/>
    <x v="2"/>
    <s v=" CI: DERECHO DE PETICION POR CALIFICACION CBV DE NILO"/>
    <s v=" Cristian Fernando Salcedo Rueda"/>
    <s v="Inpección, Vigilancia y Control"/>
    <s v="Subdirección Estratégica y de Coordinación Bomberil "/>
    <s v=" PETICION DE INTERES GENERAL"/>
    <n v="30"/>
    <s v=" 20213800101982"/>
    <s v=" 2021-09-13 19:48:32.77548"/>
    <m/>
    <m/>
    <m/>
    <s v="En proceso"/>
    <m/>
    <m/>
    <m/>
    <m/>
    <m/>
    <s v="al dia 20/10/2021 lleva 26 dias "/>
  </r>
  <r>
    <x v="0"/>
    <x v="0"/>
    <s v="Antioquia"/>
    <s v=" DELEGACION DEPARTAMENTAL DE ANTIOQUIA"/>
    <s v="Entidad Territorial"/>
    <x v="1"/>
    <s v=" RD: solicitud concepto juridico"/>
    <s v=" Andrea Bibiana Castañeda Duran"/>
    <s v="Formulación, Actualización y Acompañamiento Normativo y Operativo"/>
    <s v="Subdirección Estratégica y de Coordinación Bomberil "/>
    <s v=" PETICION DE INTERES GENERAL"/>
    <n v="30"/>
    <s v=" 20213800102002"/>
    <s v=" 2021-09-14 09:17:15.450913"/>
    <m/>
    <m/>
    <m/>
    <s v="En proceso"/>
    <m/>
    <m/>
    <m/>
    <m/>
    <m/>
    <s v="al dia 20/10/2021 lleva 25 dias "/>
  </r>
  <r>
    <x v="0"/>
    <x v="0"/>
    <s v="Boyacá"/>
    <s v=" CUERPO DE BOMBEROS DE SANTA MARIA"/>
    <s v="Entidad Bomberil"/>
    <x v="1"/>
    <s v=" CAC. Solicitud de acompaÃ±amiento, inspecciÃ³n, vigilancia y control"/>
    <s v=" Cristian Fernando Salcedo Rueda"/>
    <s v="Inpección, Vigilancia y Control"/>
    <s v="Subdirección Estratégica y de Coordinación Bomberil "/>
    <s v=" PETICION DE INTERES GENERAL"/>
    <n v="30"/>
    <s v=" 20213800102032"/>
    <s v=" 2021-09-14 11:23:56.38029"/>
    <m/>
    <m/>
    <m/>
    <s v="En proceso"/>
    <m/>
    <m/>
    <m/>
    <m/>
    <m/>
    <s v="al dia 20/10/2021 lleva 25 dias "/>
  </r>
  <r>
    <x v="0"/>
    <x v="0"/>
    <s v="Bogotá"/>
    <s v=" MINISTERIO DE HACIENDA"/>
    <s v="Entidad Publica"/>
    <x v="0"/>
    <s v=" CAC. Ministerio de Hacienda y CrÃ©dito PÃºblico: Radicado de salida 2-2021-047415"/>
    <s v=" Carlos Armando Lopez Barrera"/>
    <s v="Oficina Asesora Juridica"/>
    <s v="Dirección General"/>
    <s v=" PETICION DE INTERES GENERAL"/>
    <n v="30"/>
    <s v=" 20213800102042"/>
    <s v=" 2021-09-14 12:00:46.137673"/>
    <n v="20211200000983"/>
    <d v="2021-10-12T00:00:00"/>
    <n v="25"/>
    <s v="Cumplido"/>
    <m/>
    <d v="2021-10-12T00:00:00"/>
    <s v="PDF"/>
    <s v="SI"/>
    <m/>
    <m/>
  </r>
  <r>
    <x v="0"/>
    <x v="0"/>
    <s v="Bogotá"/>
    <s v=" PROCURÃDURIA GENERAL DE LA NACIÃ“N"/>
    <s v="Entidad Territorial"/>
    <x v="0"/>
    <s v=" CAC: Radicado de salida S-2021-039677"/>
    <s v=" Andrea Bibiana Castañeda Duran"/>
    <s v="Formulación, Actualización y Acompañamiento Normativo y Operativo"/>
    <s v="Subdirección Estratégica y de Coordinación Bomberil "/>
    <s v=" PETICION ENTRE AUTORIDADES"/>
    <n v="10"/>
    <s v=" 20213800102052"/>
    <s v=" 2021-09-14 12:32:23.759162"/>
    <n v="20212050095981"/>
    <d v="2021-09-21T00:00:00"/>
    <n v="5"/>
    <s v="Cumplido"/>
    <m/>
    <d v="2021-09-21T00:00:00"/>
    <s v="PDF"/>
    <s v="SI"/>
    <m/>
    <m/>
  </r>
  <r>
    <x v="0"/>
    <x v="1"/>
    <s v="No Reporta"/>
    <s v=" ANONIMO_PQRSD"/>
    <s v="Persona Natural"/>
    <x v="4"/>
    <s v=" FE. cobros excesivos para renovar los permisos de bomberos, estÃ¡n cobrando $500.000 pesos"/>
    <s v=" Camilo Portilla Quelal"/>
    <s v="Formulación, Actualización y Acompañamiento Normativo y Operativo"/>
    <s v="Subdirección Estratégica y de Coordinación Bomberil "/>
    <s v=" PETICION DE INTERES GENERAL"/>
    <n v="30"/>
    <s v=" 20219000102132"/>
    <s v=" 2021-09-14 17:58:40"/>
    <m/>
    <m/>
    <m/>
    <s v="En proceso"/>
    <m/>
    <m/>
    <m/>
    <m/>
    <m/>
    <s v="dl dia 25/10/2021 lleva 29 dias "/>
  </r>
  <r>
    <x v="0"/>
    <x v="0"/>
    <s v="La Guajira"/>
    <s v=" Diego Andres Rodriguez"/>
    <s v="Persona Natural"/>
    <x v="4"/>
    <s v=" FE. Cobros injustificados"/>
    <s v=" Camilo Portilla Quelal"/>
    <s v="Formulación, Actualización y Acompañamiento Normativo y Operativo"/>
    <s v="Subdirección Estratégica y de Coordinación Bomberil "/>
    <s v=" PETICION DE INTERES GENERAL"/>
    <n v="30"/>
    <s v=" 20219000102142"/>
    <s v=" 2021-09-14 18:36:54"/>
    <m/>
    <d v="2021-10-10T00:00:00"/>
    <n v="18"/>
    <s v="Cumplido"/>
    <s v="se archiva en razón a que no se especificó el Cuerpo de Bomberos al cual se denuncia, si bien se refirió &quot;corregimiento palomino&quot; no establece que C.B. ejerce su jurisdicción ahí, de igual manera se intentó realizar comunicación telefónica con el quejoso al 3212588878 el día 10/10/2021 a las 12:54 en repetidas ocasiones, fue infructuoso establecer comunicación."/>
    <m/>
    <m/>
    <m/>
    <m/>
    <m/>
  </r>
  <r>
    <x v="0"/>
    <x v="1"/>
    <s v="La Guajira"/>
    <s v=" ismael valbuena granados"/>
    <s v="Persona Natural"/>
    <x v="0"/>
    <s v=" FE. cobro exagerado de bombero de dibulla"/>
    <s v=" Camilo Portilla Quelal"/>
    <s v="Formulación, Actualización y Acompañamiento Normativo y Operativo"/>
    <s v="Subdirección Estratégica y de Coordinación Bomberil "/>
    <s v=" PETICION DE INTERES GENERAL"/>
    <n v="30"/>
    <s v=" 20219000102172"/>
    <s v=" 2021-09-14 20:38:53"/>
    <m/>
    <m/>
    <m/>
    <s v="En proceso"/>
    <m/>
    <m/>
    <m/>
    <m/>
    <m/>
    <s v="al dia 25/10/2021 lleva 29 dias "/>
  </r>
  <r>
    <x v="0"/>
    <x v="1"/>
    <s v="No Reporta"/>
    <s v=" Valentina Arteaga"/>
    <s v="Persona Natural"/>
    <x v="4"/>
    <s v=" FE. RegulaciÃ³n de los precios en el certificado bomberil"/>
    <s v=" Camilo Portilla Quelal"/>
    <s v="Formulación, Actualización y Acompañamiento Normativo y Operativo"/>
    <s v="Subdirección Estratégica y de Coordinación Bomberil "/>
    <s v=" PETICION DE INTERES GENERAL"/>
    <n v="30"/>
    <s v=" 20219000102202"/>
    <s v=" 2021-09-14 22:55:17"/>
    <m/>
    <m/>
    <m/>
    <s v="En proceso"/>
    <m/>
    <m/>
    <m/>
    <m/>
    <m/>
    <s v="al dia 25/10/2021 lleva 29 dias "/>
  </r>
  <r>
    <x v="0"/>
    <x v="1"/>
    <s v="La Guajira"/>
    <s v=" Jaime Alberto Vidales Dau"/>
    <s v="Persona Natural"/>
    <x v="4"/>
    <s v=" FE. Derecho de peticiÃ³n ArtÃ­culo 23 de la ConstituciÃ³n Nacional"/>
    <s v=" Camilo Portilla Quelal"/>
    <s v="Formulación, Actualización y Acompañamiento Normativo y Operativo"/>
    <s v="Subdirección Estratégica y de Coordinación Bomberil "/>
    <s v=" PETICION DE INTERES PARTICULAR"/>
    <n v="30"/>
    <s v=" 20219000102212"/>
    <s v=" 2021-09-15 09:24:48"/>
    <m/>
    <m/>
    <m/>
    <s v="En proceso"/>
    <m/>
    <m/>
    <m/>
    <m/>
    <m/>
    <s v="al dia 25/10/2021 lleva 28 dias "/>
  </r>
  <r>
    <x v="0"/>
    <x v="1"/>
    <s v="La Guajira"/>
    <s v=" Jorge Hernando Amaya IbaÃ±ez"/>
    <s v="Persona Natural"/>
    <x v="4"/>
    <s v=" FE. Cobros Abusivos Bomberos de Dibulla"/>
    <s v=" Camilo Portilla Quelal"/>
    <s v="Formulación, Actualización y Acompañamiento Normativo y Operativo"/>
    <s v="Subdirección Estratégica y de Coordinación Bomberil "/>
    <s v=" PETICION DE INTERES GENERAL"/>
    <n v="30"/>
    <s v=" 20219000102222"/>
    <s v=" 2021-09-15 09:45:00"/>
    <m/>
    <m/>
    <m/>
    <s v="En proceso"/>
    <m/>
    <m/>
    <m/>
    <m/>
    <m/>
    <s v="al dia 25/10/2021 lleva 28 dias "/>
  </r>
  <r>
    <x v="0"/>
    <x v="0"/>
    <s v="Cauca"/>
    <s v=" CUERPO DE BOMBEROS VOLUNTARIOS DE CALOTO - CAUCA"/>
    <s v="Entidad Bomberil"/>
    <x v="2"/>
    <s v=" CAC. Envio documentos referentes a los Radicado 20213800098792 y 20213800098812."/>
    <s v=" Yerky Sneider Garavito Cancelado"/>
    <s v="Subdirección Administrativa y Financiera"/>
    <s v="Subdirección Estratégica y de Coordinación Bomberil "/>
    <s v=" PETICION DE INTERES GENERAL"/>
    <n v="30"/>
    <s v=" 20213800102232"/>
    <s v=" 2021-09-15 11:19:49.900809"/>
    <m/>
    <m/>
    <m/>
    <s v="En proceso"/>
    <m/>
    <m/>
    <m/>
    <m/>
    <m/>
    <s v="al dia 25/10/2021 lleva 28 dias "/>
  </r>
  <r>
    <x v="0"/>
    <x v="0"/>
    <s v="La Guajira"/>
    <s v=" CUERPO DE BOMBEROS VOLUNTARIOS DE DIBULLA"/>
    <s v="Entidad Bomberil"/>
    <x v="3"/>
    <s v=" CAC. Oficio No. 40 Septiembre 14 de 2021.pdf."/>
    <s v=" Cristian Fernando Salcedo Rueda"/>
    <s v="Inpección, Vigilancia y Control"/>
    <s v="Subdirección Estratégica y de Coordinación Bomberil "/>
    <s v=" PETICION DE INTERES GENERAL"/>
    <n v="30"/>
    <s v=" 20213800102262"/>
    <s v=" 2021-09-15 11:51:35.103165"/>
    <m/>
    <m/>
    <m/>
    <s v="En proceso"/>
    <m/>
    <m/>
    <m/>
    <m/>
    <m/>
    <s v="al dia 25/10/2021 lleva 28 dias "/>
  </r>
  <r>
    <x v="0"/>
    <x v="0"/>
    <s v="Cauca"/>
    <s v=" ACOTAPH"/>
    <s v="Entidad Publica"/>
    <x v="1"/>
    <s v=" CAC. Conducta Ã‰tica y Disciplinaria del Comandante de Bomberos de Toribio. VerificaciÃ³n de condiciones de HabilitaciÃ³n y calidad del servicio de Transporte Asistencial BÃ¡sico y AtenciÃ³n Prehospitalaria del Municipio de Toribio."/>
    <s v=" Juan Gabriel Parra"/>
    <s v="Formulación, Actualización y Acompañamiento Normativo y Operativo"/>
    <s v="Subdirección Estratégica y de Coordinación Bomberil "/>
    <s v=" PETICION DE INTERES GENERAL"/>
    <n v="30"/>
    <s v=" 20213800102342"/>
    <s v=" 2021-09-15 14:08:25.517175"/>
    <m/>
    <m/>
    <m/>
    <s v="En proceso"/>
    <m/>
    <m/>
    <m/>
    <m/>
    <m/>
    <s v="al dia 25/10/2021 lleva 28 dias "/>
  </r>
  <r>
    <x v="0"/>
    <x v="1"/>
    <s v="La Guajira"/>
    <s v=" Ophelie Pain"/>
    <s v="Persona Natural"/>
    <x v="4"/>
    <s v=" FE. Tarifa muy alta del certificado bomberil"/>
    <s v=" Camilo Portilla Quelal"/>
    <s v="Formulación, Actualización y Acompañamiento Normativo y Operativo"/>
    <s v="Subdirección Estratégica y de Coordinación Bomberil "/>
    <s v=" PETICION DE INTERES GENERAL"/>
    <n v="30"/>
    <s v=" 20219000102352"/>
    <s v=" 2021-09-15 14:13:53"/>
    <m/>
    <m/>
    <m/>
    <s v="En proceso"/>
    <m/>
    <m/>
    <m/>
    <m/>
    <m/>
    <s v="al dia 25/10/2021 lleva 28 dias "/>
  </r>
  <r>
    <x v="0"/>
    <x v="0"/>
    <s v="Nariño"/>
    <s v=" DIEGO INSUASTY AMAGUAÃ‘A"/>
    <s v="Persona Natural"/>
    <x v="1"/>
    <s v=" CAC. Oficio queja Bomberos Yacuanquer - NariÃ±o."/>
    <s v=" Jorge Restrepo Sanguino"/>
    <s v="Formulación, Actualización y Acompañamiento Normativo y Operativo"/>
    <s v="Subdirección Estratégica y de Coordinación Bomberil "/>
    <s v=" PETICION DE INTERES GENERAL"/>
    <n v="30"/>
    <s v=" 20213800102362"/>
    <s v=" 2021-09-15 14:30:12.190204"/>
    <m/>
    <m/>
    <m/>
    <s v="En proceso"/>
    <m/>
    <m/>
    <m/>
    <m/>
    <m/>
    <s v="al 25/10/2021 lleva 28 dias "/>
  </r>
  <r>
    <x v="0"/>
    <x v="0"/>
    <s v="Cauca"/>
    <s v=" ELVIA SIERRA"/>
    <s v="Persona Natural"/>
    <x v="1"/>
    <s v=" CAC. Documentos. InformaciÃ³n Seguro de Vida."/>
    <s v=" Jiud Magnoly Gaviria Narvaez"/>
    <s v="Área Cenrtral de Referencia Bomberil"/>
    <s v="Subdirección Estratégica y de Coordinación Bomberil "/>
    <s v=" PETICION DE INTERES GENERAL"/>
    <n v="30"/>
    <s v=" 20213800102392"/>
    <s v=" 2021-09-15 15:34:00.818546"/>
    <m/>
    <m/>
    <m/>
    <s v="En proceso"/>
    <m/>
    <m/>
    <m/>
    <m/>
    <m/>
    <s v="al dia 25/10/2021 lleva 28 dias "/>
  </r>
  <r>
    <x v="0"/>
    <x v="0"/>
    <s v="Atlántico"/>
    <s v=" CUERPO DE BOMBEROS VOLUNTARIOS INDIGENA EN CONFORMIDAD DE DE TURBANA"/>
    <s v="Entidad Bomberil"/>
    <x v="1"/>
    <s v=" CAC. ViolaciÃ³n a la norma por parte del Cuerpo de bomberos voluntarios de Juan de Acosta."/>
    <s v=" Jorge Restrepo Sanguino"/>
    <s v="Formulación, Actualización y Acompañamiento Normativo y Operativo"/>
    <s v="Subdirección Estratégica y de Coordinación Bomberil "/>
    <s v=" PETICION DE INTERES GENERAL"/>
    <n v="30"/>
    <s v=" 20213800102402"/>
    <s v=" 2021-09-15 15:43:12.562709"/>
    <n v="20212050096191"/>
    <d v="2021-09-24T00:00:00"/>
    <n v="7"/>
    <s v="Cumplido"/>
    <m/>
    <d v="2021-09-24T00:00:00"/>
    <s v="PDF"/>
    <s v="SI"/>
    <m/>
    <m/>
  </r>
  <r>
    <x v="0"/>
    <x v="1"/>
    <s v="La Guajira"/>
    <s v=" carlos camacho"/>
    <s v="Persona Natural"/>
    <x v="4"/>
    <s v=" FE. COBRO EXESIVO E INJUSTIFICADO"/>
    <s v=" Camilo Portilla Quelal"/>
    <s v="Formulación, Actualización y Acompañamiento Normativo y Operativo"/>
    <s v="Subdirección Estratégica y de Coordinación Bomberil "/>
    <s v=" PETICION DE INTERES GENERAL"/>
    <n v="30"/>
    <s v=" 20219000102462"/>
    <s v=" 2021-09-16 00:19:02"/>
    <m/>
    <m/>
    <m/>
    <s v="En proceso"/>
    <m/>
    <m/>
    <m/>
    <m/>
    <m/>
    <s v="al dia 25/10/2021 lleva 27 dias "/>
  </r>
  <r>
    <x v="0"/>
    <x v="1"/>
    <s v="La Guajira"/>
    <s v=" ANONIMO_PQRSD"/>
    <s v="Persona Natural"/>
    <x v="4"/>
    <s v=" FE. Cobro excesivo por parte de bomberos"/>
    <s v=" Camilo Portilla Quelal"/>
    <s v="Formulación, Actualización y Acompañamiento Normativo y Operativo"/>
    <s v="Subdirección Estratégica y de Coordinación Bomberil "/>
    <s v=" PETICION DE INTERES GENERAL"/>
    <n v="30"/>
    <s v=" 20219000102492"/>
    <s v=" 2021-09-16 11:18:07"/>
    <m/>
    <m/>
    <m/>
    <s v="En proceso"/>
    <m/>
    <m/>
    <m/>
    <m/>
    <m/>
    <s v="al dia 25/10/2021 lleva 27 dias "/>
  </r>
  <r>
    <x v="0"/>
    <x v="0"/>
    <s v="Casanare"/>
    <s v=" CUERPO DE BOMBEROS DE TAURAMENA"/>
    <s v="Entidad Bomberil"/>
    <x v="1"/>
    <s v=" CAC: aviso terminacion de comodato"/>
    <s v=" Jiud Magnoly Gaviria Narvaez"/>
    <s v="Fortalecimiento Bomberil para la Respuesta"/>
    <s v="Subdirección Estratégica y de Coordinación Bomberil "/>
    <s v=" PETICION DE INTERES GENERAL"/>
    <n v="30"/>
    <s v=" 20213800102532"/>
    <s v=" 2021-09-16 11:43:51.695897"/>
    <m/>
    <m/>
    <m/>
    <s v="En proceso"/>
    <m/>
    <m/>
    <m/>
    <m/>
    <m/>
    <s v="al dia 25/10/2021 lleva 27 dias "/>
  </r>
  <r>
    <x v="0"/>
    <x v="0"/>
    <s v="Bolívar"/>
    <s v=" CUERPO DE BOMBEROS VOLUNTARIOS DE ARJONA"/>
    <s v="Entidad Bomberil"/>
    <x v="3"/>
    <s v=" CAC: BOMBEROS OFICIALES DE ARJONA"/>
    <s v=" Melba Vidal"/>
    <s v="Formulación, Actualización y Acompañamiento Normativo y Operativo"/>
    <s v="Subdirección Estratégica y de Coordinación Bomberil "/>
    <s v=" PETICION DE INTERES GENERAL"/>
    <n v="30"/>
    <s v=" 20213800102552"/>
    <s v=" 2021-09-16 11:56:09.063041"/>
    <m/>
    <m/>
    <m/>
    <s v="En proceso"/>
    <s v="Para proyectar respuesta, a esto ya se le habia dado respuesta directa a la alcaldia el 30 de abril del 2021 con radicado No 20212000019271"/>
    <m/>
    <m/>
    <m/>
    <m/>
    <s v="al dia 25/10/2021 lleva 27 dias "/>
  </r>
  <r>
    <x v="0"/>
    <x v="0"/>
    <s v="Risaralda"/>
    <s v=" CUERPO DE BOMBEROS VOLUNTARIOS DE LA VIRGINIA - RISARALDA"/>
    <s v="Entidad Bomberil"/>
    <x v="1"/>
    <s v=" CAC: envÃ­o notificaciÃ³n apertura investigaciÃ³n bomberos la Virginia Risaralda"/>
    <s v=" Cristian Fernando Salcedo Rueda"/>
    <s v="Inpección, Vigilancia y Control"/>
    <s v="Subdirección Estratégica y de Coordinación Bomberil "/>
    <s v=" PETICION DE INTERES GENERAL"/>
    <n v="30"/>
    <s v=" 20213800102742"/>
    <s v=" 2021-09-16 14:30:36.792788"/>
    <m/>
    <m/>
    <m/>
    <s v="En proceso"/>
    <m/>
    <m/>
    <m/>
    <m/>
    <m/>
    <s v="al dia 25/10/2021 lleva 27 dias "/>
  </r>
  <r>
    <x v="0"/>
    <x v="1"/>
    <s v="La Guajira"/>
    <s v=" ANONIMO_PQRSD"/>
    <s v="Persona Natural"/>
    <x v="4"/>
    <s v=" FE. #1/EstÃ¡s inconforme con el monto actual a pagar por actualizar el Certificado Bomberil con Dibulla ya que el incremento asciende al 200% Y #2/ Solicitas que Bomberos de Dibulla sean transparentes y hagan pÃºblica la tabla tarifaria que estÃ¡n cobrando por mt2."/>
    <s v=" Camilo Portilla Quelal"/>
    <s v="Formulación, Actualización y Acompañamiento Normativo y Operativo"/>
    <s v="Subdirección Estratégica y de Coordinación Bomberil "/>
    <s v=" PETICION DE INTERES GENERAL"/>
    <n v="30"/>
    <s v=" 20219000102842"/>
    <s v=" 2021-09-16 19:57:23"/>
    <m/>
    <m/>
    <m/>
    <s v="En proceso"/>
    <m/>
    <m/>
    <m/>
    <m/>
    <m/>
    <s v="al dia 25/10/2021 lleva 27 dias "/>
  </r>
  <r>
    <x v="0"/>
    <x v="1"/>
    <s v="La Guajira"/>
    <s v=" ANONIMO_PQRSD"/>
    <s v="Persona Natural"/>
    <x v="3"/>
    <s v=" FE. Factura servicio de bomberos"/>
    <s v=" Camilo Portilla Quelal"/>
    <s v="Formulación, Actualización y Acompañamiento Normativo y Operativo"/>
    <s v="Subdirección Estratégica y de Coordinación Bomberil "/>
    <s v=" PETICION DE INTERES GENERAL"/>
    <n v="30"/>
    <s v=" 20219000102852"/>
    <s v=" 2021-09-16 21:28:08"/>
    <m/>
    <m/>
    <m/>
    <s v="En proceso"/>
    <m/>
    <m/>
    <m/>
    <m/>
    <m/>
    <s v="al dia 25/10/2021 lleva 27 dias "/>
  </r>
  <r>
    <x v="0"/>
    <x v="0"/>
    <s v="Antioquia"/>
    <s v=" JUZGADO 02 PENAL DEL CIRCUITO PARA ADOLESCENTES MEDELLIN"/>
    <s v="Entidad Territorial"/>
    <x v="1"/>
    <s v=" CI: URGENTE Fallo tutela 2021-00121"/>
    <s v=" Andrea Bibiana Castañeda Duran"/>
    <s v="Formulación, Actualización y Acompañamiento Normativo y Operativo"/>
    <s v="Subdirección Estratégica y de Coordinación Bomberil "/>
    <s v=" PETICION ENTRE AUTORIDADES"/>
    <n v="10"/>
    <s v=" 20213800102922"/>
    <s v=" 2021-09-17 10:51:52.698906"/>
    <n v="20212050096141"/>
    <d v="2021-09-21T00:00:00"/>
    <n v="2"/>
    <s v="Cumplido"/>
    <m/>
    <d v="2021-09-21T00:00:00"/>
    <s v="PDF"/>
    <s v="SI"/>
    <m/>
    <m/>
  </r>
  <r>
    <x v="0"/>
    <x v="0"/>
    <s v="Bogotá"/>
    <s v=" PROCURADURIA GENERAL DE LA NACION"/>
    <s v="Entidad Territorial"/>
    <x v="1"/>
    <s v=" CAC: SOLICITUD PROCURADURIA - Radicado de salida S-2021-040166"/>
    <s v=" Jorge Restrepo Sanguino"/>
    <s v="Formulación, Actualización y Acompañamiento Normativo y Operativo"/>
    <s v="Subdirección Estratégica y de Coordinación Bomberil "/>
    <s v=" PETICION ENTRE AUTORIDADES"/>
    <n v="10"/>
    <s v=" 20213800102932"/>
    <s v=" 2021-09-17 10:59:07.714992"/>
    <n v="20212050096151"/>
    <d v="2021-09-20T00:00:00"/>
    <n v="1"/>
    <s v="Cumplido"/>
    <m/>
    <d v="2021-09-20T00:00:00"/>
    <s v="PDF"/>
    <s v="SI"/>
    <m/>
    <m/>
  </r>
  <r>
    <x v="0"/>
    <x v="0"/>
    <s v="Atlántico"/>
    <s v=" YARLEDYS PEREZ"/>
    <s v="Persona Natural"/>
    <x v="3"/>
    <s v=" CAC: Poniendo en conocimiento violencia de genero, agresión física y presión psicológica"/>
    <s v=" Camilo Portilla Quelal"/>
    <s v="Formulación, Actualización y Acompañamiento Normativo y Operativo"/>
    <s v="Subdirección Estratégica y de Coordinación Bomberil "/>
    <s v=" PETICION DE INTERES PARTICULAR"/>
    <n v="30"/>
    <s v=" 20213800102942"/>
    <s v=" 2021-09-17 "/>
    <m/>
    <m/>
    <m/>
    <s v="En proceso"/>
    <s v="A hoy 08/10/2021 van 15 días"/>
    <m/>
    <m/>
    <m/>
    <m/>
    <s v="Fecha de vencimiento: 2/11/2021"/>
  </r>
  <r>
    <x v="0"/>
    <x v="0"/>
    <s v="Bogotá"/>
    <s v=" PROCURADURIA GENERAL DE LA NACION - OFICINA JURIDICA"/>
    <s v="Entidad Publica"/>
    <x v="0"/>
    <s v=" CAC: SOLICITUD DE INFORMACIÓN (PRÁCTICA DE PRUEBAS) - AUTO DEL 8/9/2021 - INICIACIÓN DE INDAGACIÓN PRELIMINAR - Expediente No. IUS-E-2021-155279 (IUC-D-2021-1816300)"/>
    <s v=" Alvaro Perez"/>
    <s v="Subdirección Administrativa y Financiera"/>
    <s v="Subdirección Administrativa y Financiera "/>
    <s v=" PETICION ENTRE AUTORIDADES"/>
    <n v="10"/>
    <s v=" 20213800103022"/>
    <s v=" 2021-09-17 "/>
    <m/>
    <m/>
    <m/>
    <s v="Vencido"/>
    <s v="A hoy 08/10/2021 van 15 días"/>
    <m/>
    <m/>
    <m/>
    <m/>
    <s v="Fecha de vencimiento:1/10/2021"/>
  </r>
  <r>
    <x v="0"/>
    <x v="0"/>
    <s v="Boyacá"/>
    <s v=" GOBERNACION DE BOYACA"/>
    <s v="Entidad Territorial"/>
    <x v="0"/>
    <s v=" CAC: S-2021-001774-GOBDPAC: Solictud CertificaciÃ³n"/>
    <s v=" Cristian Fernando Salcedo Rueda"/>
    <s v="Inpección, Vigilancia y Control"/>
    <s v="Subdirección Estratégica y de Coordinación Bomberil "/>
    <s v=" PETICION DE INTERES GENERAL"/>
    <n v="30"/>
    <s v=" 20213800103042"/>
    <s v=" 2021-09-17 "/>
    <m/>
    <m/>
    <m/>
    <s v="En proceso"/>
    <s v="A hoy 08/10/2021 van 15 días"/>
    <m/>
    <m/>
    <m/>
    <m/>
    <s v="Fecha de vencimiento: 2/11/2021"/>
  </r>
  <r>
    <x v="0"/>
    <x v="1"/>
    <s v="La Guajira"/>
    <s v=" ANONIMO_PQRSD"/>
    <s v="Persona Natural"/>
    <x v="5"/>
    <s v="FE: precios"/>
    <s v=" Camilo Portilla Quelal"/>
    <s v="Formulación, Actualización y Acompañamiento Normativo y Operativo"/>
    <s v="Subdirección Estratégica y de Coordinación Bomberil "/>
    <s v=" PETICION DE INTERES GENERAL"/>
    <n v="30"/>
    <s v=" 20219000103232"/>
    <s v=" 2021-09-18"/>
    <m/>
    <m/>
    <m/>
    <s v="En proceso"/>
    <s v="A hoy 08/10/2021 van 15 días"/>
    <m/>
    <m/>
    <m/>
    <m/>
    <s v="Fecha de vencimiento: 2/11/2021"/>
  </r>
  <r>
    <x v="0"/>
    <x v="0"/>
    <s v="Cundinamarca"/>
    <s v=" CUERPO DE BOMBEROS VOLUNTARIOS ANOLAIMA"/>
    <s v="Entidad Bomberil"/>
    <x v="0"/>
    <s v=" CAC. SOLICITUD COMADATO MAQUINA EXTINTORA BOMBEROS ANOLAIMA."/>
    <s v=" Alvaro Perez"/>
    <s v="Subdirección Administrativa y Financiera"/>
    <s v="Subdirección Administrativa y Financiera "/>
    <s v=" PETICIÓN DE DOCUMENTOS E INFORMACIÓN"/>
    <n v="20"/>
    <s v=" 20213800103282"/>
    <s v=" 2021-09-20"/>
    <n v="20213000024561"/>
    <d v="2021-10-05T00:00:00"/>
    <n v="12"/>
    <s v="Cumplido"/>
    <m/>
    <s v="N/A"/>
    <s v="Word"/>
    <s v="SI"/>
    <s v="N/A"/>
    <s v="Fecha de vencimiento: 2/11/2021"/>
  </r>
  <r>
    <x v="0"/>
    <x v="0"/>
    <s v="Santander"/>
    <s v=" CUERPO DE BOMBEROS VOLUNTARIOS FLORIDABLANCA"/>
    <s v="Entidad Bomberil"/>
    <x v="2"/>
    <s v=" CAC. Solicitud de información de la donación realizada DNBC."/>
    <s v=" Jiud Magnoly Gaviria Narvaez"/>
    <s v="Área Cenrtral de Referencia Bomberil"/>
    <s v="Subdirección Estratégica y de Coordinación Bomberil "/>
    <s v=" PETICION DE INTERES GENERAL"/>
    <n v="30"/>
    <s v=" 20213800103292"/>
    <s v=" 2021-09-20"/>
    <m/>
    <m/>
    <m/>
    <s v="En proceso"/>
    <s v="A hoy 08/10/2021 van 15 días"/>
    <m/>
    <m/>
    <m/>
    <m/>
    <s v="Fecha de vencimiento: 2/11/2021"/>
  </r>
  <r>
    <x v="0"/>
    <x v="0"/>
    <s v="Bogotá"/>
    <s v=" CONTRALORIA DELEGADA PARA EL SECTOR DE INFRAESTRUTURA CAROLINA SANCHEZ BRAVO"/>
    <s v="Entidad Publica"/>
    <x v="0"/>
    <s v=" CI. Tercera Reiteración Solicitud Información - Proceso Atención Denuncia 2021-208386-82111-D, con Radicado 2021ER0046570 del 19/04/2021."/>
    <s v=" Alvaro Perez"/>
    <s v="Subdirección Administrativa y Financiera"/>
    <s v="Subdirección Administrativa y Financiera "/>
    <s v=" PETICION ENTRE AUTORIDADES"/>
    <n v="3"/>
    <s v=" 20213800103312"/>
    <s v=" 2021-09-20"/>
    <m/>
    <d v="2021-10-04T00:00:00"/>
    <n v="10"/>
    <s v="Extemporaneo"/>
    <s v="Anotación ORFEO: se archiva el orfeo enviado al correo electronico andres.fuentes@contraloria.gov.co se contesta orfeo sin numero debío al trasteo y urgencia del requerimiento."/>
    <s v="N/A"/>
    <m/>
    <s v="SI"/>
    <s v="N/A"/>
    <s v="En documentos no se deja la prueba del envio."/>
  </r>
  <r>
    <x v="0"/>
    <x v="0"/>
    <s v="Bogotá"/>
    <s v=" GENERAL MOTORS COLMOTORES S.A."/>
    <s v="Persona Juridica"/>
    <x v="0"/>
    <s v=" CAC. APOYO ATENCION EMERGENCIAS VEHICULOS ELECTRICOS GM COLMOTORES."/>
    <s v=" Luis Alberto Valencia Pulido"/>
    <s v="Área Cenrtral de Referencia Bomberil"/>
    <s v="Subdirección Estratégica y de Coordinación Bomberil "/>
    <s v=" PETICION DE INTERES GENERAL"/>
    <n v="30"/>
    <s v=" 20213800103362"/>
    <s v=" 2021-09-20"/>
    <m/>
    <m/>
    <m/>
    <s v="En proceso"/>
    <s v="A hoy 08/10/2021 van 14 días."/>
    <m/>
    <m/>
    <m/>
    <m/>
    <s v="Fecha de vencimiento: 3/11/2021"/>
  </r>
  <r>
    <x v="0"/>
    <x v="0"/>
    <s v="Bogotá"/>
    <s v=" CONTRALORIA DELEGADA PARA EL SECTOR DE INFRAESTRUTURA CAROLINA SANCHEZ BRAVO"/>
    <s v="Entidad Publica"/>
    <x v="0"/>
    <s v=" CI. Remito oficio de solicitud información -proceso atención denuncia 2021-208778-82111-D."/>
    <s v=" Alvaro Perez"/>
    <s v="Subdirección Administrativa y Financiera"/>
    <s v="Subdirección Administrativa y Financiera "/>
    <s v=" PETICION ENTRE AUTORIDADES"/>
    <n v="4"/>
    <s v=" 20213800103372"/>
    <s v=" 2021-09-20"/>
    <n v="20213000024441"/>
    <d v="2021-09-29T00:00:00"/>
    <n v="8"/>
    <s v="Extemporaneo"/>
    <m/>
    <s v="N/A"/>
    <m/>
    <s v="SI"/>
    <s v="N/A"/>
    <s v="Fecha de vencimiento:"/>
  </r>
  <r>
    <x v="0"/>
    <x v="0"/>
    <s v="Antioquia"/>
    <s v=" CUERPO DE BOMBEROS VOLUNTARIOS SANTA ROSA DE OSOS"/>
    <s v="Entidad Bomberil"/>
    <x v="2"/>
    <s v=" CAC. Solicitud de información."/>
    <s v=" Yerky Sneider Garavito Cancelado"/>
    <s v="Subdirección Administrativa y Financiera"/>
    <s v="Subdirección Estratégica y de Coordinación Bomberil "/>
    <s v=" PETICIÓN DE DOCUMENTOS E INFORMACIÓN"/>
    <n v="20"/>
    <s v=" 20213800103412"/>
    <s v=" 2021-09-20"/>
    <m/>
    <m/>
    <m/>
    <s v="En proceso"/>
    <s v="A hoy 08/10/2021 van 14 días."/>
    <m/>
    <m/>
    <m/>
    <m/>
    <s v="Fecha de vencimiento: 19/10/2021."/>
  </r>
  <r>
    <x v="0"/>
    <x v="0"/>
    <s v="Boyacá"/>
    <s v=" ALCALDIA IZA BOYACA"/>
    <s v="Entidad Territorial"/>
    <x v="0"/>
    <s v=" CAC. SOLICITUD CERTICACION POBLACION EN CONDICION DE LISTADO CENSAL VIGENCIA 2021- MUNICIPIO DE IZA."/>
    <s v=" Luis Alberto Valencia Pulido"/>
    <s v="Área Cenrtral de Referencia Bomberil"/>
    <s v="Subdirección Estratégica y de Coordinación Bomberil "/>
    <s v=" PETICIÓN DE DOCUMENTOS E INFORMACIÓN"/>
    <n v="20"/>
    <s v=" 20213800103422"/>
    <s v=" 2021-09-20"/>
    <n v="20212100024051"/>
    <d v="2021-10-08T00:00:00"/>
    <n v="14"/>
    <s v="Cumplido"/>
    <m/>
    <s v="N/A"/>
    <s v="Word"/>
    <s v="SI"/>
    <s v="N/A"/>
    <m/>
  </r>
  <r>
    <x v="0"/>
    <x v="0"/>
    <s v="Antioquia"/>
    <s v=" CUERPO DE BOMBEROS VOLUNTARIOS DE MUTATA"/>
    <s v="Entidad Bomberil"/>
    <x v="0"/>
    <s v=" CAC. solicitud de las emergencias atendidas del periodo 2020 hasta la fecha actual."/>
    <s v=" Luis Alberto Valencia Pulido"/>
    <s v="Área Cenrtral de Referencia Bomberil"/>
    <s v="Subdirección Estratégica y de Coordinación Bomberil "/>
    <s v=" PETICION DE INTERES GENERAL"/>
    <n v="30"/>
    <s v=" 20213800103432"/>
    <s v=" 2021-09-20"/>
    <m/>
    <d v="2021-10-08T00:00:00"/>
    <n v="14"/>
    <s v="Cumplido"/>
    <m/>
    <s v="N/A"/>
    <m/>
    <s v="SI"/>
    <s v="N/A"/>
    <s v="Se envia copia de la respuesta al correo de atencion al ciudadano."/>
  </r>
  <r>
    <x v="0"/>
    <x v="0"/>
    <s v="Boyacá"/>
    <s v=" ALCALDIA TUTAZA BOYACA"/>
    <s v="Entidad Territorial"/>
    <x v="0"/>
    <s v=" CAC. Solicitud certificación listado censal Municipio de Tutazá - Bomberos."/>
    <s v=" Luis Alberto Valencia Pulido"/>
    <s v="Área Cenrtral de Referencia Bomberil"/>
    <s v="Subdirección Estratégica y de Coordinación Bomberil "/>
    <s v=" PETICIÓN DE DOCUMENTOS E INFORMACIÓN"/>
    <n v="20"/>
    <s v=" 20213800103632"/>
    <s v=" 2021-09-20"/>
    <n v="20212100024221"/>
    <d v="2021-10-08T00:00:00"/>
    <n v="14"/>
    <s v="Cumplido"/>
    <m/>
    <s v="N/A"/>
    <s v="Word"/>
    <s v="SI"/>
    <s v="N/A"/>
    <m/>
  </r>
  <r>
    <x v="0"/>
    <x v="1"/>
    <s v="Huila"/>
    <s v=" ANONIMO_PQRSD"/>
    <s v="Persona Natural"/>
    <x v="4"/>
    <s v=" FE. Queja del comandante de San AgustÃ­n Huila"/>
    <s v=" Juan Gabriel Parra"/>
    <s v="Formulación, Actualización y Acompañamiento Normativo y Operativo"/>
    <s v="Subdirección Estratégica y de Coordinación Bomberil "/>
    <s v=" PETICION DE INTERES GENERAL"/>
    <n v="30"/>
    <s v=" 20219000103702"/>
    <s v=" 2021-09-21"/>
    <m/>
    <m/>
    <m/>
    <s v="En proceso"/>
    <s v="A hoy 08/10/2021 van 14 días"/>
    <m/>
    <m/>
    <m/>
    <m/>
    <s v="Fecha de vencimiento: 4/11/2021"/>
  </r>
  <r>
    <x v="0"/>
    <x v="2"/>
    <s v="Bogotá"/>
    <s v=" INSPECCION DISTRITAL DE POLICIA"/>
    <s v="Entidad Publica"/>
    <x v="3"/>
    <s v=" RD: SOLICITUD"/>
    <s v=" Ronny Estiven Romero Velandia"/>
    <s v="Formulación, Actualización y Acompañamiento Normativo y Operativo"/>
    <s v="Subdirección Estratégica y de Coordinación Bomberil "/>
    <s v=" PETICION DE INTERES PARTICULAR"/>
    <n v="30"/>
    <s v=" 20213800103742"/>
    <s v=" 2021-09-21"/>
    <m/>
    <m/>
    <m/>
    <s v="En proceso"/>
    <s v="A hoy 11/10/2021 van 14 días"/>
    <m/>
    <m/>
    <m/>
    <m/>
    <s v="Fecha de vencimiento: 4/11/2021"/>
  </r>
  <r>
    <x v="0"/>
    <x v="0"/>
    <s v="Caldas"/>
    <s v=" CUERPO OFICIAL DE BOMBEROS DE MANIZALES - CALDAS"/>
    <s v="Entidad Territorial"/>
    <x v="2"/>
    <s v=" CAC. OFICIO 2021EE10987 Traslado — &quot;Cofinanciación de vehículos para el parque automotor del Cuerpo oficial de Bomberos de Manizales.&quot;."/>
    <s v=" Jiud Magnoly Gaviria Narvaez"/>
    <s v="Área Cenrtral de Referencia Bomberil"/>
    <s v="Subdirección Estratégica y de Coordinación Bomberil "/>
    <s v=" PETICION DE INTERES GENERAL"/>
    <n v="30"/>
    <s v=" 20213800103752"/>
    <s v=" 2021-09-21"/>
    <m/>
    <m/>
    <m/>
    <s v="En proceso"/>
    <s v="A hoy 11/10/2021 van 15 días"/>
    <m/>
    <m/>
    <m/>
    <m/>
    <s v="Fecha de vencimiento: 3/11/2021"/>
  </r>
  <r>
    <x v="0"/>
    <x v="0"/>
    <s v="No Reporta"/>
    <s v=" LIZETH ALEXANDRA SABOGAL RODRÃ­GUEZ"/>
    <s v="Persona Natural"/>
    <x v="4"/>
    <s v=" CAC. Queja"/>
    <s v=" Juan Gabriel Parra"/>
    <s v="Formulación, Actualización y Acompañamiento Normativo y Operativo"/>
    <s v="Subdirección Estratégica y de Coordinación Bomberil "/>
    <s v=" PETICION DE INTERES GENERAL"/>
    <n v="30"/>
    <s v=" 20213800103782"/>
    <s v=" 2021-09-21"/>
    <m/>
    <m/>
    <m/>
    <s v="En proceso"/>
    <s v="A hoy 11/10/2021 van 15 días"/>
    <m/>
    <m/>
    <m/>
    <m/>
    <s v="Fecha de vencimiento: 3/11/2021"/>
  </r>
  <r>
    <x v="0"/>
    <x v="0"/>
    <s v="Boyacá"/>
    <s v=" CUERPO DE BOMBEROS VOLUNTARIOS DE TIBASOSA"/>
    <s v="Entidad Bomberil"/>
    <x v="2"/>
    <s v=" CAC. QUEJA FORMAL PROCURADURIA"/>
    <s v=" Yerky Sneider Garavito Cancelado"/>
    <s v="Subdirección Administrativa y Financiera"/>
    <s v="Subdirección Administrativa y Financiera "/>
    <s v=" PETICION DE INTERES GENERAL"/>
    <n v="30"/>
    <s v=" 20213800103822"/>
    <s v=" 2021-09-21"/>
    <m/>
    <m/>
    <m/>
    <s v="En proceso"/>
    <s v="A hoy 11/10/2021 van 14 días"/>
    <m/>
    <m/>
    <m/>
    <m/>
    <s v="Fecha de vencimiento: 4/11/2021"/>
  </r>
  <r>
    <x v="0"/>
    <x v="0"/>
    <s v="Cundinamarca"/>
    <s v=" ALCALDIA MUNICIPAL DE NILO SECRETARIA DE GOBIERNO"/>
    <s v="Entidad Territorial"/>
    <x v="0"/>
    <s v=" CAC. REMITE POR COMPETENCIA RADICADO 2021109073"/>
    <s v=" Cristian Fernando Salcedo Rueda"/>
    <s v="Inpección, Vigilancia y Control"/>
    <s v="Subdirección Estratégica y de Coordinación Bomberil "/>
    <s v=" PETICION DE INTERES GENERAL"/>
    <n v="30"/>
    <s v=" 20213800103842"/>
    <s v=" 2021-09-21"/>
    <m/>
    <m/>
    <m/>
    <s v="En proceso"/>
    <s v="A hoy 11/10/2021 van días"/>
    <m/>
    <m/>
    <m/>
    <m/>
    <s v="Fecha de vencimiento: 4/11/2021"/>
  </r>
  <r>
    <x v="0"/>
    <x v="0"/>
    <s v="Antioquia"/>
    <s v=" SINDICATO NACIONAL DE BOMBEROS OFICIALES DE COLOMBIA"/>
    <s v="Entidad Bomberil"/>
    <x v="3"/>
    <s v=" CAC. DERECHO DE PETICIÃ“N"/>
    <s v=" Camilo Portilla Quelal"/>
    <s v="Formulación, Actualización y Acompañamiento Normativo y Operativo"/>
    <s v="Subdirección Estratégica y de Coordinación Bomberil "/>
    <s v=" PETICION DE INTERES GENERAL"/>
    <n v="30"/>
    <s v=" 20213800103862"/>
    <s v=" 2021-09-21"/>
    <m/>
    <m/>
    <m/>
    <s v="En proceso"/>
    <s v="A hoy 20/10/2021 van 20 días"/>
    <m/>
    <m/>
    <m/>
    <m/>
    <s v="Fecha de vencimiento: 4/11/2021"/>
  </r>
  <r>
    <x v="0"/>
    <x v="0"/>
    <s v="Atlántico"/>
    <s v=" CUERPO DE BOMBEROS VOLUNTARIOS DE JUAN DE ACOSTA"/>
    <s v="Entidad Bomberil"/>
    <x v="3"/>
    <s v=" CAC. Aportes de diploma"/>
    <s v=" Melba Vidal"/>
    <s v="Formulación, Actualización y Acompañamiento Normativo y Operativo"/>
    <s v="Subdirección Estratégica y de Coordinación Bomberil "/>
    <s v=" PETICION DE INTERES PARTICULAR"/>
    <n v="30"/>
    <s v=" 20213800104052"/>
    <s v=" 2021-09-22"/>
    <m/>
    <m/>
    <m/>
    <s v="En proceso"/>
    <s v="A hoy 20/10/2021 van 20 días"/>
    <m/>
    <m/>
    <m/>
    <m/>
    <s v="Fecha de vencimiento: 4/11/2021"/>
  </r>
  <r>
    <x v="0"/>
    <x v="0"/>
    <s v="Bogotá"/>
    <s v=" JORGE O HERNÃNDEZ LONDOÃ‘O"/>
    <s v="Persona Natural"/>
    <x v="5"/>
    <s v=" CAC. Derecho de PeticiÃ³n"/>
    <s v=" Jorge Restrepo Sanguino"/>
    <s v="Formulación, Actualización y Acompañamiento Normativo y Operativo"/>
    <s v="Subdirección Estratégica y de Coordinación Bomberil "/>
    <s v=" PETICION DE INTERES GENERAL"/>
    <n v="30"/>
    <s v=" 20213800104062"/>
    <s v=" 2021-09-22"/>
    <m/>
    <m/>
    <m/>
    <s v="En proceso"/>
    <s v="A hoy 20/10/2021 van 20 días"/>
    <m/>
    <m/>
    <m/>
    <m/>
    <s v="Fecha de vencimiento: 4/11/2021"/>
  </r>
  <r>
    <x v="0"/>
    <x v="0"/>
    <s v="Sucre"/>
    <s v=" CUERPO DE BOMBEROS VOLUNTARIOS DE COROZAL"/>
    <s v="Entidad Bomberil"/>
    <x v="2"/>
    <s v=" CAC. RadicaciÃ³n de proyecto construcciÃ³n de estaciÃ³n de bomberos CBVC corozal sucre"/>
    <s v=" Yerky Sneider Garavito Cancelado"/>
    <s v="Subdirección Administrativa y Financiera"/>
    <s v="Subdirección Administrativa y Financiera "/>
    <s v=" PETICION DE INTERES GENERAL"/>
    <n v="30"/>
    <s v=" 20213800104092"/>
    <s v=" 2021-09-22"/>
    <m/>
    <m/>
    <m/>
    <s v="En proceso"/>
    <s v="A hoy 20/10/2021 van 22 días"/>
    <m/>
    <m/>
    <m/>
    <m/>
    <s v="Fecha de vencimiento: 4/11/2021"/>
  </r>
  <r>
    <x v="0"/>
    <x v="0"/>
    <s v="Boyacá"/>
    <s v=" ALCALDIA PAJARITO BOYACA PERSONERIA MUNICIPAL"/>
    <s v="Entidad Territorial"/>
    <x v="5"/>
    <s v=" CAC. Envío de oficio por correo electrónico del radicado No. 20214000032841."/>
    <s v=" Camilo Portilla Quelal"/>
    <s v="Formulación, Actualización y Acompañamiento Normativo y Operativo"/>
    <s v="Subdirección Estratégica y de Coordinación Bomberil "/>
    <s v=" PETICION DE INTERES GENERAL"/>
    <n v="30"/>
    <s v=" 20213800104122"/>
    <s v=" 2021-09-22"/>
    <m/>
    <m/>
    <m/>
    <s v="En proceso"/>
    <s v="A hoy 25/10/2021 van 22 días"/>
    <m/>
    <m/>
    <m/>
    <m/>
    <s v="Fecha de vencimiento: 5/11/2021"/>
  </r>
  <r>
    <x v="0"/>
    <x v="0"/>
    <s v="Boyacá"/>
    <s v=" ALCALDIA SANTANA BOYACA"/>
    <s v="Entidad Territorial"/>
    <x v="2"/>
    <s v=" CAC. Respuesta radicado DNBC No.20212050089031"/>
    <s v="Orlando Murillo Lopez"/>
    <s v="Formulación, Actualización y Acompañamiento Normativo y Operativo"/>
    <s v="Subdirección Estratégica y de Coordinación Bomberil "/>
    <s v=" PETICION DE INTERES GENERAL"/>
    <n v="30"/>
    <s v=" 20213800104132"/>
    <s v=" 2021-09-22"/>
    <m/>
    <m/>
    <n v="22"/>
    <s v="Cumplido"/>
    <s v="ANOTACIÓN ORFEO: Respuesta del municipio de Santana en donde refieren no contar con recursos para la creación del cuerpo de Bomberos."/>
    <s v="N/A"/>
    <s v="N/A"/>
    <s v="N/A"/>
    <s v="N/A"/>
    <s v="No dan ninguna respuesta al respecto."/>
  </r>
  <r>
    <x v="0"/>
    <x v="0"/>
    <s v="Antioquia"/>
    <s v=" JUZGADO 02 PENAL DEL CIRCUITO PARA ADOLESCENTES MEDELLIN"/>
    <s v="Entidad Publica"/>
    <x v="0"/>
    <s v=" CAC. Fallo tutela 2021-00121"/>
    <s v=" Andrea Bibiana Castañeda Duran"/>
    <s v="Formulación, Actualización y Acompañamiento Normativo y Operativo"/>
    <s v="Subdirección Estratégica y de Coordinación Bomberil "/>
    <s v=" PETICION ENTRE AUTORIDADES"/>
    <n v="5"/>
    <s v=" 20213800104192"/>
    <s v=" 2021-09-22"/>
    <n v="20212050096141"/>
    <d v="2021-09-21T00:00:00"/>
    <n v="1"/>
    <s v="Cumplido"/>
    <s v="Anotación Orfeo: MISMO DOCUMENTO DEL 20213800102922."/>
    <d v="2021-09-21T00:00:00"/>
    <s v="PDF"/>
    <s v="SI"/>
    <s v="N/A"/>
    <m/>
  </r>
  <r>
    <x v="0"/>
    <x v="1"/>
    <s v="Antioquia"/>
    <s v=" Omar Alejandro Agudelo Zuluaga"/>
    <s v="Persona Natural"/>
    <x v="0"/>
    <s v=" FE. ACTUALIZACIÓN DE APELLIDO"/>
    <s v=" Jorge Restrepo Sanguino"/>
    <s v="Formulación, Actualización y Acompañamiento Normativo y Operativo"/>
    <s v="Subdirección Estratégica y de Coordinación Bomberil "/>
    <s v=" PETICIÓN DE DOCUMENTOS E INFORMACIÓN"/>
    <n v="20"/>
    <s v=" 20219000104372"/>
    <s v=" 2021-09-22"/>
    <m/>
    <d v="2021-10-15T00:00:00"/>
    <n v="22"/>
    <s v="Extemporaneo"/>
    <s v="Anotación ORFEO:  SE DIO RESPUESTA MEDIANTE CORREO ELECTRONICO EL 15/10/2021."/>
    <s v="N/A"/>
    <s v="N/A"/>
    <s v="SI"/>
    <s v="N/A"/>
    <s v="No dejan trazabilidad del correo electrónico"/>
  </r>
  <r>
    <x v="0"/>
    <x v="0"/>
    <s v="Santander"/>
    <s v=" ALCALDIA SANTANDER BOLIVAR"/>
    <s v="Entidad Territorial"/>
    <x v="5"/>
    <s v=" CAC. SOLICITUD DE INFORMACIÃ“N"/>
    <s v=" Camilo Portilla Quelal"/>
    <s v="Formulación, Actualización y Acompañamiento Normativo y Operativo"/>
    <s v="Subdirección Estratégica y de Coordinación Bomberil "/>
    <s v=" PETICION DE INTERES GENERAL"/>
    <n v="30"/>
    <s v=" 20213800104382"/>
    <s v=" 2021-09-22"/>
    <m/>
    <m/>
    <m/>
    <s v="En proceso"/>
    <s v="A hoy 25/10/2021 van 22 días"/>
    <m/>
    <m/>
    <m/>
    <m/>
    <s v="Fecha de vencimiento: 5/11/2021."/>
  </r>
  <r>
    <x v="0"/>
    <x v="0"/>
    <s v="Santander"/>
    <s v=" CUERPO DE BOMBEROS VOLUNTARIOS DE LOS SANTOS"/>
    <s v="Entidad Bomberil"/>
    <x v="5"/>
    <s v=" CAC. PETICION CONSTITUCION EN RENUNCIA"/>
    <s v=" Jorge Restrepo Sanguino"/>
    <s v="Formulación, Actualización y Acompañamiento Normativo y Operativo"/>
    <s v="Subdirección Estratégica y de Coordinación Bomberil "/>
    <s v=" PETICION DE INTERES GENERAL"/>
    <n v="30"/>
    <s v=" 20213800104392"/>
    <s v=" 2021-09-22"/>
    <m/>
    <m/>
    <m/>
    <s v="En proceso"/>
    <s v="A hoy 25/10/2021 van 22 días"/>
    <m/>
    <m/>
    <m/>
    <m/>
    <s v="Fecha de vencimiento: 5/11/2021."/>
  </r>
  <r>
    <x v="0"/>
    <x v="0"/>
    <s v="Caquetá"/>
    <s v=" CUERPO DE BOMBEROS VOLUNTARIOS DE SAN VICENTE DEL CAGUAN - CAQUETA"/>
    <s v="Entidad Bomberil"/>
    <x v="5"/>
    <s v=" CAC. SOLICITUD DE CONCEPTO"/>
    <s v=" Camilo Portilla Quelal"/>
    <s v="Formulación, Actualización y Acompañamiento Normativo y Operativo"/>
    <s v="Subdirección Estratégica y de Coordinación Bomberil "/>
    <s v=" PETICION DE INTERES PARTICULAR"/>
    <n v="30"/>
    <s v=" 20213800104402"/>
    <s v=" 2021-09-22"/>
    <m/>
    <m/>
    <m/>
    <s v="En proceso"/>
    <s v="A hoy 25/10/2021 van 22 días"/>
    <m/>
    <m/>
    <m/>
    <m/>
    <s v="Fecha de vencimiento: 5/11/2021."/>
  </r>
  <r>
    <x v="0"/>
    <x v="0"/>
    <s v="Putumayo"/>
    <s v=" CUERPO DE BOMBEROS VOLUNTARIOS VILLAGARZON PUTUMAYO"/>
    <s v="Entidad Bomberil"/>
    <x v="5"/>
    <s v=" CAC. PETICION DE PARTE DE CUERPO DE BOMBEROS VOLUNTARIOS DE VILLAGARZON"/>
    <s v=" Camilo Portilla Quelal"/>
    <s v="Formulación, Actualización y Acompañamiento Normativo y Operativo"/>
    <s v="Subdirección Estratégica y de Coordinación Bomberil "/>
    <s v=" PETICION DE INTERES GENERAL"/>
    <n v="30"/>
    <s v=" 20213800104512"/>
    <s v=" 2021-09-23"/>
    <m/>
    <m/>
    <m/>
    <s v="En proceso"/>
    <s v="A hoy 25/10/2021 van 22 días"/>
    <m/>
    <m/>
    <m/>
    <m/>
    <s v="Fecha de vencimiento: 5/11/2021."/>
  </r>
  <r>
    <x v="0"/>
    <x v="0"/>
    <s v="Casanare"/>
    <s v=" CUERPO DE BOMBEROS VOLUNTARIOS DE AGUAZUL - CASANARE"/>
    <s v="Entidad Bomberil"/>
    <x v="5"/>
    <s v=" CAC. SOLICITUD DE CONCEPTO"/>
    <s v=" Jorge Restrepo Sanguino"/>
    <s v="Formulación, Actualización y Acompañamiento Normativo y Operativo"/>
    <s v="Subdirección Estratégica y de Coordinación Bomberil "/>
    <s v=" PETICION DE INTERES PARTICULAR"/>
    <n v="30"/>
    <s v=" 20213800104552"/>
    <s v=" 2021-09-23"/>
    <m/>
    <m/>
    <m/>
    <s v="En proceso"/>
    <s v="A hoy 25/10/2021 van 21 días"/>
    <m/>
    <m/>
    <m/>
    <m/>
    <s v="Fecha de vencimiento: 5/11/2021."/>
  </r>
  <r>
    <x v="0"/>
    <x v="0"/>
    <s v="Caldas"/>
    <s v=" CUERPO DE BOMBEROS VOLUNTARIOS DE SAN JOSE - CALDAS"/>
    <s v="Entidad Bomberil"/>
    <x v="0"/>
    <s v=" CAC. Solicitud Reporte de atencion de incidentes RUE"/>
    <s v=" Luis Alberto Valencia Pulido"/>
    <s v="Área Cenrtral de Referencia Bomberil"/>
    <s v="Subdirección Estratégica y de Coordinación Bomberil "/>
    <s v=" PETICIÓN DE DOCUMENTOS E INFORMACIÓN"/>
    <n v="20"/>
    <s v=" 20213800104602"/>
    <s v=" 2021-09-23"/>
    <n v="20212100024861"/>
    <s v="21/10/201"/>
    <n v="19"/>
    <s v="Cumplido"/>
    <s v="A hoy 25/10/2021 van  días"/>
    <s v="N/A"/>
    <s v="N/A"/>
    <s v="N/A"/>
    <s v="N/A"/>
    <s v="La respuesta 20212100024861 no se encuentra digitalizada."/>
  </r>
  <r>
    <x v="0"/>
    <x v="0"/>
    <s v="Guaviare"/>
    <s v=" DELEGACION DEPARTAMENTAL BOMBEROS GUAVIARE"/>
    <s v="Entidad Bomberil"/>
    <x v="0"/>
    <s v=" CAC. Solicitud de certificaciÃ³n"/>
    <s v=" Luis Alberto Valencia Pulido"/>
    <s v="Área Cenrtral de Referencia Bomberil"/>
    <s v="Subdirección Estratégica y de Coordinación Bomberil "/>
    <s v=" PETICIÓN DE DOCUMENTOS E INFORMACIÓN"/>
    <n v="20"/>
    <s v=" 20213800104702"/>
    <s v=" 2021-09-23"/>
    <n v="20212100024651"/>
    <d v="2021-10-08T00:00:00"/>
    <n v="11"/>
    <s v="Cumplido"/>
    <m/>
    <s v="N/A"/>
    <s v="N/A"/>
    <s v="N/A"/>
    <s v="N/A"/>
    <s v="La respuesta 20212100024651 no se encuentra digitalizada."/>
  </r>
  <r>
    <x v="0"/>
    <x v="0"/>
    <s v="No Reporta"/>
    <s v=" EDWIN HERNAN ABELLO GOMEZ"/>
    <s v="Persona Natural"/>
    <x v="0"/>
    <s v=" CAC. Petición información Excepciones de IVA y otros impuestos."/>
    <s v=" Jorge Restrepo Sanguino"/>
    <s v="Formulación, Actualización y Acompañamiento Normativo y Operativo"/>
    <s v="Subdirección Estratégica y de Coordinación Bomberil "/>
    <s v=" PETICION DE INTERES GENERAL"/>
    <n v="30"/>
    <s v=" 20213800104722"/>
    <s v=" 2021-09-23"/>
    <m/>
    <m/>
    <m/>
    <s v="En proceso"/>
    <s v="A hoy 25/10/2021 van 21 días"/>
    <m/>
    <m/>
    <m/>
    <m/>
    <s v="Fecha de vencimiento: 8/11/2021"/>
  </r>
  <r>
    <x v="0"/>
    <x v="0"/>
    <s v="Santander"/>
    <s v=" DELEGACION DEPARTAMENTAL DE SANTANDER"/>
    <s v="Entidad Bomberil"/>
    <x v="0"/>
    <s v=" CAC. Solicitud"/>
    <s v=" Jiud Magnoly Gaviria Narvaez"/>
    <s v="Área Cenrtral de Referencia Bomberil"/>
    <s v="Subdirección Estratégica y de Coordinación Bomberil "/>
    <s v=" PETICIÓN DE DOCUMENTOS E INFORMACIÓN"/>
    <n v="20"/>
    <s v=" 20213800104732"/>
    <s v=" 2021-09-23"/>
    <m/>
    <m/>
    <m/>
    <s v="Vencido"/>
    <s v="A hoy 25/10/2021 van 21 días"/>
    <m/>
    <m/>
    <m/>
    <m/>
    <s v="Fecha de vencimiento: 22/10/2021"/>
  </r>
  <r>
    <x v="0"/>
    <x v="0"/>
    <s v="Caldas"/>
    <s v=" ALCALDIA BELALCAZAR CALDAS"/>
    <s v="Entidad Territorial"/>
    <x v="2"/>
    <s v=" CAC. Carta IntenciÃ³n estaciÃ³n de bomberos BelalcÃ¡zar"/>
    <s v=" Yerky Sneider Garavito Cancelado"/>
    <s v="Subdirección Administrativa y Financiera"/>
    <s v="Subdirección Administrativa y Financiera "/>
    <s v=" PETICION DE INTERES GENERAL"/>
    <n v="30"/>
    <s v=" 20213800104742"/>
    <s v=" 2021-09-23"/>
    <m/>
    <m/>
    <m/>
    <s v="En proceso"/>
    <s v="A hoy 25/10/2021 van 21 días"/>
    <m/>
    <m/>
    <m/>
    <m/>
    <s v="Fecha de vencimiento: 8/11/2021"/>
  </r>
  <r>
    <x v="0"/>
    <x v="0"/>
    <s v="Valle del Cauca"/>
    <s v=" CUERPO DE BOMBEROS VOLUNTARIOS DE LA UNION"/>
    <s v="Entidad Bomberil"/>
    <x v="0"/>
    <s v=" CAC. SOLICITUD"/>
    <s v=" Julio Alejandro Chamorro Cabrera"/>
    <s v="Inpección, Vigilancia y Control"/>
    <s v="Subdirección Estratégica y de Coordinación Bomberil "/>
    <s v=" PETICION DE INTERES GENERAL"/>
    <n v="30"/>
    <s v=" 20213800104892"/>
    <s v=" 2021-09-24"/>
    <n v="20212000024431"/>
    <d v="2021-10-07T00:00:00"/>
    <n v="10"/>
    <s v="Cumplido"/>
    <s v="Anotación Orfeo: 20213800104892 20212000024431 CBV La Unión Respuesta solicitud certificado de Cumplimiento, se envía respuesta el 7 de octubre"/>
    <d v="2021-10-07T00:00:00"/>
    <s v="PDF"/>
    <s v="SI"/>
    <s v="N/A"/>
    <m/>
  </r>
  <r>
    <x v="0"/>
    <x v="0"/>
    <s v="No Reporta"/>
    <s v=" PEDRO QUIROGA"/>
    <s v="Persona Natural"/>
    <x v="5"/>
    <s v=" CAC. Solicitud informaciÃ³n"/>
    <s v=" Andrea Bibiana Castañeda Duran"/>
    <s v="Formulación, Actualización y Acompañamiento Normativo y Operativo"/>
    <s v="Subdirección Estratégica y de Coordinación Bomberil "/>
    <s v=" PETICION DE INTERES GENERAL"/>
    <n v="30"/>
    <s v=" 20213800104902"/>
    <s v=" 2021-09-24"/>
    <n v="20212050096601"/>
    <d v="2021-10-15T00:00:00"/>
    <n v="15"/>
    <s v="Cumplido"/>
    <s v="A hoy 25/10/2021 van  días"/>
    <d v="2021-10-15T00:00:00"/>
    <s v="PDF"/>
    <s v="SI"/>
    <s v="N/A"/>
    <m/>
  </r>
  <r>
    <x v="0"/>
    <x v="1"/>
    <s v="Cesar"/>
    <s v=" ALVARO ANTONIO AGUIRRE RAMIREZ"/>
    <s v="Entidad Bomberil"/>
    <x v="2"/>
    <s v=" FE. SOLICITUD DE INFORMACION SEDE NUEVA BOMBEROS OFICIAL VALLEDUPAR"/>
    <s v=" Yerky Sneider Garavito Cancelado"/>
    <s v="Subdirección Administrativa y Financiera"/>
    <s v="Subdirección Administrativa y Financiera "/>
    <s v=" PETICION DE INTERES GENERAL"/>
    <n v="30"/>
    <s v=" 20219000104922"/>
    <s v=" 2021-09-25"/>
    <m/>
    <m/>
    <m/>
    <s v="En proceso"/>
    <s v="A hoy 25/10/2021 van 20 días"/>
    <m/>
    <m/>
    <m/>
    <m/>
    <s v="Fecha de vencimiento: 9/11/2021"/>
  </r>
  <r>
    <x v="0"/>
    <x v="0"/>
    <s v="Antioquia"/>
    <s v=" NEISON DE JESUS ROJAS OCHOA"/>
    <s v="Persona Natural"/>
    <x v="5"/>
    <s v=" CAC. Consulta."/>
    <s v=" Andrea Bibiana Castañeda Duran"/>
    <s v="Formulación, Actualización y Acompañamiento Normativo y Operativo"/>
    <s v="Subdirección Estratégica y de Coordinación Bomberil "/>
    <s v=" PETICION DE INTERES GENERAL"/>
    <n v="30"/>
    <s v=" 20213800104932"/>
    <s v=" 2021-09-27"/>
    <m/>
    <m/>
    <m/>
    <s v="En proceso"/>
    <s v="A hoy 25/10/2021 van 20 días"/>
    <m/>
    <m/>
    <m/>
    <m/>
    <s v="Fecha de vencimiento: 9/11/2021"/>
  </r>
  <r>
    <x v="0"/>
    <x v="0"/>
    <s v="Sucre"/>
    <s v=" DELEGACION DEPARTAMENTAL DE BOMBEROS DE SUCRE"/>
    <s v="Entidad Bomberil"/>
    <x v="2"/>
    <s v=" CAC.Verificacion informacion cuerpo de bomberos galeras sucre"/>
    <s v=" Andrés Fernando Muñoz Cabrera"/>
    <s v="Área Cenrtral de Referencia Bomberil"/>
    <s v="Subdirección Estratégica y de Coordinación Bomberil "/>
    <s v=" PETICION DE INTERES GENERAL"/>
    <n v="30"/>
    <s v=" 20213800104952"/>
    <s v=" 2021-09-27"/>
    <m/>
    <m/>
    <m/>
    <s v="En proceso"/>
    <s v="A hoy 25/10/2021 van 17 días"/>
    <m/>
    <m/>
    <m/>
    <m/>
    <s v="Fecha de vencimiento: 09/11/2021"/>
  </r>
  <r>
    <x v="0"/>
    <x v="0"/>
    <s v="Antioquia"/>
    <s v=" NATALIA ANDREA DURANGO HENAO"/>
    <s v="Persona Natural"/>
    <x v="5"/>
    <s v=" CAC. Incidente."/>
    <s v=" Camilo Portilla Quelal"/>
    <s v="Formulación, Actualización y Acompañamiento Normativo y Operativo"/>
    <s v="Subdirección Estratégica y de Coordinación Bomberil "/>
    <s v=" PETICION DE INTERES GENERAL"/>
    <n v="30"/>
    <s v=" 20213800104972"/>
    <s v=" 2021-09-27"/>
    <m/>
    <m/>
    <m/>
    <s v="En proceso"/>
    <s v="A hoy 25/10/2021 van 20 días"/>
    <m/>
    <m/>
    <m/>
    <m/>
    <s v="Fecha de vencimiento: 09/11/2021"/>
  </r>
  <r>
    <x v="0"/>
    <x v="0"/>
    <s v="Valle del Cauca"/>
    <s v=" CUERPO DE BOMBEROS VOLUNTARIOS DE SEVILLA"/>
    <s v="Entidad Bomberil"/>
    <x v="2"/>
    <s v=" CI. Traslado Oficio del Cuerpo de Bomberos Voluntarios de Sevilla - Valle"/>
    <s v=" Andrés Fernando Muñoz Cabrera"/>
    <s v="Área Cenrtral de Referencia Bomberil"/>
    <s v="Subdirección Estratégica y de Coordinación Bomberil "/>
    <s v=" PETICION DE INTERES GENERAL"/>
    <n v="30"/>
    <s v=" 20213800104992"/>
    <s v=" 2021-09-27"/>
    <m/>
    <m/>
    <m/>
    <s v="En proceso"/>
    <s v="A hoy 25/10/2021 van 20 días"/>
    <m/>
    <m/>
    <m/>
    <m/>
    <s v="Fecha de vencimiento: 09/11/2021"/>
  </r>
  <r>
    <x v="0"/>
    <x v="0"/>
    <s v="Cundinamarca"/>
    <s v=" ANGELICA TAPIERO BARRERO"/>
    <s v="Persona Natural"/>
    <x v="5"/>
    <s v=" CAC. DERECHO DE PETICION"/>
    <s v=" Camilo Portilla Quelal"/>
    <s v="Formulación, Actualización y Acompañamiento Normativo y Operativo"/>
    <s v="Subdirección Estratégica y de Coordinación Bomberil "/>
    <s v=" PETICION DE INTERES PARTICULAR"/>
    <n v="30"/>
    <s v=" 20213800105072"/>
    <s v=" 2021-09-27"/>
    <m/>
    <m/>
    <m/>
    <s v="En proceso"/>
    <s v="A hoy 25/10/2021 van 20 días"/>
    <m/>
    <m/>
    <m/>
    <m/>
    <s v="Fecha de vencimiento: 10/11/2021."/>
  </r>
  <r>
    <x v="0"/>
    <x v="0"/>
    <s v="Quindío"/>
    <s v=" VEEDURIA CIUDADANA VIGIAS DEL CAFE"/>
    <s v="Persona Juridica"/>
    <x v="5"/>
    <s v=" CAC. SOLICITUD DE INFORMACIÃ“N CON CARÃCTER DE URGENCIA"/>
    <s v=" Jorge Restrepo Sanguino"/>
    <s v="Formulación, Actualización y Acompañamiento Normativo y Operativo"/>
    <s v="Subdirección Estratégica y de Coordinación Bomberil "/>
    <s v=" PETICION DE INTERES GENERAL"/>
    <n v="30"/>
    <s v=" 20213800105092"/>
    <s v=" 2021-09-27"/>
    <m/>
    <m/>
    <m/>
    <s v="En proceso"/>
    <s v="A hoy 25/10/2021 van 20 días"/>
    <m/>
    <m/>
    <m/>
    <m/>
    <s v="Fecha de vencimiento: 10/11/2021"/>
  </r>
  <r>
    <x v="0"/>
    <x v="0"/>
    <s v="Cesar"/>
    <s v=" TRIBUNAL ADMINISTRATIVO DEL CESAR"/>
    <s v="Entidad Publica"/>
    <x v="0"/>
    <s v=" CAC. OFICIO GJ 2959 DEL 27 DE SEPTIEMBRE DE 2021 POR MEDIO DEL CUAL SE REITERA UN REQUERIMIENTO RAD 2018-00053-00 MP CARLOS ALFONSO GUECHÃ MEDINA."/>
    <s v=" Carlos Armando Lopez Barrera"/>
    <s v="Oficina Asesora Juridica"/>
    <s v="Dirección General"/>
    <s v=" PETICION ENTRE AUTORIDADES"/>
    <n v="5"/>
    <s v=" 20213800105182"/>
    <s v=" 2021-09-28"/>
    <n v="20211200000963"/>
    <d v="2021-10-06T00:00:00"/>
    <n v="7"/>
    <s v="Extemporaneo"/>
    <m/>
    <d v="2021-10-06T00:00:00"/>
    <s v="PDF"/>
    <s v="SI"/>
    <s v="N/A"/>
    <m/>
  </r>
  <r>
    <x v="0"/>
    <x v="0"/>
    <s v="Vichada"/>
    <s v=" CUERPO DE BOMBEROS VOLUNTARIOS DE PUERTO CARREÃ‘O - VICHADA"/>
    <s v="Entidad Bomberil"/>
    <x v="5"/>
    <s v=" CAC. Solicitud"/>
    <s v=" Jorge Restrepo Sanguino"/>
    <s v="Formulación, Actualización y Acompañamiento Normativo y Operativo"/>
    <s v="Subdirección Estratégica y de Coordinación Bomberil "/>
    <s v=" PETICION DE INTERES GENERAL"/>
    <n v="30"/>
    <s v=" 20213800105242"/>
    <s v=" 2021-09-28"/>
    <m/>
    <m/>
    <m/>
    <s v="En proceso"/>
    <s v="A hoy 25/10/2021 van 20 días"/>
    <m/>
    <m/>
    <m/>
    <m/>
    <s v="Fecha de vencimiento: 10/11/2021"/>
  </r>
  <r>
    <x v="0"/>
    <x v="0"/>
    <s v="Sucre"/>
    <s v=" ANDRES MAURICIO BLANCO VILLERO"/>
    <s v="Persona Natural"/>
    <x v="5"/>
    <s v=" CAC. INQUIETUDES BOMBERILES."/>
    <s v=" Jorge Restrepo Sanguino"/>
    <s v="Formulación, Actualización y Acompañamiento Normativo y Operativo"/>
    <s v="Subdirección Estratégica y de Coordinación Bomberil "/>
    <s v=" PETICION DE INTERES GENERAL"/>
    <n v="30"/>
    <s v=" 20213800105272"/>
    <s v=" 2021-09-28"/>
    <m/>
    <m/>
    <m/>
    <s v="En proceso"/>
    <s v="A hoy 25/10/2021 van 20 días"/>
    <m/>
    <m/>
    <m/>
    <m/>
    <s v="Fecha de vencimiento: 10/11/2021"/>
  </r>
  <r>
    <x v="0"/>
    <x v="0"/>
    <s v="Cesar"/>
    <s v=" CUERPO DE BOMBEROS VOLUNTARIOS DE LA PAZ"/>
    <s v="Entidad Bomberil"/>
    <x v="2"/>
    <s v=" CAC. Inquietudes acerca de la entrega de uniformes de bomberos."/>
    <s v=" Jiud Magnoly Gaviria Narvaez"/>
    <s v="Área Cenrtral de Referencia Bomberil"/>
    <s v="Subdirección Estratégica y de Coordinación Bomberil "/>
    <s v=" PETICIÓN DE DOCUMENTOS E INFORMACIÓN"/>
    <n v="20"/>
    <s v=" 20213800105312"/>
    <s v=" 2021-09-28"/>
    <m/>
    <m/>
    <m/>
    <s v="En proceso"/>
    <s v="A hoy 25/10/2021 van 19 días"/>
    <m/>
    <m/>
    <m/>
    <m/>
    <s v="Fecha de vencimiento: 27/10/2021"/>
  </r>
  <r>
    <x v="0"/>
    <x v="2"/>
    <s v="Casanare"/>
    <s v=" CUERPO DE BOMBEROS VOLUNTARIOS DE SAN LUIS DE PALENQUE"/>
    <s v="Entidad Bomberil"/>
    <x v="2"/>
    <s v=" RD:PROYECTO DIRECCIÓN NACIONAL DE BOMBEROS"/>
    <s v=" Andrés Fernando Muñoz Cabrera"/>
    <s v="Fortalecimiento Bomberil para la Respuesta"/>
    <s v="Subdirección Estratégica y de Coordinación Bomberil "/>
    <s v=" PETICION DE INTERES GENERAL"/>
    <n v="30"/>
    <s v=" 20213800105352"/>
    <s v=" 2021-09-28"/>
    <m/>
    <m/>
    <m/>
    <s v="En proceso"/>
    <s v="A hoy 25/10/2021 van 19 días"/>
    <m/>
    <m/>
    <m/>
    <m/>
    <s v="Fecha de vencimiento: 11/11/2021"/>
  </r>
  <r>
    <x v="0"/>
    <x v="2"/>
    <s v="Casanare"/>
    <s v=" CUERPO DE BOMBEROS VOLUNTARIOS DE VILLANUEVA - CASANARE"/>
    <s v="Entidad Bomberil"/>
    <x v="2"/>
    <s v=" RD:PROYECTO DIRECCIÓN NACIONAL DE BOMBEROS"/>
    <s v=" Jiud Magnoly Gaviria Narvaez"/>
    <s v="Área Cenrtral de Referencia Bomberil"/>
    <s v="Subdirección Estratégica y de Coordinación Bomberil "/>
    <s v=" PETICION DE INTERES GENERAL"/>
    <n v="30"/>
    <s v=" 20213800105362"/>
    <s v=" 2021-09-28"/>
    <m/>
    <m/>
    <m/>
    <s v="En proceso"/>
    <s v="A hoy 25/10/2021 van 19 días"/>
    <m/>
    <m/>
    <m/>
    <m/>
    <s v="Fecha de vencimiento: 11/11/2021"/>
  </r>
  <r>
    <x v="0"/>
    <x v="2"/>
    <s v="Casanare"/>
    <s v=" CUERPO DE BOMBEROS VOLUNTARIOS CHAMEZA"/>
    <s v="Entidad Bomberil"/>
    <x v="2"/>
    <s v=" RD:PROYECTO DIRECCIÓN NACIONAL DE BOMBEROS"/>
    <s v=" Andrés Fernando Muñoz Cabrera"/>
    <s v="Fortalecimiento Bomberil para la Respuesta"/>
    <s v="Subdirección Estratégica y de Coordinación Bomberil "/>
    <s v=" PETICION DE INTERES GENERAL"/>
    <n v="30"/>
    <s v=" 20213800105372"/>
    <s v=" 2021-09-28"/>
    <m/>
    <m/>
    <m/>
    <s v="En proceso"/>
    <s v="A hoy 25/10/2021 van 19 días"/>
    <m/>
    <m/>
    <m/>
    <m/>
    <s v="Fecha de vencimiento: 11/11/2021"/>
  </r>
  <r>
    <x v="0"/>
    <x v="2"/>
    <s v="Casanare"/>
    <s v=" CUERPO DE BOMBEROS VOLUNTARIOS DE TRINIDAD - CASANARE"/>
    <s v="Entidad Bomberil"/>
    <x v="2"/>
    <s v=" RD:PROYECTO DIRECCIÓN NACIONAL DE BOMBEROS"/>
    <s v=" Andrés Fernando Muñoz Cabrera"/>
    <s v="Fortalecimiento Bomberil para la Respuesta"/>
    <s v="Subdirección Estratégica y de Coordinación Bomberil "/>
    <s v=" PETICION DE INTERES GENERAL"/>
    <n v="30"/>
    <s v=" 20213800105392"/>
    <s v=" 2021-09-28"/>
    <m/>
    <m/>
    <m/>
    <s v="En proceso"/>
    <s v="A hoy 25/10/2021 van 19 días"/>
    <m/>
    <m/>
    <m/>
    <m/>
    <s v="Fecha de vencimiento: 11/11/2021"/>
  </r>
  <r>
    <x v="0"/>
    <x v="0"/>
    <s v="Sucre"/>
    <s v=" CUERPO DE BOMBEROS VOLUNTARIOS DE SAN MARCOS"/>
    <s v="Entidad Bomberil"/>
    <x v="0"/>
    <s v=" CAC. solicitud afiliación ARL."/>
    <s v=" Jiud Magnoly Gaviria Narvaez"/>
    <s v="Área Cenrtral de Referencia Bomberil"/>
    <s v="Subdirección Estratégica y de Coordinación Bomberil "/>
    <s v=" PETICIÓN DE DOCUMENTOS E INFORMACIÓN"/>
    <n v="20"/>
    <s v=" 20213800105402"/>
    <s v=" 2021-09-28"/>
    <m/>
    <d v="2021-10-21T00:00:00"/>
    <n v="18"/>
    <s v="Cumplido"/>
    <s v="Anotación ORFEO: Se dio respuesta a través del correo de Tatiana Herrera el día 21/10/2021."/>
    <s v="N/A"/>
    <s v="N/A"/>
    <s v="SI"/>
    <s v="N/A"/>
    <m/>
  </r>
  <r>
    <x v="0"/>
    <x v="0"/>
    <s v="Atlántico"/>
    <s v=" CUERPO DE BOMBEROS VOLUNTARIOS DE CAMPO DE LA CRUZ"/>
    <s v="Entidad Bomberil"/>
    <x v="2"/>
    <s v=" CAC. Solicitud Cuerpo de Bomberos Voluntarios de Campo de la Cruz"/>
    <s v=" Andrés Fernando Muñoz Cabrera"/>
    <s v="Fortalecimiento Bomberil para la Respuesta"/>
    <s v="Subdirección Estratégica y de Coordinación Bomberil "/>
    <s v=" PETICION DE INTERES GENERAL"/>
    <n v="30"/>
    <s v=" 20213800105412"/>
    <s v=" 2021-09-28"/>
    <m/>
    <m/>
    <m/>
    <s v="En proceso"/>
    <s v="A hoy 25/10/2021 van 18 días"/>
    <m/>
    <m/>
    <m/>
    <m/>
    <s v="Fecha de vencimiento: 10/11/2021."/>
  </r>
  <r>
    <x v="0"/>
    <x v="0"/>
    <s v="Cundinamarca"/>
    <s v=" GOBERNACION DE CUNDINAMARCA"/>
    <s v="Entidad Territorial"/>
    <x v="3"/>
    <s v=" CAC. SOLICITUD DESIGNACIÃ“N DE UN DELEGADO"/>
    <s v=" Luis Alberto Valencia Pulido"/>
    <s v="Área Cenrtral de Referencia Bomberil"/>
    <s v="Subdirección Estratégica y de Coordinación Bomberil "/>
    <s v=" PETICIÓN DE DOCUMENTOS E INFORMACIÓN"/>
    <n v="20"/>
    <s v=" 20213800105432"/>
    <s v=" 2021-09-28"/>
    <m/>
    <m/>
    <m/>
    <s v="En proceso"/>
    <s v="A hoy 25/10/2021 van 20 días"/>
    <m/>
    <m/>
    <m/>
    <m/>
    <s v="Fecha de vencimiento: 26/10/2021."/>
  </r>
  <r>
    <x v="0"/>
    <x v="0"/>
    <s v="Boyacá"/>
    <s v=" ALCALDIA PAJARITO BOYACA PERSONERIA MUNICIPAL"/>
    <s v="Entidad Territorial"/>
    <x v="2"/>
    <s v=" CAC. OFICIO 2021EE10213 Traslado por competencia â€” DERECHO DE PETICIÃ“N PMP-GD-2021-013-002-009. RADICADO UNGRD 2021 ER09872"/>
    <s v=" Andrea Bibiana Castañeda Duran"/>
    <s v="Formulación, Actualización y Acompañamiento Normativo y Operativo"/>
    <s v="Subdirección Estratégica y de Coordinación Bomberil "/>
    <s v=" PETICION DE INTERES GENERAL"/>
    <n v="30"/>
    <s v=" 20213800105482"/>
    <s v=" 2021-09-28"/>
    <m/>
    <m/>
    <m/>
    <s v="En proceso"/>
    <s v="A hoy 25/10/2021 van 19 días"/>
    <m/>
    <m/>
    <m/>
    <m/>
    <s v="Fecha de vencimiento: 11/11/2021."/>
  </r>
  <r>
    <x v="0"/>
    <x v="2"/>
    <s v="Nariño"/>
    <s v=" ALCALDíA MUNICIPAL DE PUPIALES - NARIÃ‘O"/>
    <s v="Entidad Territorial"/>
    <x v="2"/>
    <s v=" RD: PRESENTACIÃ“N Y SOLICITUD DE RECURSOS ESTACIÃ“N DE BOMBEROS"/>
    <s v=" Yerky Sneider Garavito Cancelado"/>
    <s v="Subdirección Administrativa y Financiera"/>
    <s v="Subdirección Administrativa y Financiera "/>
    <s v=" PETICION DE INTERES GENERAL"/>
    <n v="30"/>
    <s v=" 20213800105502"/>
    <s v=" 2021-09-28"/>
    <m/>
    <m/>
    <m/>
    <s v="En proceso"/>
    <s v="A hoy 25/10/2021 van 19 días"/>
    <m/>
    <m/>
    <m/>
    <m/>
    <s v="Fecha de vencimiento: 11/11/2021."/>
  </r>
  <r>
    <x v="0"/>
    <x v="0"/>
    <s v="Vichada"/>
    <s v=" MAURICIO PINO MARIN"/>
    <s v="Persona Natural"/>
    <x v="0"/>
    <s v=" CAC. DEFENSORIA DEL PUEBLO : Remision de comunicacion numero 20210060363552131."/>
    <s v=" Liz Margaret Ãlvarez calderon"/>
    <s v="Inpección, Vigilancia y Control"/>
    <s v="Subdirección Estratégica y de Coordinación Bomberil "/>
    <s v=" PETICION DE INTERES GENERAL"/>
    <n v="30"/>
    <s v=" 20213800105512"/>
    <s v=" 2021-09-28"/>
    <m/>
    <m/>
    <m/>
    <s v="En proceso"/>
    <s v="A hoy 25/10/2021 van 19 días"/>
    <m/>
    <m/>
    <m/>
    <m/>
    <s v="Fecha de vencimiento: 11/11/2021."/>
  </r>
  <r>
    <x v="0"/>
    <x v="0"/>
    <s v="Córdoba"/>
    <s v=" LUIS ERNESTO PORRAS"/>
    <s v="Persona Natural"/>
    <x v="5"/>
    <s v=" CAC. ENVIO OFICIO INFORMANDO INRREGULARIDADES EN CONVENIO 005- DE 2021."/>
    <s v=" Jorge Restrepo Sanguino"/>
    <s v="Formulación, Actualización y Acompañamiento Normativo y Operativo"/>
    <s v="Subdirección Estratégica y de Coordinación Bomberil "/>
    <s v=" PETICION DE INTERES GENERAL"/>
    <n v="30"/>
    <s v=" 20213800105522"/>
    <s v=" 2021-09-28"/>
    <m/>
    <m/>
    <m/>
    <s v="En proceso"/>
    <s v="A hoy 25/10/2021 van 19 días"/>
    <m/>
    <m/>
    <m/>
    <m/>
    <s v="Fecha de vencimiento: 11/11/2021."/>
  </r>
  <r>
    <x v="0"/>
    <x v="0"/>
    <s v="Meta"/>
    <s v=" DEMET NOTIFICACION"/>
    <s v="Entidad Publica"/>
    <x v="0"/>
    <s v=" CAC.Remito oficio No. J8AOV-2021-000207"/>
    <s v=" Carlos Armando Lopez Barrera"/>
    <s v="Oficina Asesora Juridica"/>
    <s v="Dirección General"/>
    <s v=" PETICION ENTRE AUTORIDADES"/>
    <n v="10"/>
    <s v=" 20213800105582"/>
    <s v=" 2021-09-28"/>
    <n v="20211200024851"/>
    <d v="2021-10-11T00:00:00"/>
    <n v="9"/>
    <s v="Cumplido"/>
    <m/>
    <d v="2021-10-11T00:00:00"/>
    <s v="PDF"/>
    <s v="SI"/>
    <s v="N/A"/>
    <m/>
  </r>
  <r>
    <x v="0"/>
    <x v="0"/>
    <s v="Tolima"/>
    <s v=" JHON FREDY SEGURA PINEDA"/>
    <s v="Persona Natural"/>
    <x v="0"/>
    <s v=" CAC. DERECHO DE PETICIÓN"/>
    <s v=" Andrés Fernando Muñoz Cabrera"/>
    <s v="Fortalecimiento Bomberil para la Respuesta"/>
    <s v="Subdirección Estratégica y de Coordinación Bomberil "/>
    <s v=" PETICION DE INTERES PARTICULAR"/>
    <n v="30"/>
    <s v=" 20213800105592"/>
    <s v=" 2021-09-28"/>
    <m/>
    <m/>
    <m/>
    <s v="En proceso"/>
    <s v="A hoy 25/10/2021 van 19 días"/>
    <m/>
    <m/>
    <m/>
    <m/>
    <s v="Fecha de vencimiento: 11/11/2021."/>
  </r>
  <r>
    <x v="0"/>
    <x v="2"/>
    <s v="Nariño"/>
    <s v=" CUERPO DE BOMBEROS VOLUNTARIOS DE TUQUERRES - NARIÃ‘O"/>
    <s v="Entidad Bomberil"/>
    <x v="2"/>
    <s v=" RD. Proyecto kit para la preparación y atención de rescates - especialidad rescate vehicular."/>
    <s v=" Andrés Fernando Muñoz Cabrera"/>
    <s v="Fortalecimiento Bomberil para la Respuesta"/>
    <s v="Subdirección Estratégica y de Coordinación Bomberil "/>
    <s v=" PETICION DE INTERES GENERAL"/>
    <n v="30"/>
    <s v=" 20213800105612"/>
    <s v=" 2021-09-29"/>
    <m/>
    <m/>
    <m/>
    <s v="En proceso"/>
    <s v="A hoy 25/10/2021  van 18 días"/>
    <m/>
    <m/>
    <m/>
    <m/>
    <s v="Fecha de vencimiento: 12/11/2021."/>
  </r>
  <r>
    <x v="0"/>
    <x v="2"/>
    <s v="Nariño"/>
    <s v=" CUERPO DE BOMBEROS VOLUNTARIOS DE TUQUERRES - NARIÃ‘O"/>
    <s v="Entidad Bomberil"/>
    <x v="2"/>
    <s v=" RD. Proyecto kits para la preparación y atención de rescate en todas sus modalidades - especialidad rescate vertical."/>
    <s v=" Andrés Fernando Muñoz Cabrera"/>
    <s v="Fortalecimiento Bomberil para la Respuesta"/>
    <s v="Subdirección Estratégica y de Coordinación Bomberil "/>
    <s v=" PETICION DE INTERES GENERAL"/>
    <n v="30"/>
    <s v=" 20213800105622"/>
    <s v=" 2021-09-29"/>
    <m/>
    <m/>
    <m/>
    <s v="En proceso"/>
    <s v="A hoy 25/10/2021  van 18 días"/>
    <m/>
    <m/>
    <m/>
    <m/>
    <s v="Fecha de vencimiento: 12/11/2021."/>
  </r>
  <r>
    <x v="0"/>
    <x v="0"/>
    <s v="Boyacá"/>
    <s v=" CUERPO DE BOMBEROS VOLUNTARIOS DE SOGAMOSO"/>
    <s v="Entidad Bomberil"/>
    <x v="0"/>
    <s v=" CAC. INFORMACION PARA AFILIACION ARL BOMBEROS VOLUNTARIOS"/>
    <s v=" Jiud Magnoly Gaviria Narvaez"/>
    <s v="Área Cenrtral de Referencia Bomberil"/>
    <s v="Subdirección Estratégica y de Coordinación Bomberil "/>
    <s v=" PETICIÓN DE DOCUMENTOS E INFORMACIÓN"/>
    <n v="20"/>
    <s v=" 20213800105712"/>
    <s v=" 2021-09-29"/>
    <m/>
    <d v="2021-10-13T00:00:00"/>
    <n v="18"/>
    <s v="Cumplido"/>
    <s v="ANOTACIÓN ORFEO:  Se da respuesta a través del correo de Tatiana Herrera el día 13/10/2021."/>
    <s v="N/A"/>
    <s v="N/A"/>
    <s v="SI"/>
    <s v="N/A"/>
    <s v="No dejan trazabilidad del correo electrónico"/>
  </r>
  <r>
    <x v="0"/>
    <x v="0"/>
    <s v="Sucre"/>
    <s v=" ALCALDIA MUNICIPAL DE GALERAS SUCRE"/>
    <s v="Entidad Territorial"/>
    <x v="2"/>
    <s v=" CAC. 20213800104952 CBV de Galeras Sucre PeticiÃ³n Delegado departamental"/>
    <s v=" Andrés Fernando Muñoz Cabrera"/>
    <s v="Fortalecimiento Bomberil para la Respuesta"/>
    <s v="Subdirección Estratégica y de Coordinación Bomberil "/>
    <s v=" PETICION DE INTERES GENERAL"/>
    <n v="30"/>
    <s v=" 20213800105762"/>
    <s v=" 2021-09-29"/>
    <m/>
    <m/>
    <m/>
    <s v="En proceso"/>
    <s v="A hoy 25/10/2021  van 18 días"/>
    <m/>
    <m/>
    <m/>
    <m/>
    <s v="Fecha de vencimiento: 12/11/2021."/>
  </r>
  <r>
    <x v="0"/>
    <x v="0"/>
    <s v="Cesar"/>
    <s v=" CUERPO DE BOMBEROS VOLUNTARIOS DE BOSCONIA"/>
    <s v="Entidad Bomberil"/>
    <x v="0"/>
    <s v=" CI. CERTIFICACION PERSONAL ACTIVO"/>
    <s v=" Luis Alberto Valencia Pulido"/>
    <s v="Área Cenrtral de Referencia Bomberil"/>
    <s v="Subdirección Estratégica y de Coordinación Bomberil "/>
    <s v=" PETICIÓN DE DOCUMENTOS E INFORMACIÓN"/>
    <n v="20"/>
    <s v=" 20213800105842"/>
    <s v=" 2021-09-30"/>
    <n v="2021210025021"/>
    <d v="2021-10-21T00:00:00"/>
    <n v="14"/>
    <s v="Cumplido"/>
    <m/>
    <s v="N/A"/>
    <s v="Word"/>
    <s v="SI"/>
    <s v="N/A"/>
    <s v="La respuesta no se encuentra digitalizada."/>
  </r>
  <r>
    <x v="0"/>
    <x v="0"/>
    <s v="Cundinamarca"/>
    <s v=" CUERPO DE BOMBEROS DE CACHIPAY"/>
    <s v="Entidad Bomberil"/>
    <x v="2"/>
    <s v=" CAC. Donacion Lote"/>
    <s v=" Andrea Bibiana Castañeda Duran"/>
    <s v="Formulación, Actualización y Acompañamiento Normativo y Operativo"/>
    <s v="Subdirección Estratégica y de Coordinación Bomberil "/>
    <s v=" PETICION DE INTERES GENERAL"/>
    <n v="30"/>
    <s v=" 20213800105852"/>
    <s v=" 2021-09-30"/>
    <m/>
    <m/>
    <m/>
    <s v="En proceso"/>
    <s v="A hoy 25/10/2021 van 18 días"/>
    <m/>
    <m/>
    <m/>
    <m/>
    <s v="Fecha de vencimiento: 12/11/2021."/>
  </r>
  <r>
    <x v="0"/>
    <x v="0"/>
    <s v="Bogotá"/>
    <s v=" MINISTERIO DEL INTEROR VICEMINISTERIO DE RELACIONES POLÃTICAS"/>
    <s v="Entidad Publica"/>
    <x v="3"/>
    <s v=" CI. OFI2021-27662-DVR-3000 Cp Charles Benavides y OFI2021-14776 Cp Charles Benavides - Traslado OFI21-00068941 / IDM: Solicitud InclusiÃ³n en salario mÃ­nimo vital para bomberos voluntarios de Colombia."/>
    <s v=" Andrea Bibiana Castañeda Duran"/>
    <s v="Formulación, Actualización y Acompañamiento Normativo y Operativo"/>
    <s v="Subdirección Estratégica y de Coordinación Bomberil "/>
    <s v=" PETICION DE INTERES GENERAL"/>
    <n v="30"/>
    <s v=" 20213800105952"/>
    <s v=" 2021-09-30"/>
    <m/>
    <m/>
    <m/>
    <s v="En proceso"/>
    <s v="A hoy 25/10/2021 van 17 días"/>
    <m/>
    <m/>
    <m/>
    <m/>
    <s v="Fecha de vencimiento: 11/11/2021."/>
  </r>
  <r>
    <x v="0"/>
    <x v="2"/>
    <s v="Caldas"/>
    <s v=" CUERPO DE BOMBEROS VOLUNTARIOS DE MANZANARES"/>
    <s v="Entidad Bomberil"/>
    <x v="2"/>
    <s v=" RD. RemisiÃ³n Proyecto de InversiÃ³n y Fortalecimiento CBV de Manzanares - Caldas"/>
    <s v=" Andrés Fernando Muñoz Cabrera"/>
    <s v="Fortalecimiento Bomberil para la Respuesta"/>
    <s v="Subdirección Estratégica y de Coordinación Bomberil "/>
    <s v=" PETICION DE INTERES GENERAL"/>
    <n v="30"/>
    <s v="20213800105982"/>
    <s v=" 2021-09-30"/>
    <m/>
    <m/>
    <m/>
    <s v="En proceso"/>
    <s v="A hoy 25/10/2021 van 18 días"/>
    <m/>
    <m/>
    <m/>
    <m/>
    <s v="Fecha de vencimiento: 12/11/2021."/>
  </r>
</pivotCacheRecords>
</file>

<file path=xl/pivotCache/pivotCacheRecords2.xml><?xml version="1.0" encoding="utf-8"?>
<pivotCacheRecords xmlns="http://schemas.openxmlformats.org/spreadsheetml/2006/main" xmlns:r="http://schemas.openxmlformats.org/officeDocument/2006/relationships" count="139">
  <r>
    <x v="0"/>
    <x v="0"/>
    <x v="0"/>
    <s v="johana paola rincón mahecha  "/>
    <x v="0"/>
    <x v="0"/>
    <s v="FE. yo quisiera saber si hay algún proceso que se este llevando en conta mía ya que el señor comande de bomberos de utica dice que a mi me tienen un proceso en la dirección nacional de bomberos por atentar en contra de la institución del cuerpo de bomberos voluntarios de utica.  "/>
    <s v="Jorge Restrepo Sanguino "/>
    <s v="Formulación, Actualización y Acompañamiento Normativo y Operativo"/>
    <x v="0"/>
    <x v="0"/>
    <n v="30"/>
    <s v="20219000105992  "/>
    <s v="2021-10-01 15:48:56 "/>
    <n v="20212110028781"/>
    <d v="2021-11-25T00:00:00"/>
    <s v="36 DÍAS"/>
    <x v="0"/>
    <m/>
    <d v="2021-11-25T00:00:00"/>
    <s v="PDF"/>
    <s v="SI"/>
    <m/>
    <s v="se da respuesta el 25/11/2021 "/>
  </r>
  <r>
    <x v="0"/>
    <x v="1"/>
    <x v="1"/>
    <s v="CDI RAYITOS DE LUZ  "/>
    <x v="1"/>
    <x v="0"/>
    <s v="CAC. INCONFORMIDAD CON EL SERVICIO DE CUERPO DE BOMBEROS VOLUNTARIOS DE COLOMBIA HUILA "/>
    <s v="Jorge Restrepo Sanguino "/>
    <s v="Formulación, Actualización y Acompañamiento Normativo y Operativo"/>
    <x v="0"/>
    <x v="1"/>
    <n v="30"/>
    <s v="20213800106012  "/>
    <s v="2021-10-01 20:17:30 "/>
    <n v="20212110029031"/>
    <d v="2021-11-26T00:00:00"/>
    <s v="38 DIAS "/>
    <x v="0"/>
    <m/>
    <d v="2021-11-26T00:00:00"/>
    <s v="PDF"/>
    <s v="SI"/>
    <m/>
    <s v="SE DA RESPUESTA EL DIA 26/11/2021"/>
  </r>
  <r>
    <x v="0"/>
    <x v="1"/>
    <x v="1"/>
    <s v="DELEGACION DEPARTAMENTAL DE HUILA  "/>
    <x v="2"/>
    <x v="1"/>
    <s v="CAC. RECUPERACION DE BIENES PROPIEDAD CUERPOS DE BOMBEROS VOLUNTARIOS DE TARQUI, ELIAS Y SANTA MARIA "/>
    <s v="Jorge Restrepo Sanguino "/>
    <s v="Formulación, Actualización y Acompañamiento Normativo y Operativo"/>
    <x v="0"/>
    <x v="1"/>
    <n v="30"/>
    <s v="20213800106062  "/>
    <s v="2021-10-02 20:08:41 "/>
    <m/>
    <d v="2021-11-26T00:00:00"/>
    <s v="37 DÍAS"/>
    <x v="0"/>
    <s v="SE REALIZO LLAMADA TELEFÓNICA AL DELEGADO DEPARTAMENTAL Y SE LE BRINDO LA ASESORÍA JURÍDICA CORRESPONDIENTES"/>
    <m/>
    <m/>
    <m/>
    <m/>
    <s v="SE LE DA RESPUESTA EL DÍA 26/11/2021"/>
  </r>
  <r>
    <x v="0"/>
    <x v="1"/>
    <x v="1"/>
    <s v="DELEGACION DEPARTAMENTAL DE HUILA  "/>
    <x v="2"/>
    <x v="2"/>
    <s v="CAC. REUBICACION EQUIPO ESPECIAL DE RESCATE VEHICULAR "/>
    <s v="Andrés Fernando Muñoz Cabrera "/>
    <s v="Fortalecimiento Bomberil para la Respuesta"/>
    <x v="0"/>
    <x v="1"/>
    <n v="30"/>
    <s v="20213800106072  "/>
    <s v="2021-10-03 18:59:13 "/>
    <m/>
    <m/>
    <m/>
    <x v="1"/>
    <m/>
    <m/>
    <m/>
    <m/>
    <m/>
    <s v="Al día 26/11/2021 tiene 37días."/>
  </r>
  <r>
    <x v="0"/>
    <x v="2"/>
    <x v="2"/>
    <s v="MINISTERIO DEL INTEROR VICEMINISTERIO DE RELACIONES POLÍTICAS  "/>
    <x v="3"/>
    <x v="1"/>
    <s v="CI. Traslado EXT_S21-00082011-PQRSD-079644-PQR "/>
    <s v="Liz Margaret Álvarez calderon "/>
    <s v="Inpección, Vigilancia y Control"/>
    <x v="0"/>
    <x v="1"/>
    <n v="30"/>
    <s v="20213800106092  "/>
    <s v="2021-10-03 19:20:56 "/>
    <m/>
    <m/>
    <m/>
    <x v="1"/>
    <m/>
    <m/>
    <m/>
    <m/>
    <m/>
    <s v="Al día 26/11/2021 tiene 37 días."/>
  </r>
  <r>
    <x v="0"/>
    <x v="2"/>
    <x v="3"/>
    <s v="ALCALDIA MUNICIPAL DE GALERAS SUCRE  "/>
    <x v="2"/>
    <x v="3"/>
    <s v="CI. Solicitud de copia del Proyecto “Construcción de la estación de bomberos del Municipio de Galeras- Sucre” Radicado número 2017-3320026082 "/>
    <s v="Jonathan Prieto "/>
    <s v="Infraestructura"/>
    <x v="1"/>
    <x v="2"/>
    <n v="20"/>
    <s v="20213800106102  "/>
    <s v="2021-10-03 19:30:53 "/>
    <m/>
    <m/>
    <m/>
    <x v="1"/>
    <m/>
    <m/>
    <m/>
    <m/>
    <m/>
    <s v="Al día 26/11/2021 tiene 37 días."/>
  </r>
  <r>
    <x v="0"/>
    <x v="1"/>
    <x v="4"/>
    <s v="JHONATTAN PINZON  "/>
    <x v="4"/>
    <x v="3"/>
    <s v="CAC. SOLICITUD DE RESPUESTA DE INTERVENCIÓN "/>
    <s v="Camilo Portilla Quelal "/>
    <s v="Formulación, Actualización y Acompañamiento Normativo y Operativo"/>
    <x v="0"/>
    <x v="1"/>
    <n v="30"/>
    <s v="20213800106122  "/>
    <s v="2021-10-03 19:47:40 "/>
    <m/>
    <m/>
    <m/>
    <x v="1"/>
    <m/>
    <m/>
    <m/>
    <m/>
    <m/>
    <s v="Al día 26/11/2021 tiene 37 días."/>
  </r>
  <r>
    <x v="0"/>
    <x v="1"/>
    <x v="5"/>
    <s v="CUERPO DE BOMBEROS VOLUNTARIOS DE LA MERCED - CALDAS  "/>
    <x v="4"/>
    <x v="2"/>
    <s v="CAC. solicitud visita "/>
    <s v="Liz Margaret Álvarez calderon "/>
    <s v="Inpección, Vigilancia y Control"/>
    <x v="0"/>
    <x v="1"/>
    <n v="30"/>
    <s v="20213800106152  "/>
    <s v="2021-10-03 20:14:30 "/>
    <m/>
    <m/>
    <m/>
    <x v="1"/>
    <m/>
    <m/>
    <m/>
    <m/>
    <m/>
    <s v="Al día 26/11/2021 tiene 37 días."/>
  </r>
  <r>
    <x v="0"/>
    <x v="1"/>
    <x v="1"/>
    <s v="ASDEBER NEIVA  "/>
    <x v="4"/>
    <x v="2"/>
    <s v="CAC. ASUNTO DERECHO DE PETICIÓN, PARA SOLICITAR LA INSPECCIÓN, VIGILANCIA Y CONTROL AL CUERPO DE BOMBEROS VOLUNTARIOS DE NEIVA, PARA QUE DEJE DE INTERFERIR EN EL SERVICIO PÚBLICO ESENCIAL DE BOMBEROS EN LA CIUDAD DE NEIVA. "/>
    <s v="Liz Margaret Álvarez calderon "/>
    <s v="Inpección, Vigilancia y Control"/>
    <x v="0"/>
    <x v="1"/>
    <n v="30"/>
    <s v="20213800106172  "/>
    <s v="2021-10-03 20:52:31 "/>
    <m/>
    <m/>
    <m/>
    <x v="1"/>
    <m/>
    <m/>
    <m/>
    <m/>
    <m/>
    <s v="Al día 26/11/2021 tiene 37 días."/>
  </r>
  <r>
    <x v="0"/>
    <x v="1"/>
    <x v="0"/>
    <s v="ALCALDIA MUNICIPAL DE NILO SECRETARIA DE GOBIERNO  "/>
    <x v="2"/>
    <x v="0"/>
    <s v="CAC. REMISION POR COMPETENCIA RADICADO 2021114132 "/>
    <s v="Jorge Restrepo Sanguino "/>
    <s v="Formulación, Actualización y Acompañamiento Normativo y Operativo"/>
    <x v="0"/>
    <x v="1"/>
    <n v="30"/>
    <s v="20213800106212  "/>
    <s v="2021-10-03 21:28:07 "/>
    <n v="20212110028861"/>
    <d v="2021-11-24T00:00:00"/>
    <s v="35 DÍAS"/>
    <x v="0"/>
    <m/>
    <d v="2021-11-24T00:00:00"/>
    <s v="PDF"/>
    <s v="SI"/>
    <m/>
    <s v="SE da respuesta el 24/11/2021 "/>
  </r>
  <r>
    <x v="0"/>
    <x v="1"/>
    <x v="0"/>
    <s v="ALCALDIA MUNICIPAL DE NILO SECRETARIA DE GOBIERNO  "/>
    <x v="2"/>
    <x v="0"/>
    <s v="CAC. REMISION POR COMPENCIA RADICADO 2021115264 "/>
    <s v="Andrea Bibiana Castañeda Durán  "/>
    <s v="Formulación, Actualización y Acompañamiento Normativo y Operativo"/>
    <x v="0"/>
    <x v="1"/>
    <n v="30"/>
    <s v="20213800106222  "/>
    <s v="2021-10-03 21:34:45 "/>
    <n v="20212110026651"/>
    <s v="2/11/2021"/>
    <s v="20 DÍAS"/>
    <x v="2"/>
    <m/>
    <d v="2021-11-02T00:00:00"/>
    <s v="PDF"/>
    <s v="SI"/>
    <m/>
    <s v="se da respuesta el 2/11/2021"/>
  </r>
  <r>
    <x v="0"/>
    <x v="0"/>
    <x v="2"/>
    <s v="Catherine Benavides Guerrero  "/>
    <x v="0"/>
    <x v="3"/>
    <s v="FE. Centralización de Concepto de Bomberos "/>
    <s v="Edgar Alexander Maya Lopez "/>
    <s v="Educación"/>
    <x v="0"/>
    <x v="1"/>
    <n v="30"/>
    <s v="20219000106272  "/>
    <s v="2021-10-04 08:11:35 "/>
    <m/>
    <d v="2021-10-28T00:00:00"/>
    <s v="17 DÍAS"/>
    <x v="2"/>
    <s v="Se da respuesta por correo electrónico se deja evidencia en digital"/>
    <d v="2021-10-28T00:00:00"/>
    <s v="PDF"/>
    <m/>
    <m/>
    <s v="se da respuesta el 28/10/2021"/>
  </r>
  <r>
    <x v="1"/>
    <x v="3"/>
    <x v="6"/>
    <s v="S.T.L  "/>
    <x v="1"/>
    <x v="3"/>
    <s v="RD: SOLICITUD  "/>
    <s v="Jorge Restrepo Sanguino "/>
    <s v="Formulación, Actualización y Acompañamiento Normativo y Operativo"/>
    <x v="0"/>
    <x v="1"/>
    <n v="30"/>
    <s v="20213800106302  "/>
    <s v="2021-10-04 09:35:21 "/>
    <m/>
    <m/>
    <m/>
    <x v="1"/>
    <m/>
    <m/>
    <m/>
    <m/>
    <m/>
    <s v="Al día 26/11/2021 tiene 37 días."/>
  </r>
  <r>
    <x v="1"/>
    <x v="3"/>
    <x v="7"/>
    <s v="DIEGO FERNANDO GUTIERREZ  "/>
    <x v="1"/>
    <x v="0"/>
    <s v="RD: DERECHO DE PETICIÓN INVESTIGACIÓN DISCIPLINARIAS A UNIDAD CUERPO DE BOMBEROS  "/>
    <s v="Camilo Portilla Quelal "/>
    <s v="Formulación, Actualización y Acompañamiento Normativo y Operativo"/>
    <x v="0"/>
    <x v="0"/>
    <n v="30"/>
    <s v="20213800106312  "/>
    <s v="2021-10-04 10:17:24 "/>
    <m/>
    <m/>
    <m/>
    <x v="1"/>
    <m/>
    <m/>
    <m/>
    <m/>
    <m/>
    <s v="Al día 26/11/2021 tiene 37 días."/>
  </r>
  <r>
    <x v="0"/>
    <x v="1"/>
    <x v="3"/>
    <s v="CUERPO DE BOMBEROS VOLUNTARIOS DE SAMPUES  "/>
    <x v="4"/>
    <x v="3"/>
    <s v="CAC. VERIFICACIÓN DE DATOS PARA DOTACIÓN UNIFORMES EN PAGÍNA RUE. "/>
    <s v="Luis Alberto Valencia Pulido"/>
    <s v="Formulación, Actualización y Acompañamiento Normativo y Operativo"/>
    <x v="0"/>
    <x v="0"/>
    <n v="30"/>
    <s v="20213800106402  "/>
    <s v="2021-10-04 12:45:34 "/>
    <m/>
    <d v="2021-10-25T00:00:00"/>
    <m/>
    <x v="2"/>
    <s v="Se dio respuesta a través del correo de Tatiana Herrera el día 25/10/2021"/>
    <m/>
    <m/>
    <m/>
    <m/>
    <s v="NO SE EVIDENCIA DOCUMENTO DE SALIDA "/>
  </r>
  <r>
    <x v="0"/>
    <x v="1"/>
    <x v="1"/>
    <s v="ASDEBER NEIVA  "/>
    <x v="2"/>
    <x v="1"/>
    <s v="CAC. Respuesta Oficial  "/>
    <s v="Liz Margaret Álvarez calderon "/>
    <s v="Inpección, Vigilancia y Control"/>
    <x v="0"/>
    <x v="1"/>
    <n v="30"/>
    <s v="20213800106422  "/>
    <s v="2021-10-04 14:50:13 "/>
    <m/>
    <m/>
    <m/>
    <x v="1"/>
    <m/>
    <m/>
    <m/>
    <m/>
    <m/>
    <s v="Al día 26/11/2021 tiene 36 días."/>
  </r>
  <r>
    <x v="0"/>
    <x v="1"/>
    <x v="8"/>
    <s v="CUERPO DE BOMBEROS VOLUNTARIOS LOS PATIOS "/>
    <x v="4"/>
    <x v="3"/>
    <s v="CAC. petición de informacion "/>
    <s v="Jorge Restrepo Sanguino "/>
    <s v="Formulación, Actualización y Acompañamiento Normativo y Operativo"/>
    <x v="0"/>
    <x v="1"/>
    <n v="30"/>
    <s v="20213800106452  "/>
    <s v="2021-10-04 15:07:41 "/>
    <n v="20212110028871"/>
    <s v="24/11/2021"/>
    <s v="34 DIAS"/>
    <x v="0"/>
    <m/>
    <s v="24/11/2021"/>
    <s v="PDF"/>
    <s v="SI"/>
    <m/>
    <s v="SE DA RESPUESTA EL DIA 24/11/2021"/>
  </r>
  <r>
    <x v="0"/>
    <x v="3"/>
    <x v="0"/>
    <s v="CUERPO DE BOMBEROS VOLUNTARIOS DE SOPO  "/>
    <x v="4"/>
    <x v="1"/>
    <s v="RD. Solicitud ejecución de proyecto para el fortalecimiento del Cuerpo de Bomberos Voluntarios de Sopó, mediante la ejecución de recursos del saldo del Superávit de la Sobretasa Bomberil de la vigencia 2019 "/>
    <s v="Andrés Fernando Muñoz Cabrera "/>
    <s v="Fortalecimiento Bomberil para la Respuesta"/>
    <x v="0"/>
    <x v="1"/>
    <n v="30"/>
    <s v="20213800106462  "/>
    <s v="2021-10-04 15:13:44 "/>
    <m/>
    <m/>
    <m/>
    <x v="1"/>
    <m/>
    <m/>
    <m/>
    <m/>
    <m/>
    <s v="Al día 26/11/2021 tiene 36 días."/>
  </r>
  <r>
    <x v="0"/>
    <x v="1"/>
    <x v="0"/>
    <s v="GRUPO COMERCIAL E INDUSTRIAL VALLEJO DUQUE S.A.S  "/>
    <x v="1"/>
    <x v="1"/>
    <s v="CAC. Consulta "/>
    <s v="Edgar Alexander Maya Lopez "/>
    <s v="Educación"/>
    <x v="0"/>
    <x v="1"/>
    <n v="30"/>
    <s v="20213800106492  "/>
    <s v="2021-10-04 16:11:06 "/>
    <m/>
    <s v="16/11/2021"/>
    <s v="29 DÍAS"/>
    <x v="2"/>
    <s v="SE DA RESPUEDSTA POR CORREO ELECTRONICO "/>
    <m/>
    <s v="PDF"/>
    <s v="SI"/>
    <m/>
    <s v="SE DA RESPUESTA EL DIA 16/11/2021"/>
  </r>
  <r>
    <x v="0"/>
    <x v="2"/>
    <x v="2"/>
    <s v="CONTRALORIA DELEGADA PARA EL SECTOR DE INFRAESTRUTURA CAROLINA SANCHEZ BRAVO  "/>
    <x v="2"/>
    <x v="3"/>
    <s v="CI. Solicitud Información – Proceso Atención Denuncia 2021-208386-82111-D, con Radicado 2021ER0046570 del 19/04/2021. "/>
    <s v="Alvaro Perez "/>
    <s v="Contratación "/>
    <x v="1"/>
    <x v="3"/>
    <n v="5"/>
    <s v="20213800106522  "/>
    <s v="2021-10-04 16:59:41 "/>
    <m/>
    <m/>
    <m/>
    <x v="1"/>
    <m/>
    <m/>
    <m/>
    <m/>
    <m/>
    <s v="Al día 26/11/2021 tiene 36 días."/>
  </r>
  <r>
    <x v="0"/>
    <x v="1"/>
    <x v="9"/>
    <s v="FRANCISCO JAVIER RINCONES MANJARREZ "/>
    <x v="0"/>
    <x v="3"/>
    <s v="CAC. [Smartsupp] New message from javier00261@hotmail.com "/>
    <s v="Jiud Magnoly Gaviria Narvaez "/>
    <s v="COORDINACIÓN OPERATIVA "/>
    <x v="0"/>
    <x v="1"/>
    <n v="30"/>
    <s v="20213800106542  "/>
    <s v="2021-10-04 17:18:18 "/>
    <m/>
    <d v="2021-11-17T00:00:00"/>
    <s v="29 DÍAS"/>
    <x v="2"/>
    <s v="Se da respuesta vía email, soporte en el email de segurosdnbc@gmail.com"/>
    <m/>
    <s v="PDF"/>
    <s v="SI"/>
    <m/>
    <s v="SE DA RESPUESTA 17/11/2021"/>
  </r>
  <r>
    <x v="0"/>
    <x v="1"/>
    <x v="10"/>
    <s v="PROCURADURIA 9 JUDICIAL II ASUNTOS CIVILES CARTAGENA  "/>
    <x v="2"/>
    <x v="3"/>
    <s v="CAC. INFORME TUTELA 2021-00266-00 JGDO 2 C. CTO DE CARTAGENA "/>
    <s v="JORGE EDWIN AMARILLO"/>
    <s v="Contratación "/>
    <x v="1"/>
    <x v="3"/>
    <n v="5"/>
    <s v="20213800106612  "/>
    <s v="2021-10-05 12:25:30 "/>
    <n v="20213800107402"/>
    <m/>
    <s v="6 DÍAS"/>
    <x v="2"/>
    <m/>
    <m/>
    <s v="PDF"/>
    <s v="SI"/>
    <m/>
    <s v="SE DA RESPUESTA EL DIA 11/10/2021"/>
  </r>
  <r>
    <x v="0"/>
    <x v="1"/>
    <x v="11"/>
    <s v="GOBERNACION DE BOYACA  "/>
    <x v="2"/>
    <x v="0"/>
    <s v="CAC. S-2021-001951-GOBDPAC: Solicitud capacidad operativa Cuerpos de Bomberos Voluntarios de Boyacá. "/>
    <s v="Cristian Fernando Salcedo Rueda "/>
    <s v="Inpección, Vigilancia y Control"/>
    <x v="0"/>
    <x v="1"/>
    <n v="30"/>
    <s v="20213800106642  "/>
    <s v="2021-10-05 12:43:55 "/>
    <m/>
    <m/>
    <m/>
    <x v="1"/>
    <m/>
    <m/>
    <m/>
    <m/>
    <m/>
    <s v="Al día 26/11/2021 tiene 36 días."/>
  </r>
  <r>
    <x v="0"/>
    <x v="1"/>
    <x v="11"/>
    <s v="EDGAR DANIEL SAENZ MUNEVAR "/>
    <x v="0"/>
    <x v="0"/>
    <s v="CAC. Comparto Carta Dirección Nacional de Bomberos Colombia con usted "/>
    <s v="Camilo Portilla Quelal "/>
    <s v="Formulación, Actualización y Acompañamiento Normativo y Operativo"/>
    <x v="0"/>
    <x v="0"/>
    <n v="30"/>
    <s v="20213800106792  "/>
    <s v="2021-10-05 16:49:25 "/>
    <m/>
    <m/>
    <m/>
    <x v="1"/>
    <m/>
    <m/>
    <m/>
    <m/>
    <m/>
    <s v="Al día 26/11/2021 tiene 29 días."/>
  </r>
  <r>
    <x v="0"/>
    <x v="1"/>
    <x v="2"/>
    <s v="LAURA MARIA CEBALLOS CASTAÑO "/>
    <x v="0"/>
    <x v="1"/>
    <s v="CAC. Solicitud de revisión a violación de derechos en institución Bomberil "/>
    <s v="Robinson mona"/>
    <s v="Fortalecimiento Bomberil para la Respuesta"/>
    <x v="2"/>
    <x v="0"/>
    <n v="30"/>
    <s v="20213800106962  "/>
    <s v="2021-10-06 14:19:37 "/>
    <n v="20213000026561"/>
    <d v="2021-11-02T00:00:00"/>
    <s v="18 DÍAS"/>
    <x v="2"/>
    <m/>
    <d v="2021-11-02T00:00:00"/>
    <s v="PDF"/>
    <s v="SI"/>
    <m/>
    <s v="SE LE DA RESPUESTA EL DÍA 2/11/2021"/>
  </r>
  <r>
    <x v="0"/>
    <x v="1"/>
    <x v="0"/>
    <s v="JAVIER RAMIREZ FLOREZ "/>
    <x v="0"/>
    <x v="3"/>
    <s v="CAC. SOLICITUD CONCEPTO "/>
    <s v="Jorge Restrepo Sanguino "/>
    <s v="Formulación, Actualización y Acompañamiento Normativo y Operativo"/>
    <x v="0"/>
    <x v="1"/>
    <n v="30"/>
    <s v="20213800106982  "/>
    <s v="2021-10-06 15:02:05 "/>
    <n v="20212110028101"/>
    <d v="2021-11-24T00:00:00"/>
    <s v="32 DÍAS "/>
    <x v="2"/>
    <m/>
    <d v="2021-11-24T00:00:00"/>
    <s v="PDF"/>
    <s v="SI"/>
    <m/>
    <s v="SE DA RESPUESTA EL DÍA 24/11/2021"/>
  </r>
  <r>
    <x v="0"/>
    <x v="1"/>
    <x v="4"/>
    <s v="CONCEJO RESTREPO META  "/>
    <x v="3"/>
    <x v="1"/>
    <s v="CAC. CONSULTA CONCEJO MUNICIPAL DE RESTREPO META "/>
    <s v="Jonathan Prieto "/>
    <s v="Infraestructura"/>
    <x v="1"/>
    <x v="1"/>
    <n v="30"/>
    <s v="20213800106992  "/>
    <s v="2021-10-06 15:12:01 "/>
    <m/>
    <m/>
    <m/>
    <x v="1"/>
    <m/>
    <m/>
    <m/>
    <m/>
    <m/>
    <s v="Al día 26/11/2021 tiene 34 días."/>
  </r>
  <r>
    <x v="0"/>
    <x v="1"/>
    <x v="12"/>
    <s v="BENEMERITO CUERPO DE BOMBEROS VOLUNTARIOS DE LETICIA  "/>
    <x v="4"/>
    <x v="3"/>
    <s v="CAC. SOLICITUD INFORMACION "/>
    <s v="Jorge Restrepo Sanguino "/>
    <s v="Formulación, Actualización y Acompañamiento Normativo y Operativo"/>
    <x v="0"/>
    <x v="1"/>
    <n v="30"/>
    <s v="20213800107042  "/>
    <s v="2021-10-06 15:32:49 "/>
    <n v="20212110028091"/>
    <d v="2021-11-17T00:00:00"/>
    <s v="27 DÍAS"/>
    <x v="2"/>
    <m/>
    <d v="2021-11-17T00:00:00"/>
    <s v="PDF"/>
    <s v="SI"/>
    <m/>
    <s v="SE DA RESPUESTA EL DIA 17/11/2021"/>
  </r>
  <r>
    <x v="0"/>
    <x v="1"/>
    <x v="13"/>
    <s v="CUERPO DE BOMBEROS VOLUNTARIOS DE SAN ANDRES ISLA  "/>
    <x v="4"/>
    <x v="3"/>
    <s v="CAC.SOLICITUD DE INFORMACION "/>
    <s v="Alvaro Perez "/>
    <s v="Contratación "/>
    <x v="1"/>
    <x v="2"/>
    <n v="20"/>
    <s v="20213800107092  "/>
    <s v="2021-10-06 17:37:58 "/>
    <m/>
    <m/>
    <m/>
    <x v="1"/>
    <m/>
    <m/>
    <m/>
    <m/>
    <m/>
    <s v="Al día 26/11/2021 tiene 34 días."/>
  </r>
  <r>
    <x v="0"/>
    <x v="1"/>
    <x v="2"/>
    <s v="COLMEDICOS S.A.S.  "/>
    <x v="1"/>
    <x v="3"/>
    <s v="CAC. Derecho de petición Colmédicos S.A.S "/>
    <s v="Edgar Alexander Maya Lopez "/>
    <s v="Educación"/>
    <x v="0"/>
    <x v="1"/>
    <n v="30"/>
    <s v="20213800107102  "/>
    <s v="2021-10-06 17:55:30 "/>
    <m/>
    <d v="2021-11-16T00:00:00"/>
    <s v="26 DIAS"/>
    <x v="2"/>
    <s v="Se da respuesta por correo electrónico se deja evidencia en digital"/>
    <d v="2021-11-16T00:00:00"/>
    <s v="PDF"/>
    <s v="SI"/>
    <m/>
    <s v="SE DA RESPUESTA POR CORREO ELECTRONICO "/>
  </r>
  <r>
    <x v="0"/>
    <x v="1"/>
    <x v="14"/>
    <s v="ALCALDIA DE BARRANQUILLA  "/>
    <x v="2"/>
    <x v="3"/>
    <s v="CAC. Consulta dotación básica de vestido y calzado para Bomberos (EMAIL CERTIFICADO de correocertificado@barranquilla.gov.co)  "/>
    <s v="Jorge Restrepo Sanguino "/>
    <s v="Formulación, Actualización y Acompañamiento Normativo y Operativo"/>
    <x v="0"/>
    <x v="1"/>
    <n v="30"/>
    <s v="20213800107122  "/>
    <s v="2021-10-06 18:18:34 "/>
    <m/>
    <m/>
    <m/>
    <x v="1"/>
    <m/>
    <m/>
    <m/>
    <m/>
    <m/>
    <s v="Al día 29/11/2021 tiene 36 días."/>
  </r>
  <r>
    <x v="0"/>
    <x v="1"/>
    <x v="14"/>
    <s v="MARVIN RODRIGO PADILLA NIETO "/>
    <x v="0"/>
    <x v="0"/>
    <s v="CAC. Denuncia en contra de la comandante yarledis perez y el presidente de la junta de dignatarios Carlos viloria, del Cuerpo de bomberos voluntarios de Galapa-Atlantico "/>
    <s v="Camilo Portilla Quelal "/>
    <s v="Formulación, Actualización y Acompañamiento Normativo y Operativo"/>
    <x v="0"/>
    <x v="1"/>
    <n v="30"/>
    <s v="20213800107162  "/>
    <s v="2021-10-06 21:56:49 "/>
    <m/>
    <m/>
    <m/>
    <x v="1"/>
    <m/>
    <m/>
    <m/>
    <m/>
    <m/>
    <s v="Al día 29/11/2021 tiene 35 días."/>
  </r>
  <r>
    <x v="0"/>
    <x v="1"/>
    <x v="15"/>
    <s v="ALCALDIA EBEJICO ANTIOQUIA "/>
    <x v="2"/>
    <x v="2"/>
    <s v="CAC.SOLICITUD VISITA DE INSPECCIÓN, VIGILANCIA Y CONTROL "/>
    <s v="Liz Margaret Álvarez calderon "/>
    <s v="Inpección, Vigilancia y Control"/>
    <x v="0"/>
    <x v="1"/>
    <n v="30"/>
    <s v="20213800107172  "/>
    <s v="2021-10-06 22:03:11 "/>
    <m/>
    <m/>
    <m/>
    <x v="1"/>
    <m/>
    <m/>
    <m/>
    <m/>
    <m/>
    <s v="Al día 29/11/2021 tiene 35 días."/>
  </r>
  <r>
    <x v="0"/>
    <x v="1"/>
    <x v="15"/>
    <s v="ALCALDIA GOMEZ PLATA SECRETARIA GENERAL GOBIERNO Y POSTCONFLICTO ANTIOQUIA "/>
    <x v="2"/>
    <x v="1"/>
    <s v="CAC. REMISIÓN OFICIO ENVIADO AL SEÑOR GABRIEL ORTEGA- BOMBEROS GOMEZ PLATA "/>
    <s v="Jorge Restrepo Sanguino "/>
    <s v="Formulación, Actualización y Acompañamiento Normativo y Operativo"/>
    <x v="0"/>
    <x v="1"/>
    <n v="30"/>
    <s v="20213800107182  "/>
    <s v="2021-10-06 22:17:52 "/>
    <n v="20212110028031"/>
    <d v="2021-11-16T00:00:00"/>
    <s v="27 DÍAS"/>
    <x v="2"/>
    <m/>
    <d v="2021-11-16T00:00:00"/>
    <s v="PDF"/>
    <s v="SI"/>
    <m/>
    <s v="SE DA RESPUESTA EL DIA 16/11/2021"/>
  </r>
  <r>
    <x v="0"/>
    <x v="1"/>
    <x v="0"/>
    <s v="CUERPO DE BOMBEROS VOLUNTARIOS DE SIBATE  "/>
    <x v="4"/>
    <x v="1"/>
    <s v="CAC. Oficio grupo de inspección, vigilancia y control  "/>
    <s v="Javier Alberto Coral Meneses "/>
    <s v="Inpección, Vigilancia y Control"/>
    <x v="0"/>
    <x v="2"/>
    <n v="20"/>
    <s v="20213800107262  "/>
    <s v="2021-10-07 14:33:29 "/>
    <n v="20212150027531"/>
    <d v="2021-11-16T00:00:00"/>
    <s v="26 DÍAS"/>
    <x v="2"/>
    <m/>
    <d v="2021-11-16T00:00:00"/>
    <s v="PDF"/>
    <s v="SI"/>
    <m/>
    <s v="SE DA RESPUESTA EL DIA 16/11/2021"/>
  </r>
  <r>
    <x v="0"/>
    <x v="1"/>
    <x v="2"/>
    <s v="JUZGADO 02 PENAL CIRCUITO ADOLESCENTES FUNCION CONTROL CONOCIMIENTO  "/>
    <x v="2"/>
    <x v="3"/>
    <s v="CAC. REQUERIMIENTO INCIDENTE DE DESACATO 2021-00121 "/>
    <s v="Andrea Bibiana Castañeda Durán  "/>
    <s v="Formulación, Actualización y Acompañamiento Normativo y Operativo"/>
    <x v="0"/>
    <x v="3"/>
    <n v="5"/>
    <s v="20213800107282  "/>
    <s v="2021-10-07 14:46:48 "/>
    <n v="20212050096631"/>
    <d v="2021-10-12T00:00:00"/>
    <s v="3 DÍAS"/>
    <x v="2"/>
    <m/>
    <d v="2021-10-12T00:00:00"/>
    <s v="PDF "/>
    <s v="SI"/>
    <m/>
    <s v="SE DA RESPUESTA EL  DÍA 12/10/2021"/>
  </r>
  <r>
    <x v="0"/>
    <x v="1"/>
    <x v="0"/>
    <s v="MIGUEL ANGEL AVILA DIAZ "/>
    <x v="0"/>
    <x v="1"/>
    <s v="CAC.radicacion de proyectos corporacion Prodesarrollo Girardot "/>
    <s v="Jiud Magnoly Gaviria Narvaez "/>
    <s v="COORDINACIÓN OPERATIVA "/>
    <x v="0"/>
    <x v="2"/>
    <n v="20"/>
    <s v="20213800107332  "/>
    <s v="2021-10-07 15:31:25 "/>
    <m/>
    <m/>
    <m/>
    <x v="1"/>
    <m/>
    <m/>
    <m/>
    <m/>
    <m/>
    <s v="Al día 29/11/2021 tiene 34 días."/>
  </r>
  <r>
    <x v="0"/>
    <x v="1"/>
    <x v="0"/>
    <s v="FERNANDO ARELLANO ARELLANO MOSOS "/>
    <x v="0"/>
    <x v="3"/>
    <s v="CAC. solicitud de certificacion laboral "/>
    <s v="Alvaro Perez "/>
    <s v="Contratación "/>
    <x v="1"/>
    <x v="2"/>
    <n v="20"/>
    <s v="20213800107342  "/>
    <s v="2021-10-07 15:36:37 "/>
    <m/>
    <m/>
    <m/>
    <x v="1"/>
    <m/>
    <m/>
    <m/>
    <m/>
    <m/>
    <s v="Al día 29/11/2021 tiene 34 días."/>
  </r>
  <r>
    <x v="0"/>
    <x v="1"/>
    <x v="16"/>
    <s v="ALCALDIA MUNICIPAL PIVIJAY MAGDALENA "/>
    <x v="2"/>
    <x v="3"/>
    <s v="CAC. SOLICITUD DE PETICIÓN E INFORMACIÓN. "/>
    <s v="Javier Alberto Coral Meneses "/>
    <s v="Inpección, Vigilancia y Control"/>
    <x v="0"/>
    <x v="2"/>
    <n v="20"/>
    <s v="20213800107352  "/>
    <s v="2021-10-07 15:40:48 "/>
    <s v=" 20212150025521 "/>
    <d v="2021-11-02T00:00:00"/>
    <s v="16 DÍAS"/>
    <x v="2"/>
    <m/>
    <d v="2021-11-16T00:00:00"/>
    <s v="PDF"/>
    <s v="SI"/>
    <m/>
    <s v="SE DA RESPUESTA EL DÍA16 /11/2021"/>
  </r>
  <r>
    <x v="0"/>
    <x v="1"/>
    <x v="17"/>
    <s v="GOBERNACION DEPARTAMENTAL DEL VALLE DEL CAUCA  "/>
    <x v="2"/>
    <x v="3"/>
    <s v="CAC. Solicitud de información "/>
    <s v="Jiud Magnoly Gaviria Narvaez "/>
    <s v="COORDINACIÓN OPERATIVA "/>
    <x v="0"/>
    <x v="2"/>
    <n v="20"/>
    <s v="20213800107362  "/>
    <s v="2021-10-07 15:48:51 "/>
    <m/>
    <m/>
    <m/>
    <x v="1"/>
    <m/>
    <m/>
    <m/>
    <m/>
    <m/>
    <s v="Al día 29/11/2021 tiene 34 días."/>
  </r>
  <r>
    <x v="0"/>
    <x v="1"/>
    <x v="2"/>
    <s v="MOVISTAR EMPRESAS  "/>
    <x v="1"/>
    <x v="1"/>
    <s v="CAC. Proceso SIE N° 005-2021, radicación de observaciones en situación de indisponibilidad Secop "/>
    <s v="Alvaro Perez "/>
    <s v="Contratación "/>
    <x v="1"/>
    <x v="2"/>
    <n v="20"/>
    <s v="20213800107372  "/>
    <s v="2021-10-07 16:12:51 "/>
    <m/>
    <m/>
    <m/>
    <x v="1"/>
    <m/>
    <m/>
    <m/>
    <m/>
    <m/>
    <s v="Al día 29/11/2021 tiene 33días."/>
  </r>
  <r>
    <x v="0"/>
    <x v="1"/>
    <x v="2"/>
    <s v="UNGRD  "/>
    <x v="3"/>
    <x v="0"/>
    <s v="CAC. OFICIO 2021EE10848-Traslado por competencia – Solicitud de Ayuda Urgente. Radicado UNGRD No. 2021ER02553. (EMAIL CERTIFICADO de correspondencia@gestiondelriesgo.gov.co) "/>
    <s v="Jiud Magnoly Gaviria Narvaez "/>
    <s v="COORDINACIÓN OPERATIVA "/>
    <x v="0"/>
    <x v="1"/>
    <n v="30"/>
    <s v="20213800107412  "/>
    <s v="2021-10-08 16:15:21 "/>
    <m/>
    <m/>
    <m/>
    <x v="1"/>
    <m/>
    <m/>
    <m/>
    <m/>
    <m/>
    <s v="Al día 29/11/2021 tiene 33 días."/>
  </r>
  <r>
    <x v="0"/>
    <x v="2"/>
    <x v="4"/>
    <s v="ALCALDIA MUNICIPAL CUBARRAL META "/>
    <x v="2"/>
    <x v="3"/>
    <s v="CI.SOLICITUD DE INFORMACION "/>
    <s v="Jorge Restrepo Sanguino "/>
    <s v="Formulación, Actualización y Acompañamiento Normativo y Operativo"/>
    <x v="0"/>
    <x v="1"/>
    <n v="30"/>
    <s v="20213800107422  "/>
    <s v="2021-10-08 16:42:29 "/>
    <m/>
    <m/>
    <s v="2 DIAS "/>
    <x v="2"/>
    <s v="SE DIO RESPUESTA MEDIANTE LLAMADA TELEFÓNICA Y CORREO ELECTRÓNICO EL DÍA 10/11/2021"/>
    <m/>
    <m/>
    <m/>
    <m/>
    <s v="NO SE EVIDENCIA NINGUN DOCUMENTO DE SALIDA "/>
  </r>
  <r>
    <x v="0"/>
    <x v="1"/>
    <x v="16"/>
    <s v="TERRITORIO ANCESTRAL DEL PUEBLO ARHUACO  "/>
    <x v="3"/>
    <x v="0"/>
    <s v="CAC. Acompañamiento "/>
    <s v="Jorge Restrepo Sanguino "/>
    <s v="Formulación, Actualización y Acompañamiento Normativo y Operativo"/>
    <x v="0"/>
    <x v="1"/>
    <n v="30"/>
    <s v="20213800107432  "/>
    <s v="2021-10-08 16:51:46 "/>
    <n v="20212110027951"/>
    <m/>
    <m/>
    <x v="1"/>
    <m/>
    <m/>
    <m/>
    <m/>
    <m/>
    <s v="NO SE EVIDENCIA DOCUMENTO DE SALIDA FIRMADO NI ENVIADO"/>
  </r>
  <r>
    <x v="0"/>
    <x v="1"/>
    <x v="18"/>
    <s v="VEEDURIA CIUDADANA LIDERES PARA LA TRANSPARENCIA  "/>
    <x v="2"/>
    <x v="3"/>
    <s v="CAC.RADICACIÓN SOLICITUD DE INFORMACIÓN OFICIO_023_Direcciòn_General_De_Bomberos. "/>
    <s v="Jorge Restrepo Sanguino "/>
    <s v="Formulación, Actualización y Acompañamiento Normativo y Operativo"/>
    <x v="0"/>
    <x v="2"/>
    <n v="20"/>
    <s v="20213800107492  "/>
    <s v="2021-10-08 19:49:49 "/>
    <n v="20212110028731"/>
    <d v="2021-11-25T00:00:00"/>
    <s v="31 DÍAS"/>
    <x v="0"/>
    <m/>
    <d v="2021-11-25T00:00:00"/>
    <s v="PDF"/>
    <s v="SI"/>
    <m/>
    <s v="SE DA RESPUESTA EL DÍA 25/11/2021"/>
  </r>
  <r>
    <x v="0"/>
    <x v="1"/>
    <x v="4"/>
    <s v="CUERPO DE BOMBEROS DE PUERTO LLERAS - META  "/>
    <x v="4"/>
    <x v="1"/>
    <s v="CAC. Solicitud y seguimiento "/>
    <s v="Luis Alberto Valencia Pulido"/>
    <s v="Área Cenrtral de Referencia Bomberil"/>
    <x v="0"/>
    <x v="2"/>
    <n v="20"/>
    <s v="20213800107552  "/>
    <s v="2021-10-08 20:57:56 "/>
    <n v="20212120025751"/>
    <m/>
    <m/>
    <x v="1"/>
    <m/>
    <m/>
    <m/>
    <m/>
    <m/>
    <s v="NO SE EVIDENCIA DOCUMENTO DE SALIDA FIRMADO NI ENVIADO"/>
  </r>
  <r>
    <x v="0"/>
    <x v="1"/>
    <x v="18"/>
    <s v="WILLIAM ROBAYO  "/>
    <x v="0"/>
    <x v="0"/>
    <s v="CAC. solicitud por conciliación de alimentos de menores de edad "/>
    <s v="Jorge Restrepo Sanguino "/>
    <s v="Formulación, Actualización y Acompañamiento Normativo y Operativo"/>
    <x v="0"/>
    <x v="0"/>
    <n v="30"/>
    <s v="20213800107582  "/>
    <s v="2021-10-08 21:25:14 "/>
    <n v="20212110025941"/>
    <d v="2021-11-02T00:00:00"/>
    <s v="15 DÍAS"/>
    <x v="2"/>
    <m/>
    <d v="2021-11-02T00:00:00"/>
    <s v="PDF"/>
    <s v="SI"/>
    <m/>
    <s v="se da respuesta el 2/11/2021"/>
  </r>
  <r>
    <x v="0"/>
    <x v="2"/>
    <x v="18"/>
    <s v="JHON JAIRO PINZON EUGENIO "/>
    <x v="2"/>
    <x v="0"/>
    <s v="CI.DERECHO DE PETICION "/>
    <s v="Camilo Portilla Quelal "/>
    <s v="Formulación, Actualización y Acompañamiento Normativo y Operativo"/>
    <x v="0"/>
    <x v="0"/>
    <n v="30"/>
    <s v="20213800107592  "/>
    <s v="2021-10-08 21:34:41 "/>
    <m/>
    <m/>
    <m/>
    <x v="1"/>
    <m/>
    <m/>
    <m/>
    <m/>
    <m/>
    <s v="Al día 29 /11/2021 tiene 33 días."/>
  </r>
  <r>
    <x v="0"/>
    <x v="1"/>
    <x v="7"/>
    <s v="RICARDO SALAMANCA  "/>
    <x v="1"/>
    <x v="0"/>
    <s v="CAC. respuesta no argumentada "/>
    <s v="Camilo Portilla Quelal "/>
    <s v="Formulación, Actualización y Acompañamiento Normativo y Operativo"/>
    <x v="0"/>
    <x v="1"/>
    <n v="30"/>
    <s v="20211140107612  "/>
    <s v="2021-10-11 10:29:40 "/>
    <m/>
    <m/>
    <m/>
    <x v="1"/>
    <m/>
    <m/>
    <m/>
    <m/>
    <m/>
    <s v="Al día 30/11/2021 tiene 33 días."/>
  </r>
  <r>
    <x v="0"/>
    <x v="2"/>
    <x v="2"/>
    <s v="MINISTERIO DEL INTEROR VICEMINISTERIO DE RELACIONES POLÍTICAS  "/>
    <x v="3"/>
    <x v="2"/>
    <s v="CI. DNBC No. *20212050095621* -Derecho de Petición "/>
    <s v="Andrés Fernando Muñoz Cabrera "/>
    <s v="Fortalecimiento Bomberil para la Respuesta"/>
    <x v="0"/>
    <x v="0"/>
    <n v="30"/>
    <s v="20211140107632  "/>
    <s v="2021-10-11 10:53:19 "/>
    <m/>
    <m/>
    <m/>
    <x v="1"/>
    <m/>
    <m/>
    <m/>
    <m/>
    <m/>
    <s v="Al día 30/11/2021 tiene 33 días."/>
  </r>
  <r>
    <x v="0"/>
    <x v="1"/>
    <x v="0"/>
    <s v="BOMBEROS CHINU  "/>
    <x v="4"/>
    <x v="3"/>
    <s v="CAC. SOLICITUD DE ACALRACION A LA ADMINISTRACION MUNICIPAL SOBRE RESOLUCION INTERNA DEL CUERPO DE BOMBEROS "/>
    <s v="Camilo Portilla Quelal "/>
    <s v="Formulación, Actualización y Acompañamiento Normativo y Operativo"/>
    <x v="0"/>
    <x v="1"/>
    <n v="30"/>
    <s v="20211140107672  "/>
    <s v="2021-10-11 11:38:09 "/>
    <n v="20212110026201"/>
    <d v="2021-11-02T00:00:00"/>
    <s v="15 dias"/>
    <x v="2"/>
    <m/>
    <d v="2021-11-02T00:00:00"/>
    <s v="PDF"/>
    <s v="SI"/>
    <m/>
    <s v="se realiza envio el 2-11-2021"/>
  </r>
  <r>
    <x v="0"/>
    <x v="1"/>
    <x v="0"/>
    <s v="CUERPO DE BOMBEROS VOLUNTARIOS DE ARBELAEZ - CUNDINAMARCA  "/>
    <x v="4"/>
    <x v="3"/>
    <s v="CAC. Solicitud de informacion documentos para presentacion de proyectos cuerpos de bomberos de colombia "/>
    <s v="Jiud Magnoly Gaviria Narvaez "/>
    <s v="COORDINACIÓN OPERATIVA "/>
    <x v="0"/>
    <x v="2"/>
    <n v="20"/>
    <s v="20211140107682  "/>
    <s v="2021-10-11 11:45:41 "/>
    <m/>
    <m/>
    <m/>
    <x v="1"/>
    <m/>
    <m/>
    <m/>
    <m/>
    <m/>
    <s v="Al día 30/11/2021 tiene 32 días."/>
  </r>
  <r>
    <x v="0"/>
    <x v="2"/>
    <x v="2"/>
    <s v="CONTRALORIA GENERAL DE LA NACION VIGILANCIA FISCAL SECTOR INFRAESTRUCTURA  "/>
    <x v="2"/>
    <x v="3"/>
    <s v="CI. Solicitud Información Contraloría General de la República – Atención Denuncia 2021-212026-82111-D "/>
    <s v="Alvaro Perez "/>
    <s v="Contratación "/>
    <x v="0"/>
    <x v="4"/>
    <n v="5"/>
    <s v="20211140107692  "/>
    <s v="2021-10-11 11:57:09 "/>
    <m/>
    <m/>
    <m/>
    <x v="1"/>
    <m/>
    <m/>
    <m/>
    <m/>
    <m/>
    <s v="Al día 30/11/2021 tiene 33 días."/>
  </r>
  <r>
    <x v="0"/>
    <x v="1"/>
    <x v="19"/>
    <s v="VEEDURIA CIUDADANA EN GESTION  "/>
    <x v="1"/>
    <x v="3"/>
    <s v="CAC. SOLICITUD INFORMACION Y COPIAS "/>
    <s v="Jorge Restrepo Sanguino "/>
    <s v="Formulación, Actualización y Acompañamiento Normativo y Operativo"/>
    <x v="0"/>
    <x v="1"/>
    <n v="30"/>
    <s v="20211140107732  "/>
    <s v="2021-10-11 12:31:55 "/>
    <n v="20212110027911"/>
    <d v="2021-11-17T00:00:00"/>
    <s v="4 dias"/>
    <x v="2"/>
    <m/>
    <d v="2021-11-17T00:00:00"/>
    <s v="PDF"/>
    <s v="SI"/>
    <m/>
    <s v="se realiza envio el 17-11-2021"/>
  </r>
  <r>
    <x v="0"/>
    <x v="3"/>
    <x v="20"/>
    <s v="ALCALDIA VALLEDUPAR CESAR "/>
    <x v="2"/>
    <x v="2"/>
    <s v="RD: PROYECTO ESTACIÓN BOMBEROS  "/>
    <s v="Yerky Sneider Garavito Cancelado "/>
    <s v="Infraestructura"/>
    <x v="0"/>
    <x v="1"/>
    <n v="30"/>
    <s v="20211140107742  "/>
    <s v="2021-10-11 13:01:16 "/>
    <m/>
    <m/>
    <m/>
    <x v="1"/>
    <m/>
    <m/>
    <m/>
    <m/>
    <m/>
    <s v="Al día 30/11/2021 tiene 33 días."/>
  </r>
  <r>
    <x v="0"/>
    <x v="1"/>
    <x v="14"/>
    <s v="CUERPO DE BOMBEROS VOLUNTARIOS DE GALAPA - ATLANTICO  "/>
    <x v="4"/>
    <x v="0"/>
    <s v="CAC. Solicitud de asesoría para el proceso de contratación con el municipio y resultado de averiguaciones de la procuraduría delegada "/>
    <s v="Jorge Restrepo Sanguino "/>
    <s v="Formulación, Actualización y Acompañamiento Normativo y Operativo"/>
    <x v="0"/>
    <x v="1"/>
    <n v="30"/>
    <s v="20211140107862  "/>
    <s v="2021-10-11 15:18:31 "/>
    <n v="20212110027891"/>
    <d v="2021-11-17T00:00:00"/>
    <s v="4 dias "/>
    <x v="2"/>
    <m/>
    <d v="2021-11-17T00:00:00"/>
    <s v="PDF"/>
    <s v="si "/>
    <m/>
    <s v="se realiza envio el 17-11-2021"/>
  </r>
  <r>
    <x v="0"/>
    <x v="1"/>
    <x v="17"/>
    <s v="CARLOS MORA  "/>
    <x v="0"/>
    <x v="3"/>
    <s v="CAC. respuesta de la alcaldía Jambalo Cauca a la DNBC convenio bomberos Jambalo Cauca  "/>
    <s v="Jorge Restrepo Sanguino "/>
    <s v="Formulación, Actualización y Acompañamiento Normativo y Operativo"/>
    <x v="0"/>
    <x v="1"/>
    <n v="30"/>
    <s v="20211140107872  "/>
    <s v="2021-10-11 15:23:15 "/>
    <m/>
    <d v="2021-11-10T00:00:00"/>
    <m/>
    <x v="2"/>
    <m/>
    <d v="2021-11-10T00:00:00"/>
    <m/>
    <s v="SI"/>
    <m/>
    <s v="se realizo envio 10/11/2021"/>
  </r>
  <r>
    <x v="0"/>
    <x v="1"/>
    <x v="14"/>
    <s v="ALEXIS ESCOBAR  "/>
    <x v="4"/>
    <x v="3"/>
    <s v="CAC. Denuncia "/>
    <s v="Camilo Portilla Quelal "/>
    <s v="Formulación, Actualización y Acompañamiento Normativo y Operativo"/>
    <x v="0"/>
    <x v="1"/>
    <n v="30"/>
    <s v="20211140107892  "/>
    <s v="2021-10-11 15:50:44 "/>
    <m/>
    <m/>
    <m/>
    <x v="1"/>
    <m/>
    <m/>
    <m/>
    <m/>
    <m/>
    <s v="Al día 30/11/2021 tiene 33 días."/>
  </r>
  <r>
    <x v="0"/>
    <x v="1"/>
    <x v="10"/>
    <s v="CUERPO DE BOMBEROS VOLUNTARIOS MAGANGUE - BOLIVAR  "/>
    <x v="4"/>
    <x v="3"/>
    <s v="CAC. KIT BIOSEGURIDAD.pdf "/>
    <s v="Jiud Magnoly Gaviria Narvaez "/>
    <s v="COORDINACIÓN OPERATIVA "/>
    <x v="0"/>
    <x v="2"/>
    <n v="20"/>
    <s v="20211140107942  "/>
    <s v="2021-10-11 16:46:45 "/>
    <m/>
    <m/>
    <m/>
    <x v="1"/>
    <m/>
    <m/>
    <m/>
    <m/>
    <m/>
    <s v="Al día 30/11/2021 tiene 33 días."/>
  </r>
  <r>
    <x v="0"/>
    <x v="1"/>
    <x v="4"/>
    <s v="CUERPO DE BOMBEROS VOLUNTARIOS DE ACACIAS  "/>
    <x v="4"/>
    <x v="3"/>
    <s v="CAC. SOLICITUD SOAT MAQUINA DE INTERVENCION RAPIDA COMODATO NUMERO 147 DE 2018 "/>
    <s v="Arley Coy "/>
    <s v="GESTIÓN ADMININSTRATIVA "/>
    <x v="0"/>
    <x v="2"/>
    <n v="20"/>
    <s v="20211140108022  "/>
    <s v="2021-10-12 14:02:58 "/>
    <m/>
    <m/>
    <m/>
    <x v="1"/>
    <m/>
    <m/>
    <m/>
    <m/>
    <m/>
    <s v="Al día 30/11/2021 tiene 32 días."/>
  </r>
  <r>
    <x v="0"/>
    <x v="1"/>
    <x v="21"/>
    <s v="CUERPO DE BOMBEROS VOLUNTARIOS DE EL TAMBO - NARIÑO  "/>
    <x v="4"/>
    <x v="2"/>
    <s v="CAC. RECLAMO UNIFORMES DE FATIGA FALTANTES A 11 BOMBEROS EL TAMBO NARIÑO "/>
    <s v="Jiud Magnoly Gaviria Narvaez "/>
    <s v="COORDINACIÓN OPERATIVA "/>
    <x v="0"/>
    <x v="1"/>
    <n v="30"/>
    <s v="20211140108032  "/>
    <s v="2021-10-12 14:06:06 "/>
    <m/>
    <m/>
    <m/>
    <x v="1"/>
    <m/>
    <m/>
    <m/>
    <m/>
    <m/>
    <s v="Al día 30/11/2021 tiene 32 días."/>
  </r>
  <r>
    <x v="0"/>
    <x v="1"/>
    <x v="7"/>
    <s v="VEEDURIA DIGNIDAD EDUCATIVA  "/>
    <x v="0"/>
    <x v="2"/>
    <s v="CAC. Solicitud  "/>
    <s v="Julio Alejandro Chamorro Cabrera  "/>
    <s v="Inpección, Vigilancia y Control"/>
    <x v="0"/>
    <x v="1"/>
    <n v="30"/>
    <s v="20211140108042  "/>
    <s v="2021-10-12 14:14:41 "/>
    <n v="20212000026081"/>
    <d v="2021-11-02T00:00:00"/>
    <s v="13 dias "/>
    <x v="2"/>
    <m/>
    <d v="2021-11-02T00:00:00"/>
    <s v="PDF"/>
    <s v="SI"/>
    <m/>
    <s v="se realiza envio el 2-11-2021"/>
  </r>
  <r>
    <x v="0"/>
    <x v="1"/>
    <x v="11"/>
    <s v="CUERPO DE BOMBEROS VOLUNTARIOS DE CHINAVITA  "/>
    <x v="4"/>
    <x v="2"/>
    <s v="CAC. Solicitud apoyo fortalecimiento Cuerpo de Bomberos Voluntarios de Chinavita "/>
    <s v="Jiud Magnoly Gaviria Narvaez "/>
    <s v="COORDINACIÓN OPERATIVA "/>
    <x v="0"/>
    <x v="1"/>
    <n v="30"/>
    <s v="20211140108162  "/>
    <s v="2021-10-12 16:44:22 "/>
    <m/>
    <m/>
    <m/>
    <x v="1"/>
    <m/>
    <m/>
    <m/>
    <m/>
    <m/>
    <s v="Al día 30/11/2021 tiene 32 días."/>
  </r>
  <r>
    <x v="0"/>
    <x v="3"/>
    <x v="5"/>
    <s v="CUERPO DE BOMBEROS VOLUNTARIOS BELALCAZAR CALDAS  "/>
    <x v="4"/>
    <x v="2"/>
    <s v="RD: PROYECTO INFRAESTRUCTURA "/>
    <s v="Yerky Sneider Garavito Cancelado "/>
    <s v="Infraestructura"/>
    <x v="0"/>
    <x v="1"/>
    <n v="30"/>
    <s v="20211140108182  "/>
    <s v="2021-10-13 11:16:12 "/>
    <m/>
    <m/>
    <m/>
    <x v="1"/>
    <m/>
    <m/>
    <m/>
    <m/>
    <m/>
    <s v="Al día 30/11/2021 tiene 31 días."/>
  </r>
  <r>
    <x v="0"/>
    <x v="1"/>
    <x v="2"/>
    <s v="JUVENAL PEREZ VEGA "/>
    <x v="0"/>
    <x v="3"/>
    <s v="CAC. Solicitud concepto destinación de recursos Sobretasa Bomberil "/>
    <s v="Jorge Restrepo Sanguino "/>
    <s v="Formulación, Actualización y Acompañamiento Normativo y Operativo"/>
    <x v="0"/>
    <x v="5"/>
    <n v="35"/>
    <s v="20211140108192  "/>
    <s v="2021-10-13 12:51:27 "/>
    <n v="20212110026771"/>
    <d v="2021-11-09T00:00:00"/>
    <s v="17 dias "/>
    <x v="2"/>
    <m/>
    <m/>
    <m/>
    <m/>
    <m/>
    <s v="se realiza envio el 9-11-2021"/>
  </r>
  <r>
    <x v="0"/>
    <x v="2"/>
    <x v="2"/>
    <s v="CONTRALORIA DELEGADA PARA EL SECTOR DE INFRAESTRUTURA CAROLINA SANCHEZ BRAVO  "/>
    <x v="2"/>
    <x v="3"/>
    <s v="CI. Reiteración Solicitud Información del Oficio 2021EE0165649 del 01/10/2021 - Proceso Atención Denuncia 2021-208386-82111-D. "/>
    <s v="Alvaro Perez "/>
    <s v="Contratación "/>
    <x v="0"/>
    <x v="4"/>
    <n v="5"/>
    <s v="20211140108232  "/>
    <s v="2021-10-13 13:51:51 "/>
    <m/>
    <m/>
    <m/>
    <x v="1"/>
    <m/>
    <m/>
    <m/>
    <m/>
    <m/>
    <s v="Al día 30/11/2021 tiene 31 días."/>
  </r>
  <r>
    <x v="0"/>
    <x v="1"/>
    <x v="14"/>
    <s v="BOMBEROS VOLUNTARIOS SAN JUAN DE ACOSTA  "/>
    <x v="4"/>
    <x v="3"/>
    <s v="CAC. comodato cuerpo de bomberos voluntarios de juan de acosta "/>
    <s v="Jiud Magnoly Gaviria Narvaez "/>
    <s v="COORDINACIÓN OPERATIVA "/>
    <x v="0"/>
    <x v="1"/>
    <n v="30"/>
    <s v="20211140108242  "/>
    <s v="2021-10-13 14:01:30 "/>
    <m/>
    <m/>
    <m/>
    <x v="1"/>
    <m/>
    <m/>
    <m/>
    <m/>
    <m/>
    <s v="Al día 30/11/2021 tiene 31 días."/>
  </r>
  <r>
    <x v="0"/>
    <x v="1"/>
    <x v="0"/>
    <s v="BOMBEROS VIOTA CUNDINAMARCA "/>
    <x v="4"/>
    <x v="3"/>
    <s v="CAC. petición "/>
    <s v="Jiud Magnoly Gaviria Narvaez "/>
    <s v="COORDINACIÓN OPERATIVA "/>
    <x v="0"/>
    <x v="1"/>
    <n v="30"/>
    <s v="20211140108252  "/>
    <s v="2021-10-13 14:06:23 "/>
    <m/>
    <m/>
    <m/>
    <x v="1"/>
    <m/>
    <m/>
    <m/>
    <m/>
    <m/>
    <s v="Al día 30/11/2021 tiene 31 días."/>
  </r>
  <r>
    <x v="0"/>
    <x v="1"/>
    <x v="22"/>
    <s v="CUERPO DE BOMBEROS OFICIAL DE ARAUCA - ARAUCA  "/>
    <x v="4"/>
    <x v="3"/>
    <s v="CAC. SOLICITUD COPIA SOAT "/>
    <s v="Arley Coy "/>
    <s v="GESTIÓN ADMININSTRATIVA "/>
    <x v="0"/>
    <x v="2"/>
    <n v="20"/>
    <s v="20211140108322  "/>
    <s v="2021-10-13 16:36:04 "/>
    <m/>
    <m/>
    <m/>
    <x v="1"/>
    <m/>
    <m/>
    <m/>
    <m/>
    <m/>
    <s v="Al día 30/11/2021 tiene 31 días."/>
  </r>
  <r>
    <x v="0"/>
    <x v="1"/>
    <x v="2"/>
    <s v="PROMOTORA LA VIDA ES BELLA  "/>
    <x v="0"/>
    <x v="3"/>
    <s v="CAC. REITERACIÓN DERECHO DE PETICIÓN - RADICADO 20213800099572 "/>
    <s v="Camilo Portilla Quelal "/>
    <s v="Formulación, Actualización y Acompañamiento Normativo y Operativo"/>
    <x v="0"/>
    <x v="1"/>
    <n v="30"/>
    <s v="20211140108382  "/>
    <s v="2021-10-13 17:17:30 "/>
    <m/>
    <m/>
    <m/>
    <x v="1"/>
    <m/>
    <m/>
    <m/>
    <m/>
    <m/>
    <s v="Al día 01/12/2021 tiene 32 días."/>
  </r>
  <r>
    <x v="0"/>
    <x v="3"/>
    <x v="2"/>
    <s v="LUZ INES ACEVEDO "/>
    <x v="0"/>
    <x v="0"/>
    <s v="RD: SOLICITUD APOYO JURIDICO "/>
    <s v="Camilo Portilla Quelal "/>
    <s v="Formulación, Actualización y Acompañamiento Normativo y Operativo"/>
    <x v="0"/>
    <x v="1"/>
    <n v="30"/>
    <s v="20211140108392  "/>
    <s v="2021-10-14 09:33:48 "/>
    <m/>
    <m/>
    <m/>
    <x v="1"/>
    <m/>
    <m/>
    <m/>
    <m/>
    <m/>
    <s v="Al día 01/12/2021 tiene 31 días."/>
  </r>
  <r>
    <x v="0"/>
    <x v="1"/>
    <x v="2"/>
    <s v="CONTRALORIA DELAGA PARA INFRAESTRUCTORA  "/>
    <x v="3"/>
    <x v="3"/>
    <s v="CAC. AG8-1-01-AC-DNBC-01 Solicitud Información Contratación, Contable y Presupuestal. "/>
    <s v="Maria del Consuelo Arias Prieto"/>
    <s v="Control Interno"/>
    <x v="0"/>
    <x v="4"/>
    <n v="5"/>
    <s v="20211140108412  "/>
    <s v="2021-10-14 09:57:23 "/>
    <n v="20211150026021"/>
    <s v=" 22/10/2021"/>
    <s v="5 dias "/>
    <x v="2"/>
    <m/>
    <s v=" 22/10/2021"/>
    <s v="5 dias "/>
    <s v="si "/>
    <m/>
    <s v="se realiza envio el 22-10-2021"/>
  </r>
  <r>
    <x v="0"/>
    <x v="1"/>
    <x v="14"/>
    <s v="GOBERNACION ATLANTICO SECRETARIA DEL INTERIOR  "/>
    <x v="3"/>
    <x v="3"/>
    <s v="CAC. Apoyo Con El Despliegue De Actividades De Vigilancia Y Control Preven-tivo De Cara A La Distribución Y Ejecución De Los Recursos Del Fondo De Bomberos Del Atlántico (FONBOMA). "/>
    <s v="Liz Margaret Álvarez calderon "/>
    <s v="Inpección, Vigilancia y Control"/>
    <x v="0"/>
    <x v="1"/>
    <n v="30"/>
    <s v="20211140108452  "/>
    <s v="2021-10-14 12:34:55 "/>
    <m/>
    <m/>
    <m/>
    <x v="1"/>
    <m/>
    <m/>
    <m/>
    <m/>
    <m/>
    <s v="Al día 01/12/2021 tiene 31 días."/>
  </r>
  <r>
    <x v="0"/>
    <x v="1"/>
    <x v="11"/>
    <s v="CUERPO DE BOMBEROS VOLUNTARIOS DE CHINAVITA  "/>
    <x v="4"/>
    <x v="2"/>
    <s v="CAC. Solicitud apoyo fortalecimiento Cuerpo de Bomberos Voluntarios de Chinavita "/>
    <s v="Andrés Fernando Muñoz Cabrera "/>
    <s v="Fortalecimiento Bomberil para la Respuesta"/>
    <x v="0"/>
    <x v="1"/>
    <n v="30"/>
    <s v="20211140108462  "/>
    <s v="2021-10-14 12:41:49 "/>
    <m/>
    <m/>
    <m/>
    <x v="1"/>
    <m/>
    <m/>
    <m/>
    <m/>
    <m/>
    <s v="Al día 01/12/2021 tiene 31 días."/>
  </r>
  <r>
    <x v="0"/>
    <x v="1"/>
    <x v="15"/>
    <s v="CUERPO DE BOMBEROS VOLUNTARIOS DE ARMENIA - ANTIOQUIA  "/>
    <x v="4"/>
    <x v="3"/>
    <s v="CAC. Buenos días carta para Carlos López  "/>
    <s v="Camilo Portilla Quelal "/>
    <s v="Formulación, Actualización y Acompañamiento Normativo y Operativo"/>
    <x v="0"/>
    <x v="1"/>
    <n v="30"/>
    <s v="20211140108472  "/>
    <s v="2021-10-14 12:45:57 "/>
    <m/>
    <m/>
    <m/>
    <x v="1"/>
    <m/>
    <m/>
    <m/>
    <m/>
    <m/>
    <s v="Al día 01/12/2021 tiene 31 días."/>
  </r>
  <r>
    <x v="0"/>
    <x v="1"/>
    <x v="0"/>
    <s v="CUERPO DE BOMBEROS VOLUNTARIOS DE NILO  "/>
    <x v="4"/>
    <x v="0"/>
    <s v="CAC. CONCEPTO JURÍDICO "/>
    <s v="Jorge Restrepo Sanguino "/>
    <s v="Formulación, Actualización y Acompañamiento Normativo y Operativo"/>
    <x v="0"/>
    <x v="1"/>
    <n v="30"/>
    <s v="20211140108482  "/>
    <s v="2021-10-14 12:51:47 "/>
    <m/>
    <m/>
    <m/>
    <x v="1"/>
    <m/>
    <m/>
    <m/>
    <m/>
    <m/>
    <s v="Al día 01/12/2021 tiene 31 días."/>
  </r>
  <r>
    <x v="0"/>
    <x v="1"/>
    <x v="7"/>
    <s v="CUERPO DE BOMBEROS VOLUNTARIOS DE LERIDA - TOLIMA  "/>
    <x v="4"/>
    <x v="3"/>
    <s v="CAC. AUTO DE TRAMITE "/>
    <s v="Camilo Portilla Quelal "/>
    <s v="Formulación, Actualización y Acompañamiento Normativo y Operativo"/>
    <x v="0"/>
    <x v="1"/>
    <n v="30"/>
    <s v="20211140108522  "/>
    <s v="2021-10-14 14:58:45 "/>
    <m/>
    <m/>
    <m/>
    <x v="1"/>
    <m/>
    <m/>
    <m/>
    <m/>
    <m/>
    <s v="Al día 01/12/2021 tiene 31 días."/>
  </r>
  <r>
    <x v="0"/>
    <x v="2"/>
    <x v="11"/>
    <s v="CUERPO DE BOMBEROS VOLUNTARIOS DE VILLA DE LEYVA  "/>
    <x v="4"/>
    <x v="4"/>
    <s v="CI. Traslado de denuncia a Tribunal Disciplinario – Requerimiento "/>
    <s v="Camilo Portilla Quelal "/>
    <s v="Formulación, Actualización y Acompañamiento Normativo y Operativo"/>
    <x v="0"/>
    <x v="1"/>
    <n v="30"/>
    <s v="20211140108542  "/>
    <s v="2021-10-14 16:11:44 "/>
    <m/>
    <m/>
    <m/>
    <x v="1"/>
    <m/>
    <m/>
    <m/>
    <m/>
    <m/>
    <s v="Al día 01/12/2021 tiene 31 días."/>
  </r>
  <r>
    <x v="0"/>
    <x v="1"/>
    <x v="17"/>
    <s v="CARLOS MORA  "/>
    <x v="4"/>
    <x v="2"/>
    <s v="CAC. consulta "/>
    <s v="Jorge Restrepo Sanguino "/>
    <s v="Formulación, Actualización y Acompañamiento Normativo y Operativo"/>
    <x v="0"/>
    <x v="1"/>
    <n v="30"/>
    <s v="20211140108552  "/>
    <s v="2021-10-14 16:14:16 "/>
    <n v="20212110026751"/>
    <d v="2021-11-02T00:00:00"/>
    <n v="11"/>
    <x v="2"/>
    <m/>
    <d v="2021-11-02T00:00:00"/>
    <s v="PDF"/>
    <s v="SI"/>
    <m/>
    <m/>
  </r>
  <r>
    <x v="0"/>
    <x v="1"/>
    <x v="15"/>
    <s v="ALCALDIA DE ARMENIA ANTIOQUIA  "/>
    <x v="3"/>
    <x v="3"/>
    <s v="CAC. SOLICITUD DE INFORMACIÓN- DESTINACIÓN RECURSOS SOBRETASA BOMBERIL. "/>
    <s v="Camilo Portilla Quelal "/>
    <s v="Formulación, Actualización y Acompañamiento Normativo y Operativo"/>
    <x v="0"/>
    <x v="1"/>
    <n v="30"/>
    <s v="20211140108592  "/>
    <s v="2021-10-15 08:59:53 "/>
    <m/>
    <m/>
    <m/>
    <x v="1"/>
    <m/>
    <m/>
    <m/>
    <m/>
    <m/>
    <s v="Al día 01/12/2021 tiene 31 días."/>
  </r>
  <r>
    <x v="0"/>
    <x v="1"/>
    <x v="0"/>
    <s v="CUERPO DE BOMBEROS VOLUNTARIOS DE NILO  "/>
    <x v="4"/>
    <x v="2"/>
    <s v="CAC. APOYO JURÍDICO PROCURADURIA. "/>
    <s v="Jorge Restrepo Sanguino "/>
    <s v="Formulación, Actualización y Acompañamiento Normativo y Operativo"/>
    <x v="0"/>
    <x v="1"/>
    <n v="30"/>
    <s v="20211140108612  "/>
    <s v="2021-10-15 11:09:19 "/>
    <n v="20212110027461"/>
    <d v="2021-11-09T00:00:00"/>
    <s v="17 dias "/>
    <x v="2"/>
    <m/>
    <d v="2021-11-09T00:00:00"/>
    <s v="PDF"/>
    <s v="SI"/>
    <m/>
    <s v="se realiza envio el 9-11-2021"/>
  </r>
  <r>
    <x v="0"/>
    <x v="1"/>
    <x v="9"/>
    <s v="FRANCISCO RINCONES MANJARRES "/>
    <x v="4"/>
    <x v="3"/>
    <s v="CAC. Inquietud Seguros. "/>
    <s v="Jiud Magnoly Gaviria Narvaez "/>
    <s v="COORDINACIÓN OPERATIVA "/>
    <x v="0"/>
    <x v="2"/>
    <n v="20"/>
    <s v="20211140108622  "/>
    <s v="2021-10-15 12:15:44 "/>
    <m/>
    <m/>
    <s v="10 dias "/>
    <x v="2"/>
    <s v="Se brindo respuesta mediante email el día 3 de noviembre, soporte en email de segurosdnbc@gmail.com"/>
    <d v="2021-11-03T00:00:00"/>
    <m/>
    <m/>
    <m/>
    <s v="se realiza envio el 3-11-2021"/>
  </r>
  <r>
    <x v="0"/>
    <x v="1"/>
    <x v="15"/>
    <s v="CUERPO DE BOMBEROS VOLUNTARIOS DE SAN JUAN DE URABA  "/>
    <x v="4"/>
    <x v="2"/>
    <s v="CAC. Remisión de Proyecto a postulación para la suscripción del convenio de cofinanciación para la construcción de las Estaciones de Bomberos. "/>
    <s v="Yerky Sneider Garavito Cancelado "/>
    <s v="Infraestructura"/>
    <x v="0"/>
    <x v="2"/>
    <n v="30"/>
    <s v="20211140108672  "/>
    <s v="2021-10-15 16:41:16 "/>
    <m/>
    <m/>
    <m/>
    <x v="1"/>
    <m/>
    <m/>
    <m/>
    <m/>
    <m/>
    <s v="Al día 01/12/2021 tiene 30 días."/>
  </r>
  <r>
    <x v="0"/>
    <x v="1"/>
    <x v="10"/>
    <s v="CUERPO DE BOMBEROS VOLUNTARIOS DE CLEMENCIA BOLIVAR  "/>
    <x v="4"/>
    <x v="0"/>
    <s v="CAC. Suspensión del Servicio de Bomberos en el Municipio de Clemencia Bolívar. "/>
    <s v="Jorge Restrepo Sanguino "/>
    <s v="Formulación, Actualización y Acompañamiento Normativo y Operativo"/>
    <x v="0"/>
    <x v="2"/>
    <n v="30"/>
    <s v="20211140108682  "/>
    <s v="2021-10-15 16:47:26 "/>
    <n v="20212110026731"/>
    <d v="2021-11-02T00:00:00"/>
    <s v="9 DIAS "/>
    <x v="2"/>
    <m/>
    <d v="2021-11-02T00:00:00"/>
    <s v="PDF"/>
    <s v="SI"/>
    <m/>
    <s v="se realiza envio el 2-11-2021"/>
  </r>
  <r>
    <x v="0"/>
    <x v="1"/>
    <x v="11"/>
    <s v="CUERPO DE BOMBEROS VOLUNTARIOS DE DUITAMA  "/>
    <x v="4"/>
    <x v="0"/>
    <s v="CAC. Solicitud. "/>
    <s v="Jorge Restrepo Sanguino "/>
    <s v="Formulación, Actualización y Acompañamiento Normativo y Operativo"/>
    <x v="0"/>
    <x v="5"/>
    <n v="35"/>
    <s v="20211140108702  "/>
    <s v="2021-10-19 11:50:32 "/>
    <n v="20212110026721"/>
    <d v="2021-11-02T00:00:00"/>
    <s v="9 DIAS "/>
    <x v="2"/>
    <m/>
    <d v="2021-11-02T00:00:00"/>
    <s v="PDF"/>
    <s v="SI"/>
    <m/>
    <s v="se realiza envio el 2-11-2021"/>
  </r>
  <r>
    <x v="0"/>
    <x v="1"/>
    <x v="16"/>
    <s v="CUERPO DE BOMBEROS VOLUNTARIOS DE NUEVA GRANADA - MAGDALENA  "/>
    <x v="4"/>
    <x v="3"/>
    <s v="CAC. SOLICITUD ASESORIAS SOBRE INHABILIDADES. "/>
    <s v="Andrea Bibiana Castañeda Durán  "/>
    <s v="Formulación, Actualización y Acompañamiento Normativo y Operativo"/>
    <x v="0"/>
    <x v="2"/>
    <n v="30"/>
    <s v="20211140108742  "/>
    <s v="2021-10-19 12:42:22 "/>
    <m/>
    <m/>
    <m/>
    <x v="3"/>
    <m/>
    <m/>
    <m/>
    <m/>
    <m/>
    <s v="Al día 01/11/2021 tiene 29 días."/>
  </r>
  <r>
    <x v="0"/>
    <x v="1"/>
    <x v="14"/>
    <s v="MARVIN RODRIGO PADILLA NIETO "/>
    <x v="0"/>
    <x v="4"/>
    <s v="CAC. Queja. "/>
    <s v="Camilo Portilla Quelal "/>
    <s v="Formulación, Actualización y Acompañamiento Normativo y Operativo"/>
    <x v="0"/>
    <x v="2"/>
    <n v="30"/>
    <s v="20211140108832  "/>
    <s v="2021-10-19 14:53:31 "/>
    <m/>
    <m/>
    <m/>
    <x v="3"/>
    <m/>
    <m/>
    <m/>
    <m/>
    <m/>
    <s v="Al día 01/11/2021 tiene 29 días."/>
  </r>
  <r>
    <x v="0"/>
    <x v="1"/>
    <x v="7"/>
    <s v="JOSE ANTONIO SABOGAL ZAMORA "/>
    <x v="4"/>
    <x v="3"/>
    <s v="CAC. Renuncia por persecución y malos manejos en el Cuerpo de Bomberos Voluntarios Guamo. "/>
    <s v="Liz Margaret Álvarez calderon "/>
    <s v="Inpección, Vigilancia y Control"/>
    <x v="0"/>
    <x v="2"/>
    <n v="30"/>
    <s v="20211140108852  "/>
    <s v="2021-10-19 15:02:20 "/>
    <m/>
    <m/>
    <m/>
    <x v="3"/>
    <s v="Para darle traslado al tribunal disciplinario del CBV y con copia al delegado"/>
    <m/>
    <m/>
    <m/>
    <m/>
    <s v="Al día 01/11/2021 tiene 29 días."/>
  </r>
  <r>
    <x v="0"/>
    <x v="1"/>
    <x v="2"/>
    <s v="CONTRALORIA DELAGA PARA INFRAESTRUCTORA  "/>
    <x v="3"/>
    <x v="3"/>
    <s v="CAC. AG8-1-02-AC-DNBC-02 Solicitud Datos Personales. "/>
    <s v="Maria del Consuelo Arias Prieto"/>
    <s v="Control Interno"/>
    <x v="0"/>
    <x v="4"/>
    <n v="5"/>
    <s v="20211140108882  "/>
    <s v="2021-10-19 15:23:04 "/>
    <n v="20211150025961"/>
    <d v="2021-10-22T00:00:00"/>
    <n v="1"/>
    <x v="2"/>
    <m/>
    <d v="2021-10-22T00:00:00"/>
    <s v="PDF"/>
    <s v="SI"/>
    <m/>
    <m/>
  </r>
  <r>
    <x v="0"/>
    <x v="1"/>
    <x v="11"/>
    <s v="CUERPO DE BOMBEROS VOLUNTARIOS DE TUTA  "/>
    <x v="4"/>
    <x v="3"/>
    <s v="CAC: derecho de peticion "/>
    <s v="Maicol Villarreal Ospina"/>
    <s v="Educación"/>
    <x v="0"/>
    <x v="1"/>
    <n v="30"/>
    <s v="20211140108922  "/>
    <s v="2021-10-19 15:39:58 "/>
    <s v="20212140027651 "/>
    <d v="2021-11-10T00:00:00"/>
    <s v="14 dias "/>
    <x v="2"/>
    <m/>
    <d v="2021-11-10T00:00:00"/>
    <s v="PDF"/>
    <s v="SI"/>
    <m/>
    <s v="se realiza envio el 10-11-2021"/>
  </r>
  <r>
    <x v="0"/>
    <x v="1"/>
    <x v="19"/>
    <s v="VEEDURIA CIUDADANA VIGIAS DEL CAFE  "/>
    <x v="1"/>
    <x v="3"/>
    <s v="CAC. SOLICITUD INFORME VISITA BOMBEROS MONIQUIRA. "/>
    <s v="Cristian Fernando Salcedo Rueda "/>
    <s v="Inpección, Vigilancia y Control"/>
    <x v="0"/>
    <x v="1"/>
    <n v="30"/>
    <s v="20211140108972  "/>
    <s v="2021-10-19 16:05:36 "/>
    <m/>
    <m/>
    <m/>
    <x v="3"/>
    <s v="Para proyectar respuesta Indicando que este informe está en proceso y que en la segunda quincena de Noviembre se les enviará"/>
    <m/>
    <m/>
    <m/>
    <m/>
    <s v="Al día 01/12/2021 tiene  28 días."/>
  </r>
  <r>
    <x v="0"/>
    <x v="1"/>
    <x v="17"/>
    <s v="CUERPO DE BOMBEROS VOLUNTARIOS DE CALOTO - CAUCA  "/>
    <x v="4"/>
    <x v="3"/>
    <s v="CAC. ENVIO PROYECTO CONTRUCCION SEDE BOMBEROS CALOTO.  "/>
    <s v="Yerky Sneider Garavito Cancelado "/>
    <s v="Infraestructura"/>
    <x v="0"/>
    <x v="1"/>
    <n v="30"/>
    <s v="20211140108982  "/>
    <s v="2021-10-19 16:21:40 "/>
    <m/>
    <m/>
    <m/>
    <x v="3"/>
    <m/>
    <m/>
    <m/>
    <m/>
    <m/>
    <s v="Al día 01/11/2021 tiene  28 días."/>
  </r>
  <r>
    <x v="0"/>
    <x v="1"/>
    <x v="2"/>
    <s v="SEMINARIO MAYOR TEOLOGICO SAN STEBAN  "/>
    <x v="0"/>
    <x v="3"/>
    <s v="CAC. Tema Eclesiástico - Interreligioso. "/>
    <s v="Edgar Alexander Maya Lopez "/>
    <s v="Educación"/>
    <x v="0"/>
    <x v="2"/>
    <n v="20"/>
    <s v="20211140108992  "/>
    <s v="2021-10-19 16:29:46 "/>
    <m/>
    <m/>
    <m/>
    <x v="3"/>
    <s v="Se da respuesta por correo electrónico, se deja evidencia en digital"/>
    <m/>
    <m/>
    <m/>
    <m/>
    <s v="Al día 01/12/2021 tiene  28 días."/>
  </r>
  <r>
    <x v="0"/>
    <x v="1"/>
    <x v="10"/>
    <s v="CUERPO DE BOMBEROS VOLUNTARIOS DE CLEMENCIA BOLIVAR  "/>
    <x v="4"/>
    <x v="2"/>
    <s v="CAC. Suspensión del Servicio de Bomberos en el Municipio de Clemencia Bolívar. "/>
    <s v="Jorge Restrepo Sanguino "/>
    <s v="Formulación, Actualización y Acompañamiento Normativo y Operativo"/>
    <x v="0"/>
    <x v="1"/>
    <n v="30"/>
    <s v="20211140109012  "/>
    <s v="2021-10-19 16:33:56 "/>
    <n v="20212110026001"/>
    <m/>
    <m/>
    <x v="3"/>
    <m/>
    <m/>
    <m/>
    <m/>
    <m/>
    <s v="Al día 01/12/2021 tiene 28 días, a la fecha no se evidencia ningun documento firmado "/>
  </r>
  <r>
    <x v="0"/>
    <x v="1"/>
    <x v="2"/>
    <s v="CORPORACION MERITO PARA EL EMPLEO PUBLICO  "/>
    <x v="0"/>
    <x v="3"/>
    <s v="CAC. DERECHO DE PETICIÓN (INSISTENCIA). "/>
    <s v="MARYOLY DIAZ"/>
    <s v="GESTIÓN TALENTO HUMANO "/>
    <x v="0"/>
    <x v="1"/>
    <n v="30"/>
    <s v="20211140109102  "/>
    <s v="2021-10-20 09:31:46 "/>
    <n v="20213100027901"/>
    <s v="09/11/2021."/>
    <s v="12 dias "/>
    <x v="2"/>
    <m/>
    <m/>
    <m/>
    <m/>
    <m/>
    <s v="se realiza envio el 02-11-2021"/>
  </r>
  <r>
    <x v="0"/>
    <x v="1"/>
    <x v="3"/>
    <s v="YURANIS GOMEZ  "/>
    <x v="0"/>
    <x v="0"/>
    <s v="CAC. Undeliverable: Queja. "/>
    <s v="Jorge Restrepo Sanguino "/>
    <s v="Formulación, Actualización y Acompañamiento Normativo y Operativo"/>
    <x v="0"/>
    <x v="1"/>
    <n v="30"/>
    <s v="20211140109142  "/>
    <s v="2021-10-20 09:42:33 "/>
    <n v="20212110025991"/>
    <s v=" 02/11/2021"/>
    <s v="7 dias "/>
    <x v="2"/>
    <m/>
    <m/>
    <m/>
    <m/>
    <m/>
    <s v="se realiza envio el 09-11-2022"/>
  </r>
  <r>
    <x v="0"/>
    <x v="1"/>
    <x v="16"/>
    <s v="CUERPO DE BOMBEROS VOLUNTARIOS DE NUEVA GRANADA - MAGDALENA  "/>
    <x v="4"/>
    <x v="2"/>
    <s v="CAC. EXPEDICION DE CUMPLIMIENTO EXPEDIDO POR LA DNBC. "/>
    <s v="Cristian Fernando Salcedo Rueda "/>
    <s v="Inpección, Vigilancia y Control"/>
    <x v="0"/>
    <x v="1"/>
    <n v="30"/>
    <s v="20211140109182  "/>
    <s v="2021-10-20 11:49:18 "/>
    <m/>
    <m/>
    <m/>
    <x v="3"/>
    <m/>
    <m/>
    <m/>
    <m/>
    <m/>
    <s v="Al día 01/12/2021 tiene 28 días."/>
  </r>
  <r>
    <x v="0"/>
    <x v="2"/>
    <x v="14"/>
    <s v="JUZGADO 01 PROMISCUO MUNICIPAL PUERTO COLOMBIA  "/>
    <x v="3"/>
    <x v="0"/>
    <s v="CI. RAD 2021-00741 AUTO VINCULA EN ACCION DE TUTELA. "/>
    <s v="Jorge Restrepo Sanguino "/>
    <s v="Formulación, Actualización y Acompañamiento Normativo y Operativo"/>
    <x v="0"/>
    <x v="3"/>
    <n v="10"/>
    <s v="20211140109202  "/>
    <s v="2021-10-20 14:10:35 "/>
    <n v="20212110025921"/>
    <s v=" 21/10/2021"/>
    <s v="1 dia"/>
    <x v="2"/>
    <m/>
    <s v=" 21/10/2021"/>
    <s v="PDF"/>
    <s v="SI"/>
    <m/>
    <s v="se realiza envio e21-10-2021"/>
  </r>
  <r>
    <x v="0"/>
    <x v="2"/>
    <x v="8"/>
    <s v="JUZGADO 07 PENAL CIRCUITO - N. DE SANTANDER - CUCUTA  "/>
    <x v="3"/>
    <x v="4"/>
    <s v="CI. NOTIFICACIÓN AUTO ADMISORIO TUTELA SEGUNDA INSTANCIA 2021-00361 SHAMIR EDUARDO SANTOS FLÓREZ COMO APODERADO DE NÉSTOR JULIO DUARTE CHINCHILLA VS CUERPO DE BOMBEROS VOLUNTARIOS DE CÚCUTA, VINCULADOS DIRECCIÓN NACIONAL DE BOMBEROS DE COLOMBIA Y SECRETAR "/>
    <s v="Camilo Portilla Quelal "/>
    <s v="Formulación, Actualización y Acompañamiento Normativo y Operativo"/>
    <x v="0"/>
    <x v="3"/>
    <n v="5"/>
    <s v="20211140109262  "/>
    <s v="2021-10-20 15:00:56 "/>
    <m/>
    <m/>
    <m/>
    <x v="1"/>
    <m/>
    <m/>
    <m/>
    <m/>
    <m/>
    <s v="Al día 24/11/2021 tiene 23 días."/>
  </r>
  <r>
    <x v="1"/>
    <x v="3"/>
    <x v="8"/>
    <s v="YORMAN SUAREZ HORMAZA CONCEJAL DE CHITAGA  "/>
    <x v="2"/>
    <x v="0"/>
    <s v="RD. Solicitud creación Cuerpo de Bomberos. "/>
    <s v="Jorge Restrepo Sanguino "/>
    <s v="Formulación, Actualización y Acompañamiento Normativo y Operativo"/>
    <x v="0"/>
    <x v="1"/>
    <n v="30"/>
    <s v="20211140109462  "/>
    <s v="2021-10-21 10:43:30 "/>
    <n v="20212110027811"/>
    <d v="2021-11-17T00:00:00"/>
    <n v="17"/>
    <x v="2"/>
    <m/>
    <d v="2021-11-17T00:00:00"/>
    <s v="PDF"/>
    <s v="SI"/>
    <s v="N/A"/>
    <m/>
  </r>
  <r>
    <x v="1"/>
    <x v="3"/>
    <x v="23"/>
    <s v="ALCALDIA MUNICIPAL CACOTA NORTE DE SANTANDER "/>
    <x v="2"/>
    <x v="0"/>
    <s v="RD. Solicitud creación Cuerpo de Bomberos. "/>
    <s v="Jorge Restrepo Sanguino "/>
    <s v="Formulación, Actualización y Acompañamiento Normativo y Operativo"/>
    <x v="0"/>
    <x v="1"/>
    <n v="30"/>
    <s v="20211140109472  "/>
    <s v="2021-10-21 10:46:32 "/>
    <n v="20212110027781"/>
    <d v="2021-11-17T00:00:00"/>
    <n v="17"/>
    <x v="2"/>
    <m/>
    <d v="2021-11-17T00:00:00"/>
    <s v="PDF"/>
    <s v="SI"/>
    <s v="N/A"/>
    <m/>
  </r>
  <r>
    <x v="0"/>
    <x v="1"/>
    <x v="11"/>
    <s v="SISBEN CERINZA BOYACÁ  "/>
    <x v="2"/>
    <x v="3"/>
    <s v="CAC. SOLICITUD INFORMACION. "/>
    <s v="Luis Alberto Valencia Pulido"/>
    <s v="COORDINACIÓN OPERATIVA "/>
    <x v="0"/>
    <x v="2"/>
    <n v="20"/>
    <s v="20211140109502  "/>
    <s v="2021-10-21 11:15:31 "/>
    <n v="20212120028221"/>
    <d v="2021-11-17T00:00:00"/>
    <n v="19"/>
    <x v="2"/>
    <m/>
    <d v="2021-11-17T00:00:00"/>
    <s v="PDF"/>
    <s v="SI"/>
    <s v="N/A"/>
    <s v="Al momento de archivar no especifican el número de radicado."/>
  </r>
  <r>
    <x v="0"/>
    <x v="1"/>
    <x v="15"/>
    <s v="CUERPO DE BOMBEROS VOLUNTARIOS DE SAN JUAN DE URABA  "/>
    <x v="4"/>
    <x v="3"/>
    <s v="RD: solicitud de certificación - San Juan de Urabá / Antioquia "/>
    <s v="Luis Alberto Valencia Pulido"/>
    <s v="COORDINACIÓN OPERATIVA "/>
    <x v="0"/>
    <x v="2"/>
    <n v="20"/>
    <s v="20211140109592  "/>
    <s v="2021-10-21 15:21:24 "/>
    <m/>
    <m/>
    <m/>
    <x v="1"/>
    <m/>
    <m/>
    <m/>
    <m/>
    <m/>
    <s v="Al día 24/11/2021 tiene 24 días."/>
  </r>
  <r>
    <x v="0"/>
    <x v="1"/>
    <x v="17"/>
    <s v="ALCALDIA SILVIA CAUCA "/>
    <x v="2"/>
    <x v="5"/>
    <s v="CAC: Solicitud concepto Sobretasa Bomberil respecto al Impuesto de Industria y Comercio. "/>
    <s v="Andrea Bibiana Castañeda Durán  "/>
    <s v="Formulación, Actualización y Acompañamiento Normativo y Operativo"/>
    <x v="0"/>
    <x v="1"/>
    <n v="30"/>
    <s v="20211140109612  "/>
    <s v="2021-10-21 15:34:17 "/>
    <n v="20212110026951"/>
    <d v="2021-11-09T00:00:00"/>
    <n v="12"/>
    <x v="2"/>
    <m/>
    <d v="2021-11-09T00:00:00"/>
    <s v="PDF"/>
    <s v="SI"/>
    <s v="N/A"/>
    <s v="Al día 19/11/2021 tiene  días."/>
  </r>
  <r>
    <x v="0"/>
    <x v="1"/>
    <x v="18"/>
    <s v="JUAN CARLOS CASTRO HERNANDEZ  "/>
    <x v="0"/>
    <x v="3"/>
    <s v="CAC: Solicitud "/>
    <s v="Luis Alberto Valencia Pulido"/>
    <s v="Fortalecimiento Bomberil para la Respuesta"/>
    <x v="0"/>
    <x v="1"/>
    <n v="30"/>
    <s v="20211140109672  "/>
    <s v="2021-10-21 16:23:17 "/>
    <m/>
    <d v="2021-11-09T00:00:00"/>
    <n v="13"/>
    <x v="2"/>
    <s v="Anotación ORFEO: Se dio respuesta por correo el día 09/11/2021."/>
    <m/>
    <m/>
    <m/>
    <m/>
    <s v="No se aclara el número de radicado de envio, no existe ninguna trazabilidad."/>
  </r>
  <r>
    <x v="0"/>
    <x v="1"/>
    <x v="0"/>
    <s v="ABOGADOSESPECIALIZADOS2001@GMAIL.COM ARGEMIRO HECHAVARRIA  "/>
    <x v="4"/>
    <x v="0"/>
    <s v="CAC: RESPUESTA a la solicitud de investigación disciplinaria contra subcomandante del cuerpo de bomberos de Facatativá- Cundinamarca. "/>
    <s v="Jorge Restrepo Sanguino "/>
    <s v="Formulación, Actualización y Acompañamiento Normativo y Operativo"/>
    <x v="0"/>
    <x v="1"/>
    <n v="30"/>
    <s v="20211140109712  "/>
    <s v="2021-10-21 16:31:55 "/>
    <n v="20212110027771"/>
    <d v="2021-11-17T00:00:00"/>
    <s v="14 DIAS "/>
    <x v="2"/>
    <s v="SE DIO RESPUESTA MEDIANTE OFICIO N° 20212110027771 EL 17/11/2021"/>
    <m/>
    <m/>
    <m/>
    <m/>
    <s v="Se envio 17/11/2021"/>
  </r>
  <r>
    <x v="0"/>
    <x v="1"/>
    <x v="0"/>
    <s v="CUERPO DE BOMBEROS VOLUNTARIOS DE CHIPAQUE - CUNDINAMARCA  "/>
    <x v="4"/>
    <x v="0"/>
    <s v="CAC: INFORMACIÓN "/>
    <s v="Camilo Portilla Quelal "/>
    <s v="Formulación, Actualización y Acompañamiento Normativo y Operativo"/>
    <x v="0"/>
    <x v="1"/>
    <n v="30"/>
    <s v="20211140109852  "/>
    <s v="2021-10-22 11:11:06 "/>
    <s v="20211140109852  "/>
    <m/>
    <m/>
    <x v="3"/>
    <m/>
    <m/>
    <m/>
    <m/>
    <m/>
    <s v="Al día 06/12/2021 tiene 30 días."/>
  </r>
  <r>
    <x v="0"/>
    <x v="1"/>
    <x v="14"/>
    <s v="ALEXIS ESCOBAR  "/>
    <x v="4"/>
    <x v="3"/>
    <s v="CAC:No expedición de resolución "/>
    <s v="Melba Vidal "/>
    <s v="Formulación, Actualización y Acompañamiento Normativo y Operativo"/>
    <x v="0"/>
    <x v="1"/>
    <n v="30"/>
    <s v="20211140109972  "/>
    <s v="2021-10-22 12:37:59 "/>
    <m/>
    <m/>
    <m/>
    <x v="3"/>
    <m/>
    <m/>
    <m/>
    <m/>
    <m/>
    <s v="Al día 06/12/2021 tiene 28  días."/>
  </r>
  <r>
    <x v="0"/>
    <x v="1"/>
    <x v="11"/>
    <s v="CUERPO DE BOMBEROS VOLUNTARIOS DE BARBOSA  "/>
    <x v="4"/>
    <x v="3"/>
    <s v="CAC:PETICION AL DIRECTOR NACIONAL DE BOMBEROS DE COLOMBIA "/>
    <s v="Liz Margaret Álvarez calderon "/>
    <s v="Inpección, Vigilancia y Control"/>
    <x v="0"/>
    <x v="1"/>
    <n v="30"/>
    <s v="20211140109982  "/>
    <s v="2021-10-22 12:41:55 "/>
    <m/>
    <m/>
    <m/>
    <x v="3"/>
    <s v="Proyectar respuesta dando traslado al tribunal disciplinario del cuerpo de bomberos y al delegado y coordinador departamental"/>
    <m/>
    <m/>
    <m/>
    <m/>
    <s v="Al día 06/12/2021 tiene 28  días."/>
  </r>
  <r>
    <x v="0"/>
    <x v="1"/>
    <x v="15"/>
    <s v="SURA  "/>
    <x v="2"/>
    <x v="3"/>
    <s v="CAC: Validacion de directorio actualizado. "/>
    <s v="MARYOLY DIAZ"/>
    <s v="GESTIÓN TALENTO HUMANO "/>
    <x v="0"/>
    <x v="1"/>
    <n v="20"/>
    <s v="20211140110002  "/>
    <s v="2021-10-22 12:53:18 "/>
    <n v="20213100028181"/>
    <d v="2021-11-11T00:00:00"/>
    <s v="13 dias "/>
    <x v="2"/>
    <s v="cumplido"/>
    <d v="2021-11-11T00:00:00"/>
    <s v="PDF"/>
    <s v="SI"/>
    <m/>
    <s v="se envia por correo 11-11-2021"/>
  </r>
  <r>
    <x v="0"/>
    <x v="1"/>
    <x v="2"/>
    <s v="CONTRALORIA DIRECTORA DE CUENTAS Y ESTADíSTICAS FISCALES  "/>
    <x v="3"/>
    <x v="3"/>
    <s v="CAC: Solicitud Información – Proceso Atención de Derecho de Petición Solicitud de Servició 2021-221950-82111-SE. "/>
    <s v="Alvaro Perez "/>
    <s v="Contratación "/>
    <x v="0"/>
    <x v="4"/>
    <n v="5"/>
    <s v="20211140110092  "/>
    <s v="2021-10-22 17:03:58 "/>
    <m/>
    <m/>
    <m/>
    <x v="1"/>
    <m/>
    <m/>
    <m/>
    <m/>
    <m/>
    <s v="Al día 06/12/2021  tiene 26 días."/>
  </r>
  <r>
    <x v="0"/>
    <x v="0"/>
    <x v="11"/>
    <s v="ANONIMO_PQRSD "/>
    <x v="0"/>
    <x v="4"/>
    <s v="FE. Quejas por comportamiento del personal del cuerpo de Bomberos estación centro histórico Bogotá D.C "/>
    <s v="Jose Dario Martinez"/>
    <s v="Formulación, Actualización y Acompañamiento Normativo y Operativo"/>
    <x v="0"/>
    <x v="1"/>
    <n v="30"/>
    <s v="20219000110152  "/>
    <s v="2021-10-23 10:48:28 "/>
    <n v="20212110026811"/>
    <d v="2021-11-09T00:00:00"/>
    <s v="10 DIAS "/>
    <x v="2"/>
    <s v="cumplido"/>
    <d v="2021-11-09T00:00:00"/>
    <s v="PDF"/>
    <s v="SI"/>
    <m/>
    <s v="SE ENVIO 09-11-2021"/>
  </r>
  <r>
    <x v="0"/>
    <x v="1"/>
    <x v="16"/>
    <s v="BIANOR RAFAEL PABóN CANTILLO "/>
    <x v="0"/>
    <x v="3"/>
    <s v="CAC. DNBC No. *20212050095621* -Derecho de Petición "/>
    <s v="Andrés Fernando Muñoz Cabrera "/>
    <s v="Fortalecimiento Bomberil para la Respuesta"/>
    <x v="0"/>
    <x v="1"/>
    <n v="30"/>
    <s v="20211140110172  "/>
    <s v="2021-10-25 09:19:14 "/>
    <m/>
    <m/>
    <m/>
    <x v="3"/>
    <s v="VENCIDO "/>
    <m/>
    <m/>
    <m/>
    <m/>
    <s v="Al día 06/12/2021 tiene 28  días."/>
  </r>
  <r>
    <x v="0"/>
    <x v="1"/>
    <x v="7"/>
    <s v="ALCALDIA FLANDES SECRETARIA DE GOBIERNO "/>
    <x v="3"/>
    <x v="3"/>
    <s v="CAC. Concepto. "/>
    <s v="Melba Vidal "/>
    <s v="Formulación, Actualización y Acompañamiento Normativo y Operativo"/>
    <x v="0"/>
    <x v="1"/>
    <n v="30"/>
    <s v="20211140110222  "/>
    <s v="2021-10-25 10:04:09 "/>
    <m/>
    <m/>
    <m/>
    <x v="3"/>
    <s v="VENCIDO "/>
    <m/>
    <m/>
    <m/>
    <m/>
    <s v="Al día 06/12/2021 tiene  28 días."/>
  </r>
  <r>
    <x v="0"/>
    <x v="1"/>
    <x v="5"/>
    <s v="ALCALDIA MARULANDA CALDAS "/>
    <x v="3"/>
    <x v="3"/>
    <s v="CAC. Solicitud de información. "/>
    <s v="Liz Margaret Álvarez calderon "/>
    <s v="Inpección, Vigilancia y Control"/>
    <x v="0"/>
    <x v="5"/>
    <n v="35"/>
    <s v="20211140110232  "/>
    <s v="2021-10-25 10:08:33 "/>
    <m/>
    <m/>
    <m/>
    <x v="3"/>
    <m/>
    <m/>
    <m/>
    <m/>
    <m/>
    <s v="Al día 06/12/2021 tiene 28  días."/>
  </r>
  <r>
    <x v="0"/>
    <x v="1"/>
    <x v="6"/>
    <s v="CUERPO DE BOMBEROS VOLUNTARIOS CARTAGO VALLE  "/>
    <x v="4"/>
    <x v="3"/>
    <s v="CAC. SOLICITUD DE INFORMACION. "/>
    <s v="Andrés Fernando Muñoz Cabrera "/>
    <s v="Fortalecimiento Bomberil para la Respuesta"/>
    <x v="0"/>
    <x v="2"/>
    <n v="20"/>
    <s v="20211140110292  "/>
    <s v="2021-10-25 12:05:43 "/>
    <m/>
    <m/>
    <m/>
    <x v="3"/>
    <s v="VENCIDO "/>
    <m/>
    <m/>
    <m/>
    <m/>
    <s v="Al día  06/12/2021 tiene 28  días."/>
  </r>
  <r>
    <x v="0"/>
    <x v="1"/>
    <x v="11"/>
    <s v="CUERPO DE BOMBEROS VOLUNTARIOS DE TUTA  "/>
    <x v="4"/>
    <x v="0"/>
    <s v="CAC. DERECHO DE PETICION. "/>
    <s v="Melba Vidal "/>
    <s v="Formulación, Actualización y Acompañamiento Normativo y Operativo"/>
    <x v="0"/>
    <x v="1"/>
    <n v="30"/>
    <s v="20211140110302  "/>
    <s v="2021-10-25 13:58:30 "/>
    <m/>
    <m/>
    <m/>
    <x v="3"/>
    <s v="VENCIDO "/>
    <m/>
    <m/>
    <m/>
    <m/>
    <s v="Al día 06/12/2021 tiene  28 días."/>
  </r>
  <r>
    <x v="0"/>
    <x v="0"/>
    <x v="18"/>
    <s v="ANONIMO_PQRSD "/>
    <x v="4"/>
    <x v="3"/>
    <s v="FE. inconformidad "/>
    <s v="Ronny Estiven Romero Velandia"/>
    <s v="Formulación, Actualización y Acompañamiento Normativo y Operativo"/>
    <x v="0"/>
    <x v="1"/>
    <n v="30"/>
    <s v="20219000110512  "/>
    <s v="2021-10-25 21:00:02 "/>
    <m/>
    <d v="2021-10-26T00:00:00"/>
    <m/>
    <x v="2"/>
    <s v="NO CUMPLE CON LOS REQUSITOS DE LA DENUNCIA SEÑALADO EN LA LEY Ley 962 de 2005"/>
    <m/>
    <m/>
    <m/>
    <m/>
    <s v="No se da respuesta, se archiva con una anotación."/>
  </r>
  <r>
    <x v="0"/>
    <x v="1"/>
    <x v="15"/>
    <s v="CONTRALORIA GERENCIA DEPARTAMENTAL DE ANTIOQUIA  "/>
    <x v="3"/>
    <x v="3"/>
    <s v="CAC. Asunto: Traslado Queja ciudadana radicado N° 2021- 223593-80054-NC. "/>
    <s v="Liz Margaret Álvarez calderon "/>
    <s v="Inpección, Vigilancia y Control"/>
    <x v="0"/>
    <x v="1"/>
    <n v="30"/>
    <s v="20211140110522  "/>
    <s v="2021-10-26 09:00:34 "/>
    <m/>
    <m/>
    <m/>
    <x v="3"/>
    <m/>
    <m/>
    <m/>
    <m/>
    <m/>
    <s v="Al día 06/12/2021 tiene 27 días."/>
  </r>
  <r>
    <x v="0"/>
    <x v="1"/>
    <x v="2"/>
    <s v="ALVARO ANDREY GOMEZ MARTINEZ  "/>
    <x v="0"/>
    <x v="3"/>
    <s v="CAC. Solicitud de concepto. "/>
    <s v="Andrea Bibiana Castañeda Durán  "/>
    <s v="Formulación, Actualización y Acompañamiento Normativo y Operativo"/>
    <x v="0"/>
    <x v="1"/>
    <n v="30"/>
    <s v="20211140110562  "/>
    <s v="2021-10-26 09:15:55 "/>
    <m/>
    <m/>
    <m/>
    <x v="3"/>
    <m/>
    <m/>
    <m/>
    <m/>
    <m/>
    <s v="Al día 06/12/2021 tiene 27 días."/>
  </r>
  <r>
    <x v="0"/>
    <x v="1"/>
    <x v="6"/>
    <s v="FERRETERIA  "/>
    <x v="0"/>
    <x v="3"/>
    <s v="CAC. Tabla tarifas El Cerrito (Valle).  "/>
    <s v="Edgar Alexander Maya Lopez "/>
    <s v="Educación"/>
    <x v="0"/>
    <x v="1"/>
    <n v="30"/>
    <s v="20211140110642  "/>
    <s v="2021-10-26 10:46:39 "/>
    <m/>
    <m/>
    <m/>
    <x v="3"/>
    <s v="Se da respuesta por correo electrónico se deja evidencia en digital"/>
    <m/>
    <m/>
    <m/>
    <m/>
    <m/>
  </r>
  <r>
    <x v="0"/>
    <x v="0"/>
    <x v="18"/>
    <s v="ANONIMO_PQRSD "/>
    <x v="0"/>
    <x v="3"/>
    <s v="FE. PREGUNTA "/>
    <s v="Jorge Restrepo Sanguino "/>
    <s v="Formulación, Actualización y Acompañamiento Normativo y Operativo"/>
    <x v="0"/>
    <x v="1"/>
    <n v="20"/>
    <s v="20219000110652  "/>
    <s v="2021-10-26 11:03:24 "/>
    <n v="20212110027751"/>
    <m/>
    <m/>
    <x v="3"/>
    <s v="no tiene fecha de salida"/>
    <m/>
    <m/>
    <m/>
    <m/>
    <m/>
  </r>
  <r>
    <x v="0"/>
    <x v="1"/>
    <x v="2"/>
    <s v="PROCURADURIA 1 DELEGADA CONTRATACIóN ESTATAL  "/>
    <x v="3"/>
    <x v="3"/>
    <s v="CAC. REITERACIÓN : Solicitud ordenada en auto Expediente No. IUS-E-2021-205583 IUC-D-2021-1848553. "/>
    <s v="Alvaro Perez "/>
    <s v="Contratación "/>
    <x v="0"/>
    <x v="3"/>
    <n v="10"/>
    <s v="20211140110662  "/>
    <s v="2021-10-26 11:30:25 "/>
    <m/>
    <m/>
    <m/>
    <x v="1"/>
    <m/>
    <m/>
    <m/>
    <m/>
    <m/>
    <s v="Al día 06/12/2021 tiene 28 días."/>
  </r>
  <r>
    <x v="0"/>
    <x v="1"/>
    <x v="2"/>
    <s v="BANCAMANIA  "/>
    <x v="2"/>
    <x v="3"/>
    <s v="CAC. Derecho de Petición Dirección Nacional de Bomberos Certificado de Seguridad - Certificación de Brigadistas "/>
    <s v="Edgar Alexander Maya Lopez "/>
    <s v="Educación"/>
    <x v="0"/>
    <x v="1"/>
    <n v="30"/>
    <s v="20211140110772  "/>
    <s v="2021-10-26 12:15:09 "/>
    <n v="20212140029691"/>
    <m/>
    <m/>
    <x v="3"/>
    <s v="no tiene fecha de salida"/>
    <m/>
    <m/>
    <m/>
    <m/>
    <m/>
  </r>
  <r>
    <x v="0"/>
    <x v="0"/>
    <x v="6"/>
    <s v="ANDRES FELIPE MUÑOZ VALENCIA  "/>
    <x v="0"/>
    <x v="3"/>
    <s v="FE. Incorporación  "/>
    <s v="Andrea Bibiana Castañeda Durán  "/>
    <s v="Formulación, Actualización y Acompañamiento Normativo y Operativo"/>
    <x v="0"/>
    <x v="2"/>
    <n v="20"/>
    <s v="20219000110802  "/>
    <s v="2021-10-26 14:04:45 "/>
    <n v="20212110027381"/>
    <d v="2021-11-09T00:00:00"/>
    <n v="10"/>
    <x v="2"/>
    <m/>
    <d v="2021-11-09T00:00:00"/>
    <s v="PDF"/>
    <s v="SI"/>
    <m/>
    <m/>
  </r>
  <r>
    <x v="0"/>
    <x v="0"/>
    <x v="17"/>
    <s v="ANONIMO_PQRSD "/>
    <x v="0"/>
    <x v="4"/>
    <s v="FE. queja "/>
    <s v="Liz Margaret Álvarez calderon "/>
    <s v="Inpección, Vigilancia y Control"/>
    <x v="0"/>
    <x v="1"/>
    <n v="30"/>
    <s v="20219000110812  "/>
    <s v="2021-10-26 14:09:08 "/>
    <m/>
    <m/>
    <m/>
    <x v="3"/>
    <m/>
    <m/>
    <m/>
    <m/>
    <m/>
    <s v="Al día 06/12/2021 tiene 28 días."/>
  </r>
  <r>
    <x v="0"/>
    <x v="0"/>
    <x v="17"/>
    <s v="ANONIMO_PQRSD "/>
    <x v="0"/>
    <x v="4"/>
    <s v="FE. queja "/>
    <s v="Liz Margaret Álvarez calderon "/>
    <s v="Inpección, Vigilancia y Control"/>
    <x v="0"/>
    <x v="1"/>
    <n v="30"/>
    <s v="20219000110942  "/>
    <s v="2021-10-26 20:09:46 "/>
    <m/>
    <m/>
    <m/>
    <x v="3"/>
    <m/>
    <m/>
    <m/>
    <m/>
    <m/>
    <s v="Al día 06/12/2021 tiene 28 días."/>
  </r>
  <r>
    <x v="0"/>
    <x v="3"/>
    <x v="24"/>
    <s v="ALCALDIA CIENAGA DE ORO CORDOBA "/>
    <x v="3"/>
    <x v="0"/>
    <s v="RD. Proyecto &amp;amp;quot;construcción sede Cuerpo de Bomberos&amp;amp;quot;.  "/>
    <s v="Yerky Sneider Garavito Cancelado "/>
    <s v="Infraestructura"/>
    <x v="0"/>
    <x v="1"/>
    <n v="30"/>
    <s v="20211140111052  "/>
    <s v="2021-10-27 11:28:49 "/>
    <m/>
    <m/>
    <m/>
    <x v="3"/>
    <m/>
    <m/>
    <m/>
    <m/>
    <m/>
    <s v="Al día 06/12/2021 tiene 28 días."/>
  </r>
  <r>
    <x v="0"/>
    <x v="1"/>
    <x v="2"/>
    <s v="ALVARO ANTONIO AGUIRRE RAMIREZ "/>
    <x v="0"/>
    <x v="3"/>
    <s v="CAC. Respuesta Oficial, EXT_S21-00080483-PQRSD-078130-PQR, Capitán Cuerpo de Bomberos Valledupar. "/>
    <s v="Yerky Sneider Garavito Cancelado "/>
    <s v="Infraestructura"/>
    <x v="0"/>
    <x v="1"/>
    <n v="30"/>
    <s v="20211140111152  "/>
    <s v="2021-10-27 15:06:25 "/>
    <n v="20213000027931"/>
    <d v="2021-11-10T00:00:00"/>
    <s v="9 DIAS"/>
    <x v="3"/>
    <s v="CUMPLIDO "/>
    <d v="2021-11-10T00:00:00"/>
    <s v="PDF"/>
    <s v="SI"/>
    <m/>
    <s v="SE ENVIA CORREO 0-11-2021"/>
  </r>
  <r>
    <x v="0"/>
    <x v="1"/>
    <x v="20"/>
    <s v="CUERPO DE BOMBEROS VOLUNTARIOS DE EL COPEY - CESAR  "/>
    <x v="4"/>
    <x v="3"/>
    <s v="CAC. Copia de requerimiento Alcaldía de El Copey. "/>
    <s v="Andrea Bibiana Castañeda Durán  "/>
    <s v="Formulación, Actualización y Acompañamiento Normativo y Operativo"/>
    <x v="0"/>
    <x v="1"/>
    <n v="30"/>
    <s v="20211140111232  "/>
    <s v="2021-10-28 09:41:55 "/>
    <n v="20212110028831"/>
    <d v="2021-11-24T00:00:00"/>
    <s v="17 DIAS "/>
    <x v="3"/>
    <s v="cumplido"/>
    <d v="2021-11-24T00:00:00"/>
    <s v="PDF"/>
    <s v="SI"/>
    <m/>
    <s v="SE ENVIO CORREO 24-11-2021"/>
  </r>
  <r>
    <x v="0"/>
    <x v="1"/>
    <x v="14"/>
    <s v="GERMAN DARIO VERGARA SERRATO "/>
    <x v="0"/>
    <x v="3"/>
    <s v="CAC. Drones Colombia. "/>
    <s v="Pedro Andrés Manosalva Rincón "/>
    <s v="DIRECCION GENERAL "/>
    <x v="0"/>
    <x v="1"/>
    <n v="20"/>
    <s v="20211140111252  "/>
    <s v="2021-10-28 09:50:47 "/>
    <m/>
    <m/>
    <m/>
    <x v="3"/>
    <s v="VENCIDO "/>
    <m/>
    <m/>
    <m/>
    <m/>
    <s v="Al día 06/12/2021 tiene 28 días."/>
  </r>
  <r>
    <x v="0"/>
    <x v="1"/>
    <x v="2"/>
    <s v="AEROCIVIL  "/>
    <x v="0"/>
    <x v="3"/>
    <s v="CAC. Solicitud de resolución. "/>
    <s v="Camilo Portilla Quelal "/>
    <s v="Formulación, Actualización y Acompañamiento Normativo y Operativo"/>
    <x v="0"/>
    <x v="1"/>
    <n v="20"/>
    <s v="20211140111302  "/>
    <s v="2021-10-28 10:13:58 "/>
    <m/>
    <m/>
    <m/>
    <x v="3"/>
    <s v="VENCIDO "/>
    <m/>
    <m/>
    <m/>
    <m/>
    <s v="Al día 06/12/2021 tiene 28 días."/>
  </r>
  <r>
    <x v="0"/>
    <x v="1"/>
    <x v="0"/>
    <s v="CUERPO DE BOMBEROS VOLUNTARIOS DE SIBATE  "/>
    <x v="4"/>
    <x v="3"/>
    <s v="CAC. Radicado oficio Dotación CBVS. "/>
    <s v="Jiud Magnoly Gaviria Narvaez "/>
    <s v="COORDINACIÓN OPERATIVA "/>
    <x v="0"/>
    <x v="1"/>
    <n v="20"/>
    <s v="20211140111332  "/>
    <s v="2021-10-28 10:42:43 "/>
    <m/>
    <m/>
    <m/>
    <x v="3"/>
    <s v="VENCIDO "/>
    <m/>
    <m/>
    <m/>
    <m/>
    <s v="Al día 06/12/2021 tiene 28 días."/>
  </r>
  <r>
    <x v="0"/>
    <x v="2"/>
    <x v="4"/>
    <s v="JUZGADO 01 LABORAL PEQUEñAS CAUSAS - META - VILLAVICENCIO  "/>
    <x v="3"/>
    <x v="0"/>
    <s v="CI. 2021 614 AUTO ADMISORIO TUTELA. "/>
    <s v="Camilo Portilla Quelal "/>
    <s v="Formulación, Actualización y Acompañamiento Normativo y Operativo"/>
    <x v="0"/>
    <x v="4"/>
    <n v="2"/>
    <s v="20211140111372  "/>
    <s v="2021-10-28 13:15:19 "/>
    <n v="20212110027261"/>
    <d v="2021-11-02T00:00:00"/>
    <s v="2 DIAS "/>
    <x v="1"/>
    <s v="cumplido"/>
    <m/>
    <m/>
    <m/>
    <m/>
    <s v="SE ENVIO CORREO 02-11-2021"/>
  </r>
  <r>
    <x v="0"/>
    <x v="3"/>
    <x v="6"/>
    <s v="BENEMéRITO CUERPO DE BOMBEROS VOLUNTARIOS BUGA  "/>
    <x v="4"/>
    <x v="3"/>
    <s v="RD: CERTIFICADO "/>
    <s v="Jiud Magnoly Gaviria Narvaez "/>
    <s v="COORDINACIÓN OPERATIVA "/>
    <x v="0"/>
    <x v="1"/>
    <n v="30"/>
    <s v="20211140111462  "/>
    <s v="2021-10-28 15:44:56 "/>
    <m/>
    <m/>
    <m/>
    <x v="3"/>
    <m/>
    <m/>
    <m/>
    <m/>
    <m/>
    <s v="Al día 06/12/2021 tiene 28 días."/>
  </r>
  <r>
    <x v="0"/>
    <x v="4"/>
    <x v="21"/>
    <s v="JENIFFER BURBANO  "/>
    <x v="0"/>
    <x v="3"/>
    <s v="CHT. INQUIETUDES NORMATIVAS. "/>
    <s v="Jorge Restrepo Sanguino "/>
    <s v="Formulación, Actualización y Acompañamiento Normativo y Operativo"/>
    <x v="0"/>
    <x v="1"/>
    <n v="20"/>
    <s v="20211140111482  "/>
    <s v="2021-10-28 15:49:15 "/>
    <m/>
    <m/>
    <s v="8 DIAS"/>
    <x v="2"/>
    <s v="CUMPLIDO  SE DIO RESPUESTA MEDIANTE LLAMADA TELEFONICA EL DIA 09/11/2021"/>
    <m/>
    <m/>
    <m/>
    <m/>
    <s v="SE DIO RESUESTA 09-11-2021"/>
  </r>
  <r>
    <x v="0"/>
    <x v="1"/>
    <x v="10"/>
    <s v="COMITE DEPARTAMENTAL BOLIVAR  "/>
    <x v="4"/>
    <x v="3"/>
    <s v="CAC:SOLICITUD "/>
    <s v="Melba Vidal "/>
    <s v="Formulación, Actualización y Acompañamiento Normativo y Operativo"/>
    <x v="0"/>
    <x v="1"/>
    <n v="30"/>
    <s v="20211140111552  "/>
    <s v="2021-10-29 09:52:28 "/>
    <m/>
    <m/>
    <m/>
    <x v="3"/>
    <m/>
    <m/>
    <m/>
    <m/>
    <m/>
    <s v="Al día 07/12/2021 tiene 29 días."/>
  </r>
  <r>
    <x v="0"/>
    <x v="4"/>
    <x v="4"/>
    <s v="GOBERNACIóN DEL META ANGELA MARITZA MORALES LOZADA  "/>
    <x v="5"/>
    <x v="0"/>
    <s v="CHT. INQUIETUDES JURÍDICAS. "/>
    <s v="Andrea Bibiana Castañeda Durán  "/>
    <s v="Formulación, Actualización y Acompañamiento Normativo y Operativo"/>
    <x v="0"/>
    <x v="1"/>
    <n v="30"/>
    <s v="20211140111582  "/>
    <s v="2021-10-29 16:06:53 "/>
    <s v=" 20212110028411"/>
    <d v="2021-11-24T00:00:00"/>
    <s v="19 DIAS "/>
    <x v="3"/>
    <s v="cumplido"/>
    <d v="2021-11-24T00:00:00"/>
    <s v="PDF"/>
    <s v="SI"/>
    <m/>
    <s v="SE ENVIO CORREO 24-11-2021"/>
  </r>
  <r>
    <x v="0"/>
    <x v="1"/>
    <x v="14"/>
    <s v="JUZGADO 01 PROMISCUO MUNICIPAL PUERTO COLOMBIA  "/>
    <x v="3"/>
    <x v="0"/>
    <s v="CAC. RESPUESTA RAD 2021-00741 AUTO VINCULA EN ACCION DE TUTELA. "/>
    <s v="Jorge Restrepo Sanguino "/>
    <s v="Formulación, Actualización y Acompañamiento Normativo y Operativo"/>
    <x v="0"/>
    <x v="3"/>
    <n v="10"/>
    <s v="20211140111682  "/>
    <s v="2021-10-29 17:00:10 "/>
    <n v="20212110027011"/>
    <d v="2021-11-02T00:00:00"/>
    <s v="1 DIA"/>
    <x v="2"/>
    <s v="cumplido"/>
    <d v="2021-11-02T00:00:00"/>
    <s v="PDF"/>
    <s v="SI"/>
    <m/>
    <s v="SE ENVIO CORREEO 02-11-2021"/>
  </r>
</pivotCacheRecords>
</file>

<file path=xl/pivotCache/pivotCacheRecords3.xml><?xml version="1.0" encoding="utf-8"?>
<pivotCacheRecords xmlns="http://schemas.openxmlformats.org/spreadsheetml/2006/main" xmlns:r="http://schemas.openxmlformats.org/officeDocument/2006/relationships" count="139">
  <r>
    <s v="Canal Escrito"/>
    <s v="Formato Electronico"/>
    <s v="Cundinamarca"/>
    <s v="johana paola rincón mahecha  "/>
    <x v="0"/>
    <s v="Acompañamiento Juridico"/>
    <s v="FE. yo quisiera saber si hay algún proceso que se este llevando en conta mía ya que el señor comande de bomberos de utica dice que a mi me tienen un proceso en la dirección nacional de bomberos por atentar en contra de la institución del cuerpo de bomberos voluntarios de utica.  "/>
    <s v="Jorge Restrepo Sanguino "/>
    <s v="Formulación, Actualización y Acompañamiento Normativo y Operativo"/>
    <s v="Subdirección Estratégica y de Coordinación Bomberil "/>
    <s v="PETICIÓN DE INTERES PARTICULAR"/>
    <n v="30"/>
    <s v="20219000105992  "/>
    <s v="2021-10-01 15:48:56 "/>
    <n v="20212110028781"/>
    <d v="2021-11-25T00:00:00"/>
    <n v="36"/>
    <s v="Extemporaneo"/>
    <m/>
    <d v="2021-11-25T00:00:00"/>
    <s v="PDF"/>
    <s v="SI"/>
    <m/>
    <s v="se da respuesta el 25/11/2021 "/>
  </r>
  <r>
    <s v="Canal Escrito"/>
    <s v="Correo Atención Ciudadano"/>
    <s v="Huila"/>
    <s v="CDI RAYITOS DE LUZ  "/>
    <x v="1"/>
    <s v="Acompañamiento Juridico"/>
    <s v="CAC. INCONFORMIDAD CON EL SERVICIO DE CUERPO DE BOMBEROS VOLUNTARIOS DE COLOMBIA HUILA "/>
    <s v="Jorge Restrepo Sanguino "/>
    <s v="Formulación, Actualización y Acompañamiento Normativo y Operativo"/>
    <s v="Subdirección Estratégica y de Coordinación Bomberil "/>
    <s v="PETICIÓN DE INTERES GENERAL"/>
    <n v="30"/>
    <s v="20213800106012  "/>
    <s v="2021-10-01 20:17:30 "/>
    <n v="20212110029031"/>
    <d v="2021-11-26T00:00:00"/>
    <n v="38"/>
    <s v="Extemporaneo"/>
    <m/>
    <d v="2021-11-26T00:00:00"/>
    <s v="PDF"/>
    <s v="SI"/>
    <m/>
    <s v="SE DA RESPUESTA EL DIA 26/11/2021"/>
  </r>
  <r>
    <s v="Canal Escrito"/>
    <s v="Correo Atención Ciudadano"/>
    <s v="Huila"/>
    <s v="DELEGACION DEPARTAMENTAL DE HUILA  "/>
    <x v="2"/>
    <s v="Otros"/>
    <s v="CAC. RECUPERACION DE BIENES PROPIEDAD CUERPOS DE BOMBEROS VOLUNTARIOS DE TARQUI, ELIAS Y SANTA MARIA "/>
    <s v="Jorge Restrepo Sanguino "/>
    <s v="Formulación, Actualización y Acompañamiento Normativo y Operativo"/>
    <s v="Subdirección Estratégica y de Coordinación Bomberil "/>
    <s v="PETICIÓN DE INTERES GENERAL"/>
    <n v="30"/>
    <s v="20213800106062  "/>
    <s v="2021-10-02 20:08:41 "/>
    <m/>
    <d v="2021-11-26T00:00:00"/>
    <n v="37"/>
    <s v="Extemporaneo"/>
    <s v="SE REALIZO LLAMADA TELEFÓNICA AL DELEGADO DEPARTAMENTAL Y SE LE BRINDO LA ASESORÍA JURÍDICA CORRESPONDIENTES"/>
    <m/>
    <m/>
    <m/>
    <m/>
    <s v="SE LE DA RESPUESTA EL DÍA 26/11/2021"/>
  </r>
  <r>
    <s v="Canal Escrito"/>
    <s v="Correo Atención Ciudadano"/>
    <s v="Huila"/>
    <s v="DELEGACION DEPARTAMENTAL DE HUILA  "/>
    <x v="2"/>
    <s v="Fortalecimiento Bomberil"/>
    <s v="CAC. REUBICACION EQUIPO ESPECIAL DE RESCATE VEHICULAR "/>
    <s v="Andrés Fernando Muñoz Cabrera "/>
    <s v="Fortalecimiento Bomberil para la Respuesta"/>
    <s v="Subdirección Estratégica y de Coordinación Bomberil "/>
    <s v="PETICIÓN DE INTERES GENERAL"/>
    <n v="30"/>
    <s v="20213800106072  "/>
    <s v="2021-10-03 18:59:13 "/>
    <m/>
    <m/>
    <m/>
    <s v="vencido"/>
    <m/>
    <m/>
    <m/>
    <m/>
    <m/>
    <s v="Al día 26/11/2021 tiene 37días."/>
  </r>
  <r>
    <s v="Canal Escrito"/>
    <s v="Correo Institucional"/>
    <s v="Bogotá"/>
    <s v="MINISTERIO DEL INTEROR VICEMINISTERIO DE RELACIONES POLÍTICAS  "/>
    <x v="3"/>
    <s v="Otros"/>
    <s v="CI. Traslado EXT_S21-00082011-PQRSD-079644-PQR "/>
    <s v="Liz Margaret Álvarez calderon "/>
    <s v="Inpección, Vigilancia y Control"/>
    <s v="Subdirección Estratégica y de Coordinación Bomberil "/>
    <s v="PETICIÓN DE INTERES GENERAL"/>
    <n v="30"/>
    <s v="20213800106092  "/>
    <s v="2021-10-03 19:20:56 "/>
    <m/>
    <m/>
    <m/>
    <s v="vencido"/>
    <m/>
    <m/>
    <m/>
    <m/>
    <m/>
    <s v="Al día 26/11/2021 tiene 37 días."/>
  </r>
  <r>
    <s v="Canal Escrito"/>
    <s v="Correo Institucional"/>
    <s v="Sucre"/>
    <s v="ALCALDIA MUNICIPAL DE GALERAS SUCRE  "/>
    <x v="2"/>
    <s v="Solicitud de Informacion"/>
    <s v="CI. Solicitud de copia del Proyecto “Construcción de la estación de bomberos del Municipio de Galeras- Sucre” Radicado número 2017-3320026082 "/>
    <s v="Jonathan Prieto "/>
    <s v="Infraestructura"/>
    <s v="Subdirección Administrativa y Financiera "/>
    <s v="PETICIÓN DE DOCUMENTOS E INFORMACIÓN "/>
    <n v="20"/>
    <s v="20213800106102  "/>
    <s v="2021-10-03 19:30:53 "/>
    <m/>
    <m/>
    <m/>
    <s v="vencido"/>
    <m/>
    <m/>
    <m/>
    <m/>
    <m/>
    <s v="Al día 26/11/2021 tiene 37 días."/>
  </r>
  <r>
    <s v="Canal Escrito"/>
    <s v="Correo Atención Ciudadano"/>
    <s v="Meta"/>
    <s v="JHONATTAN PINZON  "/>
    <x v="4"/>
    <s v="Solicitud de Informacion"/>
    <s v="CAC. SOLICITUD DE RESPUESTA DE INTERVENCIÓN "/>
    <s v="Camilo Portilla Quelal "/>
    <s v="Formulación, Actualización y Acompañamiento Normativo y Operativo"/>
    <s v="Subdirección Estratégica y de Coordinación Bomberil "/>
    <s v="PETICIÓN DE INTERES GENERAL"/>
    <n v="30"/>
    <s v="20213800106122  "/>
    <s v="2021-10-03 19:47:40 "/>
    <m/>
    <m/>
    <m/>
    <s v="vencido"/>
    <m/>
    <m/>
    <m/>
    <m/>
    <m/>
    <s v="Al día 26/11/2021 tiene 37 días."/>
  </r>
  <r>
    <s v="Canal Escrito"/>
    <s v="Correo Atención Ciudadano"/>
    <s v="Caldas"/>
    <s v="CUERPO DE BOMBEROS VOLUNTARIOS DE LA MERCED - CALDAS  "/>
    <x v="4"/>
    <s v="Fortalecimiento Bomberil"/>
    <s v="CAC. solicitud visita "/>
    <s v="Liz Margaret Álvarez calderon "/>
    <s v="Inpección, Vigilancia y Control"/>
    <s v="Subdirección Estratégica y de Coordinación Bomberil "/>
    <s v="PETICIÓN DE INTERES GENERAL"/>
    <n v="30"/>
    <s v="20213800106152  "/>
    <s v="2021-10-03 20:14:30 "/>
    <m/>
    <m/>
    <m/>
    <s v="vencido"/>
    <m/>
    <m/>
    <m/>
    <m/>
    <m/>
    <s v="Al día 26/11/2021 tiene 37 días."/>
  </r>
  <r>
    <s v="Canal Escrito"/>
    <s v="Correo Atención Ciudadano"/>
    <s v="Huila"/>
    <s v="ASDEBER NEIVA  "/>
    <x v="4"/>
    <s v="Fortalecimiento Bomberil"/>
    <s v="CAC. ASUNTO DERECHO DE PETICIÓN, PARA SOLICITAR LA INSPECCIÓN, VIGILANCIA Y CONTROL AL CUERPO DE BOMBEROS VOLUNTARIOS DE NEIVA, PARA QUE DEJE DE INTERFERIR EN EL SERVICIO PÚBLICO ESENCIAL DE BOMBEROS EN LA CIUDAD DE NEIVA. "/>
    <s v="Liz Margaret Álvarez calderon "/>
    <s v="Inpección, Vigilancia y Control"/>
    <s v="Subdirección Estratégica y de Coordinación Bomberil "/>
    <s v="PETICIÓN DE INTERES GENERAL"/>
    <n v="30"/>
    <s v="20213800106172  "/>
    <s v="2021-10-03 20:52:31 "/>
    <m/>
    <m/>
    <m/>
    <s v="vencido"/>
    <m/>
    <m/>
    <m/>
    <m/>
    <m/>
    <s v="Al día 26/11/2021 tiene 37 días."/>
  </r>
  <r>
    <s v="Canal Escrito"/>
    <s v="Correo Atención Ciudadano"/>
    <s v="Cundinamarca"/>
    <s v="ALCALDIA MUNICIPAL DE NILO SECRETARIA DE GOBIERNO  "/>
    <x v="2"/>
    <s v="Acompañamiento Juridico"/>
    <s v="CAC. REMISION POR COMPETENCIA RADICADO 2021114132 "/>
    <s v="Jorge Restrepo Sanguino "/>
    <s v="Formulación, Actualización y Acompañamiento Normativo y Operativo"/>
    <s v="Subdirección Estratégica y de Coordinación Bomberil "/>
    <s v="PETICIÓN DE INTERES GENERAL"/>
    <n v="30"/>
    <s v="20213800106212  "/>
    <s v="2021-10-03 21:28:07 "/>
    <n v="20212110028861"/>
    <d v="2021-11-24T00:00:00"/>
    <n v="35"/>
    <s v="Extemporaneo"/>
    <m/>
    <d v="2021-11-24T00:00:00"/>
    <s v="PDF"/>
    <s v="SI"/>
    <m/>
    <s v="SE da respuesta el 24/11/2021 "/>
  </r>
  <r>
    <s v="Canal Escrito"/>
    <s v="Correo Atención Ciudadano"/>
    <s v="Cundinamarca"/>
    <s v="ALCALDIA MUNICIPAL DE NILO SECRETARIA DE GOBIERNO  "/>
    <x v="2"/>
    <s v="Acompañamiento Juridico"/>
    <s v="CAC. REMISION POR COMPENCIA RADICADO 2021115264 "/>
    <s v="Andrea Bibiana Castañeda Durán  "/>
    <s v="Formulación, Actualización y Acompañamiento Normativo y Operativo"/>
    <s v="Subdirección Estratégica y de Coordinación Bomberil "/>
    <s v="PETICIÓN DE INTERES GENERAL"/>
    <n v="30"/>
    <s v="20213800106222  "/>
    <s v="2021-10-03 21:34:45 "/>
    <n v="20212110026651"/>
    <s v="2/11/2021"/>
    <n v="20"/>
    <s v="Cumplido"/>
    <m/>
    <d v="2021-11-02T00:00:00"/>
    <s v="PDF"/>
    <s v="SI"/>
    <m/>
    <s v="se da respuesta el 2/11/2021"/>
  </r>
  <r>
    <s v="Canal Escrito"/>
    <s v="Formato Electronico"/>
    <s v="Bogotá"/>
    <s v="Catherine Benavides Guerrero  "/>
    <x v="0"/>
    <s v="Solicitud de Informacion"/>
    <s v="FE. Centralización de Concepto de Bomberos "/>
    <s v="Edgar Alexander Maya Lopez "/>
    <s v="Educación"/>
    <s v="Subdirección Estratégica y de Coordinación Bomberil "/>
    <s v="PETICIÓN DE INTERES GENERAL"/>
    <n v="30"/>
    <s v="20219000106272  "/>
    <s v="2021-10-04 08:11:35 "/>
    <m/>
    <d v="2021-10-28T00:00:00"/>
    <n v="17"/>
    <s v="Cumplido"/>
    <s v="Se da respuesta por correo electrónico se deja evidencia en digital"/>
    <d v="2021-10-28T00:00:00"/>
    <s v="PDF"/>
    <m/>
    <m/>
    <s v="se da respuesta el 28/10/2021"/>
  </r>
  <r>
    <s v="Canal Presencial"/>
    <s v="Radicacion Directa"/>
    <s v="Valle del Cauca"/>
    <s v="S.T.L  "/>
    <x v="1"/>
    <s v="Solicitud de Informacion"/>
    <s v="RD: SOLICITUD  "/>
    <s v="Jorge Restrepo Sanguino "/>
    <s v="Formulación, Actualización y Acompañamiento Normativo y Operativo"/>
    <s v="Subdirección Estratégica y de Coordinación Bomberil "/>
    <s v="PETICIÓN DE INTERES GENERAL"/>
    <n v="30"/>
    <s v="20213800106302  "/>
    <s v="2021-10-04 09:35:21 "/>
    <m/>
    <m/>
    <m/>
    <s v="vencido"/>
    <m/>
    <m/>
    <m/>
    <m/>
    <m/>
    <s v="Al día 26/11/2021 tiene 37 días."/>
  </r>
  <r>
    <s v="Canal Presencial"/>
    <s v="Radicacion Directa"/>
    <s v="Tolima"/>
    <s v="DIEGO FERNANDO GUTIERREZ  "/>
    <x v="1"/>
    <s v="Acompañamiento Juridico"/>
    <s v="RD: DERECHO DE PETICIÓN INVESTIGACIÓN DISCIPLINARIAS A UNIDAD CUERPO DE BOMBEROS  "/>
    <s v="Camilo Portilla Quelal "/>
    <s v="Formulación, Actualización y Acompañamiento Normativo y Operativo"/>
    <s v="Subdirección Estratégica y de Coordinación Bomberil "/>
    <s v="PETICIÓN DE INTERES PARTICULAR"/>
    <n v="30"/>
    <s v="20213800106312  "/>
    <s v="2021-10-04 10:17:24 "/>
    <m/>
    <m/>
    <m/>
    <s v="vencido"/>
    <m/>
    <m/>
    <m/>
    <m/>
    <m/>
    <s v="Al día 26/11/2021 tiene 37 días."/>
  </r>
  <r>
    <s v="Canal Escrito"/>
    <s v="Correo Atención Ciudadano"/>
    <s v="Sucre"/>
    <s v="CUERPO DE BOMBEROS VOLUNTARIOS DE SAMPUES  "/>
    <x v="4"/>
    <s v="Solicitud de Informacion"/>
    <s v="CAC. VERIFICACIÓN DE DATOS PARA DOTACIÓN UNIFORMES EN PAGÍNA RUE. "/>
    <s v="Luis Alberto Valencia Pulido"/>
    <s v="Formulación, Actualización y Acompañamiento Normativo y Operativo"/>
    <s v="Subdirección Estratégica y de Coordinación Bomberil "/>
    <s v="PETICIÓN DE INTERES PARTICULAR"/>
    <n v="30"/>
    <s v="20213800106402  "/>
    <s v="2021-10-04 12:45:34 "/>
    <m/>
    <d v="2021-10-25T00:00:00"/>
    <m/>
    <s v="Cumplido"/>
    <s v="Se dio respuesta a través del correo de Tatiana Herrera el día 25/10/2021"/>
    <m/>
    <m/>
    <m/>
    <m/>
    <s v="NO SE EVIDENCIA DOCUMENTO DE SALIDA "/>
  </r>
  <r>
    <s v="Canal Escrito"/>
    <s v="Correo Atención Ciudadano"/>
    <s v="Huila"/>
    <s v="ASDEBER NEIVA  "/>
    <x v="2"/>
    <s v="Otros"/>
    <s v="CAC. Respuesta Oficial  "/>
    <s v="Liz Margaret Álvarez calderon "/>
    <s v="Inpección, Vigilancia y Control"/>
    <s v="Subdirección Estratégica y de Coordinación Bomberil "/>
    <s v="PETICIÓN DE INTERES GENERAL"/>
    <n v="30"/>
    <s v="20213800106422  "/>
    <s v="2021-10-04 14:50:13 "/>
    <m/>
    <m/>
    <m/>
    <s v="vencido"/>
    <m/>
    <m/>
    <m/>
    <m/>
    <m/>
    <s v="Al día 26/11/2021 tiene 36 días."/>
  </r>
  <r>
    <s v="Canal Escrito"/>
    <s v="Correo Atención Ciudadano"/>
    <s v="Santander"/>
    <s v="CUERPO DE BOMBEROS VOLUNTARIOS LOS PATIOS "/>
    <x v="4"/>
    <s v="Solicitud de Informacion"/>
    <s v="CAC. petición de informacion "/>
    <s v="Jorge Restrepo Sanguino "/>
    <s v="Formulación, Actualización y Acompañamiento Normativo y Operativo"/>
    <s v="Subdirección Estratégica y de Coordinación Bomberil "/>
    <s v="PETICIÓN DE INTERES GENERAL"/>
    <n v="30"/>
    <s v="20213800106452  "/>
    <s v="2021-10-04 15:07:41 "/>
    <n v="20212110028871"/>
    <s v="24/11/2021"/>
    <n v="34"/>
    <s v="Extemporaneo"/>
    <m/>
    <s v="24/11/2021"/>
    <s v="PDF"/>
    <s v="SI"/>
    <m/>
    <s v="SE DA RESPUESTA EL DIA 24/11/2021"/>
  </r>
  <r>
    <s v="Canal Escrito"/>
    <s v="Radicacion Directa"/>
    <s v="Cundinamarca"/>
    <s v="CUERPO DE BOMBEROS VOLUNTARIOS DE SOPO  "/>
    <x v="4"/>
    <s v="Otros"/>
    <s v="RD. Solicitud ejecución de proyecto para el fortalecimiento del Cuerpo de Bomberos Voluntarios de Sopó, mediante la ejecución de recursos del saldo del Superávit de la Sobretasa Bomberil de la vigencia 2019 "/>
    <s v="Andrés Fernando Muñoz Cabrera "/>
    <s v="Fortalecimiento Bomberil para la Respuesta"/>
    <s v="Subdirección Estratégica y de Coordinación Bomberil "/>
    <s v="PETICIÓN DE INTERES GENERAL"/>
    <n v="30"/>
    <s v="20213800106462  "/>
    <s v="2021-10-04 15:13:44 "/>
    <m/>
    <m/>
    <m/>
    <s v="vencido"/>
    <m/>
    <m/>
    <m/>
    <m/>
    <m/>
    <s v="Al día 26/11/2021 tiene 36 días."/>
  </r>
  <r>
    <s v="Canal Escrito"/>
    <s v="Correo Atención Ciudadano"/>
    <s v="Cundinamarca"/>
    <s v="GRUPO COMERCIAL E INDUSTRIAL VALLEJO DUQUE S.A.S  "/>
    <x v="1"/>
    <s v="Otros"/>
    <s v="CAC. Consulta "/>
    <s v="Edgar Alexander Maya Lopez "/>
    <s v="Educación"/>
    <s v="Subdirección Estratégica y de Coordinación Bomberil "/>
    <s v="PETICIÓN DE INTERES GENERAL"/>
    <n v="30"/>
    <s v="20213800106492  "/>
    <s v="2021-10-04 16:11:06 "/>
    <m/>
    <s v="16/11/2021"/>
    <n v="29"/>
    <s v="Cumplido"/>
    <s v="SE DA RESPUEDSTA POR CORREO ELECTRONICO "/>
    <m/>
    <s v="PDF"/>
    <s v="SI"/>
    <m/>
    <s v="SE DA RESPUESTA EL DIA 16/11/2021"/>
  </r>
  <r>
    <s v="Canal Escrito"/>
    <s v="Correo Institucional"/>
    <s v="Bogotá"/>
    <s v="CONTRALORIA DELEGADA PARA EL SECTOR DE INFRAESTRUTURA CAROLINA SANCHEZ BRAVO  "/>
    <x v="2"/>
    <s v="Solicitud de Informacion"/>
    <s v="CI. Solicitud Información – Proceso Atención Denuncia 2021-208386-82111-D, con Radicado 2021ER0046570 del 19/04/2021. "/>
    <s v="Alvaro Perez "/>
    <s v="Contratación "/>
    <s v="Subdirección Administrativa y Financiera "/>
    <s v="PETICIÓN ENTRE AUTORIDADES "/>
    <n v="5"/>
    <s v="20213800106522  "/>
    <s v="2021-10-04 16:59:41 "/>
    <m/>
    <m/>
    <m/>
    <s v="vencido"/>
    <m/>
    <m/>
    <m/>
    <m/>
    <m/>
    <s v="Al día 26/11/2021 tiene 36 días."/>
  </r>
  <r>
    <s v="Canal Escrito"/>
    <s v="Correo Atención Ciudadano"/>
    <s v="La Guajira"/>
    <s v="FRANCISCO JAVIER RINCONES MANJARREZ "/>
    <x v="0"/>
    <s v="Solicitud de Informacion"/>
    <s v="CAC. [Smartsupp] New message from javier00261@hotmail.com "/>
    <s v="Jiud Magnoly Gaviria Narvaez "/>
    <s v="COORDINACIÓN OPERATIVA "/>
    <s v="Subdirección Estratégica y de Coordinación Bomberil "/>
    <s v="PETICIÓN DE INTERES GENERAL"/>
    <n v="30"/>
    <s v="20213800106542  "/>
    <s v="2021-10-04 17:18:18 "/>
    <m/>
    <d v="2021-11-17T00:00:00"/>
    <n v="29"/>
    <s v="Cumplido"/>
    <s v="Se da respuesta vía email, soporte en el email de segurosdnbc@gmail.com"/>
    <m/>
    <s v="PDF"/>
    <s v="SI"/>
    <m/>
    <s v="SE DA RESPUESTA 17/11/2021"/>
  </r>
  <r>
    <s v="Canal Escrito"/>
    <s v="Correo Atención Ciudadano"/>
    <s v="Bolívar"/>
    <s v="PROCURADURIA 9 JUDICIAL II ASUNTOS CIVILES CARTAGENA  "/>
    <x v="2"/>
    <s v="Solicitud de Informacion"/>
    <s v="CAC. INFORME TUTELA 2021-00266-00 JGDO 2 C. CTO DE CARTAGENA "/>
    <s v="JORGE EDWIN AMARILLO"/>
    <s v="Contratación "/>
    <s v="Subdirección Administrativa y Financiera "/>
    <s v="PETICIÓN ENTRE AUTORIDADES "/>
    <n v="5"/>
    <s v="20213800106612  "/>
    <s v="2021-10-05 12:25:30 "/>
    <n v="20213800107402"/>
    <m/>
    <n v="6"/>
    <s v="Cumplido"/>
    <m/>
    <m/>
    <s v="PDF"/>
    <s v="SI"/>
    <m/>
    <s v="SE DA RESPUESTA EL DIA 11/10/2021"/>
  </r>
  <r>
    <s v="Canal Escrito"/>
    <s v="Correo Atención Ciudadano"/>
    <s v="Boyacá"/>
    <s v="GOBERNACION DE BOYACA  "/>
    <x v="2"/>
    <s v="Acompañamiento Juridico"/>
    <s v="CAC. S-2021-001951-GOBDPAC: Solicitud capacidad operativa Cuerpos de Bomberos Voluntarios de Boyacá. "/>
    <s v="Cristian Fernando Salcedo Rueda "/>
    <s v="Inpección, Vigilancia y Control"/>
    <s v="Subdirección Estratégica y de Coordinación Bomberil "/>
    <s v="PETICIÓN DE INTERES GENERAL"/>
    <n v="30"/>
    <s v="20213800106642  "/>
    <s v="2021-10-05 12:43:55 "/>
    <m/>
    <m/>
    <m/>
    <s v="vencido"/>
    <m/>
    <m/>
    <m/>
    <m/>
    <m/>
    <s v="Al día 26/11/2021 tiene 36 días."/>
  </r>
  <r>
    <s v="Canal Escrito"/>
    <s v="Correo Atención Ciudadano"/>
    <s v="Boyacá"/>
    <s v="EDGAR DANIEL SAENZ MUNEVAR "/>
    <x v="0"/>
    <s v="Acompañamiento Juridico"/>
    <s v="CAC. Comparto Carta Dirección Nacional de Bomberos Colombia con usted "/>
    <s v="Camilo Portilla Quelal "/>
    <s v="Formulación, Actualización y Acompañamiento Normativo y Operativo"/>
    <s v="Subdirección Estratégica y de Coordinación Bomberil "/>
    <s v="PETICIÓN DE INTERES PARTICULAR"/>
    <n v="30"/>
    <s v="20213800106792  "/>
    <s v="2021-10-05 16:49:25 "/>
    <m/>
    <m/>
    <m/>
    <s v="vencido"/>
    <m/>
    <m/>
    <m/>
    <m/>
    <m/>
    <s v="Al día 26/11/2021 tiene 29 días."/>
  </r>
  <r>
    <s v="Canal Escrito"/>
    <s v="Correo Atención Ciudadano"/>
    <s v="Bogotá"/>
    <s v="LAURA MARIA CEBALLOS CASTAÑO "/>
    <x v="0"/>
    <s v="Otros"/>
    <s v="CAC. Solicitud de revisión a violación de derechos en institución Bomberil "/>
    <s v="Robinson mona"/>
    <s v="Fortalecimiento Bomberil para la Respuesta"/>
    <s v="Dirección General"/>
    <s v="PETICIÓN DE INTERES PARTICULAR"/>
    <n v="30"/>
    <s v="20213800106962  "/>
    <s v="2021-10-06 14:19:37 "/>
    <n v="20213000026561"/>
    <d v="2021-11-02T00:00:00"/>
    <n v="18"/>
    <s v="Cumplido"/>
    <m/>
    <d v="2021-11-02T00:00:00"/>
    <s v="PDF"/>
    <s v="SI"/>
    <m/>
    <s v="SE LE DA RESPUESTA EL DÍA 2/11/2021"/>
  </r>
  <r>
    <s v="Canal Escrito"/>
    <s v="Correo Atención Ciudadano"/>
    <s v="Cundinamarca"/>
    <s v="JAVIER RAMIREZ FLOREZ "/>
    <x v="0"/>
    <s v="Solicitud de Informacion"/>
    <s v="CAC. SOLICITUD CONCEPTO "/>
    <s v="Jorge Restrepo Sanguino "/>
    <s v="Formulación, Actualización y Acompañamiento Normativo y Operativo"/>
    <s v="Subdirección Estratégica y de Coordinación Bomberil "/>
    <s v="PETICIÓN DE INTERES GENERAL"/>
    <n v="30"/>
    <s v="20213800106982  "/>
    <s v="2021-10-06 15:02:05 "/>
    <n v="20212110028101"/>
    <d v="2021-11-24T00:00:00"/>
    <n v="32"/>
    <s v="Cumplido"/>
    <m/>
    <d v="2021-11-24T00:00:00"/>
    <s v="PDF"/>
    <s v="SI"/>
    <m/>
    <s v="SE DA RESPUESTA EL DÍA 24/11/2021"/>
  </r>
  <r>
    <s v="Canal Escrito"/>
    <s v="Correo Atención Ciudadano"/>
    <s v="Meta"/>
    <s v="CONCEJO RESTREPO META  "/>
    <x v="3"/>
    <s v="Otros"/>
    <s v="CAC. CONSULTA CONCEJO MUNICIPAL DE RESTREPO META "/>
    <s v="Jonathan Prieto "/>
    <s v="Infraestructura"/>
    <s v="Subdirección Administrativa y Financiera "/>
    <s v="PETICIÓN DE INTERES GENERAL"/>
    <n v="30"/>
    <s v="20213800106992  "/>
    <s v="2021-10-06 15:12:01 "/>
    <m/>
    <m/>
    <m/>
    <s v="vencido"/>
    <m/>
    <m/>
    <m/>
    <m/>
    <m/>
    <s v="Al día 26/11/2021 tiene 34 días."/>
  </r>
  <r>
    <s v="Canal Escrito"/>
    <s v="Correo Atención Ciudadano"/>
    <s v="Amazonas"/>
    <s v="BENEMERITO CUERPO DE BOMBEROS VOLUNTARIOS DE LETICIA  "/>
    <x v="4"/>
    <s v="Solicitud de Informacion"/>
    <s v="CAC. SOLICITUD INFORMACION "/>
    <s v="Jorge Restrepo Sanguino "/>
    <s v="Formulación, Actualización y Acompañamiento Normativo y Operativo"/>
    <s v="Subdirección Estratégica y de Coordinación Bomberil "/>
    <s v="PETICIÓN DE INTERES GENERAL"/>
    <n v="30"/>
    <s v="20213800107042  "/>
    <s v="2021-10-06 15:32:49 "/>
    <n v="20212110028091"/>
    <d v="2021-11-17T00:00:00"/>
    <n v="27"/>
    <s v="Cumplido"/>
    <m/>
    <d v="2021-11-17T00:00:00"/>
    <s v="PDF"/>
    <s v="SI"/>
    <m/>
    <s v="SE DA RESPUESTA EL DIA 17/11/2021"/>
  </r>
  <r>
    <s v="Canal Escrito"/>
    <s v="Correo Atención Ciudadano"/>
    <s v="San Andres y Providencia"/>
    <s v="CUERPO DE BOMBEROS VOLUNTARIOS DE SAN ANDRES ISLA  "/>
    <x v="4"/>
    <s v="Solicitud de Informacion"/>
    <s v="CAC.SOLICITUD DE INFORMACION "/>
    <s v="Alvaro Perez "/>
    <s v="Contratación "/>
    <s v="Subdirección Administrativa y Financiera "/>
    <s v="PETICIÓN DE DOCUMENTOS E INFORMACIÓN "/>
    <n v="20"/>
    <s v="20213800107092  "/>
    <s v="2021-10-06 17:37:58 "/>
    <m/>
    <m/>
    <m/>
    <s v="vencido"/>
    <m/>
    <m/>
    <m/>
    <m/>
    <m/>
    <s v="Al día 26/11/2021 tiene 34 días."/>
  </r>
  <r>
    <s v="Canal Escrito"/>
    <s v="Correo Atención Ciudadano"/>
    <s v="Bogotá"/>
    <s v="COLMEDICOS S.A.S.  "/>
    <x v="1"/>
    <s v="Solicitud de Informacion"/>
    <s v="CAC. Derecho de petición Colmédicos S.A.S "/>
    <s v="Edgar Alexander Maya Lopez "/>
    <s v="Educación"/>
    <s v="Subdirección Estratégica y de Coordinación Bomberil "/>
    <s v="PETICIÓN DE INTERES GENERAL"/>
    <n v="30"/>
    <s v="20213800107102  "/>
    <s v="2021-10-06 17:55:30 "/>
    <m/>
    <d v="2021-11-16T00:00:00"/>
    <n v="26"/>
    <s v="Cumplido"/>
    <s v="Se da respuesta por correo electrónico se deja evidencia en digital"/>
    <d v="2021-11-16T00:00:00"/>
    <s v="PDF"/>
    <s v="SI"/>
    <m/>
    <s v="SE DA RESPUESTA POR CORREO ELECTRONICO "/>
  </r>
  <r>
    <s v="Canal Escrito"/>
    <s v="Correo Atención Ciudadano"/>
    <s v="Atlántico"/>
    <s v="ALCALDIA DE BARRANQUILLA  "/>
    <x v="2"/>
    <s v="Solicitud de Informacion"/>
    <s v="CAC. Consulta dotación básica de vestido y calzado para Bomberos (EMAIL CERTIFICADO de correocertificado@barranquilla.gov.co)  "/>
    <s v="Jorge Restrepo Sanguino "/>
    <s v="Formulación, Actualización y Acompañamiento Normativo y Operativo"/>
    <s v="Subdirección Estratégica y de Coordinación Bomberil "/>
    <s v="PETICIÓN DE INTERES GENERAL"/>
    <n v="30"/>
    <s v="20213800107122  "/>
    <s v="2021-10-06 18:18:34 "/>
    <m/>
    <m/>
    <m/>
    <s v="vencido"/>
    <m/>
    <m/>
    <m/>
    <m/>
    <m/>
    <s v="Al día 29/11/2021 tiene 36 días."/>
  </r>
  <r>
    <s v="Canal Escrito"/>
    <s v="Correo Atención Ciudadano"/>
    <s v="Atlántico"/>
    <s v="MARVIN RODRIGO PADILLA NIETO "/>
    <x v="0"/>
    <s v="Acompañamiento Juridico"/>
    <s v="CAC. Denuncia en contra de la comandante yarledis perez y el presidente de la junta de dignatarios Carlos viloria, del Cuerpo de bomberos voluntarios de Galapa-Atlantico "/>
    <s v="Camilo Portilla Quelal "/>
    <s v="Formulación, Actualización y Acompañamiento Normativo y Operativo"/>
    <s v="Subdirección Estratégica y de Coordinación Bomberil "/>
    <s v="PETICIÓN DE INTERES GENERAL"/>
    <n v="30"/>
    <s v="20213800107162  "/>
    <s v="2021-10-06 21:56:49 "/>
    <m/>
    <m/>
    <m/>
    <s v="vencido"/>
    <m/>
    <m/>
    <m/>
    <m/>
    <m/>
    <s v="Al día 29/11/2021 tiene 35 días."/>
  </r>
  <r>
    <s v="Canal Escrito"/>
    <s v="Correo Atención Ciudadano"/>
    <s v="Antioquia"/>
    <s v="ALCALDIA EBEJICO ANTIOQUIA "/>
    <x v="2"/>
    <s v="Fortalecimiento Bomberil"/>
    <s v="CAC.SOLICITUD VISITA DE INSPECCIÓN, VIGILANCIA Y CONTROL "/>
    <s v="Liz Margaret Álvarez calderon "/>
    <s v="Inpección, Vigilancia y Control"/>
    <s v="Subdirección Estratégica y de Coordinación Bomberil "/>
    <s v="PETICIÓN DE INTERES GENERAL"/>
    <n v="30"/>
    <s v="20213800107172  "/>
    <s v="2021-10-06 22:03:11 "/>
    <m/>
    <m/>
    <m/>
    <s v="vencido"/>
    <m/>
    <m/>
    <m/>
    <m/>
    <m/>
    <s v="Al día 29/11/2021 tiene 35 días."/>
  </r>
  <r>
    <s v="Canal Escrito"/>
    <s v="Correo Atención Ciudadano"/>
    <s v="Antioquia"/>
    <s v="ALCALDIA GOMEZ PLATA SECRETARIA GENERAL GOBIERNO Y POSTCONFLICTO ANTIOQUIA "/>
    <x v="2"/>
    <s v="Otros"/>
    <s v="CAC. REMISIÓN OFICIO ENVIADO AL SEÑOR GABRIEL ORTEGA- BOMBEROS GOMEZ PLATA "/>
    <s v="Jorge Restrepo Sanguino "/>
    <s v="Formulación, Actualización y Acompañamiento Normativo y Operativo"/>
    <s v="Subdirección Estratégica y de Coordinación Bomberil "/>
    <s v="PETICIÓN DE INTERES GENERAL"/>
    <n v="30"/>
    <s v="20213800107182  "/>
    <s v="2021-10-06 22:17:52 "/>
    <n v="20212110028031"/>
    <d v="2021-11-16T00:00:00"/>
    <n v="27"/>
    <s v="Cumplido"/>
    <m/>
    <d v="2021-11-16T00:00:00"/>
    <s v="PDF"/>
    <s v="SI"/>
    <m/>
    <s v="SE DA RESPUESTA EL DIA 16/11/2021"/>
  </r>
  <r>
    <s v="Canal Escrito"/>
    <s v="Correo Atención Ciudadano"/>
    <s v="Cundinamarca"/>
    <s v="CUERPO DE BOMBEROS VOLUNTARIOS DE SIBATE  "/>
    <x v="4"/>
    <s v="Otros"/>
    <s v="CAC. Oficio grupo de inspección, vigilancia y control  "/>
    <s v="Javier Alberto Coral Meneses "/>
    <s v="Inpección, Vigilancia y Control"/>
    <s v="Subdirección Estratégica y de Coordinación Bomberil "/>
    <s v="PETICIÓN DE DOCUMENTOS E INFORMACIÓN "/>
    <n v="20"/>
    <s v="20213800107262  "/>
    <s v="2021-10-07 14:33:29 "/>
    <n v="20212150027531"/>
    <d v="2021-11-16T00:00:00"/>
    <n v="26"/>
    <s v="Cumplido"/>
    <m/>
    <d v="2021-11-16T00:00:00"/>
    <s v="PDF"/>
    <s v="SI"/>
    <m/>
    <s v="SE DA RESPUESTA EL DIA 16/11/2021"/>
  </r>
  <r>
    <s v="Canal Escrito"/>
    <s v="Correo Atención Ciudadano"/>
    <s v="Bogotá"/>
    <s v="JUZGADO 02 PENAL CIRCUITO ADOLESCENTES FUNCION CONTROL CONOCIMIENTO  "/>
    <x v="2"/>
    <s v="Solicitud de Informacion"/>
    <s v="CAC. REQUERIMIENTO INCIDENTE DE DESACATO 2021-00121 "/>
    <s v="Andrea Bibiana Castañeda Durán  "/>
    <s v="Formulación, Actualización y Acompañamiento Normativo y Operativo"/>
    <s v="Subdirección Estratégica y de Coordinación Bomberil "/>
    <s v="PETICIÓN ENTRE AUTORIDADES "/>
    <n v="5"/>
    <s v="20213800107282  "/>
    <s v="2021-10-07 14:46:48 "/>
    <n v="20212050096631"/>
    <d v="2021-10-12T00:00:00"/>
    <n v="3"/>
    <s v="Cumplido"/>
    <m/>
    <d v="2021-10-12T00:00:00"/>
    <s v="PDF "/>
    <s v="SI"/>
    <m/>
    <s v="SE DA RESPUESTA EL  DÍA 12/10/2021"/>
  </r>
  <r>
    <s v="Canal Escrito"/>
    <s v="Correo Atención Ciudadano"/>
    <s v="Cundinamarca"/>
    <s v="MIGUEL ANGEL AVILA DIAZ "/>
    <x v="0"/>
    <s v="Otros"/>
    <s v="CAC.radicacion de proyectos corporacion Prodesarrollo Girardot "/>
    <s v="Jiud Magnoly Gaviria Narvaez "/>
    <s v="COORDINACIÓN OPERATIVA "/>
    <s v="Subdirección Estratégica y de Coordinación Bomberil "/>
    <s v="PETICIÓN DE DOCUMENTOS E INFORMACIÓN "/>
    <n v="20"/>
    <s v="20213800107332  "/>
    <s v="2021-10-07 15:31:25 "/>
    <m/>
    <m/>
    <m/>
    <s v="vencido"/>
    <m/>
    <m/>
    <m/>
    <m/>
    <m/>
    <s v="Al día 29/11/2021 tiene 34 días."/>
  </r>
  <r>
    <s v="Canal Escrito"/>
    <s v="Correo Atención Ciudadano"/>
    <s v="Cundinamarca"/>
    <s v="FERNANDO ARELLANO ARELLANO MOSOS "/>
    <x v="0"/>
    <s v="Solicitud de Informacion"/>
    <s v="CAC. solicitud de certificacion laboral "/>
    <s v="Alvaro Perez "/>
    <s v="Contratación "/>
    <s v="Subdirección Administrativa y Financiera "/>
    <s v="PETICIÓN DE DOCUMENTOS E INFORMACIÓN "/>
    <n v="20"/>
    <s v="20213800107342  "/>
    <s v="2021-10-07 15:36:37 "/>
    <m/>
    <m/>
    <m/>
    <s v="vencido"/>
    <m/>
    <m/>
    <m/>
    <m/>
    <m/>
    <s v="Al día 29/11/2021 tiene 34 días."/>
  </r>
  <r>
    <s v="Canal Escrito"/>
    <s v="Correo Atención Ciudadano"/>
    <s v="Magdalena"/>
    <s v="ALCALDIA MUNICIPAL PIVIJAY MAGDALENA "/>
    <x v="2"/>
    <s v="Solicitud de Informacion"/>
    <s v="CAC. SOLICITUD DE PETICIÓN E INFORMACIÓN. "/>
    <s v="Javier Alberto Coral Meneses "/>
    <s v="Inpección, Vigilancia y Control"/>
    <s v="Subdirección Estratégica y de Coordinación Bomberil "/>
    <s v="PETICIÓN DE DOCUMENTOS E INFORMACIÓN "/>
    <n v="20"/>
    <s v="20213800107352  "/>
    <s v="2021-10-07 15:40:48 "/>
    <s v=" 20212150025521 "/>
    <d v="2021-11-02T00:00:00"/>
    <n v="16"/>
    <s v="Cumplido"/>
    <m/>
    <d v="2021-11-16T00:00:00"/>
    <s v="PDF"/>
    <s v="SI"/>
    <m/>
    <s v="SE DA RESPUESTA EL DÍA16 /11/2021"/>
  </r>
  <r>
    <s v="Canal Escrito"/>
    <s v="Correo Atención Ciudadano"/>
    <s v="Cauca"/>
    <s v="GOBERNACION DEPARTAMENTAL DEL VALLE DEL CAUCA  "/>
    <x v="2"/>
    <s v="Solicitud de Informacion"/>
    <s v="CAC. Solicitud de información "/>
    <s v="Jiud Magnoly Gaviria Narvaez "/>
    <s v="COORDINACIÓN OPERATIVA "/>
    <s v="Subdirección Estratégica y de Coordinación Bomberil "/>
    <s v="PETICIÓN DE DOCUMENTOS E INFORMACIÓN "/>
    <n v="20"/>
    <s v="20213800107362  "/>
    <s v="2021-10-07 15:48:51 "/>
    <m/>
    <m/>
    <m/>
    <s v="vencido"/>
    <m/>
    <m/>
    <m/>
    <m/>
    <m/>
    <s v="Al día 29/11/2021 tiene 34 días."/>
  </r>
  <r>
    <s v="Canal Escrito"/>
    <s v="Correo Atención Ciudadano"/>
    <s v="Bogotá"/>
    <s v="MOVISTAR EMPRESAS  "/>
    <x v="1"/>
    <s v="Otros"/>
    <s v="CAC. Proceso SIE N° 005-2021, radicación de observaciones en situación de indisponibilidad Secop "/>
    <s v="Alvaro Perez "/>
    <s v="Contratación "/>
    <s v="Subdirección Administrativa y Financiera "/>
    <s v="PETICIÓN DE DOCUMENTOS E INFORMACIÓN "/>
    <n v="20"/>
    <s v="20213800107372  "/>
    <s v="2021-10-07 16:12:51 "/>
    <m/>
    <m/>
    <m/>
    <s v="vencido"/>
    <m/>
    <m/>
    <m/>
    <m/>
    <m/>
    <s v="Al día 29/11/2021 tiene 33días."/>
  </r>
  <r>
    <s v="Canal Escrito"/>
    <s v="Correo Atención Ciudadano"/>
    <s v="Bogotá"/>
    <s v="UNGRD  "/>
    <x v="3"/>
    <s v="Acompañamiento Juridico"/>
    <s v="CAC. OFICIO 2021EE10848-Traslado por competencia – Solicitud de Ayuda Urgente. Radicado UNGRD No. 2021ER02553. (EMAIL CERTIFICADO de correspondencia@gestiondelriesgo.gov.co) "/>
    <s v="Jiud Magnoly Gaviria Narvaez "/>
    <s v="COORDINACIÓN OPERATIVA "/>
    <s v="Subdirección Estratégica y de Coordinación Bomberil "/>
    <s v="PETICIÓN DE INTERES GENERAL"/>
    <n v="30"/>
    <s v="20213800107412  "/>
    <s v="2021-10-08 16:15:21 "/>
    <m/>
    <m/>
    <m/>
    <s v="vencido"/>
    <m/>
    <m/>
    <m/>
    <m/>
    <m/>
    <s v="Al día 29/11/2021 tiene 33 días."/>
  </r>
  <r>
    <s v="Canal Escrito"/>
    <s v="Correo Institucional"/>
    <s v="Meta"/>
    <s v="ALCALDIA MUNICIPAL CUBARRAL META "/>
    <x v="2"/>
    <s v="Solicitud de Informacion"/>
    <s v="CI.SOLICITUD DE INFORMACION "/>
    <s v="Jorge Restrepo Sanguino "/>
    <s v="Formulación, Actualización y Acompañamiento Normativo y Operativo"/>
    <s v="Subdirección Estratégica y de Coordinación Bomberil "/>
    <s v="PETICIÓN DE INTERES GENERAL"/>
    <n v="30"/>
    <s v="20213800107422  "/>
    <s v="2021-10-08 16:42:29 "/>
    <m/>
    <m/>
    <n v="2"/>
    <s v="Cumplido"/>
    <s v="SE DIO RESPUESTA MEDIANTE LLAMADA TELEFÓNICA Y CORREO ELECTRÓNICO EL DÍA 10/11/2021"/>
    <m/>
    <m/>
    <m/>
    <m/>
    <s v="NO SE EVIDENCIA NINGUN DOCUMENTO DE SALIDA "/>
  </r>
  <r>
    <s v="Canal Escrito"/>
    <s v="Correo Atención Ciudadano"/>
    <s v="Magdalena"/>
    <s v="TERRITORIO ANCESTRAL DEL PUEBLO ARHUACO  "/>
    <x v="3"/>
    <s v="Acompañamiento Juridico"/>
    <s v="CAC. Acompañamiento "/>
    <s v="Jorge Restrepo Sanguino "/>
    <s v="Formulación, Actualización y Acompañamiento Normativo y Operativo"/>
    <s v="Subdirección Estratégica y de Coordinación Bomberil "/>
    <s v="PETICIÓN DE INTERES GENERAL"/>
    <n v="30"/>
    <s v="20213800107432  "/>
    <s v="2021-10-08 16:51:46 "/>
    <n v="20212110027951"/>
    <m/>
    <m/>
    <s v="vencido"/>
    <m/>
    <m/>
    <m/>
    <m/>
    <m/>
    <s v="NO SE EVIDENCIA DOCUMENTO DE SALIDA FIRMADO NI ENVIADO"/>
  </r>
  <r>
    <s v="Canal Escrito"/>
    <s v="Correo Atención Ciudadano"/>
    <s v="No Reporta"/>
    <s v="VEEDURIA CIUDADANA LIDERES PARA LA TRANSPARENCIA  "/>
    <x v="2"/>
    <s v="Solicitud de Informacion"/>
    <s v="CAC.RADICACIÓN SOLICITUD DE INFORMACIÓN OFICIO_023_Direcciòn_General_De_Bomberos. "/>
    <s v="Jorge Restrepo Sanguino "/>
    <s v="Formulación, Actualización y Acompañamiento Normativo y Operativo"/>
    <s v="Subdirección Estratégica y de Coordinación Bomberil "/>
    <s v="PETICIÓN DE DOCUMENTOS E INFORMACIÓN "/>
    <n v="20"/>
    <s v="20213800107492  "/>
    <s v="2021-10-08 19:49:49 "/>
    <n v="20212110028731"/>
    <d v="2021-11-25T00:00:00"/>
    <n v="31"/>
    <s v="Extemporaneo"/>
    <m/>
    <d v="2021-11-25T00:00:00"/>
    <s v="PDF"/>
    <s v="SI"/>
    <m/>
    <s v="SE DA RESPUESTA EL DÍA 25/11/2021"/>
  </r>
  <r>
    <s v="Canal Escrito"/>
    <s v="Correo Atención Ciudadano"/>
    <s v="Meta"/>
    <s v="CUERPO DE BOMBEROS DE PUERTO LLERAS - META  "/>
    <x v="4"/>
    <s v="Otros"/>
    <s v="CAC. Solicitud y seguimiento "/>
    <s v="Luis Alberto Valencia Pulido"/>
    <s v="Área Cenrtral de Referencia Bomberil"/>
    <s v="Subdirección Estratégica y de Coordinación Bomberil "/>
    <s v="PETICIÓN DE DOCUMENTOS E INFORMACIÓN "/>
    <n v="20"/>
    <s v="20213800107552  "/>
    <s v="2021-10-08 20:57:56 "/>
    <n v="20212120025751"/>
    <m/>
    <m/>
    <s v="vencido"/>
    <m/>
    <m/>
    <m/>
    <m/>
    <m/>
    <s v="NO SE EVIDENCIA DOCUMENTO DE SALIDA FIRMADO NI ENVIADO"/>
  </r>
  <r>
    <s v="Canal Escrito"/>
    <s v="Correo Atención Ciudadano"/>
    <s v="No Reporta"/>
    <s v="WILLIAM ROBAYO  "/>
    <x v="0"/>
    <s v="Acompañamiento Juridico"/>
    <s v="CAC. solicitud por conciliación de alimentos de menores de edad "/>
    <s v="Jorge Restrepo Sanguino "/>
    <s v="Formulación, Actualización y Acompañamiento Normativo y Operativo"/>
    <s v="Subdirección Estratégica y de Coordinación Bomberil "/>
    <s v="PETICIÓN DE INTERES PARTICULAR"/>
    <n v="30"/>
    <s v="20213800107582  "/>
    <s v="2021-10-08 21:25:14 "/>
    <n v="20212110025941"/>
    <d v="2021-11-02T00:00:00"/>
    <n v="15"/>
    <s v="Cumplido"/>
    <m/>
    <d v="2021-11-02T00:00:00"/>
    <s v="PDF"/>
    <s v="SI"/>
    <m/>
    <s v="se da respuesta el 2/11/2021"/>
  </r>
  <r>
    <s v="Canal Escrito"/>
    <s v="Correo Institucional"/>
    <s v="No Reporta"/>
    <s v="JHON JAIRO PINZON EUGENIO "/>
    <x v="2"/>
    <s v="Acompañamiento Juridico"/>
    <s v="CI.DERECHO DE PETICION "/>
    <s v="Camilo Portilla Quelal "/>
    <s v="Formulación, Actualización y Acompañamiento Normativo y Operativo"/>
    <s v="Subdirección Estratégica y de Coordinación Bomberil "/>
    <s v="PETICIÓN DE INTERES PARTICULAR"/>
    <n v="30"/>
    <s v="20213800107592  "/>
    <s v="2021-10-08 21:34:41 "/>
    <m/>
    <m/>
    <m/>
    <s v="vencido"/>
    <m/>
    <m/>
    <m/>
    <m/>
    <m/>
    <s v="Al día 29 /11/2021 tiene 33 días."/>
  </r>
  <r>
    <s v="Canal Escrito"/>
    <s v="Correo Atención Ciudadano"/>
    <s v="Tolima"/>
    <s v="RICARDO SALAMANCA  "/>
    <x v="1"/>
    <s v="Acompañamiento Juridico"/>
    <s v="CAC. respuesta no argumentada "/>
    <s v="Camilo Portilla Quelal "/>
    <s v="Formulación, Actualización y Acompañamiento Normativo y Operativo"/>
    <s v="Subdirección Estratégica y de Coordinación Bomberil "/>
    <s v="PETICIÓN DE INTERES GENERAL"/>
    <n v="30"/>
    <s v="20211140107612  "/>
    <s v="2021-10-11 10:29:40 "/>
    <m/>
    <m/>
    <m/>
    <s v="vencido"/>
    <m/>
    <m/>
    <m/>
    <m/>
    <m/>
    <s v="Al día 30/11/2021 tiene 33 días."/>
  </r>
  <r>
    <s v="Canal Escrito"/>
    <s v="Correo Institucional"/>
    <s v="Bogotá"/>
    <s v="MINISTERIO DEL INTEROR VICEMINISTERIO DE RELACIONES POLÍTICAS  "/>
    <x v="3"/>
    <s v="Fortalecimiento Bomberil"/>
    <s v="CI. DNBC No. *20212050095621* -Derecho de Petición "/>
    <s v="Andrés Fernando Muñoz Cabrera "/>
    <s v="Fortalecimiento Bomberil para la Respuesta"/>
    <s v="Subdirección Estratégica y de Coordinación Bomberil "/>
    <s v="PETICIÓN DE INTERES PARTICULAR"/>
    <n v="30"/>
    <s v="20211140107632  "/>
    <s v="2021-10-11 10:53:19 "/>
    <m/>
    <m/>
    <m/>
    <s v="vencido"/>
    <m/>
    <m/>
    <m/>
    <m/>
    <m/>
    <s v="Al día 30/11/2021 tiene 33 días."/>
  </r>
  <r>
    <s v="Canal Escrito"/>
    <s v="Correo Atención Ciudadano"/>
    <s v="Cundinamarca"/>
    <s v="BOMBEROS CHINU  "/>
    <x v="4"/>
    <s v="Solicitud de Informacion"/>
    <s v="CAC. SOLICITUD DE ACALRACION A LA ADMINISTRACION MUNICIPAL SOBRE RESOLUCION INTERNA DEL CUERPO DE BOMBEROS "/>
    <s v="Camilo Portilla Quelal "/>
    <s v="Formulación, Actualización y Acompañamiento Normativo y Operativo"/>
    <s v="Subdirección Estratégica y de Coordinación Bomberil "/>
    <s v="PETICIÓN DE INTERES GENERAL"/>
    <n v="30"/>
    <s v="20211140107672  "/>
    <s v="2021-10-11 11:38:09 "/>
    <n v="20212110026201"/>
    <d v="2021-11-02T00:00:00"/>
    <n v="15"/>
    <s v="Cumplido"/>
    <m/>
    <d v="2021-11-02T00:00:00"/>
    <s v="PDF"/>
    <s v="SI"/>
    <m/>
    <s v="se realiza envio el 2-11-2021"/>
  </r>
  <r>
    <s v="Canal Escrito"/>
    <s v="Correo Atención Ciudadano"/>
    <s v="Cundinamarca"/>
    <s v="CUERPO DE BOMBEROS VOLUNTARIOS DE ARBELAEZ - CUNDINAMARCA  "/>
    <x v="4"/>
    <s v="Solicitud de Informacion"/>
    <s v="CAC. Solicitud de informacion documentos para presentacion de proyectos cuerpos de bomberos de colombia "/>
    <s v="Jiud Magnoly Gaviria Narvaez "/>
    <s v="COORDINACIÓN OPERATIVA "/>
    <s v="Subdirección Estratégica y de Coordinación Bomberil "/>
    <s v="PETICIÓN DE DOCUMENTOS E INFORMACIÓN "/>
    <n v="20"/>
    <s v="20211140107682  "/>
    <s v="2021-10-11 11:45:41 "/>
    <m/>
    <m/>
    <m/>
    <s v="vencido"/>
    <m/>
    <m/>
    <m/>
    <m/>
    <m/>
    <s v="Al día 30/11/2021 tiene 32 días."/>
  </r>
  <r>
    <s v="Canal Escrito"/>
    <s v="Correo Institucional"/>
    <s v="Bogotá"/>
    <s v="CONTRALORIA GENERAL DE LA NACION VIGILANCIA FISCAL SECTOR INFRAESTRUCTURA  "/>
    <x v="2"/>
    <s v="Solicitud de Informacion"/>
    <s v="CI. Solicitud Información Contraloría General de la República – Atención Denuncia 2021-212026-82111-D "/>
    <s v="Alvaro Perez "/>
    <s v="Contratación "/>
    <s v="Subdirección Estratégica y de Coordinación Bomberil "/>
    <s v="INFORMES A CONGRESISTAS"/>
    <n v="5"/>
    <s v="20211140107692  "/>
    <s v="2021-10-11 11:57:09 "/>
    <m/>
    <m/>
    <m/>
    <s v="vencido"/>
    <m/>
    <m/>
    <m/>
    <m/>
    <m/>
    <s v="Al día 30/11/2021 tiene 33 días."/>
  </r>
  <r>
    <s v="Canal Escrito"/>
    <s v="Correo Atención Ciudadano"/>
    <s v="Quindío"/>
    <s v="VEEDURIA CIUDADANA EN GESTION  "/>
    <x v="1"/>
    <s v="Solicitud de Informacion"/>
    <s v="CAC. SOLICITUD INFORMACION Y COPIAS "/>
    <s v="Jorge Restrepo Sanguino "/>
    <s v="Formulación, Actualización y Acompañamiento Normativo y Operativo"/>
    <s v="Subdirección Estratégica y de Coordinación Bomberil "/>
    <s v="PETICIÓN DE INTERES GENERAL"/>
    <n v="30"/>
    <s v="20211140107732  "/>
    <s v="2021-10-11 12:31:55 "/>
    <n v="20212110027911"/>
    <d v="2021-11-17T00:00:00"/>
    <n v="4"/>
    <s v="Cumplido"/>
    <m/>
    <d v="2021-11-17T00:00:00"/>
    <s v="PDF"/>
    <s v="SI"/>
    <m/>
    <s v="se realiza envio el 17-11-2021"/>
  </r>
  <r>
    <s v="Canal Escrito"/>
    <s v="Radicacion Directa"/>
    <s v="Cesar"/>
    <s v="ALCALDIA VALLEDUPAR CESAR "/>
    <x v="2"/>
    <s v="Fortalecimiento Bomberil"/>
    <s v="RD: PROYECTO ESTACIÓN BOMBEROS  "/>
    <s v="Yerky Sneider Garavito Cancelado "/>
    <s v="Infraestructura"/>
    <s v="Subdirección Estratégica y de Coordinación Bomberil "/>
    <s v="PETICIÓN DE INTERES GENERAL"/>
    <n v="30"/>
    <s v="20211140107742  "/>
    <s v="2021-10-11 13:01:16 "/>
    <m/>
    <m/>
    <m/>
    <s v="vencido"/>
    <m/>
    <m/>
    <m/>
    <m/>
    <m/>
    <s v="Al día 30/11/2021 tiene 33 días."/>
  </r>
  <r>
    <s v="Canal Escrito"/>
    <s v="Correo Atención Ciudadano"/>
    <s v="Atlántico"/>
    <s v="CUERPO DE BOMBEROS VOLUNTARIOS DE GALAPA - ATLANTICO  "/>
    <x v="4"/>
    <s v="Acompañamiento Juridico"/>
    <s v="CAC. Solicitud de asesoría para el proceso de contratación con el municipio y resultado de averiguaciones de la procuraduría delegada "/>
    <s v="Jorge Restrepo Sanguino "/>
    <s v="Formulación, Actualización y Acompañamiento Normativo y Operativo"/>
    <s v="Subdirección Estratégica y de Coordinación Bomberil "/>
    <s v="PETICIÓN DE INTERES GENERAL"/>
    <n v="30"/>
    <s v="20211140107862  "/>
    <s v="2021-10-11 15:18:31 "/>
    <n v="20212110027891"/>
    <d v="2021-11-17T00:00:00"/>
    <n v="4"/>
    <s v="Cumplido"/>
    <m/>
    <d v="2021-11-17T00:00:00"/>
    <s v="PDF"/>
    <s v="si "/>
    <m/>
    <s v="se realiza envio el 17-11-2021"/>
  </r>
  <r>
    <s v="Canal Escrito"/>
    <s v="Correo Atención Ciudadano"/>
    <s v="Cauca"/>
    <s v="CARLOS MORA  "/>
    <x v="0"/>
    <s v="Solicitud de Informacion"/>
    <s v="CAC. respuesta de la alcaldía Jambalo Cauca a la DNBC convenio bomberos Jambalo Cauca  "/>
    <s v="Jorge Restrepo Sanguino "/>
    <s v="Formulación, Actualización y Acompañamiento Normativo y Operativo"/>
    <s v="Subdirección Estratégica y de Coordinación Bomberil "/>
    <s v="PETICIÓN DE INTERES GENERAL"/>
    <n v="30"/>
    <s v="20211140107872  "/>
    <s v="2021-10-11 15:23:15 "/>
    <m/>
    <d v="2021-11-10T00:00:00"/>
    <m/>
    <s v="Cumplido"/>
    <m/>
    <d v="2021-11-10T00:00:00"/>
    <m/>
    <s v="SI"/>
    <m/>
    <s v="se realizo envio 10/11/2021"/>
  </r>
  <r>
    <s v="Canal Escrito"/>
    <s v="Correo Atención Ciudadano"/>
    <s v="Atlántico"/>
    <s v="ALEXIS ESCOBAR  "/>
    <x v="4"/>
    <s v="Solicitud de Informacion"/>
    <s v="CAC. Denuncia "/>
    <s v="Camilo Portilla Quelal "/>
    <s v="Formulación, Actualización y Acompañamiento Normativo y Operativo"/>
    <s v="Subdirección Estratégica y de Coordinación Bomberil "/>
    <s v="PETICIÓN DE INTERES GENERAL"/>
    <n v="30"/>
    <s v="20211140107892  "/>
    <s v="2021-10-11 15:50:44 "/>
    <m/>
    <m/>
    <m/>
    <s v="vencido"/>
    <m/>
    <m/>
    <m/>
    <m/>
    <m/>
    <s v="Al día 30/11/2021 tiene 33 días."/>
  </r>
  <r>
    <s v="Canal Escrito"/>
    <s v="Correo Atención Ciudadano"/>
    <s v="Bolívar"/>
    <s v="CUERPO DE BOMBEROS VOLUNTARIOS MAGANGUE - BOLIVAR  "/>
    <x v="4"/>
    <s v="Solicitud de Informacion"/>
    <s v="CAC. KIT BIOSEGURIDAD.pdf "/>
    <s v="Jiud Magnoly Gaviria Narvaez "/>
    <s v="COORDINACIÓN OPERATIVA "/>
    <s v="Subdirección Estratégica y de Coordinación Bomberil "/>
    <s v="PETICIÓN DE DOCUMENTOS E INFORMACIÓN "/>
    <n v="20"/>
    <s v="20211140107942  "/>
    <s v="2021-10-11 16:46:45 "/>
    <m/>
    <m/>
    <m/>
    <s v="vencido"/>
    <m/>
    <m/>
    <m/>
    <m/>
    <m/>
    <s v="Al día 30/11/2021 tiene 33 días."/>
  </r>
  <r>
    <s v="Canal Escrito"/>
    <s v="Correo Atención Ciudadano"/>
    <s v="Meta"/>
    <s v="CUERPO DE BOMBEROS VOLUNTARIOS DE ACACIAS  "/>
    <x v="4"/>
    <s v="Solicitud de Informacion"/>
    <s v="CAC. SOLICITUD SOAT MAQUINA DE INTERVENCION RAPIDA COMODATO NUMERO 147 DE 2018 "/>
    <s v="Arley Coy "/>
    <s v="GESTIÓN ADMININSTRATIVA "/>
    <s v="Subdirección Estratégica y de Coordinación Bomberil "/>
    <s v="PETICIÓN DE DOCUMENTOS E INFORMACIÓN "/>
    <n v="20"/>
    <s v="20211140108022  "/>
    <s v="2021-10-12 14:02:58 "/>
    <m/>
    <m/>
    <m/>
    <s v="vencido"/>
    <m/>
    <m/>
    <m/>
    <m/>
    <m/>
    <s v="Al día 30/11/2021 tiene 32 días."/>
  </r>
  <r>
    <s v="Canal Escrito"/>
    <s v="Correo Atención Ciudadano"/>
    <s v="Nariño"/>
    <s v="CUERPO DE BOMBEROS VOLUNTARIOS DE EL TAMBO - NARIÑO  "/>
    <x v="4"/>
    <s v="Fortalecimiento Bomberil"/>
    <s v="CAC. RECLAMO UNIFORMES DE FATIGA FALTANTES A 11 BOMBEROS EL TAMBO NARIÑO "/>
    <s v="Jiud Magnoly Gaviria Narvaez "/>
    <s v="COORDINACIÓN OPERATIVA "/>
    <s v="Subdirección Estratégica y de Coordinación Bomberil "/>
    <s v="PETICIÓN DE INTERES GENERAL"/>
    <n v="30"/>
    <s v="20211140108032  "/>
    <s v="2021-10-12 14:06:06 "/>
    <m/>
    <m/>
    <m/>
    <s v="vencido"/>
    <m/>
    <m/>
    <m/>
    <m/>
    <m/>
    <s v="Al día 30/11/2021 tiene 32 días."/>
  </r>
  <r>
    <s v="Canal Escrito"/>
    <s v="Correo Atención Ciudadano"/>
    <s v="Tolima"/>
    <s v="VEEDURIA DIGNIDAD EDUCATIVA  "/>
    <x v="0"/>
    <s v="Fortalecimiento Bomberil"/>
    <s v="CAC. Solicitud  "/>
    <s v="Julio Alejandro Chamorro Cabrera  "/>
    <s v="Inpección, Vigilancia y Control"/>
    <s v="Subdirección Estratégica y de Coordinación Bomberil "/>
    <s v="PETICIÓN DE INTERES GENERAL"/>
    <n v="30"/>
    <s v="20211140108042  "/>
    <s v="2021-10-12 14:14:41 "/>
    <n v="20212000026081"/>
    <d v="2021-11-02T00:00:00"/>
    <n v="13"/>
    <s v="Cumplido"/>
    <m/>
    <d v="2021-11-02T00:00:00"/>
    <s v="PDF"/>
    <s v="SI"/>
    <m/>
    <s v="se realiza envio el 2-11-2021"/>
  </r>
  <r>
    <s v="Canal Escrito"/>
    <s v="Correo Atención Ciudadano"/>
    <s v="Boyacá"/>
    <s v="CUERPO DE BOMBEROS VOLUNTARIOS DE CHINAVITA  "/>
    <x v="4"/>
    <s v="Fortalecimiento Bomberil"/>
    <s v="CAC. Solicitud apoyo fortalecimiento Cuerpo de Bomberos Voluntarios de Chinavita "/>
    <s v="Jiud Magnoly Gaviria Narvaez "/>
    <s v="COORDINACIÓN OPERATIVA "/>
    <s v="Subdirección Estratégica y de Coordinación Bomberil "/>
    <s v="PETICIÓN DE INTERES GENERAL"/>
    <n v="30"/>
    <s v="20211140108162  "/>
    <s v="2021-10-12 16:44:22 "/>
    <m/>
    <m/>
    <m/>
    <s v="vencido"/>
    <m/>
    <m/>
    <m/>
    <m/>
    <m/>
    <s v="Al día 30/11/2021 tiene 32 días."/>
  </r>
  <r>
    <s v="Canal Escrito"/>
    <s v="Radicacion Directa"/>
    <s v="Caldas"/>
    <s v="CUERPO DE BOMBEROS VOLUNTARIOS BELALCAZAR CALDAS  "/>
    <x v="4"/>
    <s v="Fortalecimiento Bomberil"/>
    <s v="RD: PROYECTO INFRAESTRUCTURA "/>
    <s v="Yerky Sneider Garavito Cancelado "/>
    <s v="Infraestructura"/>
    <s v="Subdirección Estratégica y de Coordinación Bomberil "/>
    <s v="PETICIÓN DE INTERES GENERAL"/>
    <n v="30"/>
    <s v="20211140108182  "/>
    <s v="2021-10-13 11:16:12 "/>
    <m/>
    <m/>
    <m/>
    <s v="vencido"/>
    <m/>
    <m/>
    <m/>
    <m/>
    <m/>
    <s v="Al día 30/11/2021 tiene 31 días."/>
  </r>
  <r>
    <s v="Canal Escrito"/>
    <s v="Correo Atención Ciudadano"/>
    <s v="Bogotá"/>
    <s v="JUVENAL PEREZ VEGA "/>
    <x v="0"/>
    <s v="Solicitud de Informacion"/>
    <s v="CAC. Solicitud concepto destinación de recursos Sobretasa Bomberil "/>
    <s v="Jorge Restrepo Sanguino "/>
    <s v="Formulación, Actualización y Acompañamiento Normativo y Operativo"/>
    <s v="Subdirección Estratégica y de Coordinación Bomberil "/>
    <s v="PETICION DE CONSULTA"/>
    <n v="35"/>
    <s v="20211140108192  "/>
    <s v="2021-10-13 12:51:27 "/>
    <n v="20212110026771"/>
    <d v="2021-11-09T00:00:00"/>
    <n v="17"/>
    <s v="Cumplido"/>
    <m/>
    <m/>
    <m/>
    <m/>
    <m/>
    <s v="se realiza envio el 9-11-2021"/>
  </r>
  <r>
    <s v="Canal Escrito"/>
    <s v="Correo Institucional"/>
    <s v="Bogotá"/>
    <s v="CONTRALORIA DELEGADA PARA EL SECTOR DE INFRAESTRUTURA CAROLINA SANCHEZ BRAVO  "/>
    <x v="2"/>
    <s v="Solicitud de Informacion"/>
    <s v="CI. Reiteración Solicitud Información del Oficio 2021EE0165649 del 01/10/2021 - Proceso Atención Denuncia 2021-208386-82111-D. "/>
    <s v="Alvaro Perez "/>
    <s v="Contratación "/>
    <s v="Subdirección Estratégica y de Coordinación Bomberil "/>
    <s v="INFORMES A CONGRESISTAS"/>
    <n v="5"/>
    <s v="20211140108232  "/>
    <s v="2021-10-13 13:51:51 "/>
    <m/>
    <m/>
    <m/>
    <s v="vencido"/>
    <m/>
    <m/>
    <m/>
    <m/>
    <m/>
    <s v="Al día 30/11/2021 tiene 31 días."/>
  </r>
  <r>
    <s v="Canal Escrito"/>
    <s v="Correo Atención Ciudadano"/>
    <s v="Atlántico"/>
    <s v="BOMBEROS VOLUNTARIOS SAN JUAN DE ACOSTA  "/>
    <x v="4"/>
    <s v="Solicitud de Informacion"/>
    <s v="CAC. comodato cuerpo de bomberos voluntarios de juan de acosta "/>
    <s v="Jiud Magnoly Gaviria Narvaez "/>
    <s v="COORDINACIÓN OPERATIVA "/>
    <s v="Subdirección Estratégica y de Coordinación Bomberil "/>
    <s v="PETICIÓN DE INTERES GENERAL"/>
    <n v="30"/>
    <s v="20211140108242  "/>
    <s v="2021-10-13 14:01:30 "/>
    <m/>
    <m/>
    <m/>
    <s v="vencido"/>
    <m/>
    <m/>
    <m/>
    <m/>
    <m/>
    <s v="Al día 30/11/2021 tiene 31 días."/>
  </r>
  <r>
    <s v="Canal Escrito"/>
    <s v="Correo Atención Ciudadano"/>
    <s v="Cundinamarca"/>
    <s v="BOMBEROS VIOTA CUNDINAMARCA "/>
    <x v="4"/>
    <s v="Solicitud de Informacion"/>
    <s v="CAC. petición "/>
    <s v="Jiud Magnoly Gaviria Narvaez "/>
    <s v="COORDINACIÓN OPERATIVA "/>
    <s v="Subdirección Estratégica y de Coordinación Bomberil "/>
    <s v="PETICIÓN DE INTERES GENERAL"/>
    <n v="30"/>
    <s v="20211140108252  "/>
    <s v="2021-10-13 14:06:23 "/>
    <m/>
    <m/>
    <m/>
    <s v="vencido"/>
    <m/>
    <m/>
    <m/>
    <m/>
    <m/>
    <s v="Al día 30/11/2021 tiene 31 días."/>
  </r>
  <r>
    <s v="Canal Escrito"/>
    <s v="Correo Atención Ciudadano"/>
    <s v="Arauca"/>
    <s v="CUERPO DE BOMBEROS OFICIAL DE ARAUCA - ARAUCA  "/>
    <x v="4"/>
    <s v="Solicitud de Informacion"/>
    <s v="CAC. SOLICITUD COPIA SOAT "/>
    <s v="Arley Coy "/>
    <s v="GESTIÓN ADMININSTRATIVA "/>
    <s v="Subdirección Estratégica y de Coordinación Bomberil "/>
    <s v="PETICIÓN DE DOCUMENTOS E INFORMACIÓN "/>
    <n v="20"/>
    <s v="20211140108322  "/>
    <s v="2021-10-13 16:36:04 "/>
    <m/>
    <m/>
    <m/>
    <s v="vencido"/>
    <m/>
    <m/>
    <m/>
    <m/>
    <m/>
    <s v="Al día 30/11/2021 tiene 31 días."/>
  </r>
  <r>
    <s v="Canal Escrito"/>
    <s v="Correo Atención Ciudadano"/>
    <s v="Bogotá"/>
    <s v="PROMOTORA LA VIDA ES BELLA  "/>
    <x v="0"/>
    <s v="Solicitud de Informacion"/>
    <s v="CAC. REITERACIÓN DERECHO DE PETICIÓN - RADICADO 20213800099572 "/>
    <s v="Camilo Portilla Quelal "/>
    <s v="Formulación, Actualización y Acompañamiento Normativo y Operativo"/>
    <s v="Subdirección Estratégica y de Coordinación Bomberil "/>
    <s v="PETICIÓN DE INTERES GENERAL"/>
    <n v="30"/>
    <s v="20211140108382  "/>
    <s v="2021-10-13 17:17:30 "/>
    <m/>
    <m/>
    <m/>
    <s v="vencido"/>
    <m/>
    <m/>
    <m/>
    <m/>
    <m/>
    <s v="Al día 01/12/2021 tiene 32 días."/>
  </r>
  <r>
    <s v="Canal Escrito"/>
    <s v="Radicacion Directa"/>
    <s v="Bogotá"/>
    <s v="LUZ INES ACEVEDO "/>
    <x v="0"/>
    <s v="Acompañamiento Juridico"/>
    <s v="RD: SOLICITUD APOYO JURIDICO "/>
    <s v="Camilo Portilla Quelal "/>
    <s v="Formulación, Actualización y Acompañamiento Normativo y Operativo"/>
    <s v="Subdirección Estratégica y de Coordinación Bomberil "/>
    <s v="PETICIÓN DE INTERES GENERAL"/>
    <n v="30"/>
    <s v="20211140108392  "/>
    <s v="2021-10-14 09:33:48 "/>
    <m/>
    <m/>
    <m/>
    <s v="vencido"/>
    <m/>
    <m/>
    <m/>
    <m/>
    <m/>
    <s v="Al día 01/12/2021 tiene 31 días."/>
  </r>
  <r>
    <s v="Canal Escrito"/>
    <s v="Correo Atención Ciudadano"/>
    <s v="Bogotá"/>
    <s v="CONTRALORIA DELAGA PARA INFRAESTRUCTORA  "/>
    <x v="3"/>
    <s v="Solicitud de Informacion"/>
    <s v="CAC. AG8-1-01-AC-DNBC-01 Solicitud Información Contratación, Contable y Presupuestal. "/>
    <s v="Maria del Consuelo Arias Prieto"/>
    <s v="Control Interno"/>
    <s v="Subdirección Estratégica y de Coordinación Bomberil "/>
    <s v="INFORMES A CONGRESISTAS"/>
    <n v="5"/>
    <s v="20211140108412  "/>
    <s v="2021-10-14 09:57:23 "/>
    <n v="20211150026021"/>
    <s v=" 22/10/2021"/>
    <n v="5"/>
    <s v="Cumplido"/>
    <m/>
    <s v=" 22/10/2021"/>
    <s v="5 dias "/>
    <s v="si "/>
    <m/>
    <s v="se realiza envio el 22-10-2021"/>
  </r>
  <r>
    <s v="Canal Escrito"/>
    <s v="Correo Atención Ciudadano"/>
    <s v="Atlántico"/>
    <s v="GOBERNACION ATLANTICO SECRETARIA DEL INTERIOR  "/>
    <x v="3"/>
    <s v="Solicitud de Informacion"/>
    <s v="CAC. Apoyo Con El Despliegue De Actividades De Vigilancia Y Control Preven-tivo De Cara A La Distribución Y Ejecución De Los Recursos Del Fondo De Bomberos Del Atlántico (FONBOMA). "/>
    <s v="Liz Margaret Álvarez calderon "/>
    <s v="Inpección, Vigilancia y Control"/>
    <s v="Subdirección Estratégica y de Coordinación Bomberil "/>
    <s v="PETICIÓN DE INTERES GENERAL"/>
    <n v="30"/>
    <s v="20211140108452  "/>
    <s v="2021-10-14 12:34:55 "/>
    <m/>
    <m/>
    <m/>
    <s v="vencido"/>
    <m/>
    <m/>
    <m/>
    <m/>
    <m/>
    <s v="Al día 01/12/2021 tiene 31 días."/>
  </r>
  <r>
    <s v="Canal Escrito"/>
    <s v="Correo Atención Ciudadano"/>
    <s v="Boyacá"/>
    <s v="CUERPO DE BOMBEROS VOLUNTARIOS DE CHINAVITA  "/>
    <x v="4"/>
    <s v="Fortalecimiento Bomberil"/>
    <s v="CAC. Solicitud apoyo fortalecimiento Cuerpo de Bomberos Voluntarios de Chinavita "/>
    <s v="Andrés Fernando Muñoz Cabrera "/>
    <s v="Fortalecimiento Bomberil para la Respuesta"/>
    <s v="Subdirección Estratégica y de Coordinación Bomberil "/>
    <s v="PETICIÓN DE INTERES GENERAL"/>
    <n v="30"/>
    <s v="20211140108462  "/>
    <s v="2021-10-14 12:41:49 "/>
    <m/>
    <m/>
    <m/>
    <s v="vencido"/>
    <m/>
    <m/>
    <m/>
    <m/>
    <m/>
    <s v="Al día 01/12/2021 tiene 31 días."/>
  </r>
  <r>
    <s v="Canal Escrito"/>
    <s v="Correo Atención Ciudadano"/>
    <s v="Antioquia"/>
    <s v="CUERPO DE BOMBEROS VOLUNTARIOS DE ARMENIA - ANTIOQUIA  "/>
    <x v="4"/>
    <s v="Solicitud de Informacion"/>
    <s v="CAC. Buenos días carta para Carlos López  "/>
    <s v="Camilo Portilla Quelal "/>
    <s v="Formulación, Actualización y Acompañamiento Normativo y Operativo"/>
    <s v="Subdirección Estratégica y de Coordinación Bomberil "/>
    <s v="PETICIÓN DE INTERES GENERAL"/>
    <n v="30"/>
    <s v="20211140108472  "/>
    <s v="2021-10-14 12:45:57 "/>
    <m/>
    <m/>
    <m/>
    <s v="vencido"/>
    <m/>
    <m/>
    <m/>
    <m/>
    <m/>
    <s v="Al día 01/12/2021 tiene 31 días."/>
  </r>
  <r>
    <s v="Canal Escrito"/>
    <s v="Correo Atención Ciudadano"/>
    <s v="Cundinamarca"/>
    <s v="CUERPO DE BOMBEROS VOLUNTARIOS DE NILO  "/>
    <x v="4"/>
    <s v="Acompañamiento Juridico"/>
    <s v="CAC. CONCEPTO JURÍDICO "/>
    <s v="Jorge Restrepo Sanguino "/>
    <s v="Formulación, Actualización y Acompañamiento Normativo y Operativo"/>
    <s v="Subdirección Estratégica y de Coordinación Bomberil "/>
    <s v="PETICIÓN DE INTERES GENERAL"/>
    <n v="30"/>
    <s v="20211140108482  "/>
    <s v="2021-10-14 12:51:47 "/>
    <m/>
    <m/>
    <m/>
    <s v="vencido"/>
    <m/>
    <m/>
    <m/>
    <m/>
    <m/>
    <s v="Al día 01/12/2021 tiene 31 días."/>
  </r>
  <r>
    <s v="Canal Escrito"/>
    <s v="Correo Atención Ciudadano"/>
    <s v="Tolima"/>
    <s v="CUERPO DE BOMBEROS VOLUNTARIOS DE LERIDA - TOLIMA  "/>
    <x v="4"/>
    <s v="Solicitud de Informacion"/>
    <s v="CAC. AUTO DE TRAMITE "/>
    <s v="Camilo Portilla Quelal "/>
    <s v="Formulación, Actualización y Acompañamiento Normativo y Operativo"/>
    <s v="Subdirección Estratégica y de Coordinación Bomberil "/>
    <s v="PETICIÓN DE INTERES GENERAL"/>
    <n v="30"/>
    <s v="20211140108522  "/>
    <s v="2021-10-14 14:58:45 "/>
    <m/>
    <m/>
    <m/>
    <s v="vencido"/>
    <m/>
    <m/>
    <m/>
    <m/>
    <m/>
    <s v="Al día 01/12/2021 tiene 31 días."/>
  </r>
  <r>
    <s v="Canal Escrito"/>
    <s v="Correo Institucional"/>
    <s v="Boyacá"/>
    <s v="CUERPO DE BOMBEROS VOLUNTARIOS DE VILLA DE LEYVA  "/>
    <x v="4"/>
    <s v="Queja contra Cuerpo de Bomberos"/>
    <s v="CI. Traslado de denuncia a Tribunal Disciplinario – Requerimiento "/>
    <s v="Camilo Portilla Quelal "/>
    <s v="Formulación, Actualización y Acompañamiento Normativo y Operativo"/>
    <s v="Subdirección Estratégica y de Coordinación Bomberil "/>
    <s v="PETICIÓN DE INTERES GENERAL"/>
    <n v="30"/>
    <s v="20211140108542  "/>
    <s v="2021-10-14 16:11:44 "/>
    <m/>
    <m/>
    <m/>
    <s v="vencido"/>
    <m/>
    <m/>
    <m/>
    <m/>
    <m/>
    <s v="Al día 01/12/2021 tiene 31 días."/>
  </r>
  <r>
    <s v="Canal Escrito"/>
    <s v="Correo Atención Ciudadano"/>
    <s v="Cauca"/>
    <s v="CARLOS MORA  "/>
    <x v="4"/>
    <s v="Fortalecimiento Bomberil"/>
    <s v="CAC. consulta "/>
    <s v="Jorge Restrepo Sanguino "/>
    <s v="Formulación, Actualización y Acompañamiento Normativo y Operativo"/>
    <s v="Subdirección Estratégica y de Coordinación Bomberil "/>
    <s v="PETICIÓN DE INTERES GENERAL"/>
    <n v="30"/>
    <s v="20211140108552  "/>
    <s v="2021-10-14 16:14:16 "/>
    <n v="20212110026751"/>
    <d v="2021-11-02T00:00:00"/>
    <n v="11"/>
    <s v="Cumplido"/>
    <m/>
    <d v="2021-11-02T00:00:00"/>
    <s v="PDF"/>
    <s v="SI"/>
    <m/>
    <m/>
  </r>
  <r>
    <s v="Canal Escrito"/>
    <s v="Correo Atención Ciudadano"/>
    <s v="Antioquia"/>
    <s v="ALCALDIA DE ARMENIA ANTIOQUIA  "/>
    <x v="3"/>
    <s v="Solicitud de Informacion"/>
    <s v="CAC. SOLICITUD DE INFORMACIÓN- DESTINACIÓN RECURSOS SOBRETASA BOMBERIL. "/>
    <s v="Camilo Portilla Quelal "/>
    <s v="Formulación, Actualización y Acompañamiento Normativo y Operativo"/>
    <s v="Subdirección Estratégica y de Coordinación Bomberil "/>
    <s v="PETICIÓN DE INTERES GENERAL"/>
    <n v="30"/>
    <s v="20211140108592  "/>
    <s v="2021-10-15 08:59:53 "/>
    <m/>
    <m/>
    <m/>
    <s v="vencido"/>
    <m/>
    <m/>
    <m/>
    <m/>
    <m/>
    <s v="Al día 01/12/2021 tiene 31 días."/>
  </r>
  <r>
    <s v="Canal Escrito"/>
    <s v="Correo Atención Ciudadano"/>
    <s v="Cundinamarca"/>
    <s v="CUERPO DE BOMBEROS VOLUNTARIOS DE NILO  "/>
    <x v="4"/>
    <s v="Fortalecimiento Bomberil"/>
    <s v="CAC. APOYO JURÍDICO PROCURADURIA. "/>
    <s v="Jorge Restrepo Sanguino "/>
    <s v="Formulación, Actualización y Acompañamiento Normativo y Operativo"/>
    <s v="Subdirección Estratégica y de Coordinación Bomberil "/>
    <s v="PETICIÓN DE INTERES GENERAL"/>
    <n v="30"/>
    <s v="20211140108612  "/>
    <s v="2021-10-15 11:09:19 "/>
    <n v="20212110027461"/>
    <d v="2021-11-09T00:00:00"/>
    <n v="17"/>
    <s v="Cumplido"/>
    <m/>
    <d v="2021-11-09T00:00:00"/>
    <s v="PDF"/>
    <s v="SI"/>
    <m/>
    <s v="se realiza envio el 9-11-2021"/>
  </r>
  <r>
    <s v="Canal Escrito"/>
    <s v="Correo Atención Ciudadano"/>
    <s v="La Guajira"/>
    <s v="FRANCISCO RINCONES MANJARRES "/>
    <x v="4"/>
    <s v="Solicitud de Informacion"/>
    <s v="CAC. Inquietud Seguros. "/>
    <s v="Jiud Magnoly Gaviria Narvaez "/>
    <s v="COORDINACIÓN OPERATIVA "/>
    <s v="Subdirección Estratégica y de Coordinación Bomberil "/>
    <s v="PETICIÓN DE DOCUMENTOS E INFORMACIÓN "/>
    <n v="20"/>
    <s v="20211140108622  "/>
    <s v="2021-10-15 12:15:44 "/>
    <m/>
    <m/>
    <n v="10"/>
    <s v="Cumplido"/>
    <s v="Se brindo respuesta mediante email el día 3 de noviembre, soporte en email de segurosdnbc@gmail.com"/>
    <d v="2021-11-03T00:00:00"/>
    <m/>
    <m/>
    <m/>
    <s v="se realiza envio el 3-11-2021"/>
  </r>
  <r>
    <s v="Canal Escrito"/>
    <s v="Correo Atención Ciudadano"/>
    <s v="Antioquia"/>
    <s v="CUERPO DE BOMBEROS VOLUNTARIOS DE SAN JUAN DE URABA  "/>
    <x v="4"/>
    <s v="Fortalecimiento Bomberil"/>
    <s v="CAC. Remisión de Proyecto a postulación para la suscripción del convenio de cofinanciación para la construcción de las Estaciones de Bomberos. "/>
    <s v="Yerky Sneider Garavito Cancelado "/>
    <s v="Infraestructura"/>
    <s v="Subdirección Estratégica y de Coordinación Bomberil "/>
    <s v="PETICIÓN DE DOCUMENTOS E INFORMACIÓN "/>
    <n v="30"/>
    <s v="20211140108672  "/>
    <s v="2021-10-15 16:41:16 "/>
    <m/>
    <m/>
    <m/>
    <s v="vencido"/>
    <m/>
    <m/>
    <m/>
    <m/>
    <m/>
    <s v="Al día 01/12/2021 tiene 30 días."/>
  </r>
  <r>
    <s v="Canal Escrito"/>
    <s v="Correo Atención Ciudadano"/>
    <s v="Bolívar"/>
    <s v="CUERPO DE BOMBEROS VOLUNTARIOS DE CLEMENCIA BOLIVAR  "/>
    <x v="4"/>
    <s v="Acompañamiento Juridico"/>
    <s v="CAC. Suspensión del Servicio de Bomberos en el Municipio de Clemencia Bolívar. "/>
    <s v="Jorge Restrepo Sanguino "/>
    <s v="Formulación, Actualización y Acompañamiento Normativo y Operativo"/>
    <s v="Subdirección Estratégica y de Coordinación Bomberil "/>
    <s v="PETICIÓN DE DOCUMENTOS E INFORMACIÓN "/>
    <n v="30"/>
    <s v="20211140108682  "/>
    <s v="2021-10-15 16:47:26 "/>
    <n v="20212110026731"/>
    <d v="2021-11-02T00:00:00"/>
    <n v="9"/>
    <s v="Cumplido"/>
    <m/>
    <d v="2021-11-02T00:00:00"/>
    <s v="PDF"/>
    <s v="SI"/>
    <m/>
    <s v="se realiza envio el 2-11-2021"/>
  </r>
  <r>
    <s v="Canal Escrito"/>
    <s v="Correo Atención Ciudadano"/>
    <s v="Boyacá"/>
    <s v="CUERPO DE BOMBEROS VOLUNTARIOS DE DUITAMA  "/>
    <x v="4"/>
    <s v="Acompañamiento Juridico"/>
    <s v="CAC. Solicitud. "/>
    <s v="Jorge Restrepo Sanguino "/>
    <s v="Formulación, Actualización y Acompañamiento Normativo y Operativo"/>
    <s v="Subdirección Estratégica y de Coordinación Bomberil "/>
    <s v="PETICION DE CONSULTA"/>
    <n v="35"/>
    <s v="20211140108702  "/>
    <s v="2021-10-19 11:50:32 "/>
    <n v="20212110026721"/>
    <d v="2021-11-02T00:00:00"/>
    <n v="9"/>
    <s v="Cumplido"/>
    <m/>
    <d v="2021-11-02T00:00:00"/>
    <s v="PDF"/>
    <s v="SI"/>
    <m/>
    <s v="se realiza envio el 2-11-2021"/>
  </r>
  <r>
    <s v="Canal Escrito"/>
    <s v="Correo Atención Ciudadano"/>
    <s v="Magdalena"/>
    <s v="CUERPO DE BOMBEROS VOLUNTARIOS DE NUEVA GRANADA - MAGDALENA  "/>
    <x v="4"/>
    <s v="Solicitud de Informacion"/>
    <s v="CAC. SOLICITUD ASESORIAS SOBRE INHABILIDADES. "/>
    <s v="Andrea Bibiana Castañeda Durán  "/>
    <s v="Formulación, Actualización y Acompañamiento Normativo y Operativo"/>
    <s v="Subdirección Estratégica y de Coordinación Bomberil "/>
    <s v="PETICIÓN DE DOCUMENTOS E INFORMACIÓN "/>
    <n v="30"/>
    <s v="20211140108742  "/>
    <s v="2021-10-19 12:42:22 "/>
    <m/>
    <m/>
    <m/>
    <s v="En proceso"/>
    <m/>
    <m/>
    <m/>
    <m/>
    <m/>
    <s v="Al día 01/11/2021 tiene 29 días."/>
  </r>
  <r>
    <s v="Canal Escrito"/>
    <s v="Correo Atención Ciudadano"/>
    <s v="Atlántico"/>
    <s v="MARVIN RODRIGO PADILLA NIETO "/>
    <x v="0"/>
    <s v="Queja contra Cuerpo de Bomberos"/>
    <s v="CAC. Queja. "/>
    <s v="Camilo Portilla Quelal "/>
    <s v="Formulación, Actualización y Acompañamiento Normativo y Operativo"/>
    <s v="Subdirección Estratégica y de Coordinación Bomberil "/>
    <s v="PETICIÓN DE DOCUMENTOS E INFORMACIÓN "/>
    <n v="30"/>
    <s v="20211140108832  "/>
    <s v="2021-10-19 14:53:31 "/>
    <m/>
    <m/>
    <m/>
    <s v="En proceso"/>
    <m/>
    <m/>
    <m/>
    <m/>
    <m/>
    <s v="Al día 01/11/2021 tiene 29 días."/>
  </r>
  <r>
    <s v="Canal Escrito"/>
    <s v="Correo Atención Ciudadano"/>
    <s v="Tolima"/>
    <s v="JOSE ANTONIO SABOGAL ZAMORA "/>
    <x v="4"/>
    <s v="Solicitud de Informacion"/>
    <s v="CAC. Renuncia por persecución y malos manejos en el Cuerpo de Bomberos Voluntarios Guamo. "/>
    <s v="Liz Margaret Álvarez calderon "/>
    <s v="Inpección, Vigilancia y Control"/>
    <s v="Subdirección Estratégica y de Coordinación Bomberil "/>
    <s v="PETICIÓN DE DOCUMENTOS E INFORMACIÓN "/>
    <n v="30"/>
    <s v="20211140108852  "/>
    <s v="2021-10-19 15:02:20 "/>
    <m/>
    <m/>
    <m/>
    <s v="En proceso"/>
    <s v="Para darle traslado al tribunal disciplinario del CBV y con copia al delegado"/>
    <m/>
    <m/>
    <m/>
    <m/>
    <s v="Al día 01/11/2021 tiene 29 días."/>
  </r>
  <r>
    <s v="Canal Escrito"/>
    <s v="Correo Atención Ciudadano"/>
    <s v="Bogotá"/>
    <s v="CONTRALORIA DELAGA PARA INFRAESTRUCTORA  "/>
    <x v="3"/>
    <s v="Solicitud de Informacion"/>
    <s v="CAC. AG8-1-02-AC-DNBC-02 Solicitud Datos Personales. "/>
    <s v="Maria del Consuelo Arias Prieto"/>
    <s v="Control Interno"/>
    <s v="Subdirección Estratégica y de Coordinación Bomberil "/>
    <s v="INFORMES A CONGRESISTAS"/>
    <n v="5"/>
    <s v="20211140108882  "/>
    <s v="2021-10-19 15:23:04 "/>
    <n v="20211150025961"/>
    <d v="2021-10-22T00:00:00"/>
    <n v="1"/>
    <s v="Cumplido"/>
    <m/>
    <d v="2021-10-22T00:00:00"/>
    <s v="PDF"/>
    <s v="SI"/>
    <m/>
    <m/>
  </r>
  <r>
    <s v="Canal Escrito"/>
    <s v="Correo Atención Ciudadano"/>
    <s v="Boyacá"/>
    <s v="CUERPO DE BOMBEROS VOLUNTARIOS DE TUTA  "/>
    <x v="4"/>
    <s v="Solicitud de Informacion"/>
    <s v="CAC: derecho de peticion "/>
    <s v="Maicol Villarreal Ospina"/>
    <s v="Educación"/>
    <s v="Subdirección Estratégica y de Coordinación Bomberil "/>
    <s v="PETICIÓN DE INTERES GENERAL"/>
    <n v="30"/>
    <s v="20211140108922  "/>
    <s v="2021-10-19 15:39:58 "/>
    <s v="20212140027651 "/>
    <d v="2021-11-10T00:00:00"/>
    <n v="14"/>
    <s v="Cumplido"/>
    <m/>
    <d v="2021-11-10T00:00:00"/>
    <s v="PDF"/>
    <s v="SI"/>
    <m/>
    <s v="se realiza envio el 10-11-2021"/>
  </r>
  <r>
    <s v="Canal Escrito"/>
    <s v="Correo Atención Ciudadano"/>
    <s v="Quindío"/>
    <s v="VEEDURIA CIUDADANA VIGIAS DEL CAFE  "/>
    <x v="1"/>
    <s v="Solicitud de Informacion"/>
    <s v="CAC. SOLICITUD INFORME VISITA BOMBEROS MONIQUIRA. "/>
    <s v="Cristian Fernando Salcedo Rueda "/>
    <s v="Inpección, Vigilancia y Control"/>
    <s v="Subdirección Estratégica y de Coordinación Bomberil "/>
    <s v="PETICIÓN DE INTERES GENERAL"/>
    <n v="30"/>
    <s v="20211140108972  "/>
    <s v="2021-10-19 16:05:36 "/>
    <m/>
    <m/>
    <m/>
    <s v="En proceso"/>
    <s v="Para proyectar respuesta Indicando que este informe está en proceso y que en la segunda quincena de Noviembre se les enviará"/>
    <m/>
    <m/>
    <m/>
    <m/>
    <s v="Al día 01/12/2021 tiene  28 días."/>
  </r>
  <r>
    <s v="Canal Escrito"/>
    <s v="Correo Atención Ciudadano"/>
    <s v="Cauca"/>
    <s v="CUERPO DE BOMBEROS VOLUNTARIOS DE CALOTO - CAUCA  "/>
    <x v="4"/>
    <s v="Solicitud de Informacion"/>
    <s v="CAC. ENVIO PROYECTO CONTRUCCION SEDE BOMBEROS CALOTO.  "/>
    <s v="Yerky Sneider Garavito Cancelado "/>
    <s v="Infraestructura"/>
    <s v="Subdirección Estratégica y de Coordinación Bomberil "/>
    <s v="PETICIÓN DE INTERES GENERAL"/>
    <n v="30"/>
    <s v="20211140108982  "/>
    <s v="2021-10-19 16:21:40 "/>
    <m/>
    <m/>
    <m/>
    <s v="En proceso"/>
    <m/>
    <m/>
    <m/>
    <m/>
    <m/>
    <s v="Al día 01/11/2021 tiene  28 días."/>
  </r>
  <r>
    <s v="Canal Escrito"/>
    <s v="Correo Atención Ciudadano"/>
    <s v="Bogotá"/>
    <s v="SEMINARIO MAYOR TEOLOGICO SAN STEBAN  "/>
    <x v="0"/>
    <s v="Solicitud de Informacion"/>
    <s v="CAC. Tema Eclesiástico - Interreligioso. "/>
    <s v="Edgar Alexander Maya Lopez "/>
    <s v="Educación"/>
    <s v="Subdirección Estratégica y de Coordinación Bomberil "/>
    <s v="PETICIÓN DE DOCUMENTOS E INFORMACIÓN "/>
    <n v="20"/>
    <s v="20211140108992  "/>
    <s v="2021-10-19 16:29:46 "/>
    <m/>
    <m/>
    <m/>
    <s v="En proceso"/>
    <s v="Se da respuesta por correo electrónico, se deja evidencia en digital"/>
    <m/>
    <m/>
    <m/>
    <m/>
    <s v="Al día 01/12/2021 tiene  28 días."/>
  </r>
  <r>
    <s v="Canal Escrito"/>
    <s v="Correo Atención Ciudadano"/>
    <s v="Bolívar"/>
    <s v="CUERPO DE BOMBEROS VOLUNTARIOS DE CLEMENCIA BOLIVAR  "/>
    <x v="4"/>
    <s v="Fortalecimiento Bomberil"/>
    <s v="CAC. Suspensión del Servicio de Bomberos en el Municipio de Clemencia Bolívar. "/>
    <s v="Jorge Restrepo Sanguino "/>
    <s v="Formulación, Actualización y Acompañamiento Normativo y Operativo"/>
    <s v="Subdirección Estratégica y de Coordinación Bomberil "/>
    <s v="PETICIÓN DE INTERES GENERAL"/>
    <n v="30"/>
    <s v="20211140109012  "/>
    <s v="2021-10-19 16:33:56 "/>
    <n v="20212110026001"/>
    <m/>
    <m/>
    <s v="En proceso"/>
    <m/>
    <m/>
    <m/>
    <m/>
    <m/>
    <s v="Al día 01/12/2021 tiene 28 días, a la fecha no se evidencia ningun documento firmado "/>
  </r>
  <r>
    <s v="Canal Escrito"/>
    <s v="Correo Atención Ciudadano"/>
    <s v="Bogotá"/>
    <s v="CORPORACION MERITO PARA EL EMPLEO PUBLICO  "/>
    <x v="0"/>
    <s v="Solicitud de Informacion"/>
    <s v="CAC. DERECHO DE PETICIÓN (INSISTENCIA). "/>
    <s v="MARYOLY DIAZ"/>
    <s v="GESTIÓN TALENTO HUMANO "/>
    <s v="Subdirección Estratégica y de Coordinación Bomberil "/>
    <s v="PETICIÓN DE INTERES GENERAL"/>
    <n v="30"/>
    <s v="20211140109102  "/>
    <s v="2021-10-20 09:31:46 "/>
    <n v="20213100027901"/>
    <s v="09/11/2021."/>
    <n v="12"/>
    <s v="Cumplido"/>
    <m/>
    <m/>
    <m/>
    <m/>
    <m/>
    <s v="se realiza envio el 02-11-2021"/>
  </r>
  <r>
    <s v="Canal Escrito"/>
    <s v="Correo Atención Ciudadano"/>
    <s v="Sucre"/>
    <s v="YURANIS GOMEZ  "/>
    <x v="0"/>
    <s v="Acompañamiento Juridico"/>
    <s v="CAC. Undeliverable: Queja. "/>
    <s v="Jorge Restrepo Sanguino "/>
    <s v="Formulación, Actualización y Acompañamiento Normativo y Operativo"/>
    <s v="Subdirección Estratégica y de Coordinación Bomberil "/>
    <s v="PETICIÓN DE INTERES GENERAL"/>
    <n v="30"/>
    <s v="20211140109142  "/>
    <s v="2021-10-20 09:42:33 "/>
    <n v="20212110025991"/>
    <s v=" 02/11/2021"/>
    <n v="7"/>
    <s v="Cumplido"/>
    <m/>
    <m/>
    <m/>
    <m/>
    <m/>
    <s v="se realiza envio el 09-11-2022"/>
  </r>
  <r>
    <s v="Canal Escrito"/>
    <s v="Correo Atención Ciudadano"/>
    <s v="Magdalena"/>
    <s v="CUERPO DE BOMBEROS VOLUNTARIOS DE NUEVA GRANADA - MAGDALENA  "/>
    <x v="4"/>
    <s v="Fortalecimiento Bomberil"/>
    <s v="CAC. EXPEDICION DE CUMPLIMIENTO EXPEDIDO POR LA DNBC. "/>
    <s v="Cristian Fernando Salcedo Rueda "/>
    <s v="Inpección, Vigilancia y Control"/>
    <s v="Subdirección Estratégica y de Coordinación Bomberil "/>
    <s v="PETICIÓN DE INTERES GENERAL"/>
    <n v="30"/>
    <s v="20211140109182  "/>
    <s v="2021-10-20 11:49:18 "/>
    <m/>
    <m/>
    <m/>
    <s v="En proceso"/>
    <m/>
    <m/>
    <m/>
    <m/>
    <m/>
    <s v="Al día 01/12/2021 tiene 28 días."/>
  </r>
  <r>
    <s v="Canal Escrito"/>
    <s v="Correo Institucional"/>
    <s v="Atlántico"/>
    <s v="JUZGADO 01 PROMISCUO MUNICIPAL PUERTO COLOMBIA  "/>
    <x v="3"/>
    <s v="Acompañamiento Juridico"/>
    <s v="CI. RAD 2021-00741 AUTO VINCULA EN ACCION DE TUTELA. "/>
    <s v="Jorge Restrepo Sanguino "/>
    <s v="Formulación, Actualización y Acompañamiento Normativo y Operativo"/>
    <s v="Subdirección Estratégica y de Coordinación Bomberil "/>
    <s v="PETICIÓN ENTRE AUTORIDADES "/>
    <n v="10"/>
    <s v="20211140109202  "/>
    <s v="2021-10-20 14:10:35 "/>
    <n v="20212110025921"/>
    <s v=" 21/10/2021"/>
    <n v="1"/>
    <s v="Cumplido"/>
    <m/>
    <s v=" 21/10/2021"/>
    <s v="PDF"/>
    <s v="SI"/>
    <m/>
    <s v="se realiza envio e21-10-2021"/>
  </r>
  <r>
    <s v="Canal Escrito"/>
    <s v="Correo Institucional"/>
    <s v="Santander"/>
    <s v="JUZGADO 07 PENAL CIRCUITO - N. DE SANTANDER - CUCUTA  "/>
    <x v="3"/>
    <s v="Queja contra Cuerpo de Bomberos"/>
    <s v="CI. NOTIFICACIÓN AUTO ADMISORIO TUTELA SEGUNDA INSTANCIA 2021-00361 SHAMIR EDUARDO SANTOS FLÓREZ COMO APODERADO DE NÉSTOR JULIO DUARTE CHINCHILLA VS CUERPO DE BOMBEROS VOLUNTARIOS DE CÚCUTA, VINCULADOS DIRECCIÓN NACIONAL DE BOMBEROS DE COLOMBIA Y SECRETAR "/>
    <s v="Camilo Portilla Quelal "/>
    <s v="Formulación, Actualización y Acompañamiento Normativo y Operativo"/>
    <s v="Subdirección Estratégica y de Coordinación Bomberil "/>
    <s v="PETICIÓN ENTRE AUTORIDADES "/>
    <n v="5"/>
    <s v="20211140109262  "/>
    <s v="2021-10-20 15:00:56 "/>
    <m/>
    <m/>
    <m/>
    <s v="vencido"/>
    <m/>
    <m/>
    <m/>
    <m/>
    <m/>
    <s v="Al día 24/11/2021 tiene 23 días."/>
  </r>
  <r>
    <s v="Canal Presencial"/>
    <s v="Radicacion Directa"/>
    <s v="Santander"/>
    <s v="YORMAN SUAREZ HORMAZA CONCEJAL DE CHITAGA  "/>
    <x v="2"/>
    <s v="Acompañamiento Juridico"/>
    <s v="RD. Solicitud creación Cuerpo de Bomberos. "/>
    <s v="Jorge Restrepo Sanguino "/>
    <s v="Formulación, Actualización y Acompañamiento Normativo y Operativo"/>
    <s v="Subdirección Estratégica y de Coordinación Bomberil "/>
    <s v="PETICIÓN DE INTERES GENERAL"/>
    <n v="30"/>
    <s v="20211140109462  "/>
    <s v="2021-10-21 10:43:30 "/>
    <n v="20212110027811"/>
    <d v="2021-11-17T00:00:00"/>
    <n v="17"/>
    <s v="Cumplido"/>
    <m/>
    <d v="2021-11-17T00:00:00"/>
    <s v="PDF"/>
    <s v="SI"/>
    <s v="N/A"/>
    <m/>
  </r>
  <r>
    <s v="Canal Presencial"/>
    <s v="Radicacion Directa"/>
    <s v="Norte de Santander"/>
    <s v="ALCALDIA MUNICIPAL CACOTA NORTE DE SANTANDER "/>
    <x v="2"/>
    <s v="Acompañamiento Juridico"/>
    <s v="RD. Solicitud creación Cuerpo de Bomberos. "/>
    <s v="Jorge Restrepo Sanguino "/>
    <s v="Formulación, Actualización y Acompañamiento Normativo y Operativo"/>
    <s v="Subdirección Estratégica y de Coordinación Bomberil "/>
    <s v="PETICIÓN DE INTERES GENERAL"/>
    <n v="30"/>
    <s v="20211140109472  "/>
    <s v="2021-10-21 10:46:32 "/>
    <n v="20212110027781"/>
    <d v="2021-11-17T00:00:00"/>
    <n v="17"/>
    <s v="Cumplido"/>
    <m/>
    <d v="2021-11-17T00:00:00"/>
    <s v="PDF"/>
    <s v="SI"/>
    <s v="N/A"/>
    <m/>
  </r>
  <r>
    <s v="Canal Escrito"/>
    <s v="Correo Atención Ciudadano"/>
    <s v="Boyacá"/>
    <s v="SISBEN CERINZA BOYACÁ  "/>
    <x v="2"/>
    <s v="Solicitud de Informacion"/>
    <s v="CAC. SOLICITUD INFORMACION. "/>
    <s v="Luis Alberto Valencia Pulido"/>
    <s v="COORDINACIÓN OPERATIVA "/>
    <s v="Subdirección Estratégica y de Coordinación Bomberil "/>
    <s v="PETICIÓN DE DOCUMENTOS E INFORMACIÓN "/>
    <n v="20"/>
    <s v="20211140109502  "/>
    <s v="2021-10-21 11:15:31 "/>
    <n v="20212120028221"/>
    <d v="2021-11-17T00:00:00"/>
    <n v="19"/>
    <s v="Cumplido"/>
    <m/>
    <d v="2021-11-17T00:00:00"/>
    <s v="PDF"/>
    <s v="SI"/>
    <s v="N/A"/>
    <s v="Al momento de archivar no especifican el número de radicado."/>
  </r>
  <r>
    <s v="Canal Escrito"/>
    <s v="Correo Atención Ciudadano"/>
    <s v="Antioquia"/>
    <s v="CUERPO DE BOMBEROS VOLUNTARIOS DE SAN JUAN DE URABA  "/>
    <x v="4"/>
    <s v="Solicitud de Informacion"/>
    <s v="RD: solicitud de certificación - San Juan de Urabá / Antioquia "/>
    <s v="Luis Alberto Valencia Pulido"/>
    <s v="COORDINACIÓN OPERATIVA "/>
    <s v="Subdirección Estratégica y de Coordinación Bomberil "/>
    <s v="PETICIÓN DE DOCUMENTOS E INFORMACIÓN "/>
    <n v="20"/>
    <s v="20211140109592  "/>
    <s v="2021-10-21 15:21:24 "/>
    <m/>
    <m/>
    <m/>
    <s v="vencido"/>
    <m/>
    <m/>
    <m/>
    <m/>
    <m/>
    <s v="Al día 24/11/2021 tiene 24 días."/>
  </r>
  <r>
    <s v="Canal Escrito"/>
    <s v="Correo Atención Ciudadano"/>
    <s v="Cauca"/>
    <s v="ALCALDIA SILVIA CAUCA "/>
    <x v="2"/>
    <s v="Legislacion Bomberil"/>
    <s v="CAC: Solicitud concepto Sobretasa Bomberil respecto al Impuesto de Industria y Comercio. "/>
    <s v="Andrea Bibiana Castañeda Durán  "/>
    <s v="Formulación, Actualización y Acompañamiento Normativo y Operativo"/>
    <s v="Subdirección Estratégica y de Coordinación Bomberil "/>
    <s v="PETICIÓN DE INTERES GENERAL"/>
    <n v="30"/>
    <s v="20211140109612  "/>
    <s v="2021-10-21 15:34:17 "/>
    <n v="20212110026951"/>
    <d v="2021-11-09T00:00:00"/>
    <n v="12"/>
    <s v="Cumplido"/>
    <m/>
    <d v="2021-11-09T00:00:00"/>
    <s v="PDF"/>
    <s v="SI"/>
    <s v="N/A"/>
    <s v="Al día 19/11/2021 tiene  días."/>
  </r>
  <r>
    <s v="Canal Escrito"/>
    <s v="Correo Atención Ciudadano"/>
    <s v="No Reporta"/>
    <s v="JUAN CARLOS CASTRO HERNANDEZ  "/>
    <x v="0"/>
    <s v="Solicitud de Informacion"/>
    <s v="CAC: Solicitud "/>
    <s v="Luis Alberto Valencia Pulido"/>
    <s v="Fortalecimiento Bomberil para la Respuesta"/>
    <s v="Subdirección Estratégica y de Coordinación Bomberil "/>
    <s v="PETICIÓN DE INTERES GENERAL"/>
    <n v="30"/>
    <s v="20211140109672  "/>
    <s v="2021-10-21 16:23:17 "/>
    <m/>
    <d v="2021-11-09T00:00:00"/>
    <n v="13"/>
    <s v="Cumplido"/>
    <s v="Anotación ORFEO: Se dio respuesta por correo el día 09/11/2021."/>
    <m/>
    <m/>
    <m/>
    <m/>
    <s v="No se aclara el número de radicado de envio, no existe ninguna trazabilidad."/>
  </r>
  <r>
    <s v="Canal Escrito"/>
    <s v="Correo Atención Ciudadano"/>
    <s v="Cundinamarca"/>
    <s v="ABOGADOSESPECIALIZADOS2001@GMAIL.COM ARGEMIRO HECHAVARRIA  "/>
    <x v="4"/>
    <s v="Acompañamiento Juridico"/>
    <s v="CAC: RESPUESTA a la solicitud de investigación disciplinaria contra subcomandante del cuerpo de bomberos de Facatativá- Cundinamarca. "/>
    <s v="Jorge Restrepo Sanguino "/>
    <s v="Formulación, Actualización y Acompañamiento Normativo y Operativo"/>
    <s v="Subdirección Estratégica y de Coordinación Bomberil "/>
    <s v="PETICIÓN DE INTERES GENERAL"/>
    <n v="30"/>
    <s v="20211140109712  "/>
    <s v="2021-10-21 16:31:55 "/>
    <n v="20212110027771"/>
    <d v="2021-11-17T00:00:00"/>
    <n v="14"/>
    <s v="Cumplido"/>
    <s v="SE DIO RESPUESTA MEDIANTE OFICIO N° 20212110027771 EL 17/11/2021"/>
    <m/>
    <m/>
    <m/>
    <m/>
    <s v="Se envio 17/11/2021"/>
  </r>
  <r>
    <s v="Canal Escrito"/>
    <s v="Correo Atención Ciudadano"/>
    <s v="Cundinamarca"/>
    <s v="CUERPO DE BOMBEROS VOLUNTARIOS DE CHIPAQUE - CUNDINAMARCA  "/>
    <x v="4"/>
    <s v="Acompañamiento Juridico"/>
    <s v="CAC: INFORMACIÓN "/>
    <s v="Camilo Portilla Quelal "/>
    <s v="Formulación, Actualización y Acompañamiento Normativo y Operativo"/>
    <s v="Subdirección Estratégica y de Coordinación Bomberil "/>
    <s v="PETICIÓN DE INTERES GENERAL"/>
    <n v="30"/>
    <s v="20211140109852  "/>
    <s v="2021-10-22 11:11:06 "/>
    <s v="20211140109852  "/>
    <m/>
    <m/>
    <s v="En proceso"/>
    <m/>
    <m/>
    <m/>
    <m/>
    <m/>
    <s v="Al día 06/12/2021 tiene 30 días."/>
  </r>
  <r>
    <s v="Canal Escrito"/>
    <s v="Correo Atención Ciudadano"/>
    <s v="Atlántico"/>
    <s v="ALEXIS ESCOBAR  "/>
    <x v="4"/>
    <s v="Solicitud de Informacion"/>
    <s v="CAC:No expedición de resolución "/>
    <s v="Melba Vidal "/>
    <s v="Formulación, Actualización y Acompañamiento Normativo y Operativo"/>
    <s v="Subdirección Estratégica y de Coordinación Bomberil "/>
    <s v="PETICIÓN DE INTERES GENERAL"/>
    <n v="30"/>
    <s v="20211140109972  "/>
    <s v="2021-10-22 12:37:59 "/>
    <m/>
    <m/>
    <m/>
    <s v="En proceso"/>
    <m/>
    <m/>
    <m/>
    <m/>
    <m/>
    <s v="Al día 06/12/2021 tiene 28  días."/>
  </r>
  <r>
    <s v="Canal Escrito"/>
    <s v="Correo Atención Ciudadano"/>
    <s v="Boyacá"/>
    <s v="CUERPO DE BOMBEROS VOLUNTARIOS DE BARBOSA  "/>
    <x v="4"/>
    <s v="Solicitud de Informacion"/>
    <s v="CAC:PETICION AL DIRECTOR NACIONAL DE BOMBEROS DE COLOMBIA "/>
    <s v="Liz Margaret Álvarez calderon "/>
    <s v="Inpección, Vigilancia y Control"/>
    <s v="Subdirección Estratégica y de Coordinación Bomberil "/>
    <s v="PETICIÓN DE INTERES GENERAL"/>
    <n v="30"/>
    <s v="20211140109982  "/>
    <s v="2021-10-22 12:41:55 "/>
    <m/>
    <m/>
    <m/>
    <s v="En proceso"/>
    <s v="Proyectar respuesta dando traslado al tribunal disciplinario del cuerpo de bomberos y al delegado y coordinador departamental"/>
    <m/>
    <m/>
    <m/>
    <m/>
    <s v="Al día 06/12/2021 tiene 28  días."/>
  </r>
  <r>
    <s v="Canal Escrito"/>
    <s v="Correo Atención Ciudadano"/>
    <s v="Antioquia"/>
    <s v="SURA  "/>
    <x v="2"/>
    <s v="Solicitud de Informacion"/>
    <s v="CAC: Validacion de directorio actualizado. "/>
    <s v="MARYOLY DIAZ"/>
    <s v="GESTIÓN TALENTO HUMANO "/>
    <s v="Subdirección Estratégica y de Coordinación Bomberil "/>
    <s v="PETICIÓN DE INTERES GENERAL"/>
    <n v="20"/>
    <s v="20211140110002  "/>
    <s v="2021-10-22 12:53:18 "/>
    <n v="20213100028181"/>
    <d v="2021-11-11T00:00:00"/>
    <n v="13"/>
    <s v="Cumplido"/>
    <s v="cumplido"/>
    <d v="2021-11-11T00:00:00"/>
    <s v="PDF"/>
    <s v="SI"/>
    <m/>
    <s v="se envia por correo 11-11-2021"/>
  </r>
  <r>
    <s v="Canal Escrito"/>
    <s v="Correo Atención Ciudadano"/>
    <s v="Bogotá"/>
    <s v="CONTRALORIA DIRECTORA DE CUENTAS Y ESTADíSTICAS FISCALES  "/>
    <x v="3"/>
    <s v="Solicitud de Informacion"/>
    <s v="CAC: Solicitud Información – Proceso Atención de Derecho de Petición Solicitud de Servició 2021-221950-82111-SE. "/>
    <s v="Alvaro Perez "/>
    <s v="Contratación "/>
    <s v="Subdirección Estratégica y de Coordinación Bomberil "/>
    <s v="INFORMES A CONGRESISTAS"/>
    <n v="5"/>
    <s v="20211140110092  "/>
    <s v="2021-10-22 17:03:58 "/>
    <m/>
    <m/>
    <m/>
    <s v="vencido"/>
    <m/>
    <m/>
    <m/>
    <m/>
    <m/>
    <s v="Al día 06/12/2021  tiene 26 días."/>
  </r>
  <r>
    <s v="Canal Escrito"/>
    <s v="Formato Electronico"/>
    <s v="Boyacá"/>
    <s v="ANONIMO_PQRSD "/>
    <x v="0"/>
    <s v="Queja contra Cuerpo de Bomberos"/>
    <s v="FE. Quejas por comportamiento del personal del cuerpo de Bomberos estación centro histórico Bogotá D.C "/>
    <s v="Jose Dario Martinez"/>
    <s v="Formulación, Actualización y Acompañamiento Normativo y Operativo"/>
    <s v="Subdirección Estratégica y de Coordinación Bomberil "/>
    <s v="PETICIÓN DE INTERES GENERAL"/>
    <n v="30"/>
    <s v="20219000110152  "/>
    <s v="2021-10-23 10:48:28 "/>
    <n v="20212110026811"/>
    <d v="2021-11-09T00:00:00"/>
    <n v="10"/>
    <s v="Cumplido"/>
    <s v="cumplido"/>
    <d v="2021-11-09T00:00:00"/>
    <s v="PDF"/>
    <s v="SI"/>
    <m/>
    <s v="SE ENVIO 09-11-2021"/>
  </r>
  <r>
    <s v="Canal Escrito"/>
    <s v="Correo Atención Ciudadano"/>
    <s v="Magdalena"/>
    <s v="BIANOR RAFAEL PABóN CANTILLO "/>
    <x v="0"/>
    <s v="Solicitud de Informacion"/>
    <s v="CAC. DNBC No. *20212050095621* -Derecho de Petición "/>
    <s v="Andrés Fernando Muñoz Cabrera "/>
    <s v="Fortalecimiento Bomberil para la Respuesta"/>
    <s v="Subdirección Estratégica y de Coordinación Bomberil "/>
    <s v="PETICIÓN DE INTERES GENERAL"/>
    <n v="30"/>
    <s v="20211140110172  "/>
    <s v="2021-10-25 09:19:14 "/>
    <m/>
    <m/>
    <m/>
    <s v="En proceso"/>
    <s v="VENCIDO "/>
    <m/>
    <m/>
    <m/>
    <m/>
    <s v="Al día 06/12/2021 tiene 28  días."/>
  </r>
  <r>
    <s v="Canal Escrito"/>
    <s v="Correo Atención Ciudadano"/>
    <s v="Tolima"/>
    <s v="ALCALDIA FLANDES SECRETARIA DE GOBIERNO "/>
    <x v="3"/>
    <s v="Solicitud de Informacion"/>
    <s v="CAC. Concepto. "/>
    <s v="Melba Vidal "/>
    <s v="Formulación, Actualización y Acompañamiento Normativo y Operativo"/>
    <s v="Subdirección Estratégica y de Coordinación Bomberil "/>
    <s v="PETICIÓN DE INTERES GENERAL"/>
    <n v="30"/>
    <s v="20211140110222  "/>
    <s v="2021-10-25 10:04:09 "/>
    <m/>
    <m/>
    <m/>
    <s v="En proceso"/>
    <s v="VENCIDO "/>
    <m/>
    <m/>
    <m/>
    <m/>
    <s v="Al día 06/12/2021 tiene  28 días."/>
  </r>
  <r>
    <s v="Canal Escrito"/>
    <s v="Correo Atención Ciudadano"/>
    <s v="Caldas"/>
    <s v="ALCALDIA MARULANDA CALDAS "/>
    <x v="3"/>
    <s v="Solicitud de Informacion"/>
    <s v="CAC. Solicitud de información. "/>
    <s v="Liz Margaret Álvarez calderon "/>
    <s v="Inpección, Vigilancia y Control"/>
    <s v="Subdirección Estratégica y de Coordinación Bomberil "/>
    <s v="PETICION DE CONSULTA"/>
    <n v="35"/>
    <s v="20211140110232  "/>
    <s v="2021-10-25 10:08:33 "/>
    <m/>
    <m/>
    <m/>
    <s v="En proceso"/>
    <m/>
    <m/>
    <m/>
    <m/>
    <m/>
    <s v="Al día 06/12/2021 tiene 28  días."/>
  </r>
  <r>
    <s v="Canal Escrito"/>
    <s v="Correo Atención Ciudadano"/>
    <s v="Valle del Cauca"/>
    <s v="CUERPO DE BOMBEROS VOLUNTARIOS CARTAGO VALLE  "/>
    <x v="4"/>
    <s v="Solicitud de Informacion"/>
    <s v="CAC. SOLICITUD DE INFORMACION. "/>
    <s v="Andrés Fernando Muñoz Cabrera "/>
    <s v="Fortalecimiento Bomberil para la Respuesta"/>
    <s v="Subdirección Estratégica y de Coordinación Bomberil "/>
    <s v="PETICIÓN DE DOCUMENTOS E INFORMACIÓN "/>
    <n v="20"/>
    <s v="20211140110292  "/>
    <s v="2021-10-25 12:05:43 "/>
    <m/>
    <m/>
    <m/>
    <s v="En proceso"/>
    <s v="VENCIDO "/>
    <m/>
    <m/>
    <m/>
    <m/>
    <s v="Al día  06/12/2021 tiene 28  días."/>
  </r>
  <r>
    <s v="Canal Escrito"/>
    <s v="Correo Atención Ciudadano"/>
    <s v="Boyacá"/>
    <s v="CUERPO DE BOMBEROS VOLUNTARIOS DE TUTA  "/>
    <x v="4"/>
    <s v="Acompañamiento Juridico"/>
    <s v="CAC. DERECHO DE PETICION. "/>
    <s v="Melba Vidal "/>
    <s v="Formulación, Actualización y Acompañamiento Normativo y Operativo"/>
    <s v="Subdirección Estratégica y de Coordinación Bomberil "/>
    <s v="PETICIÓN DE INTERES GENERAL"/>
    <n v="30"/>
    <s v="20211140110302  "/>
    <s v="2021-10-25 13:58:30 "/>
    <m/>
    <m/>
    <m/>
    <s v="En proceso"/>
    <s v="VENCIDO "/>
    <m/>
    <m/>
    <m/>
    <m/>
    <s v="Al día 06/12/2021 tiene  28 días."/>
  </r>
  <r>
    <s v="Canal Escrito"/>
    <s v="Formato Electronico"/>
    <s v="No Reporta"/>
    <s v="ANONIMO_PQRSD "/>
    <x v="4"/>
    <s v="Solicitud de Informacion"/>
    <s v="FE. inconformidad "/>
    <s v="Ronny Estiven Romero Velandia"/>
    <s v="Formulación, Actualización y Acompañamiento Normativo y Operativo"/>
    <s v="Subdirección Estratégica y de Coordinación Bomberil "/>
    <s v="PETICIÓN DE INTERES GENERAL"/>
    <n v="30"/>
    <s v="20219000110512  "/>
    <s v="2021-10-25 21:00:02 "/>
    <m/>
    <d v="2021-10-26T00:00:00"/>
    <m/>
    <s v="Cumplido"/>
    <s v="NO CUMPLE CON LOS REQUSITOS DE LA DENUNCIA SEÑALADO EN LA LEY Ley 962 de 2005"/>
    <m/>
    <m/>
    <m/>
    <m/>
    <s v="No se da respuesta, se archiva con una anotación."/>
  </r>
  <r>
    <s v="Canal Escrito"/>
    <s v="Correo Atención Ciudadano"/>
    <s v="Antioquia"/>
    <s v="CONTRALORIA GERENCIA DEPARTAMENTAL DE ANTIOQUIA  "/>
    <x v="3"/>
    <s v="Solicitud de Informacion"/>
    <s v="CAC. Asunto: Traslado Queja ciudadana radicado N° 2021- 223593-80054-NC. "/>
    <s v="Liz Margaret Álvarez calderon "/>
    <s v="Inpección, Vigilancia y Control"/>
    <s v="Subdirección Estratégica y de Coordinación Bomberil "/>
    <s v="PETICIÓN DE INTERES GENERAL"/>
    <n v="30"/>
    <s v="20211140110522  "/>
    <s v="2021-10-26 09:00:34 "/>
    <m/>
    <m/>
    <m/>
    <s v="En proceso"/>
    <m/>
    <m/>
    <m/>
    <m/>
    <m/>
    <s v="Al día 06/12/2021 tiene 27 días."/>
  </r>
  <r>
    <s v="Canal Escrito"/>
    <s v="Correo Atención Ciudadano"/>
    <s v="Bogotá"/>
    <s v="ALVARO ANDREY GOMEZ MARTINEZ  "/>
    <x v="0"/>
    <s v="Solicitud de Informacion"/>
    <s v="CAC. Solicitud de concepto. "/>
    <s v="Andrea Bibiana Castañeda Durán  "/>
    <s v="Formulación, Actualización y Acompañamiento Normativo y Operativo"/>
    <s v="Subdirección Estratégica y de Coordinación Bomberil "/>
    <s v="PETICIÓN DE INTERES GENERAL"/>
    <n v="30"/>
    <s v="20211140110562  "/>
    <s v="2021-10-26 09:15:55 "/>
    <m/>
    <m/>
    <m/>
    <s v="En proceso"/>
    <m/>
    <m/>
    <m/>
    <m/>
    <m/>
    <s v="Al día 06/12/2021 tiene 27 días."/>
  </r>
  <r>
    <s v="Canal Escrito"/>
    <s v="Correo Atención Ciudadano"/>
    <s v="Valle del Cauca"/>
    <s v="FERRETERIA  "/>
    <x v="0"/>
    <s v="Solicitud de Informacion"/>
    <s v="CAC. Tabla tarifas El Cerrito (Valle).  "/>
    <s v="Edgar Alexander Maya Lopez "/>
    <s v="Educación"/>
    <s v="Subdirección Estratégica y de Coordinación Bomberil "/>
    <s v="PETICIÓN DE INTERES GENERAL"/>
    <n v="30"/>
    <s v="20211140110642  "/>
    <s v="2021-10-26 10:46:39 "/>
    <m/>
    <m/>
    <m/>
    <s v="En proceso"/>
    <s v="Se da respuesta por correo electrónico se deja evidencia en digital"/>
    <m/>
    <m/>
    <m/>
    <m/>
    <m/>
  </r>
  <r>
    <s v="Canal Escrito"/>
    <s v="Formato Electronico"/>
    <s v="No Reporta"/>
    <s v="ANONIMO_PQRSD "/>
    <x v="0"/>
    <s v="Solicitud de Informacion"/>
    <s v="FE. PREGUNTA "/>
    <s v="Jorge Restrepo Sanguino "/>
    <s v="Formulación, Actualización y Acompañamiento Normativo y Operativo"/>
    <s v="Subdirección Estratégica y de Coordinación Bomberil "/>
    <s v="PETICIÓN DE INTERES GENERAL"/>
    <n v="20"/>
    <s v="20219000110652  "/>
    <s v="2021-10-26 11:03:24 "/>
    <n v="20212110027751"/>
    <m/>
    <m/>
    <s v="En proceso"/>
    <s v="no tiene fecha de salida"/>
    <m/>
    <m/>
    <m/>
    <m/>
    <m/>
  </r>
  <r>
    <s v="Canal Escrito"/>
    <s v="Correo Atención Ciudadano"/>
    <s v="Bogotá"/>
    <s v="PROCURADURIA 1 DELEGADA CONTRATACIóN ESTATAL  "/>
    <x v="3"/>
    <s v="Solicitud de Informacion"/>
    <s v="CAC. REITERACIÓN : Solicitud ordenada en auto Expediente No. IUS-E-2021-205583 IUC-D-2021-1848553. "/>
    <s v="Alvaro Perez "/>
    <s v="Contratación "/>
    <s v="Subdirección Estratégica y de Coordinación Bomberil "/>
    <s v="PETICIÓN ENTRE AUTORIDADES "/>
    <n v="10"/>
    <s v="20211140110662  "/>
    <s v="2021-10-26 11:30:25 "/>
    <m/>
    <m/>
    <m/>
    <s v="vencido"/>
    <m/>
    <m/>
    <m/>
    <m/>
    <m/>
    <s v="Al día 06/12/2021 tiene 28 días."/>
  </r>
  <r>
    <s v="Canal Escrito"/>
    <s v="Correo Atención Ciudadano"/>
    <s v="Bogotá"/>
    <s v="BANCAMANIA  "/>
    <x v="2"/>
    <s v="Solicitud de Informacion"/>
    <s v="CAC. Derecho de Petición Dirección Nacional de Bomberos Certificado de Seguridad - Certificación de Brigadistas "/>
    <s v="Edgar Alexander Maya Lopez "/>
    <s v="Educación"/>
    <s v="Subdirección Estratégica y de Coordinación Bomberil "/>
    <s v="PETICIÓN DE INTERES GENERAL"/>
    <n v="30"/>
    <s v="20211140110772  "/>
    <s v="2021-10-26 12:15:09 "/>
    <n v="20212140029691"/>
    <m/>
    <m/>
    <s v="En proceso"/>
    <s v="no tiene fecha de salida"/>
    <m/>
    <m/>
    <m/>
    <m/>
    <m/>
  </r>
  <r>
    <s v="Canal Escrito"/>
    <s v="Formato Electronico"/>
    <s v="Valle del Cauca"/>
    <s v="ANDRES FELIPE MUÑOZ VALENCIA  "/>
    <x v="0"/>
    <s v="Solicitud de Informacion"/>
    <s v="FE. Incorporación  "/>
    <s v="Andrea Bibiana Castañeda Durán  "/>
    <s v="Formulación, Actualización y Acompañamiento Normativo y Operativo"/>
    <s v="Subdirección Estratégica y de Coordinación Bomberil "/>
    <s v="PETICIÓN DE DOCUMENTOS E INFORMACIÓN "/>
    <n v="20"/>
    <s v="20219000110802  "/>
    <s v="2021-10-26 14:04:45 "/>
    <n v="20212110027381"/>
    <d v="2021-11-09T00:00:00"/>
    <n v="10"/>
    <s v="Cumplido"/>
    <m/>
    <d v="2021-11-09T00:00:00"/>
    <s v="PDF"/>
    <s v="SI"/>
    <m/>
    <m/>
  </r>
  <r>
    <s v="Canal Escrito"/>
    <s v="Formato Electronico"/>
    <s v="Cauca"/>
    <s v="ANONIMO_PQRSD "/>
    <x v="0"/>
    <s v="Queja contra Cuerpo de Bomberos"/>
    <s v="FE. queja "/>
    <s v="Liz Margaret Álvarez calderon "/>
    <s v="Inpección, Vigilancia y Control"/>
    <s v="Subdirección Estratégica y de Coordinación Bomberil "/>
    <s v="PETICIÓN DE INTERES GENERAL"/>
    <n v="30"/>
    <s v="20219000110812  "/>
    <s v="2021-10-26 14:09:08 "/>
    <m/>
    <m/>
    <m/>
    <s v="En proceso"/>
    <m/>
    <m/>
    <m/>
    <m/>
    <m/>
    <s v="Al día 06/12/2021 tiene 28 días."/>
  </r>
  <r>
    <s v="Canal Escrito"/>
    <s v="Formato Electronico"/>
    <s v="Cauca"/>
    <s v="ANONIMO_PQRSD "/>
    <x v="0"/>
    <s v="Queja contra Cuerpo de Bomberos"/>
    <s v="FE. queja "/>
    <s v="Liz Margaret Álvarez calderon "/>
    <s v="Inpección, Vigilancia y Control"/>
    <s v="Subdirección Estratégica y de Coordinación Bomberil "/>
    <s v="PETICIÓN DE INTERES GENERAL"/>
    <n v="30"/>
    <s v="20219000110942  "/>
    <s v="2021-10-26 20:09:46 "/>
    <m/>
    <m/>
    <m/>
    <s v="En proceso"/>
    <m/>
    <m/>
    <m/>
    <m/>
    <m/>
    <s v="Al día 06/12/2021 tiene 28 días."/>
  </r>
  <r>
    <s v="Canal Escrito"/>
    <s v="Radicacion Directa"/>
    <s v="Córdoba"/>
    <s v="ALCALDIA CIENAGA DE ORO CORDOBA "/>
    <x v="3"/>
    <s v="Acompañamiento Juridico"/>
    <s v="RD. Proyecto &amp;amp;quot;construcción sede Cuerpo de Bomberos&amp;amp;quot;.  "/>
    <s v="Yerky Sneider Garavito Cancelado "/>
    <s v="Infraestructura"/>
    <s v="Subdirección Estratégica y de Coordinación Bomberil "/>
    <s v="PETICIÓN DE INTERES GENERAL"/>
    <n v="30"/>
    <s v="20211140111052  "/>
    <s v="2021-10-27 11:28:49 "/>
    <m/>
    <m/>
    <m/>
    <s v="En proceso"/>
    <m/>
    <m/>
    <m/>
    <m/>
    <m/>
    <s v="Al día 06/12/2021 tiene 28 días."/>
  </r>
  <r>
    <s v="Canal Escrito"/>
    <s v="Correo Atención Ciudadano"/>
    <s v="Bogotá"/>
    <s v="ALVARO ANTONIO AGUIRRE RAMIREZ "/>
    <x v="0"/>
    <s v="Solicitud de Informacion"/>
    <s v="CAC. Respuesta Oficial, EXT_S21-00080483-PQRSD-078130-PQR, Capitán Cuerpo de Bomberos Valledupar. "/>
    <s v="Yerky Sneider Garavito Cancelado "/>
    <s v="Infraestructura"/>
    <s v="Subdirección Estratégica y de Coordinación Bomberil "/>
    <s v="PETICIÓN DE INTERES GENERAL"/>
    <n v="30"/>
    <s v="20211140111152  "/>
    <s v="2021-10-27 15:06:25 "/>
    <n v="20213000027931"/>
    <d v="2021-11-10T00:00:00"/>
    <n v="9"/>
    <s v="En proceso"/>
    <s v="CUMPLIDO "/>
    <d v="2021-11-10T00:00:00"/>
    <s v="PDF"/>
    <s v="SI"/>
    <m/>
    <s v="SE ENVIA CORREO 0-11-2021"/>
  </r>
  <r>
    <s v="Canal Escrito"/>
    <s v="Correo Atención Ciudadano"/>
    <s v="Cesar"/>
    <s v="CUERPO DE BOMBEROS VOLUNTARIOS DE EL COPEY - CESAR  "/>
    <x v="4"/>
    <s v="Solicitud de Informacion"/>
    <s v="CAC. Copia de requerimiento Alcaldía de El Copey. "/>
    <s v="Andrea Bibiana Castañeda Durán  "/>
    <s v="Formulación, Actualización y Acompañamiento Normativo y Operativo"/>
    <s v="Subdirección Estratégica y de Coordinación Bomberil "/>
    <s v="PETICIÓN DE INTERES GENERAL"/>
    <n v="30"/>
    <s v="20211140111232  "/>
    <s v="2021-10-28 09:41:55 "/>
    <n v="20212110028831"/>
    <d v="2021-11-24T00:00:00"/>
    <n v="17"/>
    <s v="En proceso"/>
    <s v="cumplido"/>
    <d v="2021-11-24T00:00:00"/>
    <s v="PDF"/>
    <s v="SI"/>
    <m/>
    <s v="SE ENVIO CORREO 24-11-2021"/>
  </r>
  <r>
    <s v="Canal Escrito"/>
    <s v="Correo Atención Ciudadano"/>
    <s v="Atlántico"/>
    <s v="GERMAN DARIO VERGARA SERRATO "/>
    <x v="0"/>
    <s v="Solicitud de Informacion"/>
    <s v="CAC. Drones Colombia. "/>
    <s v="Pedro Andrés Manosalva Rincón "/>
    <s v="DIRECCION GENERAL "/>
    <s v="Subdirección Estratégica y de Coordinación Bomberil "/>
    <s v="PETICIÓN DE INTERES GENERAL"/>
    <n v="20"/>
    <s v="20211140111252  "/>
    <s v="2021-10-28 09:50:47 "/>
    <m/>
    <m/>
    <m/>
    <s v="En proceso"/>
    <s v="VENCIDO "/>
    <m/>
    <m/>
    <m/>
    <m/>
    <s v="Al día 06/12/2021 tiene 28 días."/>
  </r>
  <r>
    <s v="Canal Escrito"/>
    <s v="Correo Atención Ciudadano"/>
    <s v="Bogotá"/>
    <s v="AEROCIVIL  "/>
    <x v="0"/>
    <s v="Solicitud de Informacion"/>
    <s v="CAC. Solicitud de resolución. "/>
    <s v="Camilo Portilla Quelal "/>
    <s v="Formulación, Actualización y Acompañamiento Normativo y Operativo"/>
    <s v="Subdirección Estratégica y de Coordinación Bomberil "/>
    <s v="PETICIÓN DE INTERES GENERAL"/>
    <n v="20"/>
    <s v="20211140111302  "/>
    <s v="2021-10-28 10:13:58 "/>
    <m/>
    <m/>
    <m/>
    <s v="En proceso"/>
    <s v="VENCIDO "/>
    <m/>
    <m/>
    <m/>
    <m/>
    <s v="Al día 06/12/2021 tiene 28 días."/>
  </r>
  <r>
    <s v="Canal Escrito"/>
    <s v="Correo Atención Ciudadano"/>
    <s v="Cundinamarca"/>
    <s v="CUERPO DE BOMBEROS VOLUNTARIOS DE SIBATE  "/>
    <x v="4"/>
    <s v="Solicitud de Informacion"/>
    <s v="CAC. Radicado oficio Dotación CBVS. "/>
    <s v="Jiud Magnoly Gaviria Narvaez "/>
    <s v="COORDINACIÓN OPERATIVA "/>
    <s v="Subdirección Estratégica y de Coordinación Bomberil "/>
    <s v="PETICIÓN DE INTERES GENERAL"/>
    <n v="20"/>
    <s v="20211140111332  "/>
    <s v="2021-10-28 10:42:43 "/>
    <m/>
    <m/>
    <m/>
    <s v="En proceso"/>
    <s v="VENCIDO "/>
    <m/>
    <m/>
    <m/>
    <m/>
    <s v="Al día 06/12/2021 tiene 28 días."/>
  </r>
  <r>
    <s v="Canal Escrito"/>
    <s v="Correo Institucional"/>
    <s v="Meta"/>
    <s v="JUZGADO 01 LABORAL PEQUEñAS CAUSAS - META - VILLAVICENCIO  "/>
    <x v="3"/>
    <s v="Acompañamiento Juridico"/>
    <s v="CI. 2021 614 AUTO ADMISORIO TUTELA. "/>
    <s v="Camilo Portilla Quelal "/>
    <s v="Formulación, Actualización y Acompañamiento Normativo y Operativo"/>
    <s v="Subdirección Estratégica y de Coordinación Bomberil "/>
    <s v="INFORMES A CONGRESISTAS"/>
    <n v="2"/>
    <s v="20211140111372  "/>
    <s v="2021-10-28 13:15:19 "/>
    <n v="20212110027261"/>
    <d v="2021-11-02T00:00:00"/>
    <n v="2"/>
    <s v="vencido"/>
    <s v="cumplido"/>
    <m/>
    <m/>
    <m/>
    <m/>
    <s v="SE ENVIO CORREO 02-11-2021"/>
  </r>
  <r>
    <s v="Canal Escrito"/>
    <s v="Radicacion Directa"/>
    <s v="Valle del Cauca"/>
    <s v="BENEMéRITO CUERPO DE BOMBEROS VOLUNTARIOS BUGA  "/>
    <x v="4"/>
    <s v="Solicitud de Informacion"/>
    <s v="RD: CERTIFICADO "/>
    <s v="Jiud Magnoly Gaviria Narvaez "/>
    <s v="COORDINACIÓN OPERATIVA "/>
    <s v="Subdirección Estratégica y de Coordinación Bomberil "/>
    <s v="PETICIÓN DE INTERES GENERAL"/>
    <n v="30"/>
    <s v="20211140111462  "/>
    <s v="2021-10-28 15:44:56 "/>
    <m/>
    <m/>
    <m/>
    <s v="En proceso"/>
    <m/>
    <m/>
    <m/>
    <m/>
    <m/>
    <s v="Al día 06/12/2021 tiene 28 días."/>
  </r>
  <r>
    <s v="Canal Escrito"/>
    <s v="chat"/>
    <s v="Nariño"/>
    <s v="JENIFFER BURBANO  "/>
    <x v="0"/>
    <s v="Solicitud de Informacion"/>
    <s v="CHT. INQUIETUDES NORMATIVAS. "/>
    <s v="Jorge Restrepo Sanguino "/>
    <s v="Formulación, Actualización y Acompañamiento Normativo y Operativo"/>
    <s v="Subdirección Estratégica y de Coordinación Bomberil "/>
    <s v="PETICIÓN DE INTERES GENERAL"/>
    <n v="20"/>
    <s v="20211140111482  "/>
    <s v="2021-10-28 15:49:15 "/>
    <m/>
    <m/>
    <n v="8"/>
    <s v="Cumplido"/>
    <s v="CUMPLIDO  SE DIO RESPUESTA MEDIANTE LLAMADA TELEFONICA EL DIA 09/11/2021"/>
    <m/>
    <m/>
    <m/>
    <m/>
    <s v="SE DIO RESUESTA 09-11-2021"/>
  </r>
  <r>
    <s v="Canal Escrito"/>
    <s v="Correo Atención Ciudadano"/>
    <s v="Bolívar"/>
    <s v="COMITE DEPARTAMENTAL BOLIVAR  "/>
    <x v="4"/>
    <s v="Solicitud de Informacion"/>
    <s v="CAC:SOLICITUD "/>
    <s v="Melba Vidal "/>
    <s v="Formulación, Actualización y Acompañamiento Normativo y Operativo"/>
    <s v="Subdirección Estratégica y de Coordinación Bomberil "/>
    <s v="PETICIÓN DE INTERES GENERAL"/>
    <n v="30"/>
    <s v="20211140111552  "/>
    <s v="2021-10-29 09:52:28 "/>
    <m/>
    <m/>
    <m/>
    <s v="En proceso"/>
    <m/>
    <m/>
    <m/>
    <m/>
    <m/>
    <s v="Al día 07/12/2021 tiene 29 días."/>
  </r>
  <r>
    <s v="Canal Escrito"/>
    <s v="chat"/>
    <s v="Meta"/>
    <s v="GOBERNACIóN DEL META ANGELA MARITZA MORALES LOZADA  "/>
    <x v="2"/>
    <s v="Acompañamiento Juridico"/>
    <s v="CHT. INQUIETUDES JURÍDICAS. "/>
    <s v="Andrea Bibiana Castañeda Durán  "/>
    <s v="Formulación, Actualización y Acompañamiento Normativo y Operativo"/>
    <s v="Subdirección Estratégica y de Coordinación Bomberil "/>
    <s v="PETICIÓN DE INTERES GENERAL"/>
    <n v="30"/>
    <s v="20211140111582  "/>
    <s v="2021-10-29 16:06:53 "/>
    <s v=" 20212110028411"/>
    <d v="2021-11-24T00:00:00"/>
    <n v="19"/>
    <s v="En proceso"/>
    <s v="cumplido"/>
    <d v="2021-11-24T00:00:00"/>
    <s v="PDF"/>
    <s v="SI"/>
    <m/>
    <s v="SE ENVIO CORREO 24-11-2021"/>
  </r>
  <r>
    <s v="Canal Escrito"/>
    <s v="Correo Atención Ciudadano"/>
    <s v="Atlántico"/>
    <s v="JUZGADO 01 PROMISCUO MUNICIPAL PUERTO COLOMBIA  "/>
    <x v="3"/>
    <s v="Acompañamiento Juridico"/>
    <s v="CAC. RESPUESTA RAD 2021-00741 AUTO VINCULA EN ACCION DE TUTELA. "/>
    <s v="Jorge Restrepo Sanguino "/>
    <s v="Formulación, Actualización y Acompañamiento Normativo y Operativo"/>
    <s v="Subdirección Estratégica y de Coordinación Bomberil "/>
    <s v="PETICIÓN ENTRE AUTORIDADES "/>
    <n v="10"/>
    <s v="20211140111682  "/>
    <s v="2021-10-29 17:00:10 "/>
    <n v="20212110027011"/>
    <d v="2021-11-02T00:00:00"/>
    <n v="1"/>
    <s v="Cumplido"/>
    <s v="cumplido"/>
    <d v="2021-11-02T00:00:00"/>
    <s v="PDF"/>
    <s v="SI"/>
    <m/>
    <s v="SE ENVIO CORREEO 02-11-202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5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0">
  <location ref="A14:B19" firstHeaderRow="1" firstDataRow="1" firstDataCol="1"/>
  <pivotFields count="24">
    <pivotField showAll="0"/>
    <pivotField showAll="0"/>
    <pivotField showAll="0"/>
    <pivotField showAll="0"/>
    <pivotField showAll="0"/>
    <pivotField showAll="0"/>
    <pivotField showAll="0"/>
    <pivotField showAll="0"/>
    <pivotField showAll="0"/>
    <pivotField showAll="0">
      <items count="4">
        <item x="2"/>
        <item x="1"/>
        <item x="0"/>
        <item t="default"/>
      </items>
    </pivotField>
    <pivotField showAll="0"/>
    <pivotField showAll="0"/>
    <pivotField showAll="0"/>
    <pivotField showAll="0"/>
    <pivotField showAll="0"/>
    <pivotField showAll="0"/>
    <pivotField showAll="0"/>
    <pivotField axis="axisRow" dataField="1" showAll="0">
      <items count="5">
        <item x="2"/>
        <item x="3"/>
        <item x="0"/>
        <item x="1"/>
        <item t="default"/>
      </items>
    </pivotField>
    <pivotField showAll="0"/>
    <pivotField showAll="0"/>
    <pivotField showAll="0"/>
    <pivotField showAll="0"/>
    <pivotField showAll="0"/>
    <pivotField showAll="0"/>
  </pivotFields>
  <rowFields count="1">
    <field x="17"/>
  </rowFields>
  <rowItems count="5">
    <i>
      <x/>
    </i>
    <i>
      <x v="1"/>
    </i>
    <i>
      <x v="2"/>
    </i>
    <i>
      <x v="3"/>
    </i>
    <i t="grand">
      <x/>
    </i>
  </rowItems>
  <colItems count="1">
    <i/>
  </colItems>
  <dataFields count="1">
    <dataField name="Cuenta de Estado" fld="17" subtotal="count" baseField="0" baseItem="0"/>
  </dataFields>
  <formats count="18">
    <format dxfId="17">
      <pivotArea type="all" dataOnly="0" outline="0" fieldPosition="0"/>
    </format>
    <format dxfId="16">
      <pivotArea outline="0" collapsedLevelsAreSubtotals="1" fieldPosition="0"/>
    </format>
    <format dxfId="15">
      <pivotArea field="17" type="button" dataOnly="0" labelOnly="1" outline="0" axis="axisRow" fieldPosition="0"/>
    </format>
    <format dxfId="14">
      <pivotArea dataOnly="0" labelOnly="1" outline="0" axis="axisValues" fieldPosition="0"/>
    </format>
    <format dxfId="13">
      <pivotArea dataOnly="0" labelOnly="1" fieldPosition="0">
        <references count="1">
          <reference field="17" count="0"/>
        </references>
      </pivotArea>
    </format>
    <format dxfId="12">
      <pivotArea dataOnly="0" labelOnly="1" grandRow="1" outline="0" fieldPosition="0"/>
    </format>
    <format dxfId="11">
      <pivotArea dataOnly="0" labelOnly="1" outline="0" axis="axisValues" fieldPosition="0"/>
    </format>
    <format dxfId="10">
      <pivotArea field="17" type="button" dataOnly="0" labelOnly="1" outline="0" axis="axisRow" fieldPosition="0"/>
    </format>
    <format dxfId="9">
      <pivotArea dataOnly="0" labelOnly="1" grandRow="1" outline="0" fieldPosition="0"/>
    </format>
    <format dxfId="8">
      <pivotArea collapsedLevelsAreSubtotals="1" fieldPosition="0">
        <references count="1">
          <reference field="17" count="0"/>
        </references>
      </pivotArea>
    </format>
    <format dxfId="7">
      <pivotArea collapsedLevelsAreSubtotals="1" fieldPosition="0">
        <references count="1">
          <reference field="17" count="0"/>
        </references>
      </pivotArea>
    </format>
    <format dxfId="6">
      <pivotArea type="all" dataOnly="0" outline="0" fieldPosition="0"/>
    </format>
    <format dxfId="5">
      <pivotArea outline="0" collapsedLevelsAreSubtotals="1" fieldPosition="0"/>
    </format>
    <format dxfId="4">
      <pivotArea field="17" type="button" dataOnly="0" labelOnly="1" outline="0" axis="axisRow" fieldPosition="0"/>
    </format>
    <format dxfId="3">
      <pivotArea dataOnly="0" labelOnly="1" outline="0" axis="axisValues" fieldPosition="0"/>
    </format>
    <format dxfId="2">
      <pivotArea dataOnly="0" labelOnly="1" fieldPosition="0">
        <references count="1">
          <reference field="17" count="0"/>
        </references>
      </pivotArea>
    </format>
    <format dxfId="1">
      <pivotArea dataOnly="0" labelOnly="1" grandRow="1" outline="0" fieldPosition="0"/>
    </format>
    <format dxfId="0">
      <pivotArea dataOnly="0" labelOnly="1" outline="0" axis="axisValues" fieldPosition="0"/>
    </format>
  </formats>
  <chartFormats count="5">
    <chartFormat chart="5" format="0" series="1">
      <pivotArea type="data" outline="0" fieldPosition="0">
        <references count="1">
          <reference field="4294967294" count="1" selected="0">
            <x v="0"/>
          </reference>
        </references>
      </pivotArea>
    </chartFormat>
    <chartFormat chart="5" format="1">
      <pivotArea type="data" outline="0" fieldPosition="0">
        <references count="2">
          <reference field="4294967294" count="1" selected="0">
            <x v="0"/>
          </reference>
          <reference field="17" count="1" selected="0">
            <x v="0"/>
          </reference>
        </references>
      </pivotArea>
    </chartFormat>
    <chartFormat chart="5" format="2">
      <pivotArea type="data" outline="0" fieldPosition="0">
        <references count="2">
          <reference field="4294967294" count="1" selected="0">
            <x v="0"/>
          </reference>
          <reference field="17" count="1" selected="0">
            <x v="1"/>
          </reference>
        </references>
      </pivotArea>
    </chartFormat>
    <chartFormat chart="5" format="3">
      <pivotArea type="data" outline="0" fieldPosition="0">
        <references count="2">
          <reference field="4294967294" count="1" selected="0">
            <x v="0"/>
          </reference>
          <reference field="17" count="1" selected="0">
            <x v="2"/>
          </reference>
        </references>
      </pivotArea>
    </chartFormat>
    <chartFormat chart="5" format="4">
      <pivotArea type="data" outline="0" fieldPosition="0">
        <references count="2">
          <reference field="4294967294" count="1" selected="0">
            <x v="0"/>
          </reference>
          <reference field="17"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10" cacheId="5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5">
  <location ref="A72:B78" firstHeaderRow="1" firstDataRow="1" firstDataCol="1"/>
  <pivotFields count="24">
    <pivotField showAll="0"/>
    <pivotField showAll="0"/>
    <pivotField showAll="0"/>
    <pivotField showAll="0"/>
    <pivotField axis="axisRow" dataField="1" showAll="0">
      <items count="6">
        <item x="4"/>
        <item x="3"/>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6">
    <i>
      <x/>
    </i>
    <i>
      <x v="1"/>
    </i>
    <i>
      <x v="2"/>
    </i>
    <i>
      <x v="3"/>
    </i>
    <i>
      <x v="4"/>
    </i>
    <i t="grand">
      <x/>
    </i>
  </rowItems>
  <colItems count="1">
    <i/>
  </colItems>
  <dataFields count="1">
    <dataField name="Cuenta de Naturaleza jurídica del peticionario" fld="4" subtotal="count" baseField="0" baseItem="0"/>
  </dataFields>
  <formats count="17">
    <format dxfId="34">
      <pivotArea type="all" dataOnly="0" outline="0" fieldPosition="0"/>
    </format>
    <format dxfId="33">
      <pivotArea outline="0" collapsedLevelsAreSubtotals="1" fieldPosition="0"/>
    </format>
    <format dxfId="32">
      <pivotArea field="4" type="button" dataOnly="0" labelOnly="1" outline="0" axis="axisRow" fieldPosition="0"/>
    </format>
    <format dxfId="31">
      <pivotArea dataOnly="0" labelOnly="1" outline="0" axis="axisValues" fieldPosition="0"/>
    </format>
    <format dxfId="30">
      <pivotArea dataOnly="0" labelOnly="1" fieldPosition="0">
        <references count="1">
          <reference field="4" count="0"/>
        </references>
      </pivotArea>
    </format>
    <format dxfId="29">
      <pivotArea dataOnly="0" labelOnly="1" grandRow="1" outline="0" fieldPosition="0"/>
    </format>
    <format dxfId="28">
      <pivotArea dataOnly="0" labelOnly="1" outline="0" axis="axisValues" fieldPosition="0"/>
    </format>
    <format dxfId="27">
      <pivotArea field="4" type="button" dataOnly="0" labelOnly="1" outline="0" axis="axisRow" fieldPosition="0"/>
    </format>
    <format dxfId="26">
      <pivotArea dataOnly="0" labelOnly="1" grandRow="1" outline="0" fieldPosition="0"/>
    </format>
    <format dxfId="25">
      <pivotArea type="all" dataOnly="0" outline="0" fieldPosition="0"/>
    </format>
    <format dxfId="24">
      <pivotArea outline="0" collapsedLevelsAreSubtotals="1" fieldPosition="0"/>
    </format>
    <format dxfId="23">
      <pivotArea field="4" type="button" dataOnly="0" labelOnly="1" outline="0" axis="axisRow" fieldPosition="0"/>
    </format>
    <format dxfId="22">
      <pivotArea dataOnly="0" labelOnly="1" outline="0" axis="axisValues" fieldPosition="0"/>
    </format>
    <format dxfId="21">
      <pivotArea dataOnly="0" labelOnly="1" fieldPosition="0">
        <references count="1">
          <reference field="4" count="0"/>
        </references>
      </pivotArea>
    </format>
    <format dxfId="20">
      <pivotArea dataOnly="0" labelOnly="1" grandRow="1" outline="0" fieldPosition="0"/>
    </format>
    <format dxfId="19">
      <pivotArea dataOnly="0" labelOnly="1" outline="0" axis="axisValues" fieldPosition="0"/>
    </format>
    <format dxfId="18">
      <pivotArea collapsedLevelsAreSubtotals="1" fieldPosition="0">
        <references count="1">
          <reference field="4" count="0"/>
        </references>
      </pivotArea>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6" cacheId="5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9">
  <location ref="A87:B113" firstHeaderRow="1" firstDataRow="1" firstDataCol="1"/>
  <pivotFields count="24">
    <pivotField showAll="0">
      <items count="3">
        <item x="0"/>
        <item x="1"/>
        <item t="default"/>
      </items>
    </pivotField>
    <pivotField showAll="0"/>
    <pivotField axis="axisRow" dataField="1" showAll="0">
      <items count="26">
        <item x="12"/>
        <item x="15"/>
        <item x="22"/>
        <item x="14"/>
        <item x="2"/>
        <item x="10"/>
        <item x="11"/>
        <item x="5"/>
        <item x="17"/>
        <item x="20"/>
        <item x="24"/>
        <item x="0"/>
        <item x="1"/>
        <item x="9"/>
        <item x="16"/>
        <item x="4"/>
        <item x="21"/>
        <item x="18"/>
        <item x="23"/>
        <item x="19"/>
        <item x="13"/>
        <item x="8"/>
        <item x="3"/>
        <item x="7"/>
        <item x="6"/>
        <item t="default"/>
      </items>
    </pivotField>
    <pivotField showAll="0"/>
    <pivotField showAll="0"/>
    <pivotField showAll="0"/>
    <pivotField showAll="0"/>
    <pivotField showAll="0"/>
    <pivotField showAll="0"/>
    <pivotField showAll="0">
      <items count="4">
        <item x="2"/>
        <item x="1"/>
        <item x="0"/>
        <item t="default"/>
      </items>
    </pivotField>
    <pivotField showAll="0">
      <items count="7">
        <item x="4"/>
        <item x="5"/>
        <item x="2"/>
        <item x="1"/>
        <item x="0"/>
        <item x="3"/>
        <item t="default"/>
      </items>
    </pivotField>
    <pivotField showAll="0"/>
    <pivotField showAll="0"/>
    <pivotField showAll="0"/>
    <pivotField showAll="0"/>
    <pivotField showAll="0"/>
    <pivotField showAll="0"/>
    <pivotField showAll="0">
      <items count="5">
        <item x="2"/>
        <item x="3"/>
        <item x="0"/>
        <item x="1"/>
        <item t="default"/>
      </items>
    </pivotField>
    <pivotField showAll="0"/>
    <pivotField showAll="0"/>
    <pivotField showAll="0"/>
    <pivotField showAll="0"/>
    <pivotField showAll="0"/>
    <pivotField showAll="0"/>
  </pivotFields>
  <rowFields count="1">
    <field x="2"/>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Items count="1">
    <i/>
  </colItems>
  <dataFields count="1">
    <dataField name="Cuenta de Departamento" fld="2" subtotal="count" baseField="0" baseItem="0"/>
  </dataFields>
  <formats count="17">
    <format dxfId="51">
      <pivotArea type="all" dataOnly="0" outline="0" fieldPosition="0"/>
    </format>
    <format dxfId="50">
      <pivotArea outline="0" collapsedLevelsAreSubtotals="1" fieldPosition="0"/>
    </format>
    <format dxfId="49">
      <pivotArea field="2" type="button" dataOnly="0" labelOnly="1" outline="0" axis="axisRow" fieldPosition="0"/>
    </format>
    <format dxfId="48">
      <pivotArea dataOnly="0" labelOnly="1" outline="0" axis="axisValues" fieldPosition="0"/>
    </format>
    <format dxfId="47">
      <pivotArea dataOnly="0" labelOnly="1" fieldPosition="0">
        <references count="1">
          <reference field="2" count="0"/>
        </references>
      </pivotArea>
    </format>
    <format dxfId="46">
      <pivotArea dataOnly="0" labelOnly="1" grandRow="1" outline="0" fieldPosition="0"/>
    </format>
    <format dxfId="45">
      <pivotArea dataOnly="0" labelOnly="1" outline="0" axis="axisValues" fieldPosition="0"/>
    </format>
    <format dxfId="44">
      <pivotArea field="2" type="button" dataOnly="0" labelOnly="1" outline="0" axis="axisRow" fieldPosition="0"/>
    </format>
    <format dxfId="43">
      <pivotArea dataOnly="0" labelOnly="1" grandRow="1" outline="0" fieldPosition="0"/>
    </format>
    <format dxfId="42">
      <pivotArea type="all" dataOnly="0" outline="0" fieldPosition="0"/>
    </format>
    <format dxfId="41">
      <pivotArea outline="0" collapsedLevelsAreSubtotals="1" fieldPosition="0"/>
    </format>
    <format dxfId="40">
      <pivotArea field="2" type="button" dataOnly="0" labelOnly="1" outline="0" axis="axisRow" fieldPosition="0"/>
    </format>
    <format dxfId="39">
      <pivotArea dataOnly="0" labelOnly="1" outline="0" axis="axisValues" fieldPosition="0"/>
    </format>
    <format dxfId="38">
      <pivotArea dataOnly="0" labelOnly="1" fieldPosition="0">
        <references count="1">
          <reference field="2" count="0"/>
        </references>
      </pivotArea>
    </format>
    <format dxfId="37">
      <pivotArea dataOnly="0" labelOnly="1" grandRow="1" outline="0" fieldPosition="0"/>
    </format>
    <format dxfId="36">
      <pivotArea dataOnly="0" labelOnly="1" outline="0" axis="axisValues" fieldPosition="0"/>
    </format>
    <format dxfId="35">
      <pivotArea collapsedLevelsAreSubtotals="1" fieldPosition="0">
        <references count="1">
          <reference field="2" count="0"/>
        </references>
      </pivotArea>
    </format>
  </formats>
  <chartFormats count="1">
    <chartFormat chart="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Dinámica3" cacheId="5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3">
  <location ref="A46:B53" firstHeaderRow="1" firstDataRow="1" firstDataCol="1"/>
  <pivotFields count="24">
    <pivotField showAll="0"/>
    <pivotField showAll="0"/>
    <pivotField showAll="0"/>
    <pivotField showAll="0"/>
    <pivotField showAll="0"/>
    <pivotField showAll="0"/>
    <pivotField showAll="0"/>
    <pivotField showAll="0"/>
    <pivotField showAll="0"/>
    <pivotField showAll="0">
      <items count="4">
        <item x="2"/>
        <item x="1"/>
        <item x="0"/>
        <item t="default"/>
      </items>
    </pivotField>
    <pivotField axis="axisRow" dataField="1" showAll="0">
      <items count="7">
        <item x="4"/>
        <item x="5"/>
        <item x="2"/>
        <item x="1"/>
        <item x="0"/>
        <item x="3"/>
        <item t="default"/>
      </items>
    </pivotField>
    <pivotField showAll="0"/>
    <pivotField showAll="0"/>
    <pivotField showAll="0"/>
    <pivotField showAll="0"/>
    <pivotField showAll="0"/>
    <pivotField showAll="0"/>
    <pivotField showAll="0">
      <items count="5">
        <item x="2"/>
        <item x="3"/>
        <item x="0"/>
        <item x="1"/>
        <item t="default"/>
      </items>
    </pivotField>
    <pivotField showAll="0"/>
    <pivotField showAll="0"/>
    <pivotField showAll="0"/>
    <pivotField showAll="0"/>
    <pivotField showAll="0"/>
    <pivotField showAll="0"/>
  </pivotFields>
  <rowFields count="1">
    <field x="10"/>
  </rowFields>
  <rowItems count="7">
    <i>
      <x/>
    </i>
    <i>
      <x v="1"/>
    </i>
    <i>
      <x v="2"/>
    </i>
    <i>
      <x v="3"/>
    </i>
    <i>
      <x v="4"/>
    </i>
    <i>
      <x v="5"/>
    </i>
    <i t="grand">
      <x/>
    </i>
  </rowItems>
  <colItems count="1">
    <i/>
  </colItems>
  <dataFields count="1">
    <dataField name="Cuenta de Tipo de petición" fld="10" subtotal="count" baseField="0" baseItem="0"/>
  </dataFields>
  <formats count="20">
    <format dxfId="71">
      <pivotArea type="all" dataOnly="0" outline="0" fieldPosition="0"/>
    </format>
    <format dxfId="70">
      <pivotArea outline="0" collapsedLevelsAreSubtotals="1" fieldPosition="0"/>
    </format>
    <format dxfId="69">
      <pivotArea field="10" type="button" dataOnly="0" labelOnly="1" outline="0" axis="axisRow" fieldPosition="0"/>
    </format>
    <format dxfId="68">
      <pivotArea dataOnly="0" labelOnly="1" outline="0" axis="axisValues" fieldPosition="0"/>
    </format>
    <format dxfId="67">
      <pivotArea dataOnly="0" labelOnly="1" fieldPosition="0">
        <references count="1">
          <reference field="10" count="0"/>
        </references>
      </pivotArea>
    </format>
    <format dxfId="66">
      <pivotArea dataOnly="0" labelOnly="1" grandRow="1" outline="0" fieldPosition="0"/>
    </format>
    <format dxfId="65">
      <pivotArea dataOnly="0" labelOnly="1" outline="0" axis="axisValues" fieldPosition="0"/>
    </format>
    <format dxfId="64">
      <pivotArea field="10" type="button" dataOnly="0" labelOnly="1" outline="0" axis="axisRow" fieldPosition="0"/>
    </format>
    <format dxfId="63">
      <pivotArea dataOnly="0" labelOnly="1" grandRow="1" outline="0" fieldPosition="0"/>
    </format>
    <format dxfId="62">
      <pivotArea type="all" dataOnly="0" outline="0" fieldPosition="0"/>
    </format>
    <format dxfId="61">
      <pivotArea outline="0" collapsedLevelsAreSubtotals="1" fieldPosition="0"/>
    </format>
    <format dxfId="60">
      <pivotArea field="10" type="button" dataOnly="0" labelOnly="1" outline="0" axis="axisRow" fieldPosition="0"/>
    </format>
    <format dxfId="59">
      <pivotArea dataOnly="0" labelOnly="1" outline="0" axis="axisValues" fieldPosition="0"/>
    </format>
    <format dxfId="58">
      <pivotArea dataOnly="0" labelOnly="1" fieldPosition="0">
        <references count="1">
          <reference field="10" count="0"/>
        </references>
      </pivotArea>
    </format>
    <format dxfId="57">
      <pivotArea dataOnly="0" labelOnly="1" grandRow="1" outline="0" fieldPosition="0"/>
    </format>
    <format dxfId="56">
      <pivotArea dataOnly="0" labelOnly="1" outline="0" axis="axisValues" fieldPosition="0"/>
    </format>
    <format dxfId="55">
      <pivotArea collapsedLevelsAreSubtotals="1" fieldPosition="0">
        <references count="1">
          <reference field="10" count="0"/>
        </references>
      </pivotArea>
    </format>
    <format dxfId="54">
      <pivotArea dataOnly="0" labelOnly="1" fieldPosition="0">
        <references count="1">
          <reference field="10" count="0"/>
        </references>
      </pivotArea>
    </format>
    <format dxfId="53">
      <pivotArea collapsedLevelsAreSubtotals="1" fieldPosition="0">
        <references count="1">
          <reference field="10" count="0"/>
        </references>
      </pivotArea>
    </format>
    <format dxfId="52">
      <pivotArea collapsedLevelsAreSubtotals="1" fieldPosition="0">
        <references count="1">
          <reference field="10" count="0"/>
        </references>
      </pivotArea>
    </format>
  </formats>
  <chartFormats count="7">
    <chartFormat chart="8" format="0" series="1">
      <pivotArea type="data" outline="0" fieldPosition="0">
        <references count="1">
          <reference field="4294967294" count="1" selected="0">
            <x v="0"/>
          </reference>
        </references>
      </pivotArea>
    </chartFormat>
    <chartFormat chart="8" format="1">
      <pivotArea type="data" outline="0" fieldPosition="0">
        <references count="2">
          <reference field="4294967294" count="1" selected="0">
            <x v="0"/>
          </reference>
          <reference field="10" count="1" selected="0">
            <x v="0"/>
          </reference>
        </references>
      </pivotArea>
    </chartFormat>
    <chartFormat chart="8" format="2">
      <pivotArea type="data" outline="0" fieldPosition="0">
        <references count="2">
          <reference field="4294967294" count="1" selected="0">
            <x v="0"/>
          </reference>
          <reference field="10" count="1" selected="0">
            <x v="1"/>
          </reference>
        </references>
      </pivotArea>
    </chartFormat>
    <chartFormat chart="8" format="3">
      <pivotArea type="data" outline="0" fieldPosition="0">
        <references count="2">
          <reference field="4294967294" count="1" selected="0">
            <x v="0"/>
          </reference>
          <reference field="10" count="1" selected="0">
            <x v="2"/>
          </reference>
        </references>
      </pivotArea>
    </chartFormat>
    <chartFormat chart="8" format="4">
      <pivotArea type="data" outline="0" fieldPosition="0">
        <references count="2">
          <reference field="4294967294" count="1" selected="0">
            <x v="0"/>
          </reference>
          <reference field="10" count="1" selected="0">
            <x v="3"/>
          </reference>
        </references>
      </pivotArea>
    </chartFormat>
    <chartFormat chart="8" format="5">
      <pivotArea type="data" outline="0" fieldPosition="0">
        <references count="2">
          <reference field="4294967294" count="1" selected="0">
            <x v="0"/>
          </reference>
          <reference field="10" count="1" selected="0">
            <x v="4"/>
          </reference>
        </references>
      </pivotArea>
    </chartFormat>
    <chartFormat chart="8" format="6">
      <pivotArea type="data" outline="0" fieldPosition="0">
        <references count="2">
          <reference field="4294967294" count="1" selected="0">
            <x v="0"/>
          </reference>
          <reference field="10"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Dinámica4" cacheId="5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0">
  <location ref="A57:B60" firstHeaderRow="1" firstDataRow="1" firstDataCol="1"/>
  <pivotFields count="24">
    <pivotField axis="axisRow" dataField="1" showAll="0">
      <items count="3">
        <item x="0"/>
        <item x="1"/>
        <item t="default"/>
      </items>
    </pivotField>
    <pivotField showAll="0"/>
    <pivotField showAll="0"/>
    <pivotField showAll="0"/>
    <pivotField showAll="0"/>
    <pivotField showAll="0"/>
    <pivotField showAll="0"/>
    <pivotField showAll="0"/>
    <pivotField showAll="0"/>
    <pivotField showAll="0">
      <items count="4">
        <item x="2"/>
        <item x="1"/>
        <item x="0"/>
        <item t="default"/>
      </items>
    </pivotField>
    <pivotField showAll="0">
      <items count="7">
        <item x="4"/>
        <item x="5"/>
        <item x="2"/>
        <item x="1"/>
        <item x="0"/>
        <item x="3"/>
        <item t="default"/>
      </items>
    </pivotField>
    <pivotField showAll="0"/>
    <pivotField showAll="0"/>
    <pivotField showAll="0"/>
    <pivotField showAll="0"/>
    <pivotField showAll="0"/>
    <pivotField showAll="0"/>
    <pivotField showAll="0">
      <items count="5">
        <item x="2"/>
        <item x="3"/>
        <item x="0"/>
        <item x="1"/>
        <item t="default"/>
      </items>
    </pivotField>
    <pivotField showAll="0"/>
    <pivotField showAll="0"/>
    <pivotField showAll="0"/>
    <pivotField showAll="0"/>
    <pivotField showAll="0"/>
    <pivotField showAll="0"/>
  </pivotFields>
  <rowFields count="1">
    <field x="0"/>
  </rowFields>
  <rowItems count="3">
    <i>
      <x/>
    </i>
    <i>
      <x v="1"/>
    </i>
    <i t="grand">
      <x/>
    </i>
  </rowItems>
  <colItems count="1">
    <i/>
  </colItems>
  <dataFields count="1">
    <dataField name="Cuenta de Canal Oficial de Entrada" fld="0" subtotal="count" baseField="0" baseItem="0"/>
  </dataFields>
  <formats count="18">
    <format dxfId="89">
      <pivotArea type="all" dataOnly="0" outline="0" fieldPosition="0"/>
    </format>
    <format dxfId="88">
      <pivotArea outline="0" collapsedLevelsAreSubtotals="1" fieldPosition="0"/>
    </format>
    <format dxfId="87">
      <pivotArea field="0" type="button" dataOnly="0" labelOnly="1" outline="0" axis="axisRow" fieldPosition="0"/>
    </format>
    <format dxfId="86">
      <pivotArea dataOnly="0" labelOnly="1" outline="0" axis="axisValues" fieldPosition="0"/>
    </format>
    <format dxfId="85">
      <pivotArea dataOnly="0" labelOnly="1" fieldPosition="0">
        <references count="1">
          <reference field="0" count="0"/>
        </references>
      </pivotArea>
    </format>
    <format dxfId="84">
      <pivotArea dataOnly="0" labelOnly="1" grandRow="1" outline="0" fieldPosition="0"/>
    </format>
    <format dxfId="83">
      <pivotArea dataOnly="0" labelOnly="1" outline="0" axis="axisValues" fieldPosition="0"/>
    </format>
    <format dxfId="82">
      <pivotArea field="0" type="button" dataOnly="0" labelOnly="1" outline="0" axis="axisRow" fieldPosition="0"/>
    </format>
    <format dxfId="81">
      <pivotArea dataOnly="0" labelOnly="1" grandRow="1" outline="0" fieldPosition="0"/>
    </format>
    <format dxfId="80">
      <pivotArea type="all" dataOnly="0" outline="0" fieldPosition="0"/>
    </format>
    <format dxfId="79">
      <pivotArea outline="0" collapsedLevelsAreSubtotals="1" fieldPosition="0"/>
    </format>
    <format dxfId="78">
      <pivotArea field="0" type="button" dataOnly="0" labelOnly="1" outline="0" axis="axisRow" fieldPosition="0"/>
    </format>
    <format dxfId="77">
      <pivotArea dataOnly="0" labelOnly="1" outline="0" axis="axisValues" fieldPosition="0"/>
    </format>
    <format dxfId="76">
      <pivotArea dataOnly="0" labelOnly="1" fieldPosition="0">
        <references count="1">
          <reference field="0" count="0"/>
        </references>
      </pivotArea>
    </format>
    <format dxfId="75">
      <pivotArea dataOnly="0" labelOnly="1" grandRow="1" outline="0" fieldPosition="0"/>
    </format>
    <format dxfId="74">
      <pivotArea dataOnly="0" labelOnly="1" outline="0" axis="axisValues" fieldPosition="0"/>
    </format>
    <format dxfId="73">
      <pivotArea collapsedLevelsAreSubtotals="1" fieldPosition="0">
        <references count="1">
          <reference field="0" count="0"/>
        </references>
      </pivotArea>
    </format>
    <format dxfId="72">
      <pivotArea collapsedLevelsAreSubtotals="1" fieldPosition="0">
        <references count="1">
          <reference field="0" count="0"/>
        </references>
      </pivotArea>
    </format>
  </formats>
  <chartFormats count="3">
    <chartFormat chart="5" format="0" series="1">
      <pivotArea type="data" outline="0" fieldPosition="0">
        <references count="1">
          <reference field="4294967294" count="1" selected="0">
            <x v="0"/>
          </reference>
        </references>
      </pivotArea>
    </chartFormat>
    <chartFormat chart="5" format="1">
      <pivotArea type="data" outline="0" fieldPosition="0">
        <references count="2">
          <reference field="4294967294" count="1" selected="0">
            <x v="0"/>
          </reference>
          <reference field="0" count="1" selected="0">
            <x v="0"/>
          </reference>
        </references>
      </pivotArea>
    </chartFormat>
    <chartFormat chart="5" format="2">
      <pivotArea type="data" outline="0" fieldPosition="0">
        <references count="2">
          <reference field="4294967294" count="1" selected="0">
            <x v="0"/>
          </reference>
          <reference field="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Dinámica1" cacheId="5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7">
  <location ref="A3:B7" firstHeaderRow="1" firstDataRow="1" firstDataCol="1"/>
  <pivotFields count="24">
    <pivotField showAll="0"/>
    <pivotField showAll="0"/>
    <pivotField showAll="0"/>
    <pivotField showAll="0"/>
    <pivotField showAll="0"/>
    <pivotField showAll="0"/>
    <pivotField showAll="0"/>
    <pivotField showAll="0"/>
    <pivotField showAll="0"/>
    <pivotField axis="axisRow" dataField="1" showAll="0">
      <items count="4">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
  </rowFields>
  <rowItems count="4">
    <i>
      <x/>
    </i>
    <i>
      <x v="1"/>
    </i>
    <i>
      <x v="2"/>
    </i>
    <i t="grand">
      <x/>
    </i>
  </rowItems>
  <colItems count="1">
    <i/>
  </colItems>
  <dataFields count="1">
    <dataField name="Cuenta de Dependencia" fld="9" subtotal="count" baseField="0" baseItem="0"/>
  </dataFields>
  <formats count="19">
    <format dxfId="108">
      <pivotArea type="all" dataOnly="0" outline="0" fieldPosition="0"/>
    </format>
    <format dxfId="107">
      <pivotArea outline="0" collapsedLevelsAreSubtotals="1" fieldPosition="0"/>
    </format>
    <format dxfId="106">
      <pivotArea field="9" type="button" dataOnly="0" labelOnly="1" outline="0" axis="axisRow" fieldPosition="0"/>
    </format>
    <format dxfId="105">
      <pivotArea dataOnly="0" labelOnly="1" outline="0" axis="axisValues" fieldPosition="0"/>
    </format>
    <format dxfId="104">
      <pivotArea dataOnly="0" labelOnly="1" fieldPosition="0">
        <references count="1">
          <reference field="9" count="0"/>
        </references>
      </pivotArea>
    </format>
    <format dxfId="103">
      <pivotArea dataOnly="0" labelOnly="1" grandRow="1" outline="0" fieldPosition="0"/>
    </format>
    <format dxfId="102">
      <pivotArea dataOnly="0" labelOnly="1" outline="0" axis="axisValues" fieldPosition="0"/>
    </format>
    <format dxfId="101">
      <pivotArea field="9" type="button" dataOnly="0" labelOnly="1" outline="0" axis="axisRow" fieldPosition="0"/>
    </format>
    <format dxfId="100">
      <pivotArea dataOnly="0" labelOnly="1" grandRow="1" outline="0" fieldPosition="0"/>
    </format>
    <format dxfId="99">
      <pivotArea collapsedLevelsAreSubtotals="1" fieldPosition="0">
        <references count="1">
          <reference field="9" count="0"/>
        </references>
      </pivotArea>
    </format>
    <format dxfId="98">
      <pivotArea collapsedLevelsAreSubtotals="1" fieldPosition="0">
        <references count="1">
          <reference field="9" count="0"/>
        </references>
      </pivotArea>
    </format>
    <format dxfId="97">
      <pivotArea dataOnly="0" labelOnly="1" fieldPosition="0">
        <references count="1">
          <reference field="9" count="1">
            <x v="1"/>
          </reference>
        </references>
      </pivotArea>
    </format>
    <format dxfId="96">
      <pivotArea type="all" dataOnly="0" outline="0" fieldPosition="0"/>
    </format>
    <format dxfId="95">
      <pivotArea outline="0" collapsedLevelsAreSubtotals="1" fieldPosition="0"/>
    </format>
    <format dxfId="94">
      <pivotArea field="9" type="button" dataOnly="0" labelOnly="1" outline="0" axis="axisRow" fieldPosition="0"/>
    </format>
    <format dxfId="93">
      <pivotArea dataOnly="0" labelOnly="1" outline="0" axis="axisValues" fieldPosition="0"/>
    </format>
    <format dxfId="92">
      <pivotArea dataOnly="0" labelOnly="1" fieldPosition="0">
        <references count="1">
          <reference field="9" count="0"/>
        </references>
      </pivotArea>
    </format>
    <format dxfId="91">
      <pivotArea dataOnly="0" labelOnly="1" grandRow="1" outline="0" fieldPosition="0"/>
    </format>
    <format dxfId="90">
      <pivotArea dataOnly="0" labelOnly="1" outline="0" axis="axisValues" fieldPosition="0"/>
    </format>
  </formats>
  <chartFormats count="4">
    <chartFormat chart="6" format="0" series="1">
      <pivotArea type="data" outline="0" fieldPosition="0">
        <references count="1">
          <reference field="4294967294" count="1" selected="0">
            <x v="0"/>
          </reference>
        </references>
      </pivotArea>
    </chartFormat>
    <chartFormat chart="6" format="1">
      <pivotArea type="data" outline="0" fieldPosition="0">
        <references count="2">
          <reference field="4294967294" count="1" selected="0">
            <x v="0"/>
          </reference>
          <reference field="9" count="1" selected="0">
            <x v="0"/>
          </reference>
        </references>
      </pivotArea>
    </chartFormat>
    <chartFormat chart="6" format="2">
      <pivotArea type="data" outline="0" fieldPosition="0">
        <references count="2">
          <reference field="4294967294" count="1" selected="0">
            <x v="0"/>
          </reference>
          <reference field="9" count="1" selected="0">
            <x v="1"/>
          </reference>
        </references>
      </pivotArea>
    </chartFormat>
    <chartFormat chart="6" format="3">
      <pivotArea type="data" outline="0" fieldPosition="0">
        <references count="2">
          <reference field="4294967294" count="1" selected="0">
            <x v="0"/>
          </reference>
          <reference field="9"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Dinámica7" cacheId="5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7">
  <location ref="A116:B123" firstHeaderRow="1" firstDataRow="1" firstDataCol="1"/>
  <pivotFields count="24">
    <pivotField showAll="0">
      <items count="3">
        <item x="0"/>
        <item x="1"/>
        <item t="default"/>
      </items>
    </pivotField>
    <pivotField showAll="0"/>
    <pivotField showAll="0"/>
    <pivotField showAll="0"/>
    <pivotField showAll="0"/>
    <pivotField axis="axisRow" dataField="1" showAll="0">
      <items count="7">
        <item x="0"/>
        <item x="2"/>
        <item x="5"/>
        <item x="1"/>
        <item x="4"/>
        <item x="3"/>
        <item t="default"/>
      </items>
    </pivotField>
    <pivotField showAll="0"/>
    <pivotField showAll="0"/>
    <pivotField showAll="0"/>
    <pivotField showAll="0">
      <items count="4">
        <item x="2"/>
        <item x="1"/>
        <item x="0"/>
        <item t="default"/>
      </items>
    </pivotField>
    <pivotField showAll="0">
      <items count="7">
        <item x="4"/>
        <item x="5"/>
        <item x="2"/>
        <item x="1"/>
        <item x="0"/>
        <item x="3"/>
        <item t="default"/>
      </items>
    </pivotField>
    <pivotField showAll="0"/>
    <pivotField showAll="0"/>
    <pivotField showAll="0"/>
    <pivotField showAll="0"/>
    <pivotField showAll="0"/>
    <pivotField showAll="0"/>
    <pivotField showAll="0">
      <items count="5">
        <item x="2"/>
        <item x="3"/>
        <item x="0"/>
        <item x="1"/>
        <item t="default"/>
      </items>
    </pivotField>
    <pivotField showAll="0"/>
    <pivotField showAll="0"/>
    <pivotField showAll="0"/>
    <pivotField showAll="0"/>
    <pivotField showAll="0"/>
    <pivotField showAll="0"/>
  </pivotFields>
  <rowFields count="1">
    <field x="5"/>
  </rowFields>
  <rowItems count="7">
    <i>
      <x/>
    </i>
    <i>
      <x v="1"/>
    </i>
    <i>
      <x v="2"/>
    </i>
    <i>
      <x v="3"/>
    </i>
    <i>
      <x v="4"/>
    </i>
    <i>
      <x v="5"/>
    </i>
    <i t="grand">
      <x/>
    </i>
  </rowItems>
  <colItems count="1">
    <i/>
  </colItems>
  <dataFields count="1">
    <dataField name="Cuenta de Tema de Consulta" fld="5" subtotal="count" baseField="0" baseItem="0"/>
  </dataFields>
  <formats count="18">
    <format dxfId="126">
      <pivotArea type="all" dataOnly="0" outline="0" fieldPosition="0"/>
    </format>
    <format dxfId="125">
      <pivotArea outline="0" collapsedLevelsAreSubtotals="1" fieldPosition="0"/>
    </format>
    <format dxfId="124">
      <pivotArea field="5" type="button" dataOnly="0" labelOnly="1" outline="0" axis="axisRow" fieldPosition="0"/>
    </format>
    <format dxfId="123">
      <pivotArea dataOnly="0" labelOnly="1" outline="0" axis="axisValues" fieldPosition="0"/>
    </format>
    <format dxfId="122">
      <pivotArea dataOnly="0" labelOnly="1" fieldPosition="0">
        <references count="1">
          <reference field="5" count="0"/>
        </references>
      </pivotArea>
    </format>
    <format dxfId="121">
      <pivotArea dataOnly="0" labelOnly="1" grandRow="1" outline="0" fieldPosition="0"/>
    </format>
    <format dxfId="120">
      <pivotArea dataOnly="0" labelOnly="1" outline="0" axis="axisValues" fieldPosition="0"/>
    </format>
    <format dxfId="119">
      <pivotArea field="5" type="button" dataOnly="0" labelOnly="1" outline="0" axis="axisRow" fieldPosition="0"/>
    </format>
    <format dxfId="118">
      <pivotArea dataOnly="0" labelOnly="1" grandRow="1" outline="0" fieldPosition="0"/>
    </format>
    <format dxfId="117">
      <pivotArea type="all" dataOnly="0" outline="0" fieldPosition="0"/>
    </format>
    <format dxfId="116">
      <pivotArea outline="0" collapsedLevelsAreSubtotals="1" fieldPosition="0"/>
    </format>
    <format dxfId="115">
      <pivotArea field="5" type="button" dataOnly="0" labelOnly="1" outline="0" axis="axisRow" fieldPosition="0"/>
    </format>
    <format dxfId="114">
      <pivotArea dataOnly="0" labelOnly="1" outline="0" axis="axisValues" fieldPosition="0"/>
    </format>
    <format dxfId="113">
      <pivotArea dataOnly="0" labelOnly="1" fieldPosition="0">
        <references count="1">
          <reference field="5" count="0"/>
        </references>
      </pivotArea>
    </format>
    <format dxfId="112">
      <pivotArea dataOnly="0" labelOnly="1" grandRow="1" outline="0" fieldPosition="0"/>
    </format>
    <format dxfId="111">
      <pivotArea dataOnly="0" labelOnly="1" outline="0" axis="axisValues" fieldPosition="0"/>
    </format>
    <format dxfId="110">
      <pivotArea collapsedLevelsAreSubtotals="1" fieldPosition="0">
        <references count="1">
          <reference field="5" count="0"/>
        </references>
      </pivotArea>
    </format>
    <format dxfId="109">
      <pivotArea collapsedLevelsAreSubtotals="1" fieldPosition="0">
        <references count="1">
          <reference field="5" count="0"/>
        </references>
      </pivotArea>
    </format>
  </formats>
  <chartFormats count="1">
    <chartFormat chart="8"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Dinámica8" cacheId="5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42:B148" firstHeaderRow="1" firstDataRow="1" firstDataCol="1"/>
  <pivotFields count="24">
    <pivotField showAll="0">
      <items count="3">
        <item x="0"/>
        <item x="1"/>
        <item t="default"/>
      </items>
    </pivotField>
    <pivotField axis="axisRow" dataField="1" showAll="0">
      <items count="6">
        <item x="4"/>
        <item x="1"/>
        <item x="2"/>
        <item x="0"/>
        <item x="3"/>
        <item t="default"/>
      </items>
    </pivotField>
    <pivotField showAll="0"/>
    <pivotField showAll="0"/>
    <pivotField showAll="0"/>
    <pivotField showAll="0">
      <items count="7">
        <item x="0"/>
        <item x="2"/>
        <item x="5"/>
        <item x="1"/>
        <item x="4"/>
        <item x="3"/>
        <item t="default"/>
      </items>
    </pivotField>
    <pivotField showAll="0"/>
    <pivotField showAll="0"/>
    <pivotField showAll="0"/>
    <pivotField showAll="0">
      <items count="4">
        <item x="2"/>
        <item x="1"/>
        <item x="0"/>
        <item t="default"/>
      </items>
    </pivotField>
    <pivotField showAll="0">
      <items count="7">
        <item x="4"/>
        <item x="5"/>
        <item x="2"/>
        <item x="1"/>
        <item x="0"/>
        <item x="3"/>
        <item t="default"/>
      </items>
    </pivotField>
    <pivotField showAll="0"/>
    <pivotField showAll="0"/>
    <pivotField showAll="0"/>
    <pivotField showAll="0"/>
    <pivotField showAll="0"/>
    <pivotField showAll="0"/>
    <pivotField showAll="0">
      <items count="5">
        <item x="2"/>
        <item x="3"/>
        <item x="0"/>
        <item x="1"/>
        <item t="default"/>
      </items>
    </pivotField>
    <pivotField showAll="0"/>
    <pivotField showAll="0"/>
    <pivotField showAll="0"/>
    <pivotField showAll="0"/>
    <pivotField showAll="0"/>
    <pivotField showAll="0"/>
  </pivotFields>
  <rowFields count="1">
    <field x="1"/>
  </rowFields>
  <rowItems count="6">
    <i>
      <x/>
    </i>
    <i>
      <x v="1"/>
    </i>
    <i>
      <x v="2"/>
    </i>
    <i>
      <x v="3"/>
    </i>
    <i>
      <x v="4"/>
    </i>
    <i t="grand">
      <x/>
    </i>
  </rowItems>
  <colItems count="1">
    <i/>
  </colItems>
  <dataFields count="1">
    <dataField name="Cuenta de Canal de Atención" fld="1" subtotal="count" baseField="0" baseItem="0"/>
  </dataFields>
  <formats count="18">
    <format dxfId="144">
      <pivotArea type="all" dataOnly="0" outline="0" fieldPosition="0"/>
    </format>
    <format dxfId="143">
      <pivotArea outline="0" collapsedLevelsAreSubtotals="1" fieldPosition="0"/>
    </format>
    <format dxfId="142">
      <pivotArea field="1" type="button" dataOnly="0" labelOnly="1" outline="0" axis="axisRow" fieldPosition="0"/>
    </format>
    <format dxfId="141">
      <pivotArea dataOnly="0" labelOnly="1" outline="0" axis="axisValues" fieldPosition="0"/>
    </format>
    <format dxfId="140">
      <pivotArea dataOnly="0" labelOnly="1" fieldPosition="0">
        <references count="1">
          <reference field="1" count="0"/>
        </references>
      </pivotArea>
    </format>
    <format dxfId="139">
      <pivotArea dataOnly="0" labelOnly="1" grandRow="1" outline="0" fieldPosition="0"/>
    </format>
    <format dxfId="138">
      <pivotArea dataOnly="0" labelOnly="1" outline="0" axis="axisValues" fieldPosition="0"/>
    </format>
    <format dxfId="137">
      <pivotArea field="1" type="button" dataOnly="0" labelOnly="1" outline="0" axis="axisRow" fieldPosition="0"/>
    </format>
    <format dxfId="136">
      <pivotArea dataOnly="0" labelOnly="1" grandRow="1" outline="0" fieldPosition="0"/>
    </format>
    <format dxfId="135">
      <pivotArea type="all" dataOnly="0" outline="0" fieldPosition="0"/>
    </format>
    <format dxfId="134">
      <pivotArea outline="0" collapsedLevelsAreSubtotals="1" fieldPosition="0"/>
    </format>
    <format dxfId="133">
      <pivotArea field="1" type="button" dataOnly="0" labelOnly="1" outline="0" axis="axisRow" fieldPosition="0"/>
    </format>
    <format dxfId="132">
      <pivotArea dataOnly="0" labelOnly="1" outline="0" axis="axisValues" fieldPosition="0"/>
    </format>
    <format dxfId="131">
      <pivotArea dataOnly="0" labelOnly="1" fieldPosition="0">
        <references count="1">
          <reference field="1" count="0"/>
        </references>
      </pivotArea>
    </format>
    <format dxfId="130">
      <pivotArea dataOnly="0" labelOnly="1" grandRow="1" outline="0" fieldPosition="0"/>
    </format>
    <format dxfId="129">
      <pivotArea dataOnly="0" labelOnly="1" outline="0" axis="axisValues" fieldPosition="0"/>
    </format>
    <format dxfId="128">
      <pivotArea collapsedLevelsAreSubtotals="1" fieldPosition="0">
        <references count="1">
          <reference field="1" count="0"/>
        </references>
      </pivotArea>
    </format>
    <format dxfId="127">
      <pivotArea collapsedLevelsAreSubtotals="1"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TablaDinámica3" cacheId="49"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location ref="A3:B7" firstHeaderRow="1" firstDataRow="1" firstDataCol="1"/>
  <pivotFields count="24">
    <pivotField showAll="0"/>
    <pivotField axis="axisRow" dataField="1"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Items count="1">
    <i/>
  </colItems>
  <dataFields count="1">
    <dataField name="Cuenta de Canal de Atención"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40.75.99.166/orfeo3/radicacion/NEW.php?nurad=20212110026811&amp;Buscar=BuscarDocModUS&amp;PHPSESSID=m7ne3bhb0fhr6kp5uakj299g91&amp;Submit3=ModificarDocumentos&amp;Buscar1=BuscarOrfeo78956jkgf" TargetMode="External"/></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10" Type="http://schemas.openxmlformats.org/officeDocument/2006/relationships/drawing" Target="../drawings/drawing1.xml"/><Relationship Id="rId4" Type="http://schemas.openxmlformats.org/officeDocument/2006/relationships/pivotTable" Target="../pivotTables/pivotTable4.xm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6766"/>
  <sheetViews>
    <sheetView zoomScaleNormal="100" workbookViewId="0">
      <pane ySplit="1" topLeftCell="A2" activePane="bottomLeft" state="frozen"/>
      <selection activeCell="C1" sqref="C1"/>
      <selection pane="bottomLeft" activeCell="A2" sqref="A2"/>
    </sheetView>
  </sheetViews>
  <sheetFormatPr baseColWidth="10" defaultColWidth="11.42578125" defaultRowHeight="15" x14ac:dyDescent="0.25"/>
  <cols>
    <col min="1" max="1" width="11.42578125" style="15"/>
    <col min="2" max="2" width="15.140625" style="15" customWidth="1"/>
    <col min="3" max="3" width="26.28515625" style="15" customWidth="1"/>
    <col min="4" max="4" width="17.85546875" style="15" customWidth="1"/>
    <col min="5" max="5" width="19.7109375" style="15" customWidth="1"/>
    <col min="6" max="6" width="22.85546875" style="15" customWidth="1"/>
    <col min="7" max="7" width="29.7109375" style="15" customWidth="1"/>
    <col min="8" max="8" width="22" style="15" customWidth="1"/>
    <col min="9" max="9" width="18.85546875" style="15" customWidth="1"/>
    <col min="10" max="10" width="18.5703125" style="26" customWidth="1"/>
    <col min="11" max="11" width="16.5703125" style="15" customWidth="1"/>
    <col min="12" max="12" width="11.42578125" style="15" customWidth="1"/>
    <col min="13" max="13" width="20" style="16" bestFit="1" customWidth="1"/>
    <col min="14" max="14" width="15.5703125" style="17" customWidth="1"/>
    <col min="15" max="15" width="19.28515625" style="18" customWidth="1"/>
    <col min="16" max="16" width="13.42578125" style="19" customWidth="1"/>
    <col min="17" max="17" width="11.42578125" style="15"/>
    <col min="18" max="18" width="15.28515625" style="15" customWidth="1"/>
    <col min="19" max="19" width="31.28515625" style="15" customWidth="1"/>
    <col min="20" max="20" width="25.140625" style="17" customWidth="1"/>
    <col min="21" max="21" width="19" style="15" customWidth="1"/>
    <col min="22" max="22" width="15.140625" style="15" customWidth="1"/>
    <col min="23" max="23" width="14.7109375" style="15" customWidth="1"/>
    <col min="24" max="24" width="27.7109375" style="15" customWidth="1"/>
    <col min="25" max="25" width="25.85546875" style="15" bestFit="1" customWidth="1"/>
    <col min="26" max="16384" width="11.42578125" style="15"/>
  </cols>
  <sheetData>
    <row r="1" spans="1:24" s="14" customFormat="1" ht="51" x14ac:dyDescent="0.25">
      <c r="A1" s="10" t="s">
        <v>0</v>
      </c>
      <c r="B1" s="10" t="s">
        <v>1</v>
      </c>
      <c r="C1" s="10" t="s">
        <v>2</v>
      </c>
      <c r="D1" s="10" t="s">
        <v>3</v>
      </c>
      <c r="E1" s="10" t="s">
        <v>4</v>
      </c>
      <c r="F1" s="10" t="s">
        <v>5</v>
      </c>
      <c r="G1" s="10" t="s">
        <v>6</v>
      </c>
      <c r="H1" s="10" t="s">
        <v>7</v>
      </c>
      <c r="I1" s="10" t="s">
        <v>8</v>
      </c>
      <c r="J1" s="25" t="s">
        <v>9</v>
      </c>
      <c r="K1" s="10" t="s">
        <v>10</v>
      </c>
      <c r="L1" s="10" t="s">
        <v>11</v>
      </c>
      <c r="M1" s="11" t="s">
        <v>12</v>
      </c>
      <c r="N1" s="12" t="s">
        <v>13</v>
      </c>
      <c r="O1" s="11" t="s">
        <v>14</v>
      </c>
      <c r="P1" s="13" t="s">
        <v>15</v>
      </c>
      <c r="Q1" s="10" t="s">
        <v>16</v>
      </c>
      <c r="R1" s="10" t="s">
        <v>17</v>
      </c>
      <c r="S1" s="10" t="s">
        <v>18</v>
      </c>
      <c r="T1" s="12" t="s">
        <v>19</v>
      </c>
      <c r="U1" s="10" t="s">
        <v>20</v>
      </c>
      <c r="V1" s="10" t="s">
        <v>21</v>
      </c>
      <c r="W1" s="10" t="s">
        <v>22</v>
      </c>
      <c r="X1" s="10" t="s">
        <v>23</v>
      </c>
    </row>
    <row r="2" spans="1:24" ht="105" x14ac:dyDescent="0.25">
      <c r="A2" s="32"/>
      <c r="B2" s="46" t="s">
        <v>86</v>
      </c>
      <c r="C2" s="33"/>
      <c r="D2" s="47" t="s">
        <v>102</v>
      </c>
      <c r="E2" s="33"/>
      <c r="F2" s="33"/>
      <c r="G2" s="47" t="s">
        <v>222</v>
      </c>
      <c r="H2" s="47" t="s">
        <v>223</v>
      </c>
      <c r="I2" s="47" t="s">
        <v>224</v>
      </c>
      <c r="J2" s="34"/>
      <c r="K2" s="31"/>
      <c r="L2" s="49">
        <v>20</v>
      </c>
      <c r="M2" s="1" t="s">
        <v>389</v>
      </c>
      <c r="N2" s="1" t="s">
        <v>390</v>
      </c>
      <c r="O2" s="35"/>
      <c r="P2" s="36"/>
      <c r="Q2" s="33"/>
      <c r="R2" s="50" t="s">
        <v>29</v>
      </c>
      <c r="S2" s="33"/>
      <c r="T2" s="36"/>
      <c r="U2" s="33"/>
      <c r="V2" s="33"/>
      <c r="W2" s="33"/>
      <c r="X2" s="47" t="s">
        <v>408</v>
      </c>
    </row>
    <row r="3" spans="1:24" ht="52.5" x14ac:dyDescent="0.25">
      <c r="A3" s="32"/>
      <c r="B3" s="46" t="s">
        <v>85</v>
      </c>
      <c r="C3" s="33"/>
      <c r="D3" s="47" t="s">
        <v>103</v>
      </c>
      <c r="E3" s="33"/>
      <c r="F3" s="33"/>
      <c r="G3" s="47" t="s">
        <v>225</v>
      </c>
      <c r="H3" s="47" t="s">
        <v>223</v>
      </c>
      <c r="I3" s="47" t="s">
        <v>224</v>
      </c>
      <c r="J3" s="34"/>
      <c r="K3" s="31"/>
      <c r="L3" s="49">
        <v>20</v>
      </c>
      <c r="M3" s="1" t="s">
        <v>391</v>
      </c>
      <c r="N3" s="1" t="s">
        <v>392</v>
      </c>
      <c r="O3" s="37"/>
      <c r="P3" s="36"/>
      <c r="Q3" s="33"/>
      <c r="R3" s="50" t="s">
        <v>405</v>
      </c>
      <c r="S3" s="33"/>
      <c r="T3" s="36"/>
      <c r="U3" s="33"/>
      <c r="V3" s="33"/>
      <c r="W3" s="33"/>
      <c r="X3" s="47" t="s">
        <v>409</v>
      </c>
    </row>
    <row r="4" spans="1:24" ht="72.75" customHeight="1" x14ac:dyDescent="0.25">
      <c r="A4" s="32"/>
      <c r="B4" s="46" t="s">
        <v>85</v>
      </c>
      <c r="C4" s="33"/>
      <c r="D4" s="47" t="s">
        <v>104</v>
      </c>
      <c r="E4" s="33"/>
      <c r="F4" s="33"/>
      <c r="G4" s="47" t="s">
        <v>226</v>
      </c>
      <c r="H4" s="47" t="s">
        <v>223</v>
      </c>
      <c r="I4" s="47" t="s">
        <v>224</v>
      </c>
      <c r="J4" s="34"/>
      <c r="K4" s="31"/>
      <c r="L4" s="49">
        <v>2</v>
      </c>
      <c r="M4" s="1" t="s">
        <v>393</v>
      </c>
      <c r="N4" s="1" t="s">
        <v>394</v>
      </c>
      <c r="O4" s="38"/>
      <c r="P4" s="36"/>
      <c r="Q4" s="33"/>
      <c r="R4" s="50" t="s">
        <v>405</v>
      </c>
      <c r="S4" s="33"/>
      <c r="T4" s="36"/>
      <c r="U4" s="33"/>
      <c r="V4" s="33"/>
      <c r="W4" s="33"/>
      <c r="X4" s="47" t="s">
        <v>409</v>
      </c>
    </row>
    <row r="5" spans="1:24" ht="45" x14ac:dyDescent="0.25">
      <c r="A5" s="32"/>
      <c r="B5" s="46" t="s">
        <v>85</v>
      </c>
      <c r="C5" s="33"/>
      <c r="D5" s="47" t="s">
        <v>104</v>
      </c>
      <c r="E5" s="33"/>
      <c r="F5" s="33"/>
      <c r="G5" s="47" t="s">
        <v>227</v>
      </c>
      <c r="H5" s="47" t="s">
        <v>228</v>
      </c>
      <c r="I5" s="47" t="s">
        <v>229</v>
      </c>
      <c r="J5" s="34"/>
      <c r="K5" s="31"/>
      <c r="L5" s="49">
        <v>30</v>
      </c>
      <c r="M5" s="1" t="s">
        <v>395</v>
      </c>
      <c r="N5" s="1" t="s">
        <v>396</v>
      </c>
      <c r="O5" s="37"/>
      <c r="P5" s="36"/>
      <c r="Q5" s="33"/>
      <c r="R5" s="50" t="s">
        <v>405</v>
      </c>
      <c r="S5" s="33"/>
      <c r="T5" s="36"/>
      <c r="U5" s="33"/>
      <c r="V5" s="33"/>
      <c r="W5" s="33"/>
      <c r="X5" s="47" t="s">
        <v>409</v>
      </c>
    </row>
    <row r="6" spans="1:24" ht="73.5" customHeight="1" x14ac:dyDescent="0.25">
      <c r="A6" s="32"/>
      <c r="B6" s="46" t="s">
        <v>99</v>
      </c>
      <c r="C6" s="33"/>
      <c r="D6" s="47" t="s">
        <v>105</v>
      </c>
      <c r="E6" s="33"/>
      <c r="F6" s="33"/>
      <c r="G6" s="47" t="s">
        <v>230</v>
      </c>
      <c r="H6" s="47" t="s">
        <v>231</v>
      </c>
      <c r="I6" s="47" t="s">
        <v>232</v>
      </c>
      <c r="J6" s="34"/>
      <c r="K6" s="31"/>
      <c r="L6" s="49"/>
      <c r="M6" s="1" t="s">
        <v>397</v>
      </c>
      <c r="N6" s="1" t="s">
        <v>398</v>
      </c>
      <c r="O6" s="38"/>
      <c r="P6" s="36"/>
      <c r="Q6" s="33"/>
      <c r="R6" s="50" t="s">
        <v>405</v>
      </c>
      <c r="S6" s="33"/>
      <c r="T6" s="36"/>
      <c r="U6" s="33"/>
      <c r="V6" s="33"/>
      <c r="W6" s="33"/>
      <c r="X6" s="47" t="s">
        <v>408</v>
      </c>
    </row>
    <row r="7" spans="1:24" ht="52.5" x14ac:dyDescent="0.25">
      <c r="A7" s="32"/>
      <c r="B7" s="46" t="s">
        <v>99</v>
      </c>
      <c r="C7" s="33"/>
      <c r="D7" s="47" t="s">
        <v>106</v>
      </c>
      <c r="E7" s="33"/>
      <c r="F7" s="33"/>
      <c r="G7" s="47" t="s">
        <v>233</v>
      </c>
      <c r="H7" s="47" t="s">
        <v>234</v>
      </c>
      <c r="I7" s="47" t="s">
        <v>235</v>
      </c>
      <c r="J7" s="34"/>
      <c r="K7" s="31"/>
      <c r="L7" s="49">
        <v>30</v>
      </c>
      <c r="M7" s="1" t="s">
        <v>399</v>
      </c>
      <c r="N7" s="1" t="s">
        <v>400</v>
      </c>
      <c r="O7" s="37"/>
      <c r="P7" s="36"/>
      <c r="Q7" s="33"/>
      <c r="R7" s="50" t="s">
        <v>405</v>
      </c>
      <c r="S7" s="33"/>
      <c r="T7" s="36"/>
      <c r="U7" s="33"/>
      <c r="V7" s="33"/>
      <c r="W7" s="33"/>
      <c r="X7" s="47" t="s">
        <v>408</v>
      </c>
    </row>
    <row r="8" spans="1:24" ht="64.5" customHeight="1" x14ac:dyDescent="0.25">
      <c r="A8" s="32"/>
      <c r="B8" s="46" t="s">
        <v>85</v>
      </c>
      <c r="C8" s="33"/>
      <c r="D8" s="47" t="s">
        <v>107</v>
      </c>
      <c r="E8" s="33"/>
      <c r="F8" s="33"/>
      <c r="G8" s="47" t="s">
        <v>236</v>
      </c>
      <c r="H8" s="47" t="s">
        <v>237</v>
      </c>
      <c r="I8" s="47" t="s">
        <v>224</v>
      </c>
      <c r="J8" s="34"/>
      <c r="K8" s="31"/>
      <c r="L8" s="49">
        <v>30</v>
      </c>
      <c r="M8" s="1" t="s">
        <v>401</v>
      </c>
      <c r="N8" s="1" t="s">
        <v>402</v>
      </c>
      <c r="O8" s="38"/>
      <c r="P8" s="36"/>
      <c r="Q8" s="33"/>
      <c r="R8" s="50" t="s">
        <v>405</v>
      </c>
      <c r="S8" s="39"/>
      <c r="T8" s="36"/>
      <c r="U8" s="33"/>
      <c r="V8" s="33"/>
      <c r="W8" s="33"/>
      <c r="X8" s="47" t="s">
        <v>408</v>
      </c>
    </row>
    <row r="9" spans="1:24" ht="54.75" customHeight="1" x14ac:dyDescent="0.25">
      <c r="A9" s="32"/>
      <c r="B9" s="46" t="s">
        <v>85</v>
      </c>
      <c r="C9" s="33"/>
      <c r="D9" s="47" t="s">
        <v>108</v>
      </c>
      <c r="E9" s="33"/>
      <c r="F9" s="33"/>
      <c r="G9" s="47" t="s">
        <v>238</v>
      </c>
      <c r="H9" s="47" t="s">
        <v>231</v>
      </c>
      <c r="I9" s="47" t="s">
        <v>232</v>
      </c>
      <c r="J9" s="34"/>
      <c r="K9" s="31"/>
      <c r="L9" s="49"/>
      <c r="M9" s="1" t="s">
        <v>403</v>
      </c>
      <c r="N9" s="1" t="s">
        <v>404</v>
      </c>
      <c r="O9" s="40"/>
      <c r="P9" s="36"/>
      <c r="Q9" s="33"/>
      <c r="R9" s="50" t="s">
        <v>405</v>
      </c>
      <c r="S9" s="33"/>
      <c r="T9" s="36"/>
      <c r="U9" s="33"/>
      <c r="V9" s="33"/>
      <c r="W9" s="33"/>
      <c r="X9" s="47" t="s">
        <v>408</v>
      </c>
    </row>
    <row r="10" spans="1:24" ht="105" x14ac:dyDescent="0.25">
      <c r="A10" s="32"/>
      <c r="B10" s="46" t="s">
        <v>85</v>
      </c>
      <c r="C10" s="33"/>
      <c r="D10" s="47" t="s">
        <v>109</v>
      </c>
      <c r="E10" s="33"/>
      <c r="F10" s="33"/>
      <c r="G10" s="47" t="s">
        <v>239</v>
      </c>
      <c r="H10" s="47" t="s">
        <v>231</v>
      </c>
      <c r="I10" s="47" t="s">
        <v>232</v>
      </c>
      <c r="J10" s="34"/>
      <c r="K10" s="31"/>
      <c r="L10" s="33"/>
      <c r="M10" s="31"/>
      <c r="N10" s="31"/>
      <c r="O10" s="38"/>
      <c r="P10" s="41"/>
      <c r="Q10" s="33"/>
      <c r="R10" s="50" t="s">
        <v>405</v>
      </c>
      <c r="S10" s="39"/>
      <c r="T10" s="41"/>
      <c r="U10" s="33"/>
      <c r="V10" s="33"/>
      <c r="W10" s="33"/>
      <c r="X10" s="47" t="s">
        <v>408</v>
      </c>
    </row>
    <row r="11" spans="1:24" ht="52.5" x14ac:dyDescent="0.25">
      <c r="A11" s="32"/>
      <c r="B11" s="46" t="s">
        <v>85</v>
      </c>
      <c r="C11" s="33"/>
      <c r="D11" s="47" t="s">
        <v>110</v>
      </c>
      <c r="E11" s="33"/>
      <c r="F11" s="33"/>
      <c r="G11" s="47" t="s">
        <v>240</v>
      </c>
      <c r="H11" s="47" t="s">
        <v>223</v>
      </c>
      <c r="I11" s="47" t="s">
        <v>224</v>
      </c>
      <c r="J11" s="34"/>
      <c r="K11" s="31"/>
      <c r="L11" s="33"/>
      <c r="M11" s="31"/>
      <c r="N11" s="31"/>
      <c r="O11" s="38"/>
      <c r="P11" s="36"/>
      <c r="Q11" s="33"/>
      <c r="R11" s="50" t="s">
        <v>405</v>
      </c>
      <c r="S11" s="39"/>
      <c r="T11" s="42"/>
      <c r="U11" s="33"/>
      <c r="V11" s="33"/>
      <c r="W11" s="33"/>
      <c r="X11" s="47" t="s">
        <v>408</v>
      </c>
    </row>
    <row r="12" spans="1:24" ht="45" x14ac:dyDescent="0.25">
      <c r="A12" s="32"/>
      <c r="B12" s="46" t="s">
        <v>85</v>
      </c>
      <c r="C12" s="33"/>
      <c r="D12" s="47" t="s">
        <v>110</v>
      </c>
      <c r="E12" s="33"/>
      <c r="F12" s="33"/>
      <c r="G12" s="47" t="s">
        <v>241</v>
      </c>
      <c r="H12" s="47" t="s">
        <v>242</v>
      </c>
      <c r="I12" s="47" t="s">
        <v>243</v>
      </c>
      <c r="J12" s="34"/>
      <c r="K12" s="31"/>
      <c r="L12" s="33"/>
      <c r="M12" s="31"/>
      <c r="N12" s="31"/>
      <c r="O12" s="43"/>
      <c r="P12" s="41"/>
      <c r="Q12" s="33"/>
      <c r="R12" s="49"/>
      <c r="S12" s="39"/>
      <c r="T12" s="42"/>
      <c r="U12" s="33"/>
      <c r="V12" s="33"/>
      <c r="W12" s="33"/>
      <c r="X12" s="48"/>
    </row>
    <row r="13" spans="1:24" ht="31.5" x14ac:dyDescent="0.25">
      <c r="A13" s="32"/>
      <c r="B13" s="46" t="s">
        <v>86</v>
      </c>
      <c r="C13" s="33"/>
      <c r="D13" s="47" t="s">
        <v>111</v>
      </c>
      <c r="E13" s="33"/>
      <c r="F13" s="33"/>
      <c r="G13" s="47" t="s">
        <v>244</v>
      </c>
      <c r="H13" s="47" t="s">
        <v>242</v>
      </c>
      <c r="I13" s="47" t="s">
        <v>243</v>
      </c>
      <c r="J13" s="34"/>
      <c r="K13" s="31"/>
      <c r="L13" s="33"/>
      <c r="M13" s="31"/>
      <c r="N13" s="31"/>
      <c r="O13" s="37"/>
      <c r="P13" s="36"/>
      <c r="Q13" s="33"/>
      <c r="R13" s="49"/>
      <c r="S13" s="33"/>
      <c r="T13" s="42"/>
      <c r="U13" s="33"/>
      <c r="V13" s="33"/>
      <c r="W13" s="33"/>
      <c r="X13" s="48"/>
    </row>
    <row r="14" spans="1:24" ht="52.5" x14ac:dyDescent="0.25">
      <c r="A14" s="32"/>
      <c r="B14" s="46" t="s">
        <v>100</v>
      </c>
      <c r="C14" s="33"/>
      <c r="D14" s="47" t="s">
        <v>112</v>
      </c>
      <c r="E14" s="33"/>
      <c r="F14" s="33"/>
      <c r="G14" s="47" t="s">
        <v>245</v>
      </c>
      <c r="H14" s="47" t="s">
        <v>223</v>
      </c>
      <c r="I14" s="47" t="s">
        <v>224</v>
      </c>
      <c r="J14" s="34"/>
      <c r="K14" s="31"/>
      <c r="L14" s="33"/>
      <c r="M14" s="31"/>
      <c r="N14" s="31"/>
      <c r="O14" s="37"/>
      <c r="P14" s="36"/>
      <c r="Q14" s="33"/>
      <c r="R14" s="50" t="s">
        <v>406</v>
      </c>
      <c r="S14" s="33"/>
      <c r="T14" s="42"/>
      <c r="U14" s="33"/>
      <c r="V14" s="33"/>
      <c r="W14" s="33"/>
      <c r="X14" s="47" t="s">
        <v>410</v>
      </c>
    </row>
    <row r="15" spans="1:24" ht="52.5" x14ac:dyDescent="0.25">
      <c r="A15" s="32"/>
      <c r="B15" s="46" t="s">
        <v>100</v>
      </c>
      <c r="C15" s="33"/>
      <c r="D15" s="47" t="s">
        <v>113</v>
      </c>
      <c r="E15" s="33"/>
      <c r="F15" s="33"/>
      <c r="G15" s="47" t="s">
        <v>246</v>
      </c>
      <c r="H15" s="47" t="s">
        <v>237</v>
      </c>
      <c r="I15" s="47" t="s">
        <v>224</v>
      </c>
      <c r="J15" s="34"/>
      <c r="K15" s="31"/>
      <c r="L15" s="33"/>
      <c r="M15" s="31"/>
      <c r="N15" s="31"/>
      <c r="O15" s="37"/>
      <c r="P15" s="36"/>
      <c r="Q15" s="33"/>
      <c r="R15" s="50" t="s">
        <v>406</v>
      </c>
      <c r="S15" s="33"/>
      <c r="T15" s="36"/>
      <c r="U15" s="33"/>
      <c r="V15" s="33"/>
      <c r="W15" s="33"/>
      <c r="X15" s="47" t="s">
        <v>410</v>
      </c>
    </row>
    <row r="16" spans="1:24" ht="54" customHeight="1" x14ac:dyDescent="0.25">
      <c r="A16" s="32"/>
      <c r="B16" s="46" t="s">
        <v>85</v>
      </c>
      <c r="C16" s="33"/>
      <c r="D16" s="47" t="s">
        <v>114</v>
      </c>
      <c r="E16" s="33"/>
      <c r="F16" s="33"/>
      <c r="G16" s="47" t="s">
        <v>247</v>
      </c>
      <c r="H16" s="47" t="s">
        <v>242</v>
      </c>
      <c r="I16" s="47" t="s">
        <v>243</v>
      </c>
      <c r="J16" s="34"/>
      <c r="K16" s="31"/>
      <c r="L16" s="33"/>
      <c r="M16" s="31"/>
      <c r="N16" s="31"/>
      <c r="O16" s="37"/>
      <c r="P16" s="36"/>
      <c r="Q16" s="33"/>
      <c r="R16" s="49"/>
      <c r="S16" s="33"/>
      <c r="T16" s="42"/>
      <c r="U16" s="33"/>
      <c r="V16" s="33"/>
      <c r="W16" s="33"/>
      <c r="X16" s="48"/>
    </row>
    <row r="17" spans="1:24" ht="45" x14ac:dyDescent="0.25">
      <c r="A17" s="32"/>
      <c r="B17" s="46" t="s">
        <v>85</v>
      </c>
      <c r="C17" s="33"/>
      <c r="D17" s="47" t="s">
        <v>109</v>
      </c>
      <c r="E17" s="33"/>
      <c r="F17" s="33"/>
      <c r="G17" s="47" t="s">
        <v>248</v>
      </c>
      <c r="H17" s="47" t="s">
        <v>231</v>
      </c>
      <c r="I17" s="47" t="s">
        <v>232</v>
      </c>
      <c r="J17" s="34"/>
      <c r="K17" s="31"/>
      <c r="L17" s="33"/>
      <c r="M17" s="31"/>
      <c r="N17" s="31"/>
      <c r="O17" s="37"/>
      <c r="P17" s="36"/>
      <c r="Q17" s="33"/>
      <c r="R17" s="50" t="s">
        <v>406</v>
      </c>
      <c r="S17" s="33"/>
      <c r="T17" s="36"/>
      <c r="U17" s="33"/>
      <c r="V17" s="33"/>
      <c r="W17" s="33"/>
      <c r="X17" s="47" t="s">
        <v>410</v>
      </c>
    </row>
    <row r="18" spans="1:24" ht="60" customHeight="1" x14ac:dyDescent="0.25">
      <c r="A18" s="32"/>
      <c r="B18" s="46" t="s">
        <v>85</v>
      </c>
      <c r="C18" s="33"/>
      <c r="D18" s="47" t="s">
        <v>115</v>
      </c>
      <c r="E18" s="33"/>
      <c r="F18" s="33"/>
      <c r="G18" s="47" t="s">
        <v>249</v>
      </c>
      <c r="H18" s="47" t="s">
        <v>223</v>
      </c>
      <c r="I18" s="47" t="s">
        <v>224</v>
      </c>
      <c r="J18" s="34"/>
      <c r="K18" s="31"/>
      <c r="L18" s="33"/>
      <c r="M18" s="31"/>
      <c r="N18" s="31"/>
      <c r="O18" s="35"/>
      <c r="P18" s="41"/>
      <c r="Q18" s="33"/>
      <c r="R18" s="50" t="s">
        <v>406</v>
      </c>
      <c r="S18" s="33"/>
      <c r="T18" s="41"/>
      <c r="U18" s="33"/>
      <c r="V18" s="33"/>
      <c r="W18" s="33"/>
      <c r="X18" s="47" t="s">
        <v>410</v>
      </c>
    </row>
    <row r="19" spans="1:24" ht="73.5" x14ac:dyDescent="0.25">
      <c r="A19" s="32"/>
      <c r="B19" s="46" t="s">
        <v>100</v>
      </c>
      <c r="C19" s="33"/>
      <c r="D19" s="47" t="s">
        <v>116</v>
      </c>
      <c r="E19" s="33"/>
      <c r="F19" s="33"/>
      <c r="G19" s="47" t="s">
        <v>250</v>
      </c>
      <c r="H19" s="47" t="s">
        <v>228</v>
      </c>
      <c r="I19" s="47" t="s">
        <v>229</v>
      </c>
      <c r="J19" s="34"/>
      <c r="K19" s="31"/>
      <c r="L19" s="33"/>
      <c r="M19" s="31"/>
      <c r="N19" s="31"/>
      <c r="O19" s="38"/>
      <c r="P19" s="41"/>
      <c r="Q19" s="33"/>
      <c r="R19" s="50" t="s">
        <v>406</v>
      </c>
      <c r="S19" s="33"/>
      <c r="T19" s="41"/>
      <c r="U19" s="33"/>
      <c r="V19" s="33"/>
      <c r="W19" s="33"/>
      <c r="X19" s="47" t="s">
        <v>410</v>
      </c>
    </row>
    <row r="20" spans="1:24" ht="45" x14ac:dyDescent="0.25">
      <c r="A20" s="32"/>
      <c r="B20" s="46" t="s">
        <v>85</v>
      </c>
      <c r="C20" s="33"/>
      <c r="D20" s="47" t="s">
        <v>117</v>
      </c>
      <c r="E20" s="33"/>
      <c r="F20" s="33"/>
      <c r="G20" s="47" t="s">
        <v>251</v>
      </c>
      <c r="H20" s="47" t="s">
        <v>242</v>
      </c>
      <c r="I20" s="47" t="s">
        <v>252</v>
      </c>
      <c r="J20" s="34"/>
      <c r="K20" s="31"/>
      <c r="L20" s="33"/>
      <c r="M20" s="31"/>
      <c r="N20" s="31"/>
      <c r="O20" s="38"/>
      <c r="P20" s="41"/>
      <c r="Q20" s="33"/>
      <c r="R20" s="49"/>
      <c r="S20" s="33"/>
      <c r="T20" s="41"/>
      <c r="U20" s="33"/>
      <c r="V20" s="33"/>
      <c r="W20" s="33"/>
      <c r="X20" s="48"/>
    </row>
    <row r="21" spans="1:24" ht="63" x14ac:dyDescent="0.25">
      <c r="A21" s="32"/>
      <c r="B21" s="46" t="s">
        <v>99</v>
      </c>
      <c r="C21" s="33"/>
      <c r="D21" s="47" t="s">
        <v>118</v>
      </c>
      <c r="E21" s="33"/>
      <c r="F21" s="33"/>
      <c r="G21" s="47" t="s">
        <v>253</v>
      </c>
      <c r="H21" s="47" t="s">
        <v>254</v>
      </c>
      <c r="I21" s="47" t="s">
        <v>255</v>
      </c>
      <c r="J21" s="34"/>
      <c r="K21" s="31"/>
      <c r="L21" s="33"/>
      <c r="M21" s="31"/>
      <c r="N21" s="31"/>
      <c r="O21" s="43"/>
      <c r="P21" s="36"/>
      <c r="Q21" s="33"/>
      <c r="R21" s="50" t="s">
        <v>405</v>
      </c>
      <c r="S21" s="39"/>
      <c r="T21" s="42"/>
      <c r="U21" s="33"/>
      <c r="V21" s="33"/>
      <c r="W21" s="33"/>
      <c r="X21" s="47" t="s">
        <v>410</v>
      </c>
    </row>
    <row r="22" spans="1:24" ht="52.5" customHeight="1" x14ac:dyDescent="0.25">
      <c r="A22" s="32"/>
      <c r="B22" s="46" t="s">
        <v>85</v>
      </c>
      <c r="C22" s="33"/>
      <c r="D22" s="47" t="s">
        <v>119</v>
      </c>
      <c r="E22" s="33"/>
      <c r="F22" s="33"/>
      <c r="G22" s="47" t="s">
        <v>256</v>
      </c>
      <c r="H22" s="47" t="s">
        <v>242</v>
      </c>
      <c r="I22" s="47" t="s">
        <v>243</v>
      </c>
      <c r="J22" s="34"/>
      <c r="K22" s="31"/>
      <c r="L22" s="33"/>
      <c r="M22" s="31"/>
      <c r="N22" s="31"/>
      <c r="O22" s="38"/>
      <c r="P22" s="36"/>
      <c r="Q22" s="33"/>
      <c r="R22" s="49"/>
      <c r="S22" s="33"/>
      <c r="T22" s="42"/>
      <c r="U22" s="33"/>
      <c r="V22" s="33"/>
      <c r="W22" s="33"/>
      <c r="X22" s="48"/>
    </row>
    <row r="23" spans="1:24" ht="45" x14ac:dyDescent="0.25">
      <c r="A23" s="32"/>
      <c r="B23" s="46" t="s">
        <v>85</v>
      </c>
      <c r="C23" s="33"/>
      <c r="D23" s="47" t="s">
        <v>120</v>
      </c>
      <c r="E23" s="33"/>
      <c r="F23" s="33"/>
      <c r="G23" s="47" t="s">
        <v>257</v>
      </c>
      <c r="H23" s="47" t="s">
        <v>258</v>
      </c>
      <c r="I23" s="47" t="s">
        <v>259</v>
      </c>
      <c r="J23" s="34"/>
      <c r="K23" s="31"/>
      <c r="L23" s="32"/>
      <c r="M23" s="31"/>
      <c r="N23" s="31"/>
      <c r="O23" s="37"/>
      <c r="P23" s="44"/>
      <c r="Q23" s="32"/>
      <c r="R23" s="50" t="s">
        <v>406</v>
      </c>
      <c r="S23" s="32"/>
      <c r="T23" s="45"/>
      <c r="U23" s="32"/>
      <c r="V23" s="32"/>
      <c r="W23" s="32"/>
      <c r="X23" s="47" t="s">
        <v>410</v>
      </c>
    </row>
    <row r="24" spans="1:24" ht="45" x14ac:dyDescent="0.25">
      <c r="A24" s="32"/>
      <c r="B24" s="46" t="s">
        <v>85</v>
      </c>
      <c r="C24" s="33"/>
      <c r="D24" s="47" t="s">
        <v>121</v>
      </c>
      <c r="E24" s="33"/>
      <c r="F24" s="33"/>
      <c r="G24" s="47" t="s">
        <v>260</v>
      </c>
      <c r="H24" s="47" t="s">
        <v>242</v>
      </c>
      <c r="I24" s="47" t="s">
        <v>243</v>
      </c>
      <c r="J24" s="34"/>
      <c r="K24" s="31"/>
      <c r="L24" s="32"/>
      <c r="M24" s="31"/>
      <c r="N24" s="31"/>
      <c r="O24" s="38"/>
      <c r="P24" s="44"/>
      <c r="Q24" s="32"/>
      <c r="R24" s="49"/>
      <c r="S24" s="32"/>
      <c r="T24" s="45"/>
      <c r="U24" s="32"/>
      <c r="V24" s="32"/>
      <c r="W24" s="32"/>
      <c r="X24" s="48"/>
    </row>
    <row r="25" spans="1:24" ht="74.25" customHeight="1" x14ac:dyDescent="0.25">
      <c r="A25" s="32"/>
      <c r="B25" s="46" t="s">
        <v>85</v>
      </c>
      <c r="C25" s="33"/>
      <c r="D25" s="47" t="s">
        <v>122</v>
      </c>
      <c r="E25" s="33"/>
      <c r="F25" s="33"/>
      <c r="G25" s="47" t="s">
        <v>261</v>
      </c>
      <c r="H25" s="47" t="s">
        <v>262</v>
      </c>
      <c r="I25" s="47" t="s">
        <v>232</v>
      </c>
      <c r="J25" s="34"/>
      <c r="K25" s="31"/>
      <c r="L25" s="32"/>
      <c r="M25" s="31"/>
      <c r="N25" s="31"/>
      <c r="O25" s="37"/>
      <c r="P25" s="44"/>
      <c r="Q25" s="32"/>
      <c r="R25" s="50" t="s">
        <v>406</v>
      </c>
      <c r="S25" s="32"/>
      <c r="T25" s="45"/>
      <c r="U25" s="32"/>
      <c r="V25" s="32"/>
      <c r="W25" s="32"/>
      <c r="X25" s="47" t="s">
        <v>411</v>
      </c>
    </row>
    <row r="26" spans="1:24" ht="52.5" x14ac:dyDescent="0.25">
      <c r="A26" s="32"/>
      <c r="B26" s="46" t="s">
        <v>85</v>
      </c>
      <c r="C26" s="33"/>
      <c r="D26" s="47" t="s">
        <v>123</v>
      </c>
      <c r="E26" s="33"/>
      <c r="F26" s="33"/>
      <c r="G26" s="47" t="s">
        <v>263</v>
      </c>
      <c r="H26" s="47" t="s">
        <v>237</v>
      </c>
      <c r="I26" s="47" t="s">
        <v>224</v>
      </c>
      <c r="J26" s="34"/>
      <c r="K26" s="31"/>
      <c r="L26" s="32"/>
      <c r="M26" s="31"/>
      <c r="N26" s="31"/>
      <c r="O26" s="38"/>
      <c r="P26" s="44"/>
      <c r="Q26" s="32"/>
      <c r="R26" s="50" t="s">
        <v>406</v>
      </c>
      <c r="S26" s="32"/>
      <c r="T26" s="45"/>
      <c r="U26" s="32"/>
      <c r="V26" s="32"/>
      <c r="W26" s="32"/>
      <c r="X26" s="47" t="s">
        <v>411</v>
      </c>
    </row>
    <row r="27" spans="1:24" ht="45" x14ac:dyDescent="0.25">
      <c r="A27" s="32"/>
      <c r="B27" s="46" t="s">
        <v>85</v>
      </c>
      <c r="C27" s="33"/>
      <c r="D27" s="47" t="s">
        <v>124</v>
      </c>
      <c r="E27" s="33"/>
      <c r="F27" s="33"/>
      <c r="G27" s="47" t="s">
        <v>264</v>
      </c>
      <c r="H27" s="47" t="s">
        <v>242</v>
      </c>
      <c r="I27" s="47" t="s">
        <v>243</v>
      </c>
      <c r="J27" s="34"/>
      <c r="K27" s="31"/>
      <c r="L27" s="32"/>
      <c r="M27" s="31"/>
      <c r="N27" s="31"/>
      <c r="O27" s="37"/>
      <c r="P27" s="44"/>
      <c r="Q27" s="32"/>
      <c r="R27" s="49"/>
      <c r="S27" s="32"/>
      <c r="T27" s="45"/>
      <c r="U27" s="32"/>
      <c r="V27" s="32"/>
      <c r="W27" s="32"/>
      <c r="X27" s="48"/>
    </row>
    <row r="28" spans="1:24" ht="78.75" customHeight="1" x14ac:dyDescent="0.25">
      <c r="A28" s="32"/>
      <c r="B28" s="46" t="s">
        <v>85</v>
      </c>
      <c r="C28" s="33"/>
      <c r="D28" s="47" t="s">
        <v>125</v>
      </c>
      <c r="E28" s="33"/>
      <c r="F28" s="33"/>
      <c r="G28" s="47" t="s">
        <v>265</v>
      </c>
      <c r="H28" s="47" t="s">
        <v>223</v>
      </c>
      <c r="I28" s="47" t="s">
        <v>224</v>
      </c>
      <c r="J28" s="34"/>
      <c r="K28" s="31"/>
      <c r="L28" s="32"/>
      <c r="M28" s="31"/>
      <c r="N28" s="31"/>
      <c r="O28" s="35"/>
      <c r="P28" s="44"/>
      <c r="Q28" s="32"/>
      <c r="R28" s="50" t="s">
        <v>406</v>
      </c>
      <c r="S28" s="32"/>
      <c r="T28" s="45"/>
      <c r="U28" s="32"/>
      <c r="V28" s="32"/>
      <c r="W28" s="32"/>
      <c r="X28" s="47" t="s">
        <v>412</v>
      </c>
    </row>
    <row r="29" spans="1:24" ht="45" x14ac:dyDescent="0.25">
      <c r="A29" s="32"/>
      <c r="B29" s="46" t="s">
        <v>85</v>
      </c>
      <c r="C29" s="33"/>
      <c r="D29" s="47" t="s">
        <v>126</v>
      </c>
      <c r="E29" s="33"/>
      <c r="F29" s="33"/>
      <c r="G29" s="47" t="s">
        <v>266</v>
      </c>
      <c r="H29" s="47" t="s">
        <v>234</v>
      </c>
      <c r="I29" s="47" t="s">
        <v>235</v>
      </c>
      <c r="J29" s="34"/>
      <c r="K29" s="31"/>
      <c r="L29" s="32"/>
      <c r="M29" s="31"/>
      <c r="N29" s="31"/>
      <c r="O29" s="38"/>
      <c r="P29" s="44"/>
      <c r="Q29" s="32"/>
      <c r="R29" s="50" t="s">
        <v>406</v>
      </c>
      <c r="S29" s="32"/>
      <c r="T29" s="45"/>
      <c r="U29" s="32"/>
      <c r="V29" s="32"/>
      <c r="W29" s="32"/>
      <c r="X29" s="47" t="s">
        <v>412</v>
      </c>
    </row>
    <row r="30" spans="1:24" ht="52.5" x14ac:dyDescent="0.25">
      <c r="A30" s="32"/>
      <c r="B30" s="46" t="s">
        <v>85</v>
      </c>
      <c r="C30" s="33"/>
      <c r="D30" s="47" t="s">
        <v>127</v>
      </c>
      <c r="E30" s="33"/>
      <c r="F30" s="33"/>
      <c r="G30" s="47" t="s">
        <v>267</v>
      </c>
      <c r="H30" s="47" t="s">
        <v>242</v>
      </c>
      <c r="I30" s="47" t="s">
        <v>224</v>
      </c>
      <c r="J30" s="34"/>
      <c r="K30" s="31"/>
      <c r="L30" s="32"/>
      <c r="M30" s="31"/>
      <c r="N30" s="31"/>
      <c r="O30" s="38"/>
      <c r="P30" s="44"/>
      <c r="Q30" s="32"/>
      <c r="R30" s="49"/>
      <c r="S30" s="32"/>
      <c r="T30" s="44"/>
      <c r="U30" s="32"/>
      <c r="V30" s="32"/>
      <c r="W30" s="32"/>
      <c r="X30" s="48"/>
    </row>
    <row r="31" spans="1:24" ht="65.25" customHeight="1" x14ac:dyDescent="0.25">
      <c r="A31" s="32"/>
      <c r="B31" s="46" t="s">
        <v>85</v>
      </c>
      <c r="C31" s="33"/>
      <c r="D31" s="47" t="s">
        <v>128</v>
      </c>
      <c r="E31" s="33"/>
      <c r="F31" s="33"/>
      <c r="G31" s="47" t="s">
        <v>268</v>
      </c>
      <c r="H31" s="47" t="s">
        <v>254</v>
      </c>
      <c r="I31" s="47" t="s">
        <v>255</v>
      </c>
      <c r="J31" s="34"/>
      <c r="K31" s="31"/>
      <c r="L31" s="32"/>
      <c r="M31" s="31"/>
      <c r="N31" s="31"/>
      <c r="O31" s="38"/>
      <c r="P31" s="44"/>
      <c r="Q31" s="32"/>
      <c r="R31" s="50" t="s">
        <v>406</v>
      </c>
      <c r="S31" s="32"/>
      <c r="T31" s="45"/>
      <c r="U31" s="32"/>
      <c r="V31" s="32"/>
      <c r="W31" s="32"/>
      <c r="X31" s="47" t="s">
        <v>412</v>
      </c>
    </row>
    <row r="32" spans="1:24" ht="45" x14ac:dyDescent="0.25">
      <c r="A32" s="32"/>
      <c r="B32" s="46" t="s">
        <v>85</v>
      </c>
      <c r="C32" s="33"/>
      <c r="D32" s="47" t="s">
        <v>129</v>
      </c>
      <c r="E32" s="33"/>
      <c r="F32" s="33"/>
      <c r="G32" s="47" t="s">
        <v>269</v>
      </c>
      <c r="H32" s="47" t="s">
        <v>242</v>
      </c>
      <c r="I32" s="47" t="s">
        <v>252</v>
      </c>
      <c r="J32" s="34"/>
      <c r="K32" s="31"/>
      <c r="L32" s="32"/>
      <c r="M32" s="31"/>
      <c r="N32" s="31"/>
      <c r="O32" s="38"/>
      <c r="P32" s="44"/>
      <c r="Q32" s="32"/>
      <c r="R32" s="49"/>
      <c r="S32" s="32"/>
      <c r="T32" s="44"/>
      <c r="U32" s="32"/>
      <c r="V32" s="32"/>
      <c r="W32" s="32"/>
      <c r="X32" s="48"/>
    </row>
    <row r="33" spans="1:24" ht="52.5" x14ac:dyDescent="0.25">
      <c r="A33" s="32"/>
      <c r="B33" s="46" t="s">
        <v>85</v>
      </c>
      <c r="C33" s="33"/>
      <c r="D33" s="47" t="s">
        <v>130</v>
      </c>
      <c r="E33" s="33"/>
      <c r="F33" s="33"/>
      <c r="G33" s="47" t="s">
        <v>270</v>
      </c>
      <c r="H33" s="47" t="s">
        <v>223</v>
      </c>
      <c r="I33" s="47" t="s">
        <v>224</v>
      </c>
      <c r="J33" s="34"/>
      <c r="K33" s="31"/>
      <c r="L33" s="32"/>
      <c r="M33" s="31"/>
      <c r="N33" s="31"/>
      <c r="O33" s="38"/>
      <c r="P33" s="44"/>
      <c r="Q33" s="32"/>
      <c r="R33" s="50" t="s">
        <v>406</v>
      </c>
      <c r="S33" s="39"/>
      <c r="T33" s="45"/>
      <c r="U33" s="32"/>
      <c r="V33" s="32"/>
      <c r="W33" s="32"/>
      <c r="X33" s="47" t="s">
        <v>412</v>
      </c>
    </row>
    <row r="34" spans="1:24" ht="63" x14ac:dyDescent="0.25">
      <c r="A34" s="32"/>
      <c r="B34" s="46" t="s">
        <v>85</v>
      </c>
      <c r="C34" s="33"/>
      <c r="D34" s="47" t="s">
        <v>131</v>
      </c>
      <c r="E34" s="33"/>
      <c r="F34" s="33"/>
      <c r="G34" s="47" t="s">
        <v>271</v>
      </c>
      <c r="H34" s="47" t="s">
        <v>237</v>
      </c>
      <c r="I34" s="47" t="s">
        <v>224</v>
      </c>
      <c r="J34" s="34"/>
      <c r="K34" s="31"/>
      <c r="L34" s="32"/>
      <c r="M34" s="31"/>
      <c r="N34" s="31"/>
      <c r="O34" s="37"/>
      <c r="P34" s="44"/>
      <c r="Q34" s="32"/>
      <c r="R34" s="50" t="s">
        <v>406</v>
      </c>
      <c r="S34" s="32"/>
      <c r="T34" s="45"/>
      <c r="U34" s="32"/>
      <c r="V34" s="32"/>
      <c r="W34" s="32"/>
      <c r="X34" s="47" t="s">
        <v>412</v>
      </c>
    </row>
    <row r="35" spans="1:24" ht="45" x14ac:dyDescent="0.25">
      <c r="A35" s="32"/>
      <c r="B35" s="46" t="s">
        <v>85</v>
      </c>
      <c r="C35" s="33"/>
      <c r="D35" s="47" t="s">
        <v>132</v>
      </c>
      <c r="E35" s="33"/>
      <c r="F35" s="33"/>
      <c r="G35" s="47" t="s">
        <v>272</v>
      </c>
      <c r="H35" s="47" t="s">
        <v>231</v>
      </c>
      <c r="I35" s="47" t="s">
        <v>232</v>
      </c>
      <c r="J35" s="34"/>
      <c r="K35" s="31"/>
      <c r="L35" s="32"/>
      <c r="M35" s="31"/>
      <c r="N35" s="31"/>
      <c r="O35" s="37"/>
      <c r="P35" s="44"/>
      <c r="Q35" s="32"/>
      <c r="R35" s="50" t="s">
        <v>406</v>
      </c>
      <c r="S35" s="32"/>
      <c r="T35" s="45"/>
      <c r="U35" s="32"/>
      <c r="V35" s="32"/>
      <c r="W35" s="32"/>
      <c r="X35" s="47" t="s">
        <v>412</v>
      </c>
    </row>
    <row r="36" spans="1:24" ht="63" x14ac:dyDescent="0.25">
      <c r="A36" s="32"/>
      <c r="B36" s="46" t="s">
        <v>85</v>
      </c>
      <c r="C36" s="33"/>
      <c r="D36" s="47" t="s">
        <v>133</v>
      </c>
      <c r="E36" s="33"/>
      <c r="F36" s="33"/>
      <c r="G36" s="47" t="s">
        <v>273</v>
      </c>
      <c r="H36" s="47" t="s">
        <v>242</v>
      </c>
      <c r="I36" s="47" t="s">
        <v>224</v>
      </c>
      <c r="J36" s="34"/>
      <c r="K36" s="31"/>
      <c r="L36" s="32"/>
      <c r="M36" s="31"/>
      <c r="N36" s="31"/>
      <c r="O36" s="38"/>
      <c r="P36" s="44"/>
      <c r="Q36" s="32"/>
      <c r="R36" s="49"/>
      <c r="S36" s="32"/>
      <c r="T36" s="45"/>
      <c r="U36" s="32"/>
      <c r="V36" s="32"/>
      <c r="W36" s="32"/>
      <c r="X36" s="48"/>
    </row>
    <row r="37" spans="1:24" ht="45" x14ac:dyDescent="0.25">
      <c r="A37" s="32"/>
      <c r="B37" s="46" t="s">
        <v>85</v>
      </c>
      <c r="C37" s="33"/>
      <c r="D37" s="47" t="s">
        <v>134</v>
      </c>
      <c r="E37" s="33"/>
      <c r="F37" s="33"/>
      <c r="G37" s="47" t="s">
        <v>274</v>
      </c>
      <c r="H37" s="47" t="s">
        <v>275</v>
      </c>
      <c r="I37" s="47" t="s">
        <v>276</v>
      </c>
      <c r="J37" s="34"/>
      <c r="K37" s="31"/>
      <c r="L37" s="32"/>
      <c r="M37" s="31"/>
      <c r="N37" s="31"/>
      <c r="O37" s="38"/>
      <c r="P37" s="44"/>
      <c r="Q37" s="32"/>
      <c r="R37" s="50" t="s">
        <v>407</v>
      </c>
      <c r="S37" s="32"/>
      <c r="T37" s="45"/>
      <c r="U37" s="32"/>
      <c r="V37" s="32"/>
      <c r="W37" s="32"/>
      <c r="X37" s="47" t="s">
        <v>413</v>
      </c>
    </row>
    <row r="38" spans="1:24" ht="52.5" x14ac:dyDescent="0.25">
      <c r="A38" s="32"/>
      <c r="B38" s="46" t="s">
        <v>85</v>
      </c>
      <c r="C38" s="33"/>
      <c r="D38" s="47" t="s">
        <v>135</v>
      </c>
      <c r="E38" s="33"/>
      <c r="F38" s="33"/>
      <c r="G38" s="47" t="s">
        <v>277</v>
      </c>
      <c r="H38" s="47" t="s">
        <v>242</v>
      </c>
      <c r="I38" s="47" t="s">
        <v>243</v>
      </c>
      <c r="J38" s="34"/>
      <c r="K38" s="31"/>
      <c r="L38" s="32"/>
      <c r="M38" s="31"/>
      <c r="N38" s="31"/>
      <c r="O38" s="38"/>
      <c r="P38" s="44"/>
      <c r="Q38" s="32"/>
      <c r="R38" s="49"/>
      <c r="S38" s="38"/>
      <c r="T38" s="45"/>
      <c r="U38" s="32"/>
      <c r="V38" s="32"/>
      <c r="W38" s="32"/>
      <c r="X38" s="48"/>
    </row>
    <row r="39" spans="1:24" ht="52.5" x14ac:dyDescent="0.25">
      <c r="A39" s="32"/>
      <c r="B39" s="46" t="s">
        <v>85</v>
      </c>
      <c r="C39" s="33"/>
      <c r="D39" s="47" t="s">
        <v>136</v>
      </c>
      <c r="E39" s="33"/>
      <c r="F39" s="33"/>
      <c r="G39" s="47" t="s">
        <v>278</v>
      </c>
      <c r="H39" s="47" t="s">
        <v>242</v>
      </c>
      <c r="I39" s="47" t="s">
        <v>243</v>
      </c>
      <c r="J39" s="34"/>
      <c r="K39" s="31"/>
      <c r="L39" s="32"/>
      <c r="M39" s="31"/>
      <c r="N39" s="31"/>
      <c r="O39" s="37"/>
      <c r="P39" s="44"/>
      <c r="Q39" s="32"/>
      <c r="R39" s="49"/>
      <c r="S39" s="38"/>
      <c r="T39" s="45"/>
      <c r="U39" s="32"/>
      <c r="V39" s="32"/>
      <c r="W39" s="32"/>
      <c r="X39" s="48"/>
    </row>
    <row r="40" spans="1:24" ht="63.75" customHeight="1" x14ac:dyDescent="0.25">
      <c r="A40" s="32"/>
      <c r="B40" s="46" t="s">
        <v>85</v>
      </c>
      <c r="C40" s="33"/>
      <c r="D40" s="47" t="s">
        <v>137</v>
      </c>
      <c r="E40" s="33"/>
      <c r="F40" s="33"/>
      <c r="G40" s="47" t="s">
        <v>279</v>
      </c>
      <c r="H40" s="47" t="s">
        <v>258</v>
      </c>
      <c r="I40" s="47" t="s">
        <v>259</v>
      </c>
      <c r="J40" s="34"/>
      <c r="K40" s="31"/>
      <c r="L40" s="32"/>
      <c r="M40" s="31"/>
      <c r="N40" s="31"/>
      <c r="O40" s="38"/>
      <c r="P40" s="44"/>
      <c r="Q40" s="32"/>
      <c r="R40" s="50" t="s">
        <v>407</v>
      </c>
      <c r="S40" s="38"/>
      <c r="T40" s="45"/>
      <c r="U40" s="32"/>
      <c r="V40" s="32"/>
      <c r="W40" s="32"/>
      <c r="X40" s="47" t="s">
        <v>413</v>
      </c>
    </row>
    <row r="41" spans="1:24" ht="45" x14ac:dyDescent="0.25">
      <c r="A41" s="32"/>
      <c r="B41" s="46" t="s">
        <v>85</v>
      </c>
      <c r="C41" s="33"/>
      <c r="D41" s="47" t="s">
        <v>138</v>
      </c>
      <c r="E41" s="33"/>
      <c r="F41" s="33"/>
      <c r="G41" s="47" t="s">
        <v>280</v>
      </c>
      <c r="H41" s="47" t="s">
        <v>254</v>
      </c>
      <c r="I41" s="47" t="s">
        <v>255</v>
      </c>
      <c r="J41" s="34"/>
      <c r="K41" s="31"/>
      <c r="L41" s="32"/>
      <c r="M41" s="31"/>
      <c r="N41" s="31"/>
      <c r="O41" s="38"/>
      <c r="P41" s="44"/>
      <c r="Q41" s="32"/>
      <c r="R41" s="50" t="s">
        <v>407</v>
      </c>
      <c r="S41" s="38"/>
      <c r="T41" s="45"/>
      <c r="U41" s="32"/>
      <c r="V41" s="32"/>
      <c r="W41" s="32"/>
      <c r="X41" s="47" t="s">
        <v>413</v>
      </c>
    </row>
    <row r="42" spans="1:24" ht="45" x14ac:dyDescent="0.25">
      <c r="A42" s="32"/>
      <c r="B42" s="46" t="s">
        <v>85</v>
      </c>
      <c r="C42" s="33"/>
      <c r="D42" s="47" t="s">
        <v>139</v>
      </c>
      <c r="E42" s="33"/>
      <c r="F42" s="33"/>
      <c r="G42" s="47" t="s">
        <v>281</v>
      </c>
      <c r="H42" s="47" t="s">
        <v>275</v>
      </c>
      <c r="I42" s="47" t="s">
        <v>276</v>
      </c>
      <c r="J42" s="34"/>
      <c r="K42" s="31"/>
      <c r="L42" s="32"/>
      <c r="M42" s="31"/>
      <c r="N42" s="31"/>
      <c r="O42" s="38"/>
      <c r="P42" s="44"/>
      <c r="Q42" s="32"/>
      <c r="R42" s="50" t="s">
        <v>407</v>
      </c>
      <c r="S42" s="38"/>
      <c r="T42" s="45"/>
      <c r="U42" s="32"/>
      <c r="V42" s="32"/>
      <c r="W42" s="32"/>
      <c r="X42" s="47" t="s">
        <v>413</v>
      </c>
    </row>
    <row r="43" spans="1:24" ht="45" x14ac:dyDescent="0.25">
      <c r="A43" s="32"/>
      <c r="B43" s="46" t="s">
        <v>85</v>
      </c>
      <c r="C43" s="33"/>
      <c r="D43" s="47" t="s">
        <v>140</v>
      </c>
      <c r="E43" s="33"/>
      <c r="F43" s="33"/>
      <c r="G43" s="47" t="s">
        <v>282</v>
      </c>
      <c r="H43" s="47" t="s">
        <v>258</v>
      </c>
      <c r="I43" s="47" t="s">
        <v>259</v>
      </c>
      <c r="J43" s="34"/>
      <c r="K43" s="31"/>
      <c r="L43" s="32"/>
      <c r="M43" s="31"/>
      <c r="N43" s="31"/>
      <c r="O43" s="38"/>
      <c r="P43" s="44"/>
      <c r="Q43" s="32"/>
      <c r="R43" s="50" t="s">
        <v>407</v>
      </c>
      <c r="S43" s="38"/>
      <c r="T43" s="45"/>
      <c r="U43" s="32"/>
      <c r="V43" s="32"/>
      <c r="W43" s="32"/>
      <c r="X43" s="47" t="s">
        <v>413</v>
      </c>
    </row>
    <row r="44" spans="1:24" ht="45" x14ac:dyDescent="0.25">
      <c r="A44" s="32"/>
      <c r="B44" s="46" t="s">
        <v>85</v>
      </c>
      <c r="C44" s="33"/>
      <c r="D44" s="47" t="s">
        <v>141</v>
      </c>
      <c r="E44" s="33"/>
      <c r="F44" s="33"/>
      <c r="G44" s="47" t="s">
        <v>283</v>
      </c>
      <c r="H44" s="47" t="s">
        <v>254</v>
      </c>
      <c r="I44" s="47" t="s">
        <v>255</v>
      </c>
      <c r="J44" s="34"/>
      <c r="K44" s="31"/>
      <c r="L44" s="32"/>
      <c r="M44" s="31"/>
      <c r="N44" s="31"/>
      <c r="O44" s="38"/>
      <c r="P44" s="44"/>
      <c r="Q44" s="32"/>
      <c r="R44" s="50" t="s">
        <v>407</v>
      </c>
      <c r="S44" s="32"/>
      <c r="T44" s="45"/>
      <c r="U44" s="32"/>
      <c r="V44" s="32"/>
      <c r="W44" s="32"/>
      <c r="X44" s="47" t="s">
        <v>413</v>
      </c>
    </row>
    <row r="45" spans="1:24" ht="84" x14ac:dyDescent="0.25">
      <c r="A45" s="32"/>
      <c r="B45" s="46" t="s">
        <v>85</v>
      </c>
      <c r="C45" s="33"/>
      <c r="D45" s="47" t="s">
        <v>142</v>
      </c>
      <c r="E45" s="33"/>
      <c r="F45" s="33"/>
      <c r="G45" s="47" t="s">
        <v>284</v>
      </c>
      <c r="H45" s="47" t="s">
        <v>258</v>
      </c>
      <c r="I45" s="47" t="s">
        <v>259</v>
      </c>
      <c r="J45" s="34"/>
      <c r="K45" s="31"/>
      <c r="L45" s="32"/>
      <c r="M45" s="31"/>
      <c r="N45" s="31"/>
      <c r="O45" s="38"/>
      <c r="P45" s="44"/>
      <c r="Q45" s="32"/>
      <c r="R45" s="50" t="s">
        <v>406</v>
      </c>
      <c r="S45" s="39"/>
      <c r="T45" s="45"/>
      <c r="U45" s="32"/>
      <c r="V45" s="32"/>
      <c r="W45" s="32"/>
      <c r="X45" s="47" t="s">
        <v>414</v>
      </c>
    </row>
    <row r="46" spans="1:24" ht="31.5" x14ac:dyDescent="0.25">
      <c r="A46" s="32"/>
      <c r="B46" s="46" t="s">
        <v>99</v>
      </c>
      <c r="C46" s="33"/>
      <c r="D46" s="47" t="s">
        <v>143</v>
      </c>
      <c r="E46" s="33"/>
      <c r="F46" s="33"/>
      <c r="G46" s="47" t="s">
        <v>285</v>
      </c>
      <c r="H46" s="47" t="s">
        <v>242</v>
      </c>
      <c r="I46" s="47" t="s">
        <v>243</v>
      </c>
      <c r="J46" s="34"/>
      <c r="K46" s="31"/>
      <c r="L46" s="32"/>
      <c r="M46" s="31"/>
      <c r="N46" s="31"/>
      <c r="O46" s="38"/>
      <c r="P46" s="44"/>
      <c r="Q46" s="32"/>
      <c r="R46" s="49"/>
      <c r="S46" s="32"/>
      <c r="T46" s="45"/>
      <c r="U46" s="32"/>
      <c r="V46" s="32"/>
      <c r="W46" s="32"/>
      <c r="X46" s="48"/>
    </row>
    <row r="47" spans="1:24" ht="52.5" x14ac:dyDescent="0.25">
      <c r="A47" s="32"/>
      <c r="B47" s="46" t="s">
        <v>85</v>
      </c>
      <c r="C47" s="33"/>
      <c r="D47" s="47" t="s">
        <v>144</v>
      </c>
      <c r="E47" s="33"/>
      <c r="F47" s="33"/>
      <c r="G47" s="47" t="s">
        <v>286</v>
      </c>
      <c r="H47" s="47" t="s">
        <v>223</v>
      </c>
      <c r="I47" s="47" t="s">
        <v>224</v>
      </c>
      <c r="J47" s="34"/>
      <c r="K47" s="31"/>
      <c r="L47" s="32"/>
      <c r="M47" s="31"/>
      <c r="N47" s="31"/>
      <c r="O47" s="37"/>
      <c r="P47" s="44"/>
      <c r="Q47" s="32"/>
      <c r="R47" s="50" t="s">
        <v>406</v>
      </c>
      <c r="S47" s="32"/>
      <c r="T47" s="45"/>
      <c r="U47" s="32"/>
      <c r="V47" s="32"/>
      <c r="W47" s="32"/>
      <c r="X47" s="47" t="s">
        <v>414</v>
      </c>
    </row>
    <row r="48" spans="1:24" ht="52.5" x14ac:dyDescent="0.25">
      <c r="A48" s="32"/>
      <c r="B48" s="46" t="s">
        <v>85</v>
      </c>
      <c r="C48" s="33"/>
      <c r="D48" s="47" t="s">
        <v>145</v>
      </c>
      <c r="E48" s="33"/>
      <c r="F48" s="33"/>
      <c r="G48" s="47" t="s">
        <v>287</v>
      </c>
      <c r="H48" s="47" t="s">
        <v>223</v>
      </c>
      <c r="I48" s="47" t="s">
        <v>224</v>
      </c>
      <c r="J48" s="34"/>
      <c r="K48" s="31"/>
      <c r="L48" s="32"/>
      <c r="M48" s="31"/>
      <c r="N48" s="31"/>
      <c r="O48" s="37"/>
      <c r="P48" s="44"/>
      <c r="Q48" s="32"/>
      <c r="R48" s="50" t="s">
        <v>405</v>
      </c>
      <c r="S48" s="32"/>
      <c r="T48" s="45"/>
      <c r="U48" s="32"/>
      <c r="V48" s="32"/>
      <c r="W48" s="32"/>
      <c r="X48" s="47" t="s">
        <v>414</v>
      </c>
    </row>
    <row r="49" spans="1:24" ht="45" x14ac:dyDescent="0.25">
      <c r="A49" s="32"/>
      <c r="B49" s="46" t="s">
        <v>85</v>
      </c>
      <c r="C49" s="33"/>
      <c r="D49" s="47" t="s">
        <v>146</v>
      </c>
      <c r="E49" s="33"/>
      <c r="F49" s="33"/>
      <c r="G49" s="47" t="s">
        <v>288</v>
      </c>
      <c r="H49" s="47" t="s">
        <v>242</v>
      </c>
      <c r="I49" s="47" t="s">
        <v>243</v>
      </c>
      <c r="J49" s="34"/>
      <c r="K49" s="31"/>
      <c r="L49" s="32"/>
      <c r="M49" s="31"/>
      <c r="N49" s="31"/>
      <c r="O49" s="38"/>
      <c r="P49" s="44"/>
      <c r="Q49" s="32"/>
      <c r="R49" s="49"/>
      <c r="S49" s="32"/>
      <c r="T49" s="45"/>
      <c r="U49" s="32"/>
      <c r="V49" s="32"/>
      <c r="W49" s="32"/>
      <c r="X49" s="48"/>
    </row>
    <row r="50" spans="1:24" ht="45" x14ac:dyDescent="0.25">
      <c r="A50" s="32"/>
      <c r="B50" s="46" t="s">
        <v>85</v>
      </c>
      <c r="C50" s="33"/>
      <c r="D50" s="47" t="s">
        <v>147</v>
      </c>
      <c r="E50" s="33"/>
      <c r="F50" s="33"/>
      <c r="G50" s="47" t="s">
        <v>289</v>
      </c>
      <c r="H50" s="47" t="s">
        <v>242</v>
      </c>
      <c r="I50" s="47" t="s">
        <v>243</v>
      </c>
      <c r="J50" s="34"/>
      <c r="K50" s="31"/>
      <c r="L50" s="32"/>
      <c r="M50" s="31"/>
      <c r="N50" s="31"/>
      <c r="O50" s="37"/>
      <c r="P50" s="44"/>
      <c r="Q50" s="32"/>
      <c r="R50" s="49"/>
      <c r="S50" s="32"/>
      <c r="T50" s="45"/>
      <c r="U50" s="44"/>
      <c r="V50" s="32"/>
      <c r="W50" s="33"/>
      <c r="X50" s="48"/>
    </row>
    <row r="51" spans="1:24" ht="62.25" customHeight="1" x14ac:dyDescent="0.25">
      <c r="A51" s="32"/>
      <c r="B51" s="46" t="s">
        <v>99</v>
      </c>
      <c r="C51" s="33"/>
      <c r="D51" s="47" t="s">
        <v>148</v>
      </c>
      <c r="E51" s="33"/>
      <c r="F51" s="33"/>
      <c r="G51" s="47" t="s">
        <v>290</v>
      </c>
      <c r="H51" s="47" t="s">
        <v>237</v>
      </c>
      <c r="I51" s="47" t="s">
        <v>224</v>
      </c>
      <c r="J51" s="34"/>
      <c r="K51" s="31"/>
      <c r="L51" s="32"/>
      <c r="M51" s="31"/>
      <c r="N51" s="31"/>
      <c r="O51" s="38"/>
      <c r="P51" s="44"/>
      <c r="Q51" s="32"/>
      <c r="R51" s="50" t="s">
        <v>56</v>
      </c>
      <c r="S51" s="32"/>
      <c r="T51" s="45"/>
      <c r="U51" s="32"/>
      <c r="V51" s="32"/>
      <c r="W51" s="32"/>
      <c r="X51" s="47" t="s">
        <v>413</v>
      </c>
    </row>
    <row r="52" spans="1:24" ht="52.5" x14ac:dyDescent="0.25">
      <c r="A52" s="32"/>
      <c r="B52" s="46" t="s">
        <v>85</v>
      </c>
      <c r="C52" s="33"/>
      <c r="D52" s="47" t="s">
        <v>149</v>
      </c>
      <c r="E52" s="33"/>
      <c r="F52" s="33"/>
      <c r="G52" s="47" t="s">
        <v>291</v>
      </c>
      <c r="H52" s="47" t="s">
        <v>237</v>
      </c>
      <c r="I52" s="47" t="s">
        <v>224</v>
      </c>
      <c r="J52" s="34"/>
      <c r="K52" s="31"/>
      <c r="L52" s="32"/>
      <c r="M52" s="31"/>
      <c r="N52" s="31"/>
      <c r="O52" s="38"/>
      <c r="P52" s="44"/>
      <c r="Q52" s="32"/>
      <c r="R52" s="50" t="s">
        <v>406</v>
      </c>
      <c r="S52" s="32"/>
      <c r="T52" s="45"/>
      <c r="U52" s="32"/>
      <c r="V52" s="32"/>
      <c r="W52" s="32"/>
      <c r="X52" s="47" t="s">
        <v>414</v>
      </c>
    </row>
    <row r="53" spans="1:24" ht="52.5" x14ac:dyDescent="0.25">
      <c r="A53" s="32"/>
      <c r="B53" s="46" t="s">
        <v>99</v>
      </c>
      <c r="C53" s="33"/>
      <c r="D53" s="47" t="s">
        <v>105</v>
      </c>
      <c r="E53" s="33"/>
      <c r="F53" s="33"/>
      <c r="G53" s="47" t="s">
        <v>292</v>
      </c>
      <c r="H53" s="47" t="s">
        <v>228</v>
      </c>
      <c r="I53" s="47" t="s">
        <v>229</v>
      </c>
      <c r="J53" s="34"/>
      <c r="K53" s="31"/>
      <c r="L53" s="32"/>
      <c r="M53" s="31"/>
      <c r="N53" s="31"/>
      <c r="O53" s="38"/>
      <c r="P53" s="44"/>
      <c r="Q53" s="32"/>
      <c r="R53" s="50" t="s">
        <v>406</v>
      </c>
      <c r="S53" s="32"/>
      <c r="T53" s="45"/>
      <c r="U53" s="32"/>
      <c r="V53" s="32"/>
      <c r="W53" s="32"/>
      <c r="X53" s="47" t="s">
        <v>414</v>
      </c>
    </row>
    <row r="54" spans="1:24" ht="52.5" x14ac:dyDescent="0.25">
      <c r="A54" s="32"/>
      <c r="B54" s="46" t="s">
        <v>85</v>
      </c>
      <c r="C54" s="33"/>
      <c r="D54" s="47" t="s">
        <v>150</v>
      </c>
      <c r="E54" s="33"/>
      <c r="F54" s="33"/>
      <c r="G54" s="47" t="s">
        <v>293</v>
      </c>
      <c r="H54" s="47" t="s">
        <v>237</v>
      </c>
      <c r="I54" s="47" t="s">
        <v>224</v>
      </c>
      <c r="J54" s="34"/>
      <c r="K54" s="31"/>
      <c r="L54" s="32"/>
      <c r="M54" s="31"/>
      <c r="N54" s="31"/>
      <c r="O54" s="38"/>
      <c r="P54" s="44"/>
      <c r="Q54" s="32"/>
      <c r="R54" s="50" t="s">
        <v>406</v>
      </c>
      <c r="S54" s="32"/>
      <c r="T54" s="44"/>
      <c r="U54" s="32"/>
      <c r="V54" s="32"/>
      <c r="W54" s="32"/>
      <c r="X54" s="47" t="s">
        <v>414</v>
      </c>
    </row>
    <row r="55" spans="1:24" ht="52.5" x14ac:dyDescent="0.25">
      <c r="A55" s="32"/>
      <c r="B55" s="46" t="s">
        <v>85</v>
      </c>
      <c r="C55" s="33"/>
      <c r="D55" s="47" t="s">
        <v>151</v>
      </c>
      <c r="E55" s="33"/>
      <c r="F55" s="33"/>
      <c r="G55" s="47" t="s">
        <v>294</v>
      </c>
      <c r="H55" s="47" t="s">
        <v>258</v>
      </c>
      <c r="I55" s="47" t="s">
        <v>259</v>
      </c>
      <c r="J55" s="34"/>
      <c r="K55" s="31"/>
      <c r="L55" s="32"/>
      <c r="M55" s="31"/>
      <c r="N55" s="31"/>
      <c r="O55" s="37"/>
      <c r="P55" s="44"/>
      <c r="Q55" s="32"/>
      <c r="R55" s="50" t="s">
        <v>406</v>
      </c>
      <c r="S55" s="32"/>
      <c r="T55" s="45"/>
      <c r="U55" s="32"/>
      <c r="V55" s="32"/>
      <c r="W55" s="32"/>
      <c r="X55" s="47" t="s">
        <v>414</v>
      </c>
    </row>
    <row r="56" spans="1:24" ht="73.5" x14ac:dyDescent="0.25">
      <c r="A56" s="32"/>
      <c r="B56" s="46" t="s">
        <v>99</v>
      </c>
      <c r="C56" s="33"/>
      <c r="D56" s="47" t="s">
        <v>152</v>
      </c>
      <c r="E56" s="33"/>
      <c r="F56" s="33"/>
      <c r="G56" s="47" t="s">
        <v>295</v>
      </c>
      <c r="H56" s="47" t="s">
        <v>254</v>
      </c>
      <c r="I56" s="47" t="s">
        <v>255</v>
      </c>
      <c r="J56" s="34"/>
      <c r="K56" s="31"/>
      <c r="L56" s="32"/>
      <c r="M56" s="31"/>
      <c r="N56" s="31"/>
      <c r="O56" s="37"/>
      <c r="P56" s="44"/>
      <c r="Q56" s="32"/>
      <c r="R56" s="50" t="s">
        <v>405</v>
      </c>
      <c r="S56" s="32"/>
      <c r="T56" s="45"/>
      <c r="U56" s="32"/>
      <c r="V56" s="32"/>
      <c r="W56" s="32"/>
      <c r="X56" s="47" t="s">
        <v>415</v>
      </c>
    </row>
    <row r="57" spans="1:24" ht="52.5" x14ac:dyDescent="0.25">
      <c r="A57" s="32"/>
      <c r="B57" s="46" t="s">
        <v>85</v>
      </c>
      <c r="C57" s="33"/>
      <c r="D57" s="47" t="s">
        <v>153</v>
      </c>
      <c r="E57" s="33"/>
      <c r="F57" s="33"/>
      <c r="G57" s="47" t="s">
        <v>296</v>
      </c>
      <c r="H57" s="47" t="s">
        <v>242</v>
      </c>
      <c r="I57" s="47" t="s">
        <v>224</v>
      </c>
      <c r="J57" s="34"/>
      <c r="K57" s="31"/>
      <c r="L57" s="32"/>
      <c r="M57" s="31"/>
      <c r="N57" s="31"/>
      <c r="O57" s="38"/>
      <c r="P57" s="44"/>
      <c r="Q57" s="32"/>
      <c r="R57" s="50"/>
      <c r="S57" s="32"/>
      <c r="T57" s="45"/>
      <c r="U57" s="32"/>
      <c r="V57" s="32"/>
      <c r="W57" s="32"/>
      <c r="X57" s="47"/>
    </row>
    <row r="58" spans="1:24" ht="31.5" x14ac:dyDescent="0.25">
      <c r="A58" s="32"/>
      <c r="B58" s="46" t="s">
        <v>100</v>
      </c>
      <c r="C58" s="33"/>
      <c r="D58" s="47" t="s">
        <v>154</v>
      </c>
      <c r="E58" s="33"/>
      <c r="F58" s="33"/>
      <c r="G58" s="47" t="s">
        <v>297</v>
      </c>
      <c r="H58" s="47" t="s">
        <v>298</v>
      </c>
      <c r="I58" s="47" t="s">
        <v>235</v>
      </c>
      <c r="J58" s="34"/>
      <c r="K58" s="31"/>
      <c r="L58" s="32"/>
      <c r="M58" s="31"/>
      <c r="N58" s="31"/>
      <c r="O58" s="38"/>
      <c r="P58" s="44"/>
      <c r="Q58" s="32"/>
      <c r="R58" s="50" t="s">
        <v>406</v>
      </c>
      <c r="S58" s="39"/>
      <c r="T58" s="45"/>
      <c r="U58" s="32"/>
      <c r="V58" s="32"/>
      <c r="W58" s="32"/>
      <c r="X58" s="47" t="s">
        <v>415</v>
      </c>
    </row>
    <row r="59" spans="1:24" ht="57" customHeight="1" x14ac:dyDescent="0.25">
      <c r="A59" s="32"/>
      <c r="B59" s="46" t="s">
        <v>85</v>
      </c>
      <c r="C59" s="33"/>
      <c r="D59" s="47" t="s">
        <v>155</v>
      </c>
      <c r="E59" s="33"/>
      <c r="F59" s="33"/>
      <c r="G59" s="47" t="s">
        <v>299</v>
      </c>
      <c r="H59" s="47" t="s">
        <v>242</v>
      </c>
      <c r="I59" s="47" t="s">
        <v>224</v>
      </c>
      <c r="J59" s="34"/>
      <c r="K59" s="31"/>
      <c r="L59" s="32"/>
      <c r="M59" s="31"/>
      <c r="N59" s="31"/>
      <c r="O59" s="38"/>
      <c r="P59" s="44"/>
      <c r="Q59" s="32"/>
      <c r="R59" s="49"/>
      <c r="S59" s="32"/>
      <c r="T59" s="45"/>
      <c r="U59" s="32"/>
      <c r="V59" s="32"/>
      <c r="W59" s="32"/>
      <c r="X59" s="48"/>
    </row>
    <row r="60" spans="1:24" ht="52.5" x14ac:dyDescent="0.25">
      <c r="A60" s="32"/>
      <c r="B60" s="46" t="s">
        <v>85</v>
      </c>
      <c r="C60" s="33"/>
      <c r="D60" s="47" t="s">
        <v>156</v>
      </c>
      <c r="E60" s="33"/>
      <c r="F60" s="33"/>
      <c r="G60" s="47" t="s">
        <v>300</v>
      </c>
      <c r="H60" s="47" t="s">
        <v>242</v>
      </c>
      <c r="I60" s="47" t="s">
        <v>224</v>
      </c>
      <c r="J60" s="34"/>
      <c r="K60" s="31"/>
      <c r="L60" s="32"/>
      <c r="M60" s="31"/>
      <c r="N60" s="31"/>
      <c r="O60" s="38"/>
      <c r="P60" s="44"/>
      <c r="Q60" s="32"/>
      <c r="R60" s="49"/>
      <c r="S60" s="32"/>
      <c r="T60" s="44"/>
      <c r="U60" s="32"/>
      <c r="V60" s="32"/>
      <c r="W60" s="32"/>
      <c r="X60" s="48"/>
    </row>
    <row r="61" spans="1:24" ht="63" customHeight="1" x14ac:dyDescent="0.25">
      <c r="A61" s="32"/>
      <c r="B61" s="46" t="s">
        <v>85</v>
      </c>
      <c r="C61" s="33"/>
      <c r="D61" s="47" t="s">
        <v>157</v>
      </c>
      <c r="E61" s="33"/>
      <c r="F61" s="33"/>
      <c r="G61" s="47" t="s">
        <v>301</v>
      </c>
      <c r="H61" s="47" t="s">
        <v>237</v>
      </c>
      <c r="I61" s="47" t="s">
        <v>224</v>
      </c>
      <c r="J61" s="34"/>
      <c r="K61" s="31"/>
      <c r="L61" s="32"/>
      <c r="M61" s="31"/>
      <c r="N61" s="31"/>
      <c r="O61" s="38"/>
      <c r="P61" s="44"/>
      <c r="Q61" s="32"/>
      <c r="R61" s="50" t="s">
        <v>406</v>
      </c>
      <c r="S61" s="32"/>
      <c r="T61" s="45"/>
      <c r="U61" s="32"/>
      <c r="V61" s="32"/>
      <c r="W61" s="32"/>
      <c r="X61" s="47" t="s">
        <v>414</v>
      </c>
    </row>
    <row r="62" spans="1:24" ht="52.5" x14ac:dyDescent="0.25">
      <c r="A62" s="32"/>
      <c r="B62" s="46" t="s">
        <v>85</v>
      </c>
      <c r="C62" s="33"/>
      <c r="D62" s="47" t="s">
        <v>158</v>
      </c>
      <c r="E62" s="33"/>
      <c r="F62" s="33"/>
      <c r="G62" s="47" t="s">
        <v>302</v>
      </c>
      <c r="H62" s="47" t="s">
        <v>258</v>
      </c>
      <c r="I62" s="47" t="s">
        <v>259</v>
      </c>
      <c r="J62" s="34"/>
      <c r="K62" s="31"/>
      <c r="L62" s="32"/>
      <c r="M62" s="31"/>
      <c r="N62" s="31"/>
      <c r="O62" s="38"/>
      <c r="P62" s="44"/>
      <c r="Q62" s="32"/>
      <c r="R62" s="50" t="s">
        <v>406</v>
      </c>
      <c r="S62" s="32"/>
      <c r="T62" s="45"/>
      <c r="U62" s="32"/>
      <c r="V62" s="32"/>
      <c r="W62" s="32"/>
      <c r="X62" s="47" t="s">
        <v>415</v>
      </c>
    </row>
    <row r="63" spans="1:24" ht="57.75" customHeight="1" x14ac:dyDescent="0.25">
      <c r="A63" s="32"/>
      <c r="B63" s="46" t="s">
        <v>85</v>
      </c>
      <c r="C63" s="33"/>
      <c r="D63" s="47" t="s">
        <v>159</v>
      </c>
      <c r="E63" s="33"/>
      <c r="F63" s="33"/>
      <c r="G63" s="47" t="s">
        <v>303</v>
      </c>
      <c r="H63" s="47" t="s">
        <v>304</v>
      </c>
      <c r="I63" s="47" t="s">
        <v>305</v>
      </c>
      <c r="J63" s="34"/>
      <c r="K63" s="31"/>
      <c r="L63" s="32"/>
      <c r="M63" s="31"/>
      <c r="N63" s="31"/>
      <c r="O63" s="38"/>
      <c r="P63" s="44"/>
      <c r="Q63" s="32"/>
      <c r="R63" s="50" t="s">
        <v>406</v>
      </c>
      <c r="S63" s="32"/>
      <c r="T63" s="45"/>
      <c r="U63" s="32"/>
      <c r="V63" s="32"/>
      <c r="W63" s="32"/>
      <c r="X63" s="47" t="s">
        <v>415</v>
      </c>
    </row>
    <row r="64" spans="1:24" ht="52.5" x14ac:dyDescent="0.25">
      <c r="A64" s="32"/>
      <c r="B64" s="46" t="s">
        <v>85</v>
      </c>
      <c r="C64" s="33"/>
      <c r="D64" s="47" t="s">
        <v>160</v>
      </c>
      <c r="E64" s="33"/>
      <c r="F64" s="33"/>
      <c r="G64" s="47" t="s">
        <v>306</v>
      </c>
      <c r="H64" s="47" t="s">
        <v>258</v>
      </c>
      <c r="I64" s="47" t="s">
        <v>259</v>
      </c>
      <c r="J64" s="34"/>
      <c r="K64" s="31"/>
      <c r="L64" s="32"/>
      <c r="M64" s="31"/>
      <c r="N64" s="31"/>
      <c r="O64" s="38"/>
      <c r="P64" s="44"/>
      <c r="Q64" s="32"/>
      <c r="R64" s="50" t="s">
        <v>406</v>
      </c>
      <c r="S64" s="32"/>
      <c r="T64" s="45"/>
      <c r="U64" s="32"/>
      <c r="V64" s="32"/>
      <c r="W64" s="32"/>
      <c r="X64" s="47" t="s">
        <v>415</v>
      </c>
    </row>
    <row r="65" spans="1:24" ht="45" x14ac:dyDescent="0.25">
      <c r="A65" s="32"/>
      <c r="B65" s="46" t="s">
        <v>85</v>
      </c>
      <c r="C65" s="33"/>
      <c r="D65" s="47" t="s">
        <v>161</v>
      </c>
      <c r="E65" s="33"/>
      <c r="F65" s="33"/>
      <c r="G65" s="47" t="s">
        <v>307</v>
      </c>
      <c r="H65" s="47" t="s">
        <v>308</v>
      </c>
      <c r="I65" s="47" t="s">
        <v>232</v>
      </c>
      <c r="J65" s="34"/>
      <c r="K65" s="31"/>
      <c r="L65" s="32"/>
      <c r="M65" s="31"/>
      <c r="N65" s="31"/>
      <c r="O65" s="38"/>
      <c r="P65" s="44"/>
      <c r="Q65" s="32"/>
      <c r="R65" s="50" t="s">
        <v>406</v>
      </c>
      <c r="S65" s="32"/>
      <c r="T65" s="45"/>
      <c r="U65" s="32"/>
      <c r="V65" s="32"/>
      <c r="W65" s="32"/>
      <c r="X65" s="47" t="s">
        <v>415</v>
      </c>
    </row>
    <row r="66" spans="1:24" ht="62.25" customHeight="1" x14ac:dyDescent="0.25">
      <c r="A66" s="32"/>
      <c r="B66" s="46" t="s">
        <v>85</v>
      </c>
      <c r="C66" s="33"/>
      <c r="D66" s="47" t="s">
        <v>162</v>
      </c>
      <c r="E66" s="33"/>
      <c r="F66" s="33"/>
      <c r="G66" s="47" t="s">
        <v>309</v>
      </c>
      <c r="H66" s="47" t="s">
        <v>258</v>
      </c>
      <c r="I66" s="47" t="s">
        <v>259</v>
      </c>
      <c r="J66" s="34"/>
      <c r="K66" s="31"/>
      <c r="L66" s="32"/>
      <c r="M66" s="31"/>
      <c r="N66" s="31"/>
      <c r="O66" s="38"/>
      <c r="P66" s="44"/>
      <c r="Q66" s="32"/>
      <c r="R66" s="50" t="s">
        <v>406</v>
      </c>
      <c r="S66" s="32"/>
      <c r="T66" s="45"/>
      <c r="U66" s="32"/>
      <c r="V66" s="32"/>
      <c r="W66" s="32"/>
      <c r="X66" s="47" t="s">
        <v>416</v>
      </c>
    </row>
    <row r="67" spans="1:24" ht="52.5" x14ac:dyDescent="0.25">
      <c r="A67" s="32"/>
      <c r="B67" s="46" t="s">
        <v>100</v>
      </c>
      <c r="C67" s="33"/>
      <c r="D67" s="47" t="s">
        <v>163</v>
      </c>
      <c r="E67" s="33"/>
      <c r="F67" s="33"/>
      <c r="G67" s="47" t="s">
        <v>310</v>
      </c>
      <c r="H67" s="47" t="s">
        <v>298</v>
      </c>
      <c r="I67" s="47" t="s">
        <v>235</v>
      </c>
      <c r="J67" s="34"/>
      <c r="K67" s="31"/>
      <c r="L67" s="32"/>
      <c r="M67" s="31"/>
      <c r="N67" s="31"/>
      <c r="O67" s="38"/>
      <c r="P67" s="44"/>
      <c r="Q67" s="32"/>
      <c r="R67" s="50" t="s">
        <v>406</v>
      </c>
      <c r="S67" s="32"/>
      <c r="T67" s="45"/>
      <c r="U67" s="32"/>
      <c r="V67" s="32"/>
      <c r="W67" s="32"/>
      <c r="X67" s="47" t="s">
        <v>417</v>
      </c>
    </row>
    <row r="68" spans="1:24" ht="45" x14ac:dyDescent="0.25">
      <c r="A68" s="32"/>
      <c r="B68" s="46" t="s">
        <v>85</v>
      </c>
      <c r="C68" s="33"/>
      <c r="D68" s="47" t="s">
        <v>164</v>
      </c>
      <c r="E68" s="33"/>
      <c r="F68" s="33"/>
      <c r="G68" s="47" t="s">
        <v>311</v>
      </c>
      <c r="H68" s="47" t="s">
        <v>242</v>
      </c>
      <c r="I68" s="47" t="s">
        <v>243</v>
      </c>
      <c r="J68" s="34"/>
      <c r="K68" s="31"/>
      <c r="L68" s="32"/>
      <c r="M68" s="31"/>
      <c r="N68" s="31"/>
      <c r="O68" s="38"/>
      <c r="P68" s="44"/>
      <c r="Q68" s="32"/>
      <c r="R68" s="49"/>
      <c r="S68" s="32"/>
      <c r="T68" s="45"/>
      <c r="U68" s="32"/>
      <c r="V68" s="32"/>
      <c r="W68" s="32"/>
      <c r="X68" s="48"/>
    </row>
    <row r="69" spans="1:24" ht="63" x14ac:dyDescent="0.25">
      <c r="A69" s="32"/>
      <c r="B69" s="46" t="s">
        <v>99</v>
      </c>
      <c r="C69" s="33"/>
      <c r="D69" s="47" t="s">
        <v>118</v>
      </c>
      <c r="E69" s="33"/>
      <c r="F69" s="33"/>
      <c r="G69" s="47" t="s">
        <v>312</v>
      </c>
      <c r="H69" s="47" t="s">
        <v>254</v>
      </c>
      <c r="I69" s="47" t="s">
        <v>255</v>
      </c>
      <c r="J69" s="34"/>
      <c r="K69" s="31"/>
      <c r="L69" s="32"/>
      <c r="M69" s="31"/>
      <c r="N69" s="31"/>
      <c r="O69" s="40"/>
      <c r="P69" s="44"/>
      <c r="Q69" s="32"/>
      <c r="R69" s="50" t="s">
        <v>405</v>
      </c>
      <c r="S69" s="32"/>
      <c r="T69" s="45"/>
      <c r="U69" s="32"/>
      <c r="V69" s="32"/>
      <c r="W69" s="32"/>
      <c r="X69" s="47" t="s">
        <v>416</v>
      </c>
    </row>
    <row r="70" spans="1:24" ht="45" x14ac:dyDescent="0.25">
      <c r="A70" s="32"/>
      <c r="B70" s="46" t="s">
        <v>85</v>
      </c>
      <c r="C70" s="33"/>
      <c r="D70" s="47" t="s">
        <v>165</v>
      </c>
      <c r="E70" s="33"/>
      <c r="F70" s="33"/>
      <c r="G70" s="47" t="s">
        <v>313</v>
      </c>
      <c r="H70" s="47" t="s">
        <v>258</v>
      </c>
      <c r="I70" s="47" t="s">
        <v>259</v>
      </c>
      <c r="J70" s="34"/>
      <c r="K70" s="31"/>
      <c r="L70" s="32"/>
      <c r="M70" s="31"/>
      <c r="N70" s="31"/>
      <c r="O70" s="38"/>
      <c r="P70" s="44"/>
      <c r="Q70" s="32"/>
      <c r="R70" s="50" t="s">
        <v>406</v>
      </c>
      <c r="S70" s="32"/>
      <c r="T70" s="45"/>
      <c r="U70" s="32"/>
      <c r="V70" s="32"/>
      <c r="W70" s="32"/>
      <c r="X70" s="47" t="s">
        <v>418</v>
      </c>
    </row>
    <row r="71" spans="1:24" ht="45" x14ac:dyDescent="0.25">
      <c r="A71" s="32"/>
      <c r="B71" s="46" t="s">
        <v>85</v>
      </c>
      <c r="C71" s="33"/>
      <c r="D71" s="47" t="s">
        <v>166</v>
      </c>
      <c r="E71" s="33"/>
      <c r="F71" s="33"/>
      <c r="G71" s="47" t="s">
        <v>314</v>
      </c>
      <c r="H71" s="47" t="s">
        <v>258</v>
      </c>
      <c r="I71" s="47" t="s">
        <v>259</v>
      </c>
      <c r="J71" s="34"/>
      <c r="K71" s="31"/>
      <c r="L71" s="32"/>
      <c r="M71" s="31"/>
      <c r="N71" s="31"/>
      <c r="O71" s="38"/>
      <c r="P71" s="44"/>
      <c r="Q71" s="32"/>
      <c r="R71" s="50" t="s">
        <v>406</v>
      </c>
      <c r="S71" s="32"/>
      <c r="T71" s="45"/>
      <c r="U71" s="32"/>
      <c r="V71" s="32"/>
      <c r="W71" s="32"/>
      <c r="X71" s="47" t="s">
        <v>418</v>
      </c>
    </row>
    <row r="72" spans="1:24" ht="52.5" x14ac:dyDescent="0.25">
      <c r="A72" s="32"/>
      <c r="B72" s="46" t="s">
        <v>85</v>
      </c>
      <c r="C72" s="33"/>
      <c r="D72" s="47" t="s">
        <v>167</v>
      </c>
      <c r="E72" s="33"/>
      <c r="F72" s="33"/>
      <c r="G72" s="47" t="s">
        <v>315</v>
      </c>
      <c r="H72" s="47" t="s">
        <v>304</v>
      </c>
      <c r="I72" s="47" t="s">
        <v>305</v>
      </c>
      <c r="J72" s="34"/>
      <c r="K72" s="31"/>
      <c r="L72" s="32"/>
      <c r="M72" s="31"/>
      <c r="N72" s="31"/>
      <c r="O72" s="38"/>
      <c r="P72" s="44"/>
      <c r="Q72" s="32"/>
      <c r="R72" s="50" t="s">
        <v>406</v>
      </c>
      <c r="S72" s="32"/>
      <c r="T72" s="45"/>
      <c r="U72" s="32"/>
      <c r="V72" s="32"/>
      <c r="W72" s="32"/>
      <c r="X72" s="47" t="s">
        <v>418</v>
      </c>
    </row>
    <row r="73" spans="1:24" ht="52.5" x14ac:dyDescent="0.25">
      <c r="A73" s="32"/>
      <c r="B73" s="46" t="s">
        <v>85</v>
      </c>
      <c r="C73" s="33"/>
      <c r="D73" s="47" t="s">
        <v>168</v>
      </c>
      <c r="E73" s="33"/>
      <c r="F73" s="33"/>
      <c r="G73" s="47" t="s">
        <v>316</v>
      </c>
      <c r="H73" s="47" t="s">
        <v>237</v>
      </c>
      <c r="I73" s="47" t="s">
        <v>224</v>
      </c>
      <c r="J73" s="34"/>
      <c r="K73" s="31"/>
      <c r="L73" s="32"/>
      <c r="M73" s="31"/>
      <c r="N73" s="31"/>
      <c r="O73" s="37"/>
      <c r="P73" s="44"/>
      <c r="Q73" s="32"/>
      <c r="R73" s="50" t="s">
        <v>406</v>
      </c>
      <c r="S73" s="39"/>
      <c r="T73" s="45"/>
      <c r="U73" s="32"/>
      <c r="V73" s="32"/>
      <c r="W73" s="32"/>
      <c r="X73" s="47" t="s">
        <v>418</v>
      </c>
    </row>
    <row r="74" spans="1:24" ht="52.5" x14ac:dyDescent="0.25">
      <c r="A74" s="32"/>
      <c r="B74" s="46" t="s">
        <v>100</v>
      </c>
      <c r="C74" s="33"/>
      <c r="D74" s="47" t="s">
        <v>169</v>
      </c>
      <c r="E74" s="33"/>
      <c r="F74" s="33"/>
      <c r="G74" s="47" t="s">
        <v>317</v>
      </c>
      <c r="H74" s="47" t="s">
        <v>237</v>
      </c>
      <c r="I74" s="47" t="s">
        <v>224</v>
      </c>
      <c r="J74" s="34"/>
      <c r="K74" s="31"/>
      <c r="L74" s="32"/>
      <c r="M74" s="31"/>
      <c r="N74" s="31"/>
      <c r="O74" s="38"/>
      <c r="P74" s="44"/>
      <c r="Q74" s="32"/>
      <c r="R74" s="50" t="s">
        <v>406</v>
      </c>
      <c r="S74" s="32"/>
      <c r="T74" s="45"/>
      <c r="U74" s="32"/>
      <c r="V74" s="32"/>
      <c r="W74" s="32"/>
      <c r="X74" s="47" t="s">
        <v>419</v>
      </c>
    </row>
    <row r="75" spans="1:24" ht="45" x14ac:dyDescent="0.25">
      <c r="A75" s="32"/>
      <c r="B75" s="46" t="s">
        <v>85</v>
      </c>
      <c r="C75" s="33"/>
      <c r="D75" s="47" t="s">
        <v>170</v>
      </c>
      <c r="E75" s="33"/>
      <c r="F75" s="33"/>
      <c r="G75" s="47" t="s">
        <v>318</v>
      </c>
      <c r="H75" s="47" t="s">
        <v>242</v>
      </c>
      <c r="I75" s="47" t="s">
        <v>243</v>
      </c>
      <c r="J75" s="34"/>
      <c r="K75" s="31"/>
      <c r="L75" s="32"/>
      <c r="M75" s="31"/>
      <c r="N75" s="31"/>
      <c r="O75" s="38"/>
      <c r="P75" s="44"/>
      <c r="Q75" s="32"/>
      <c r="R75" s="49"/>
      <c r="S75" s="32"/>
      <c r="T75" s="45"/>
      <c r="U75" s="32"/>
      <c r="V75" s="32"/>
      <c r="W75" s="32"/>
      <c r="X75" s="48"/>
    </row>
    <row r="76" spans="1:24" ht="63" x14ac:dyDescent="0.25">
      <c r="A76" s="32"/>
      <c r="B76" s="46" t="s">
        <v>85</v>
      </c>
      <c r="C76" s="33"/>
      <c r="D76" s="47" t="s">
        <v>171</v>
      </c>
      <c r="E76" s="33"/>
      <c r="F76" s="33"/>
      <c r="G76" s="47" t="s">
        <v>319</v>
      </c>
      <c r="H76" s="47" t="s">
        <v>231</v>
      </c>
      <c r="I76" s="47" t="s">
        <v>232</v>
      </c>
      <c r="J76" s="34"/>
      <c r="K76" s="31"/>
      <c r="L76" s="33"/>
      <c r="M76" s="31"/>
      <c r="N76" s="31"/>
      <c r="O76" s="43"/>
      <c r="P76" s="36"/>
      <c r="Q76" s="33"/>
      <c r="R76" s="50" t="s">
        <v>406</v>
      </c>
      <c r="S76" s="33"/>
      <c r="T76" s="42"/>
      <c r="U76" s="33"/>
      <c r="V76" s="33"/>
      <c r="W76" s="33"/>
      <c r="X76" s="47" t="s">
        <v>418</v>
      </c>
    </row>
    <row r="77" spans="1:24" ht="45" x14ac:dyDescent="0.25">
      <c r="A77" s="32"/>
      <c r="B77" s="46" t="s">
        <v>85</v>
      </c>
      <c r="C77" s="33"/>
      <c r="D77" s="47" t="s">
        <v>162</v>
      </c>
      <c r="E77" s="33"/>
      <c r="F77" s="33"/>
      <c r="G77" s="47" t="s">
        <v>309</v>
      </c>
      <c r="H77" s="47" t="s">
        <v>228</v>
      </c>
      <c r="I77" s="47" t="s">
        <v>229</v>
      </c>
      <c r="J77" s="34"/>
      <c r="K77" s="31"/>
      <c r="L77" s="33"/>
      <c r="M77" s="31"/>
      <c r="N77" s="31"/>
      <c r="O77" s="37"/>
      <c r="P77" s="36"/>
      <c r="Q77" s="33"/>
      <c r="R77" s="50" t="s">
        <v>406</v>
      </c>
      <c r="S77" s="33"/>
      <c r="T77" s="42"/>
      <c r="U77" s="33"/>
      <c r="V77" s="33"/>
      <c r="W77" s="33"/>
      <c r="X77" s="47" t="s">
        <v>418</v>
      </c>
    </row>
    <row r="78" spans="1:24" ht="52.5" x14ac:dyDescent="0.25">
      <c r="A78" s="32"/>
      <c r="B78" s="46" t="s">
        <v>85</v>
      </c>
      <c r="C78" s="33"/>
      <c r="D78" s="47" t="s">
        <v>172</v>
      </c>
      <c r="E78" s="33"/>
      <c r="F78" s="33"/>
      <c r="G78" s="47" t="s">
        <v>320</v>
      </c>
      <c r="H78" s="47" t="s">
        <v>237</v>
      </c>
      <c r="I78" s="47" t="s">
        <v>224</v>
      </c>
      <c r="J78" s="34"/>
      <c r="K78" s="31"/>
      <c r="L78" s="33"/>
      <c r="M78" s="31"/>
      <c r="N78" s="31"/>
      <c r="O78" s="37"/>
      <c r="P78" s="36"/>
      <c r="Q78" s="33"/>
      <c r="R78" s="50" t="s">
        <v>406</v>
      </c>
      <c r="S78" s="33"/>
      <c r="T78" s="42"/>
      <c r="U78" s="33"/>
      <c r="V78" s="33"/>
      <c r="W78" s="33"/>
      <c r="X78" s="47" t="s">
        <v>418</v>
      </c>
    </row>
    <row r="79" spans="1:24" ht="52.5" x14ac:dyDescent="0.25">
      <c r="A79" s="32"/>
      <c r="B79" s="46" t="s">
        <v>85</v>
      </c>
      <c r="C79" s="33"/>
      <c r="D79" s="47" t="s">
        <v>173</v>
      </c>
      <c r="E79" s="33"/>
      <c r="F79" s="33"/>
      <c r="G79" s="47" t="s">
        <v>321</v>
      </c>
      <c r="H79" s="47" t="s">
        <v>223</v>
      </c>
      <c r="I79" s="47" t="s">
        <v>224</v>
      </c>
      <c r="J79" s="34"/>
      <c r="K79" s="2"/>
      <c r="L79" s="33"/>
      <c r="M79" s="31"/>
      <c r="N79" s="31"/>
      <c r="O79" s="43"/>
      <c r="P79" s="36"/>
      <c r="Q79" s="33"/>
      <c r="R79" s="50" t="s">
        <v>406</v>
      </c>
      <c r="S79" s="33"/>
      <c r="T79" s="42"/>
      <c r="U79" s="33"/>
      <c r="V79" s="33"/>
      <c r="W79" s="33"/>
      <c r="X79" s="47" t="s">
        <v>418</v>
      </c>
    </row>
    <row r="80" spans="1:24" ht="52.5" x14ac:dyDescent="0.25">
      <c r="A80" s="32"/>
      <c r="B80" s="46" t="s">
        <v>85</v>
      </c>
      <c r="C80" s="33"/>
      <c r="D80" s="47" t="s">
        <v>174</v>
      </c>
      <c r="E80" s="33"/>
      <c r="F80" s="33"/>
      <c r="G80" s="47" t="s">
        <v>322</v>
      </c>
      <c r="H80" s="47" t="s">
        <v>237</v>
      </c>
      <c r="I80" s="47" t="s">
        <v>224</v>
      </c>
      <c r="J80" s="34"/>
      <c r="K80" s="2"/>
      <c r="L80" s="33"/>
      <c r="M80" s="31"/>
      <c r="N80" s="31"/>
      <c r="O80" s="38"/>
      <c r="P80" s="36"/>
      <c r="Q80" s="33"/>
      <c r="R80" s="50" t="s">
        <v>406</v>
      </c>
      <c r="S80" s="33"/>
      <c r="T80" s="42"/>
      <c r="U80" s="33"/>
      <c r="V80" s="33"/>
      <c r="W80" s="33"/>
      <c r="X80" s="47" t="s">
        <v>418</v>
      </c>
    </row>
    <row r="81" spans="1:24" ht="52.5" x14ac:dyDescent="0.25">
      <c r="A81" s="32"/>
      <c r="B81" s="46" t="s">
        <v>99</v>
      </c>
      <c r="C81" s="33"/>
      <c r="D81" s="47" t="s">
        <v>175</v>
      </c>
      <c r="E81" s="33"/>
      <c r="F81" s="33"/>
      <c r="G81" s="47" t="s">
        <v>323</v>
      </c>
      <c r="H81" s="47" t="s">
        <v>237</v>
      </c>
      <c r="I81" s="47" t="s">
        <v>224</v>
      </c>
      <c r="J81" s="34"/>
      <c r="K81" s="2"/>
      <c r="L81" s="33"/>
      <c r="M81" s="31"/>
      <c r="N81" s="31"/>
      <c r="O81" s="43"/>
      <c r="P81" s="36"/>
      <c r="Q81" s="33"/>
      <c r="R81" s="50" t="s">
        <v>406</v>
      </c>
      <c r="S81" s="33"/>
      <c r="T81" s="42"/>
      <c r="U81" s="33"/>
      <c r="V81" s="33"/>
      <c r="W81" s="33"/>
      <c r="X81" s="47" t="s">
        <v>418</v>
      </c>
    </row>
    <row r="82" spans="1:24" ht="45" x14ac:dyDescent="0.25">
      <c r="A82" s="32"/>
      <c r="B82" s="46" t="s">
        <v>85</v>
      </c>
      <c r="C82" s="33"/>
      <c r="D82" s="47" t="s">
        <v>156</v>
      </c>
      <c r="E82" s="33"/>
      <c r="F82" s="33"/>
      <c r="G82" s="47" t="s">
        <v>324</v>
      </c>
      <c r="H82" s="47" t="s">
        <v>242</v>
      </c>
      <c r="I82" s="47" t="s">
        <v>243</v>
      </c>
      <c r="J82" s="34"/>
      <c r="K82" s="2"/>
      <c r="L82" s="33"/>
      <c r="M82" s="31"/>
      <c r="N82" s="31"/>
      <c r="O82" s="43"/>
      <c r="P82" s="36"/>
      <c r="Q82" s="33"/>
      <c r="R82" s="49"/>
      <c r="S82" s="33"/>
      <c r="T82" s="42"/>
      <c r="U82" s="33"/>
      <c r="V82" s="33"/>
      <c r="W82" s="33"/>
      <c r="X82" s="48"/>
    </row>
    <row r="83" spans="1:24" ht="52.5" x14ac:dyDescent="0.25">
      <c r="A83" s="32"/>
      <c r="B83" s="46" t="s">
        <v>85</v>
      </c>
      <c r="C83" s="33"/>
      <c r="D83" s="47" t="s">
        <v>176</v>
      </c>
      <c r="E83" s="33"/>
      <c r="F83" s="33"/>
      <c r="G83" s="47" t="s">
        <v>325</v>
      </c>
      <c r="H83" s="47" t="s">
        <v>237</v>
      </c>
      <c r="I83" s="47" t="s">
        <v>224</v>
      </c>
      <c r="J83" s="34"/>
      <c r="K83" s="2"/>
      <c r="L83" s="33"/>
      <c r="M83" s="31"/>
      <c r="N83" s="31"/>
      <c r="O83" s="38"/>
      <c r="P83" s="36"/>
      <c r="Q83" s="33"/>
      <c r="R83" s="50" t="s">
        <v>406</v>
      </c>
      <c r="S83" s="33"/>
      <c r="T83" s="42"/>
      <c r="U83" s="33"/>
      <c r="V83" s="33"/>
      <c r="W83" s="42"/>
      <c r="X83" s="47" t="s">
        <v>418</v>
      </c>
    </row>
    <row r="84" spans="1:24" ht="52.5" x14ac:dyDescent="0.25">
      <c r="A84" s="32"/>
      <c r="B84" s="46" t="s">
        <v>85</v>
      </c>
      <c r="C84" s="33"/>
      <c r="D84" s="47" t="s">
        <v>173</v>
      </c>
      <c r="E84" s="33"/>
      <c r="F84" s="33"/>
      <c r="G84" s="47" t="s">
        <v>326</v>
      </c>
      <c r="H84" s="47" t="s">
        <v>223</v>
      </c>
      <c r="I84" s="47" t="s">
        <v>224</v>
      </c>
      <c r="J84" s="34"/>
      <c r="K84" s="2"/>
      <c r="L84" s="33"/>
      <c r="M84" s="31"/>
      <c r="N84" s="31"/>
      <c r="O84" s="43"/>
      <c r="P84" s="36"/>
      <c r="Q84" s="33"/>
      <c r="R84" s="50" t="s">
        <v>406</v>
      </c>
      <c r="S84" s="33"/>
      <c r="T84" s="42"/>
      <c r="U84" s="33"/>
      <c r="V84" s="33"/>
      <c r="W84" s="33"/>
      <c r="X84" s="47" t="s">
        <v>420</v>
      </c>
    </row>
    <row r="85" spans="1:24" ht="45" x14ac:dyDescent="0.25">
      <c r="A85" s="32"/>
      <c r="B85" s="46" t="s">
        <v>85</v>
      </c>
      <c r="C85" s="33"/>
      <c r="D85" s="47" t="s">
        <v>177</v>
      </c>
      <c r="E85" s="33"/>
      <c r="F85" s="33"/>
      <c r="G85" s="47" t="s">
        <v>327</v>
      </c>
      <c r="H85" s="47" t="s">
        <v>242</v>
      </c>
      <c r="I85" s="47" t="s">
        <v>259</v>
      </c>
      <c r="J85" s="34"/>
      <c r="K85" s="2"/>
      <c r="L85" s="33"/>
      <c r="M85" s="31"/>
      <c r="N85" s="31"/>
      <c r="O85" s="43"/>
      <c r="P85" s="36"/>
      <c r="Q85" s="33"/>
      <c r="R85" s="49"/>
      <c r="S85" s="33"/>
      <c r="T85" s="42"/>
      <c r="U85" s="33"/>
      <c r="V85" s="33"/>
      <c r="W85" s="42"/>
      <c r="X85" s="47" t="s">
        <v>421</v>
      </c>
    </row>
    <row r="86" spans="1:24" ht="52.5" x14ac:dyDescent="0.25">
      <c r="A86" s="32"/>
      <c r="B86" s="46" t="s">
        <v>85</v>
      </c>
      <c r="C86" s="33"/>
      <c r="D86" s="47" t="s">
        <v>178</v>
      </c>
      <c r="E86" s="33"/>
      <c r="F86" s="33"/>
      <c r="G86" s="47" t="s">
        <v>328</v>
      </c>
      <c r="H86" s="47" t="s">
        <v>298</v>
      </c>
      <c r="I86" s="47" t="s">
        <v>235</v>
      </c>
      <c r="J86" s="34"/>
      <c r="K86" s="2"/>
      <c r="L86" s="33"/>
      <c r="M86" s="31"/>
      <c r="N86" s="31"/>
      <c r="O86" s="43"/>
      <c r="P86" s="36"/>
      <c r="Q86" s="33"/>
      <c r="R86" s="50" t="s">
        <v>406</v>
      </c>
      <c r="S86" s="33"/>
      <c r="T86" s="42"/>
      <c r="U86" s="33"/>
      <c r="V86" s="33"/>
      <c r="W86" s="33"/>
      <c r="X86" s="47" t="s">
        <v>420</v>
      </c>
    </row>
    <row r="87" spans="1:24" ht="52.5" x14ac:dyDescent="0.25">
      <c r="A87" s="32"/>
      <c r="B87" s="46" t="s">
        <v>85</v>
      </c>
      <c r="C87" s="33"/>
      <c r="D87" s="47" t="s">
        <v>179</v>
      </c>
      <c r="E87" s="33"/>
      <c r="F87" s="33"/>
      <c r="G87" s="47" t="s">
        <v>329</v>
      </c>
      <c r="H87" s="47" t="s">
        <v>223</v>
      </c>
      <c r="I87" s="47" t="s">
        <v>224</v>
      </c>
      <c r="J87" s="34"/>
      <c r="K87" s="2"/>
      <c r="L87" s="33"/>
      <c r="M87" s="31"/>
      <c r="N87" s="31"/>
      <c r="O87" s="38"/>
      <c r="P87" s="36"/>
      <c r="Q87" s="33"/>
      <c r="R87" s="50" t="s">
        <v>406</v>
      </c>
      <c r="S87" s="33"/>
      <c r="T87" s="42"/>
      <c r="U87" s="33"/>
      <c r="V87" s="33"/>
      <c r="W87" s="42"/>
      <c r="X87" s="47" t="s">
        <v>420</v>
      </c>
    </row>
    <row r="88" spans="1:24" ht="45" x14ac:dyDescent="0.25">
      <c r="A88" s="32"/>
      <c r="B88" s="46" t="s">
        <v>85</v>
      </c>
      <c r="C88" s="33"/>
      <c r="D88" s="47" t="s">
        <v>180</v>
      </c>
      <c r="E88" s="33"/>
      <c r="F88" s="33"/>
      <c r="G88" s="47" t="s">
        <v>330</v>
      </c>
      <c r="H88" s="47" t="s">
        <v>242</v>
      </c>
      <c r="I88" s="47" t="s">
        <v>243</v>
      </c>
      <c r="J88" s="34"/>
      <c r="K88" s="2"/>
      <c r="L88" s="33"/>
      <c r="M88" s="31"/>
      <c r="N88" s="31"/>
      <c r="O88" s="38"/>
      <c r="P88" s="44"/>
      <c r="Q88" s="32"/>
      <c r="R88" s="49"/>
      <c r="S88" s="32"/>
      <c r="T88" s="45"/>
      <c r="U88" s="32"/>
      <c r="V88" s="32"/>
      <c r="W88" s="32"/>
      <c r="X88" s="48"/>
    </row>
    <row r="89" spans="1:24" ht="52.5" x14ac:dyDescent="0.25">
      <c r="A89" s="32"/>
      <c r="B89" s="46" t="s">
        <v>85</v>
      </c>
      <c r="C89" s="33"/>
      <c r="D89" s="47" t="s">
        <v>181</v>
      </c>
      <c r="E89" s="33"/>
      <c r="F89" s="33"/>
      <c r="G89" s="47" t="s">
        <v>331</v>
      </c>
      <c r="H89" s="47" t="s">
        <v>332</v>
      </c>
      <c r="I89" s="47" t="s">
        <v>224</v>
      </c>
      <c r="J89" s="34"/>
      <c r="K89" s="2"/>
      <c r="L89" s="33"/>
      <c r="M89" s="31"/>
      <c r="N89" s="31"/>
      <c r="O89" s="38"/>
      <c r="P89" s="44"/>
      <c r="Q89" s="32"/>
      <c r="R89" s="50" t="s">
        <v>406</v>
      </c>
      <c r="S89" s="32"/>
      <c r="T89" s="44"/>
      <c r="U89" s="32"/>
      <c r="V89" s="32"/>
      <c r="W89" s="44"/>
      <c r="X89" s="47" t="s">
        <v>420</v>
      </c>
    </row>
    <row r="90" spans="1:24" ht="52.5" x14ac:dyDescent="0.25">
      <c r="A90" s="32"/>
      <c r="B90" s="46" t="s">
        <v>85</v>
      </c>
      <c r="C90" s="33"/>
      <c r="D90" s="47" t="s">
        <v>131</v>
      </c>
      <c r="E90" s="33"/>
      <c r="F90" s="33"/>
      <c r="G90" s="47" t="s">
        <v>333</v>
      </c>
      <c r="H90" s="47" t="s">
        <v>237</v>
      </c>
      <c r="I90" s="47" t="s">
        <v>224</v>
      </c>
      <c r="J90" s="34"/>
      <c r="K90" s="2"/>
      <c r="L90" s="33"/>
      <c r="M90" s="31"/>
      <c r="N90" s="31"/>
      <c r="O90" s="38"/>
      <c r="P90" s="44"/>
      <c r="Q90" s="32"/>
      <c r="R90" s="50" t="s">
        <v>406</v>
      </c>
      <c r="S90" s="32"/>
      <c r="T90" s="44"/>
      <c r="U90" s="32"/>
      <c r="V90" s="32"/>
      <c r="W90" s="44"/>
      <c r="X90" s="47" t="s">
        <v>420</v>
      </c>
    </row>
    <row r="91" spans="1:24" ht="45" x14ac:dyDescent="0.25">
      <c r="A91" s="32"/>
      <c r="B91" s="46" t="s">
        <v>85</v>
      </c>
      <c r="C91" s="33"/>
      <c r="D91" s="47" t="s">
        <v>182</v>
      </c>
      <c r="E91" s="33"/>
      <c r="F91" s="33"/>
      <c r="G91" s="47" t="s">
        <v>334</v>
      </c>
      <c r="H91" s="47" t="s">
        <v>231</v>
      </c>
      <c r="I91" s="47" t="s">
        <v>232</v>
      </c>
      <c r="J91" s="34"/>
      <c r="K91" s="2"/>
      <c r="L91" s="33"/>
      <c r="M91" s="31"/>
      <c r="N91" s="31"/>
      <c r="O91" s="38"/>
      <c r="P91" s="44"/>
      <c r="Q91" s="32"/>
      <c r="R91" s="50" t="s">
        <v>406</v>
      </c>
      <c r="S91" s="32"/>
      <c r="T91" s="44"/>
      <c r="U91" s="32"/>
      <c r="V91" s="32"/>
      <c r="W91" s="44"/>
      <c r="X91" s="47" t="s">
        <v>422</v>
      </c>
    </row>
    <row r="92" spans="1:24" ht="45" x14ac:dyDescent="0.25">
      <c r="A92" s="32"/>
      <c r="B92" s="46" t="s">
        <v>85</v>
      </c>
      <c r="C92" s="33"/>
      <c r="D92" s="47" t="s">
        <v>170</v>
      </c>
      <c r="E92" s="33"/>
      <c r="F92" s="33"/>
      <c r="G92" s="47" t="s">
        <v>335</v>
      </c>
      <c r="H92" s="47" t="s">
        <v>242</v>
      </c>
      <c r="I92" s="47" t="s">
        <v>243</v>
      </c>
      <c r="J92" s="34"/>
      <c r="K92" s="2"/>
      <c r="L92" s="33"/>
      <c r="M92" s="31"/>
      <c r="N92" s="31"/>
      <c r="O92" s="38"/>
      <c r="P92" s="44"/>
      <c r="Q92" s="32"/>
      <c r="R92" s="49"/>
      <c r="S92" s="38"/>
      <c r="T92" s="45"/>
      <c r="U92" s="32"/>
      <c r="V92" s="32"/>
      <c r="W92" s="32"/>
      <c r="X92" s="48"/>
    </row>
    <row r="93" spans="1:24" ht="45" x14ac:dyDescent="0.25">
      <c r="A93" s="32"/>
      <c r="B93" s="46" t="s">
        <v>85</v>
      </c>
      <c r="C93" s="33"/>
      <c r="D93" s="47" t="s">
        <v>183</v>
      </c>
      <c r="E93" s="33"/>
      <c r="F93" s="33"/>
      <c r="G93" s="47" t="s">
        <v>336</v>
      </c>
      <c r="H93" s="47" t="s">
        <v>242</v>
      </c>
      <c r="I93" s="47" t="s">
        <v>243</v>
      </c>
      <c r="J93" s="34"/>
      <c r="K93" s="2"/>
      <c r="L93" s="33"/>
      <c r="M93" s="31"/>
      <c r="N93" s="31"/>
      <c r="O93" s="38"/>
      <c r="P93" s="44"/>
      <c r="Q93" s="32"/>
      <c r="R93" s="49"/>
      <c r="S93" s="32"/>
      <c r="T93" s="45"/>
      <c r="U93" s="32"/>
      <c r="V93" s="32"/>
      <c r="W93" s="32"/>
      <c r="X93" s="48"/>
    </row>
    <row r="94" spans="1:24" ht="45" x14ac:dyDescent="0.25">
      <c r="A94" s="32"/>
      <c r="B94" s="46" t="s">
        <v>85</v>
      </c>
      <c r="C94" s="33"/>
      <c r="D94" s="47" t="s">
        <v>184</v>
      </c>
      <c r="E94" s="33"/>
      <c r="F94" s="33"/>
      <c r="G94" s="47" t="s">
        <v>337</v>
      </c>
      <c r="H94" s="47" t="s">
        <v>262</v>
      </c>
      <c r="I94" s="47" t="s">
        <v>232</v>
      </c>
      <c r="J94" s="34"/>
      <c r="K94" s="2"/>
      <c r="L94" s="33"/>
      <c r="M94" s="31"/>
      <c r="N94" s="31"/>
      <c r="O94" s="38"/>
      <c r="P94" s="44"/>
      <c r="Q94" s="32"/>
      <c r="R94" s="50" t="s">
        <v>406</v>
      </c>
      <c r="S94" s="32"/>
      <c r="T94" s="45"/>
      <c r="U94" s="32"/>
      <c r="V94" s="32"/>
      <c r="W94" s="32"/>
      <c r="X94" s="47" t="s">
        <v>422</v>
      </c>
    </row>
    <row r="95" spans="1:24" ht="45" x14ac:dyDescent="0.25">
      <c r="A95" s="32"/>
      <c r="B95" s="46" t="s">
        <v>85</v>
      </c>
      <c r="C95" s="33"/>
      <c r="D95" s="47" t="s">
        <v>185</v>
      </c>
      <c r="E95" s="33"/>
      <c r="F95" s="33"/>
      <c r="G95" s="47" t="s">
        <v>338</v>
      </c>
      <c r="H95" s="47" t="s">
        <v>298</v>
      </c>
      <c r="I95" s="47" t="s">
        <v>235</v>
      </c>
      <c r="J95" s="34"/>
      <c r="K95" s="2"/>
      <c r="L95" s="33"/>
      <c r="M95" s="31"/>
      <c r="N95" s="31"/>
      <c r="O95" s="38"/>
      <c r="P95" s="44"/>
      <c r="Q95" s="32"/>
      <c r="R95" s="50" t="s">
        <v>406</v>
      </c>
      <c r="S95" s="32"/>
      <c r="T95" s="45"/>
      <c r="U95" s="32"/>
      <c r="V95" s="32"/>
      <c r="W95" s="32"/>
      <c r="X95" s="47" t="s">
        <v>422</v>
      </c>
    </row>
    <row r="96" spans="1:24" ht="45" x14ac:dyDescent="0.25">
      <c r="A96" s="32"/>
      <c r="B96" s="46" t="s">
        <v>85</v>
      </c>
      <c r="C96" s="33"/>
      <c r="D96" s="47" t="s">
        <v>186</v>
      </c>
      <c r="E96" s="33"/>
      <c r="F96" s="33"/>
      <c r="G96" s="47" t="s">
        <v>339</v>
      </c>
      <c r="H96" s="47" t="s">
        <v>340</v>
      </c>
      <c r="I96" s="47" t="s">
        <v>252</v>
      </c>
      <c r="J96" s="34"/>
      <c r="K96" s="2"/>
      <c r="L96" s="33"/>
      <c r="M96" s="31"/>
      <c r="N96" s="31"/>
      <c r="O96" s="38"/>
      <c r="P96" s="44"/>
      <c r="Q96" s="32"/>
      <c r="R96" s="50" t="s">
        <v>407</v>
      </c>
      <c r="S96" s="32"/>
      <c r="T96" s="45"/>
      <c r="U96" s="32"/>
      <c r="V96" s="32"/>
      <c r="W96" s="32"/>
      <c r="X96" s="47" t="s">
        <v>422</v>
      </c>
    </row>
    <row r="97" spans="1:24" ht="52.5" x14ac:dyDescent="0.25">
      <c r="A97" s="32"/>
      <c r="B97" s="46" t="s">
        <v>85</v>
      </c>
      <c r="C97" s="33"/>
      <c r="D97" s="47" t="s">
        <v>179</v>
      </c>
      <c r="E97" s="33"/>
      <c r="F97" s="33"/>
      <c r="G97" s="47" t="s">
        <v>329</v>
      </c>
      <c r="H97" s="47" t="s">
        <v>223</v>
      </c>
      <c r="I97" s="47" t="s">
        <v>224</v>
      </c>
      <c r="J97" s="34"/>
      <c r="K97" s="2"/>
      <c r="L97" s="33"/>
      <c r="M97" s="31"/>
      <c r="N97" s="31"/>
      <c r="O97" s="38"/>
      <c r="P97" s="44"/>
      <c r="Q97" s="32"/>
      <c r="R97" s="50" t="s">
        <v>406</v>
      </c>
      <c r="S97" s="32"/>
      <c r="T97" s="45"/>
      <c r="U97" s="32"/>
      <c r="V97" s="32"/>
      <c r="W97" s="32"/>
      <c r="X97" s="47" t="s">
        <v>420</v>
      </c>
    </row>
    <row r="98" spans="1:24" ht="45" x14ac:dyDescent="0.25">
      <c r="A98" s="32"/>
      <c r="B98" s="46" t="s">
        <v>85</v>
      </c>
      <c r="C98" s="33"/>
      <c r="D98" s="47" t="s">
        <v>187</v>
      </c>
      <c r="E98" s="33"/>
      <c r="F98" s="33"/>
      <c r="G98" s="47" t="s">
        <v>341</v>
      </c>
      <c r="H98" s="47" t="s">
        <v>242</v>
      </c>
      <c r="I98" s="47" t="s">
        <v>243</v>
      </c>
      <c r="J98" s="34"/>
      <c r="K98" s="2"/>
      <c r="L98" s="33"/>
      <c r="M98" s="31"/>
      <c r="N98" s="31"/>
      <c r="O98" s="38"/>
      <c r="P98" s="44"/>
      <c r="Q98" s="32"/>
      <c r="R98" s="49"/>
      <c r="S98" s="32"/>
      <c r="T98" s="45"/>
      <c r="U98" s="32"/>
      <c r="V98" s="32"/>
      <c r="W98" s="32"/>
      <c r="X98" s="48"/>
    </row>
    <row r="99" spans="1:24" ht="45" x14ac:dyDescent="0.25">
      <c r="A99" s="32"/>
      <c r="B99" s="46" t="s">
        <v>85</v>
      </c>
      <c r="C99" s="33"/>
      <c r="D99" s="47" t="s">
        <v>188</v>
      </c>
      <c r="E99" s="33"/>
      <c r="F99" s="33"/>
      <c r="G99" s="47" t="s">
        <v>342</v>
      </c>
      <c r="H99" s="47" t="s">
        <v>242</v>
      </c>
      <c r="I99" s="47" t="s">
        <v>243</v>
      </c>
      <c r="J99" s="34"/>
      <c r="K99" s="2"/>
      <c r="L99" s="33"/>
      <c r="M99" s="31"/>
      <c r="N99" s="31"/>
      <c r="O99" s="38"/>
      <c r="P99" s="44"/>
      <c r="Q99" s="32"/>
      <c r="R99" s="49"/>
      <c r="S99" s="32"/>
      <c r="T99" s="45"/>
      <c r="U99" s="32"/>
      <c r="V99" s="32"/>
      <c r="W99" s="32"/>
      <c r="X99" s="48"/>
    </row>
    <row r="100" spans="1:24" ht="52.5" x14ac:dyDescent="0.25">
      <c r="A100" s="32"/>
      <c r="B100" s="46" t="s">
        <v>85</v>
      </c>
      <c r="C100" s="33"/>
      <c r="D100" s="47" t="s">
        <v>181</v>
      </c>
      <c r="E100" s="33"/>
      <c r="F100" s="33"/>
      <c r="G100" s="47" t="s">
        <v>343</v>
      </c>
      <c r="H100" s="47" t="s">
        <v>262</v>
      </c>
      <c r="I100" s="47" t="s">
        <v>232</v>
      </c>
      <c r="J100" s="34"/>
      <c r="K100" s="2"/>
      <c r="L100" s="33"/>
      <c r="M100" s="31"/>
      <c r="N100" s="31"/>
      <c r="O100" s="38"/>
      <c r="P100" s="44"/>
      <c r="Q100" s="32"/>
      <c r="R100" s="50" t="s">
        <v>406</v>
      </c>
      <c r="S100" s="32"/>
      <c r="T100" s="45"/>
      <c r="U100" s="32"/>
      <c r="V100" s="32"/>
      <c r="W100" s="32"/>
      <c r="X100" s="47" t="s">
        <v>423</v>
      </c>
    </row>
    <row r="101" spans="1:24" ht="42" x14ac:dyDescent="0.25">
      <c r="A101" s="32"/>
      <c r="B101" s="46" t="s">
        <v>99</v>
      </c>
      <c r="C101" s="33"/>
      <c r="D101" s="47" t="s">
        <v>189</v>
      </c>
      <c r="E101" s="33"/>
      <c r="F101" s="33"/>
      <c r="G101" s="47" t="s">
        <v>344</v>
      </c>
      <c r="H101" s="47" t="s">
        <v>242</v>
      </c>
      <c r="I101" s="47" t="s">
        <v>243</v>
      </c>
      <c r="J101" s="34"/>
      <c r="K101" s="2"/>
      <c r="L101" s="33"/>
      <c r="M101" s="31"/>
      <c r="N101" s="31"/>
      <c r="O101" s="38"/>
      <c r="P101" s="44"/>
      <c r="Q101" s="32"/>
      <c r="R101" s="49"/>
      <c r="S101" s="32"/>
      <c r="T101" s="45"/>
      <c r="U101" s="32"/>
      <c r="V101" s="32"/>
      <c r="W101" s="32"/>
      <c r="X101" s="48"/>
    </row>
    <row r="102" spans="1:24" ht="115.5" x14ac:dyDescent="0.25">
      <c r="A102" s="32"/>
      <c r="B102" s="46" t="s">
        <v>99</v>
      </c>
      <c r="C102" s="33"/>
      <c r="D102" s="47" t="s">
        <v>190</v>
      </c>
      <c r="E102" s="33"/>
      <c r="F102" s="33"/>
      <c r="G102" s="47" t="s">
        <v>345</v>
      </c>
      <c r="H102" s="47" t="s">
        <v>237</v>
      </c>
      <c r="I102" s="47" t="s">
        <v>224</v>
      </c>
      <c r="J102" s="34"/>
      <c r="K102" s="2"/>
      <c r="L102" s="33"/>
      <c r="M102" s="31"/>
      <c r="N102" s="31"/>
      <c r="O102" s="38"/>
      <c r="P102" s="44"/>
      <c r="Q102" s="32"/>
      <c r="R102" s="50" t="s">
        <v>407</v>
      </c>
      <c r="S102" s="32"/>
      <c r="T102" s="45"/>
      <c r="U102" s="32"/>
      <c r="V102" s="32"/>
      <c r="W102" s="32"/>
      <c r="X102" s="47" t="s">
        <v>421</v>
      </c>
    </row>
    <row r="103" spans="1:24" ht="52.5" x14ac:dyDescent="0.25">
      <c r="A103" s="32"/>
      <c r="B103" s="46" t="s">
        <v>100</v>
      </c>
      <c r="C103" s="33"/>
      <c r="D103" s="47" t="s">
        <v>191</v>
      </c>
      <c r="E103" s="33"/>
      <c r="F103" s="33"/>
      <c r="G103" s="47" t="s">
        <v>346</v>
      </c>
      <c r="H103" s="47" t="s">
        <v>242</v>
      </c>
      <c r="I103" s="47" t="s">
        <v>224</v>
      </c>
      <c r="J103" s="34"/>
      <c r="K103" s="2"/>
      <c r="L103" s="33"/>
      <c r="M103" s="31"/>
      <c r="N103" s="31"/>
      <c r="O103" s="38"/>
      <c r="P103" s="44"/>
      <c r="Q103" s="32"/>
      <c r="R103" s="49"/>
      <c r="S103" s="32"/>
      <c r="T103" s="45"/>
      <c r="U103" s="45"/>
      <c r="V103" s="45"/>
      <c r="W103" s="45"/>
      <c r="X103" s="47" t="s">
        <v>421</v>
      </c>
    </row>
    <row r="104" spans="1:24" ht="52.5" x14ac:dyDescent="0.25">
      <c r="A104" s="32"/>
      <c r="B104" s="46" t="s">
        <v>100</v>
      </c>
      <c r="C104" s="33"/>
      <c r="D104" s="47" t="s">
        <v>192</v>
      </c>
      <c r="E104" s="33"/>
      <c r="F104" s="33"/>
      <c r="G104" s="47" t="s">
        <v>346</v>
      </c>
      <c r="H104" s="47" t="s">
        <v>242</v>
      </c>
      <c r="I104" s="47" t="s">
        <v>224</v>
      </c>
      <c r="J104" s="34"/>
      <c r="K104" s="2"/>
      <c r="L104" s="32"/>
      <c r="M104" s="31"/>
      <c r="N104" s="31"/>
      <c r="O104" s="38"/>
      <c r="P104" s="44"/>
      <c r="Q104" s="32"/>
      <c r="R104" s="49"/>
      <c r="S104" s="33"/>
      <c r="T104" s="44"/>
      <c r="U104" s="32"/>
      <c r="V104" s="32"/>
      <c r="W104" s="32"/>
      <c r="X104" s="47" t="s">
        <v>421</v>
      </c>
    </row>
    <row r="105" spans="1:24" ht="45" x14ac:dyDescent="0.25">
      <c r="A105" s="32"/>
      <c r="B105" s="46" t="s">
        <v>85</v>
      </c>
      <c r="C105" s="33"/>
      <c r="D105" s="47" t="s">
        <v>193</v>
      </c>
      <c r="E105" s="33"/>
      <c r="F105" s="33"/>
      <c r="G105" s="47" t="s">
        <v>347</v>
      </c>
      <c r="H105" s="47" t="s">
        <v>242</v>
      </c>
      <c r="I105" s="47" t="s">
        <v>259</v>
      </c>
      <c r="J105" s="34"/>
      <c r="K105" s="2"/>
      <c r="L105" s="33"/>
      <c r="M105" s="31"/>
      <c r="N105" s="31"/>
      <c r="O105" s="38"/>
      <c r="P105" s="44"/>
      <c r="Q105" s="32"/>
      <c r="R105" s="49"/>
      <c r="S105" s="32"/>
      <c r="T105" s="45"/>
      <c r="U105" s="45"/>
      <c r="V105" s="32"/>
      <c r="W105" s="32"/>
      <c r="X105" s="47" t="s">
        <v>421</v>
      </c>
    </row>
    <row r="106" spans="1:24" ht="52.5" x14ac:dyDescent="0.25">
      <c r="A106" s="32"/>
      <c r="B106" s="46" t="s">
        <v>85</v>
      </c>
      <c r="C106" s="33"/>
      <c r="D106" s="47" t="s">
        <v>178</v>
      </c>
      <c r="E106" s="33"/>
      <c r="F106" s="33"/>
      <c r="G106" s="47" t="s">
        <v>348</v>
      </c>
      <c r="H106" s="47" t="s">
        <v>349</v>
      </c>
      <c r="I106" s="47" t="s">
        <v>259</v>
      </c>
      <c r="J106" s="34"/>
      <c r="K106" s="2"/>
      <c r="L106" s="33"/>
      <c r="M106" s="31"/>
      <c r="N106" s="31"/>
      <c r="O106" s="38"/>
      <c r="P106" s="44"/>
      <c r="Q106" s="32"/>
      <c r="R106" s="50" t="s">
        <v>406</v>
      </c>
      <c r="S106" s="32"/>
      <c r="T106" s="45"/>
      <c r="U106" s="32"/>
      <c r="V106" s="32"/>
      <c r="W106" s="32"/>
      <c r="X106" s="47" t="s">
        <v>423</v>
      </c>
    </row>
    <row r="107" spans="1:24" ht="52.5" x14ac:dyDescent="0.25">
      <c r="A107" s="32"/>
      <c r="B107" s="46" t="s">
        <v>85</v>
      </c>
      <c r="C107" s="33"/>
      <c r="D107" s="47" t="s">
        <v>194</v>
      </c>
      <c r="E107" s="33"/>
      <c r="F107" s="33"/>
      <c r="G107" s="47" t="s">
        <v>350</v>
      </c>
      <c r="H107" s="47" t="s">
        <v>242</v>
      </c>
      <c r="I107" s="47" t="s">
        <v>224</v>
      </c>
      <c r="J107" s="34"/>
      <c r="K107" s="2"/>
      <c r="L107" s="33"/>
      <c r="M107" s="31"/>
      <c r="N107" s="31"/>
      <c r="O107" s="38"/>
      <c r="P107" s="44"/>
      <c r="Q107" s="32"/>
      <c r="R107" s="49"/>
      <c r="S107" s="32"/>
      <c r="T107" s="45"/>
      <c r="U107" s="32"/>
      <c r="V107" s="32"/>
      <c r="W107" s="32"/>
      <c r="X107" s="47" t="s">
        <v>421</v>
      </c>
    </row>
    <row r="108" spans="1:24" ht="45" x14ac:dyDescent="0.25">
      <c r="A108" s="32"/>
      <c r="B108" s="46" t="s">
        <v>85</v>
      </c>
      <c r="C108" s="33"/>
      <c r="D108" s="47" t="s">
        <v>195</v>
      </c>
      <c r="E108" s="33"/>
      <c r="F108" s="33"/>
      <c r="G108" s="47" t="s">
        <v>351</v>
      </c>
      <c r="H108" s="47" t="s">
        <v>242</v>
      </c>
      <c r="I108" s="47" t="s">
        <v>243</v>
      </c>
      <c r="J108" s="34"/>
      <c r="K108" s="2"/>
      <c r="L108" s="33"/>
      <c r="M108" s="31"/>
      <c r="N108" s="31"/>
      <c r="O108" s="38"/>
      <c r="P108" s="44"/>
      <c r="Q108" s="32"/>
      <c r="R108" s="49"/>
      <c r="S108" s="32"/>
      <c r="T108" s="45"/>
      <c r="U108" s="32"/>
      <c r="V108" s="32"/>
      <c r="W108" s="32"/>
      <c r="X108" s="48"/>
    </row>
    <row r="109" spans="1:24" ht="52.5" x14ac:dyDescent="0.25">
      <c r="A109" s="32"/>
      <c r="B109" s="46" t="s">
        <v>85</v>
      </c>
      <c r="C109" s="33"/>
      <c r="D109" s="47" t="s">
        <v>196</v>
      </c>
      <c r="E109" s="33"/>
      <c r="F109" s="33"/>
      <c r="G109" s="47" t="s">
        <v>352</v>
      </c>
      <c r="H109" s="47" t="s">
        <v>242</v>
      </c>
      <c r="I109" s="47" t="s">
        <v>224</v>
      </c>
      <c r="J109" s="34"/>
      <c r="K109" s="2"/>
      <c r="L109" s="33"/>
      <c r="M109" s="31"/>
      <c r="N109" s="31"/>
      <c r="O109" s="38"/>
      <c r="P109" s="44"/>
      <c r="Q109" s="32"/>
      <c r="R109" s="49"/>
      <c r="S109" s="32"/>
      <c r="T109" s="45"/>
      <c r="U109" s="32"/>
      <c r="V109" s="32"/>
      <c r="W109" s="32"/>
      <c r="X109" s="47" t="s">
        <v>421</v>
      </c>
    </row>
    <row r="110" spans="1:24" ht="52.5" x14ac:dyDescent="0.25">
      <c r="A110" s="32"/>
      <c r="B110" s="46" t="s">
        <v>85</v>
      </c>
      <c r="C110" s="33"/>
      <c r="D110" s="47" t="s">
        <v>197</v>
      </c>
      <c r="E110" s="33"/>
      <c r="F110" s="33"/>
      <c r="G110" s="47" t="s">
        <v>353</v>
      </c>
      <c r="H110" s="47" t="s">
        <v>237</v>
      </c>
      <c r="I110" s="47" t="s">
        <v>224</v>
      </c>
      <c r="J110" s="34"/>
      <c r="K110" s="2"/>
      <c r="L110" s="33"/>
      <c r="M110" s="31"/>
      <c r="N110" s="31"/>
      <c r="O110" s="38"/>
      <c r="P110" s="44"/>
      <c r="Q110" s="32"/>
      <c r="R110" s="50" t="s">
        <v>406</v>
      </c>
      <c r="S110" s="32"/>
      <c r="T110" s="45"/>
      <c r="U110" s="32"/>
      <c r="V110" s="32"/>
      <c r="W110" s="32"/>
      <c r="X110" s="47" t="s">
        <v>424</v>
      </c>
    </row>
    <row r="111" spans="1:24" ht="52.5" x14ac:dyDescent="0.25">
      <c r="A111" s="32"/>
      <c r="B111" s="46" t="s">
        <v>85</v>
      </c>
      <c r="C111" s="33"/>
      <c r="D111" s="47" t="s">
        <v>157</v>
      </c>
      <c r="E111" s="33"/>
      <c r="F111" s="33"/>
      <c r="G111" s="47" t="s">
        <v>354</v>
      </c>
      <c r="H111" s="47" t="s">
        <v>355</v>
      </c>
      <c r="I111" s="47" t="s">
        <v>224</v>
      </c>
      <c r="J111" s="34"/>
      <c r="K111" s="2"/>
      <c r="L111" s="33"/>
      <c r="M111" s="31"/>
      <c r="N111" s="31"/>
      <c r="O111" s="38"/>
      <c r="P111" s="44"/>
      <c r="Q111" s="32"/>
      <c r="R111" s="50" t="s">
        <v>406</v>
      </c>
      <c r="S111" s="32"/>
      <c r="T111" s="45"/>
      <c r="U111" s="45"/>
      <c r="V111" s="45"/>
      <c r="W111" s="45"/>
      <c r="X111" s="47" t="s">
        <v>425</v>
      </c>
    </row>
    <row r="112" spans="1:24" ht="45" x14ac:dyDescent="0.25">
      <c r="A112" s="32"/>
      <c r="B112" s="46" t="s">
        <v>85</v>
      </c>
      <c r="C112" s="33"/>
      <c r="D112" s="47" t="s">
        <v>198</v>
      </c>
      <c r="E112" s="33"/>
      <c r="F112" s="33"/>
      <c r="G112" s="47" t="s">
        <v>356</v>
      </c>
      <c r="H112" s="47" t="s">
        <v>231</v>
      </c>
      <c r="I112" s="47" t="s">
        <v>232</v>
      </c>
      <c r="J112" s="34"/>
      <c r="K112" s="2"/>
      <c r="L112" s="33"/>
      <c r="M112" s="31"/>
      <c r="N112" s="31"/>
      <c r="O112" s="38"/>
      <c r="P112" s="44"/>
      <c r="Q112" s="32"/>
      <c r="R112" s="50" t="s">
        <v>406</v>
      </c>
      <c r="S112" s="32"/>
      <c r="T112" s="45"/>
      <c r="U112" s="45"/>
      <c r="V112" s="45"/>
      <c r="W112" s="45"/>
      <c r="X112" s="47" t="s">
        <v>425</v>
      </c>
    </row>
    <row r="113" spans="1:24" ht="45" x14ac:dyDescent="0.25">
      <c r="A113" s="32"/>
      <c r="B113" s="46" t="s">
        <v>85</v>
      </c>
      <c r="C113" s="33"/>
      <c r="D113" s="47" t="s">
        <v>199</v>
      </c>
      <c r="E113" s="33"/>
      <c r="F113" s="33"/>
      <c r="G113" s="47" t="s">
        <v>357</v>
      </c>
      <c r="H113" s="47" t="s">
        <v>242</v>
      </c>
      <c r="I113" s="47" t="s">
        <v>358</v>
      </c>
      <c r="J113" s="34"/>
      <c r="K113" s="2"/>
      <c r="L113" s="33"/>
      <c r="M113" s="31"/>
      <c r="N113" s="31"/>
      <c r="O113" s="38"/>
      <c r="P113" s="44"/>
      <c r="Q113" s="32"/>
      <c r="R113" s="49"/>
      <c r="S113" s="32"/>
      <c r="T113" s="45"/>
      <c r="U113" s="32"/>
      <c r="V113" s="32"/>
      <c r="W113" s="32"/>
      <c r="X113" s="47" t="s">
        <v>421</v>
      </c>
    </row>
    <row r="114" spans="1:24" ht="52.5" x14ac:dyDescent="0.25">
      <c r="A114" s="32"/>
      <c r="B114" s="46" t="s">
        <v>85</v>
      </c>
      <c r="C114" s="33"/>
      <c r="D114" s="47" t="s">
        <v>200</v>
      </c>
      <c r="E114" s="33"/>
      <c r="F114" s="33"/>
      <c r="G114" s="47" t="s">
        <v>359</v>
      </c>
      <c r="H114" s="47" t="s">
        <v>254</v>
      </c>
      <c r="I114" s="47" t="s">
        <v>255</v>
      </c>
      <c r="J114" s="34"/>
      <c r="K114" s="2"/>
      <c r="L114" s="33"/>
      <c r="M114" s="31"/>
      <c r="N114" s="31"/>
      <c r="O114" s="38"/>
      <c r="P114" s="44"/>
      <c r="Q114" s="32"/>
      <c r="R114" s="50" t="s">
        <v>407</v>
      </c>
      <c r="S114" s="32"/>
      <c r="T114" s="45"/>
      <c r="U114" s="32"/>
      <c r="V114" s="32"/>
      <c r="W114" s="32"/>
      <c r="X114" s="47" t="s">
        <v>421</v>
      </c>
    </row>
    <row r="115" spans="1:24" ht="42" x14ac:dyDescent="0.25">
      <c r="A115" s="32"/>
      <c r="B115" s="46" t="s">
        <v>86</v>
      </c>
      <c r="C115" s="33"/>
      <c r="D115" s="47" t="s">
        <v>201</v>
      </c>
      <c r="E115" s="33"/>
      <c r="F115" s="33"/>
      <c r="G115" s="47" t="s">
        <v>360</v>
      </c>
      <c r="H115" s="47" t="s">
        <v>242</v>
      </c>
      <c r="I115" s="47" t="s">
        <v>243</v>
      </c>
      <c r="J115" s="34"/>
      <c r="K115" s="2"/>
      <c r="L115" s="33"/>
      <c r="M115" s="31"/>
      <c r="N115" s="31"/>
      <c r="O115" s="38"/>
      <c r="P115" s="44"/>
      <c r="Q115" s="32"/>
      <c r="R115" s="49"/>
      <c r="S115" s="32"/>
      <c r="T115" s="45"/>
      <c r="U115" s="32"/>
      <c r="V115" s="32"/>
      <c r="W115" s="32"/>
      <c r="X115" s="48"/>
    </row>
    <row r="116" spans="1:24" ht="45" x14ac:dyDescent="0.25">
      <c r="A116" s="32"/>
      <c r="B116" s="46" t="s">
        <v>85</v>
      </c>
      <c r="C116" s="33"/>
      <c r="D116" s="47" t="s">
        <v>202</v>
      </c>
      <c r="E116" s="33"/>
      <c r="F116" s="33"/>
      <c r="G116" s="47" t="s">
        <v>361</v>
      </c>
      <c r="H116" s="47" t="s">
        <v>228</v>
      </c>
      <c r="I116" s="47" t="s">
        <v>229</v>
      </c>
      <c r="J116" s="34"/>
      <c r="K116" s="2"/>
      <c r="L116" s="33"/>
      <c r="M116" s="31"/>
      <c r="N116" s="31"/>
      <c r="O116" s="38"/>
      <c r="P116" s="44"/>
      <c r="Q116" s="32"/>
      <c r="R116" s="50" t="s">
        <v>406</v>
      </c>
      <c r="S116" s="32"/>
      <c r="T116" s="44"/>
      <c r="U116" s="32"/>
      <c r="V116" s="32"/>
      <c r="W116" s="32"/>
      <c r="X116" s="47" t="s">
        <v>425</v>
      </c>
    </row>
    <row r="117" spans="1:24" ht="52.5" x14ac:dyDescent="0.25">
      <c r="A117" s="32"/>
      <c r="B117" s="46" t="s">
        <v>85</v>
      </c>
      <c r="C117" s="33"/>
      <c r="D117" s="47" t="s">
        <v>203</v>
      </c>
      <c r="E117" s="33"/>
      <c r="F117" s="33"/>
      <c r="G117" s="47" t="s">
        <v>362</v>
      </c>
      <c r="H117" s="47" t="s">
        <v>355</v>
      </c>
      <c r="I117" s="47" t="s">
        <v>224</v>
      </c>
      <c r="J117" s="34"/>
      <c r="K117" s="2"/>
      <c r="L117" s="33"/>
      <c r="M117" s="31"/>
      <c r="N117" s="31"/>
      <c r="O117" s="38"/>
      <c r="P117" s="44"/>
      <c r="Q117" s="32"/>
      <c r="R117" s="50" t="s">
        <v>406</v>
      </c>
      <c r="S117" s="32"/>
      <c r="T117" s="44"/>
      <c r="U117" s="32"/>
      <c r="V117" s="32"/>
      <c r="W117" s="32"/>
      <c r="X117" s="47" t="s">
        <v>425</v>
      </c>
    </row>
    <row r="118" spans="1:24" ht="45" x14ac:dyDescent="0.25">
      <c r="A118" s="32"/>
      <c r="B118" s="46" t="s">
        <v>85</v>
      </c>
      <c r="C118" s="33"/>
      <c r="D118" s="47" t="s">
        <v>204</v>
      </c>
      <c r="E118" s="33"/>
      <c r="F118" s="33"/>
      <c r="G118" s="47" t="s">
        <v>363</v>
      </c>
      <c r="H118" s="47" t="s">
        <v>231</v>
      </c>
      <c r="I118" s="47" t="s">
        <v>232</v>
      </c>
      <c r="J118" s="34"/>
      <c r="K118" s="2"/>
      <c r="L118" s="33"/>
      <c r="M118" s="31"/>
      <c r="N118" s="31"/>
      <c r="O118" s="38"/>
      <c r="P118" s="44"/>
      <c r="Q118" s="32"/>
      <c r="R118" s="50" t="s">
        <v>406</v>
      </c>
      <c r="S118" s="32"/>
      <c r="T118" s="45"/>
      <c r="U118" s="32"/>
      <c r="V118" s="32"/>
      <c r="W118" s="32"/>
      <c r="X118" s="47" t="s">
        <v>426</v>
      </c>
    </row>
    <row r="119" spans="1:24" ht="45" x14ac:dyDescent="0.25">
      <c r="A119" s="32"/>
      <c r="B119" s="46" t="s">
        <v>85</v>
      </c>
      <c r="C119" s="33"/>
      <c r="D119" s="47" t="s">
        <v>205</v>
      </c>
      <c r="E119" s="33"/>
      <c r="F119" s="33"/>
      <c r="G119" s="47" t="s">
        <v>364</v>
      </c>
      <c r="H119" s="47" t="s">
        <v>228</v>
      </c>
      <c r="I119" s="47" t="s">
        <v>229</v>
      </c>
      <c r="J119" s="34"/>
      <c r="K119" s="2"/>
      <c r="L119" s="33"/>
      <c r="M119" s="31"/>
      <c r="N119" s="31"/>
      <c r="O119" s="38"/>
      <c r="P119" s="44"/>
      <c r="Q119" s="32"/>
      <c r="R119" s="50" t="s">
        <v>406</v>
      </c>
      <c r="S119" s="32"/>
      <c r="T119" s="45"/>
      <c r="U119" s="32"/>
      <c r="V119" s="32"/>
      <c r="W119" s="32"/>
      <c r="X119" s="47" t="s">
        <v>425</v>
      </c>
    </row>
    <row r="120" spans="1:24" ht="52.5" x14ac:dyDescent="0.25">
      <c r="A120" s="32"/>
      <c r="B120" s="46" t="s">
        <v>85</v>
      </c>
      <c r="C120" s="33"/>
      <c r="D120" s="47" t="s">
        <v>183</v>
      </c>
      <c r="E120" s="33"/>
      <c r="F120" s="33"/>
      <c r="G120" s="47" t="s">
        <v>365</v>
      </c>
      <c r="H120" s="47" t="s">
        <v>355</v>
      </c>
      <c r="I120" s="47" t="s">
        <v>224</v>
      </c>
      <c r="J120" s="34"/>
      <c r="K120" s="2"/>
      <c r="L120" s="33"/>
      <c r="M120" s="31"/>
      <c r="N120" s="31"/>
      <c r="O120" s="38"/>
      <c r="P120" s="44"/>
      <c r="Q120" s="32"/>
      <c r="R120" s="50" t="s">
        <v>406</v>
      </c>
      <c r="S120" s="32"/>
      <c r="T120" s="45"/>
      <c r="U120" s="32"/>
      <c r="V120" s="32"/>
      <c r="W120" s="32"/>
      <c r="X120" s="47" t="s">
        <v>427</v>
      </c>
    </row>
    <row r="121" spans="1:24" ht="30" x14ac:dyDescent="0.25">
      <c r="A121" s="32"/>
      <c r="B121" s="46" t="s">
        <v>86</v>
      </c>
      <c r="C121" s="33"/>
      <c r="D121" s="47" t="s">
        <v>201</v>
      </c>
      <c r="E121" s="33"/>
      <c r="F121" s="33"/>
      <c r="G121" s="47" t="s">
        <v>366</v>
      </c>
      <c r="H121" s="47" t="s">
        <v>242</v>
      </c>
      <c r="I121" s="47" t="s">
        <v>243</v>
      </c>
      <c r="J121" s="34"/>
      <c r="K121" s="2"/>
      <c r="L121" s="33"/>
      <c r="M121" s="31"/>
      <c r="N121" s="31"/>
      <c r="O121" s="38"/>
      <c r="P121" s="44"/>
      <c r="Q121" s="32"/>
      <c r="R121" s="49"/>
      <c r="S121" s="32"/>
      <c r="T121" s="45"/>
      <c r="U121" s="32"/>
      <c r="V121" s="32"/>
      <c r="W121" s="32"/>
      <c r="X121" s="48"/>
    </row>
    <row r="122" spans="1:24" ht="45" x14ac:dyDescent="0.25">
      <c r="A122" s="32"/>
      <c r="B122" s="46" t="s">
        <v>85</v>
      </c>
      <c r="C122" s="33"/>
      <c r="D122" s="47" t="s">
        <v>206</v>
      </c>
      <c r="E122" s="33"/>
      <c r="F122" s="33"/>
      <c r="G122" s="47" t="s">
        <v>367</v>
      </c>
      <c r="H122" s="47" t="s">
        <v>231</v>
      </c>
      <c r="I122" s="47" t="s">
        <v>232</v>
      </c>
      <c r="J122" s="34"/>
      <c r="K122" s="2"/>
      <c r="L122" s="33"/>
      <c r="M122" s="31"/>
      <c r="N122" s="31"/>
      <c r="O122" s="38"/>
      <c r="P122" s="44"/>
      <c r="Q122" s="32"/>
      <c r="R122" s="50" t="s">
        <v>406</v>
      </c>
      <c r="S122" s="32"/>
      <c r="T122" s="45"/>
      <c r="U122" s="32"/>
      <c r="V122" s="32"/>
      <c r="W122" s="32"/>
      <c r="X122" s="47" t="s">
        <v>427</v>
      </c>
    </row>
    <row r="123" spans="1:24" ht="52.5" x14ac:dyDescent="0.25">
      <c r="A123" s="32"/>
      <c r="B123" s="46" t="s">
        <v>85</v>
      </c>
      <c r="C123" s="33"/>
      <c r="D123" s="47" t="s">
        <v>207</v>
      </c>
      <c r="E123" s="33"/>
      <c r="F123" s="33"/>
      <c r="G123" s="47" t="s">
        <v>368</v>
      </c>
      <c r="H123" s="47" t="s">
        <v>332</v>
      </c>
      <c r="I123" s="47" t="s">
        <v>224</v>
      </c>
      <c r="J123" s="34"/>
      <c r="K123" s="2"/>
      <c r="L123" s="33"/>
      <c r="M123" s="31"/>
      <c r="N123" s="31"/>
      <c r="O123" s="38"/>
      <c r="P123" s="44"/>
      <c r="Q123" s="32"/>
      <c r="R123" s="50" t="s">
        <v>406</v>
      </c>
      <c r="S123" s="32"/>
      <c r="T123" s="45"/>
      <c r="U123" s="32"/>
      <c r="V123" s="32"/>
      <c r="W123" s="32"/>
      <c r="X123" s="47" t="s">
        <v>427</v>
      </c>
    </row>
    <row r="124" spans="1:24" ht="45" x14ac:dyDescent="0.25">
      <c r="A124" s="32"/>
      <c r="B124" s="46" t="s">
        <v>85</v>
      </c>
      <c r="C124" s="33"/>
      <c r="D124" s="47" t="s">
        <v>208</v>
      </c>
      <c r="E124" s="33"/>
      <c r="F124" s="33"/>
      <c r="G124" s="47" t="s">
        <v>369</v>
      </c>
      <c r="H124" s="47" t="s">
        <v>340</v>
      </c>
      <c r="I124" s="47" t="s">
        <v>252</v>
      </c>
      <c r="J124" s="34"/>
      <c r="K124" s="2"/>
      <c r="L124" s="33"/>
      <c r="M124" s="31"/>
      <c r="N124" s="31"/>
      <c r="O124" s="38"/>
      <c r="P124" s="44"/>
      <c r="Q124" s="32"/>
      <c r="R124" s="50" t="s">
        <v>406</v>
      </c>
      <c r="S124" s="32"/>
      <c r="T124" s="45"/>
      <c r="U124" s="32"/>
      <c r="V124" s="32"/>
      <c r="W124" s="32"/>
      <c r="X124" s="47" t="s">
        <v>425</v>
      </c>
    </row>
    <row r="125" spans="1:24" ht="52.5" x14ac:dyDescent="0.25">
      <c r="A125" s="32"/>
      <c r="B125" s="46" t="s">
        <v>86</v>
      </c>
      <c r="C125" s="33"/>
      <c r="D125" s="47" t="s">
        <v>201</v>
      </c>
      <c r="E125" s="33"/>
      <c r="F125" s="33"/>
      <c r="G125" s="47" t="s">
        <v>370</v>
      </c>
      <c r="H125" s="47" t="s">
        <v>223</v>
      </c>
      <c r="I125" s="47" t="s">
        <v>224</v>
      </c>
      <c r="J125" s="34"/>
      <c r="K125" s="2"/>
      <c r="L125" s="32"/>
      <c r="M125" s="31"/>
      <c r="N125" s="31"/>
      <c r="O125" s="38"/>
      <c r="P125" s="44"/>
      <c r="Q125" s="32"/>
      <c r="R125" s="50" t="s">
        <v>406</v>
      </c>
      <c r="S125" s="32"/>
      <c r="T125" s="44"/>
      <c r="U125" s="32"/>
      <c r="V125" s="32"/>
      <c r="W125" s="32"/>
      <c r="X125" s="47" t="s">
        <v>428</v>
      </c>
    </row>
    <row r="126" spans="1:24" ht="45" x14ac:dyDescent="0.25">
      <c r="A126" s="32"/>
      <c r="B126" s="46" t="s">
        <v>85</v>
      </c>
      <c r="C126" s="33"/>
      <c r="D126" s="47" t="s">
        <v>209</v>
      </c>
      <c r="E126" s="33"/>
      <c r="F126" s="33"/>
      <c r="G126" s="47" t="s">
        <v>371</v>
      </c>
      <c r="H126" s="47" t="s">
        <v>254</v>
      </c>
      <c r="I126" s="47" t="s">
        <v>255</v>
      </c>
      <c r="J126" s="34"/>
      <c r="K126" s="2"/>
      <c r="L126" s="33"/>
      <c r="M126" s="31"/>
      <c r="N126" s="31"/>
      <c r="O126" s="38"/>
      <c r="P126" s="44"/>
      <c r="Q126" s="32"/>
      <c r="R126" s="50" t="s">
        <v>407</v>
      </c>
      <c r="S126" s="32"/>
      <c r="T126" s="45"/>
      <c r="U126" s="32"/>
      <c r="V126" s="32"/>
      <c r="W126" s="32"/>
      <c r="X126" s="47" t="s">
        <v>429</v>
      </c>
    </row>
    <row r="127" spans="1:24" ht="45" x14ac:dyDescent="0.25">
      <c r="A127" s="32"/>
      <c r="B127" s="46" t="s">
        <v>85</v>
      </c>
      <c r="C127" s="33"/>
      <c r="D127" s="47" t="s">
        <v>210</v>
      </c>
      <c r="E127" s="33"/>
      <c r="F127" s="33"/>
      <c r="G127" s="47" t="s">
        <v>372</v>
      </c>
      <c r="H127" s="47" t="s">
        <v>340</v>
      </c>
      <c r="I127" s="47" t="s">
        <v>252</v>
      </c>
      <c r="J127" s="34"/>
      <c r="K127" s="2"/>
      <c r="L127" s="33"/>
      <c r="M127" s="31"/>
      <c r="N127" s="31"/>
      <c r="O127" s="38"/>
      <c r="P127" s="44"/>
      <c r="Q127" s="32"/>
      <c r="R127" s="50" t="s">
        <v>406</v>
      </c>
      <c r="S127" s="32"/>
      <c r="T127" s="45"/>
      <c r="U127" s="32"/>
      <c r="V127" s="32"/>
      <c r="W127" s="32"/>
      <c r="X127" s="47" t="s">
        <v>430</v>
      </c>
    </row>
    <row r="128" spans="1:24" ht="52.5" x14ac:dyDescent="0.25">
      <c r="A128" s="32"/>
      <c r="B128" s="46" t="s">
        <v>86</v>
      </c>
      <c r="C128" s="33"/>
      <c r="D128" s="47" t="s">
        <v>211</v>
      </c>
      <c r="E128" s="33"/>
      <c r="F128" s="33"/>
      <c r="G128" s="47" t="s">
        <v>373</v>
      </c>
      <c r="H128" s="47" t="s">
        <v>242</v>
      </c>
      <c r="I128" s="47" t="s">
        <v>224</v>
      </c>
      <c r="J128" s="34"/>
      <c r="K128" s="2"/>
      <c r="L128" s="33"/>
      <c r="M128" s="31"/>
      <c r="N128" s="31"/>
      <c r="O128" s="38"/>
      <c r="P128" s="44"/>
      <c r="Q128" s="32"/>
      <c r="R128" s="49"/>
      <c r="S128" s="32"/>
      <c r="T128" s="45"/>
      <c r="U128" s="32"/>
      <c r="V128" s="32"/>
      <c r="W128" s="32"/>
      <c r="X128" s="47" t="s">
        <v>431</v>
      </c>
    </row>
    <row r="129" spans="1:24" ht="42" x14ac:dyDescent="0.25">
      <c r="A129" s="32"/>
      <c r="B129" s="46" t="s">
        <v>86</v>
      </c>
      <c r="C129" s="33"/>
      <c r="D129" s="47" t="s">
        <v>201</v>
      </c>
      <c r="E129" s="33"/>
      <c r="F129" s="33"/>
      <c r="G129" s="47" t="s">
        <v>374</v>
      </c>
      <c r="H129" s="47" t="s">
        <v>231</v>
      </c>
      <c r="I129" s="47" t="s">
        <v>232</v>
      </c>
      <c r="J129" s="34"/>
      <c r="K129" s="2"/>
      <c r="L129" s="33"/>
      <c r="M129" s="31"/>
      <c r="N129" s="31"/>
      <c r="O129" s="38"/>
      <c r="P129" s="44"/>
      <c r="Q129" s="32"/>
      <c r="R129" s="50" t="s">
        <v>406</v>
      </c>
      <c r="S129" s="32"/>
      <c r="T129" s="45"/>
      <c r="U129" s="32"/>
      <c r="V129" s="32"/>
      <c r="W129" s="32"/>
      <c r="X129" s="47" t="s">
        <v>430</v>
      </c>
    </row>
    <row r="130" spans="1:24" ht="42" x14ac:dyDescent="0.25">
      <c r="A130" s="32"/>
      <c r="B130" s="46" t="s">
        <v>86</v>
      </c>
      <c r="C130" s="33"/>
      <c r="D130" s="47" t="s">
        <v>201</v>
      </c>
      <c r="E130" s="33"/>
      <c r="F130" s="33"/>
      <c r="G130" s="47" t="s">
        <v>374</v>
      </c>
      <c r="H130" s="47" t="s">
        <v>231</v>
      </c>
      <c r="I130" s="47" t="s">
        <v>232</v>
      </c>
      <c r="J130" s="34"/>
      <c r="K130" s="2"/>
      <c r="L130" s="33"/>
      <c r="M130" s="31"/>
      <c r="N130" s="31"/>
      <c r="O130" s="38"/>
      <c r="P130" s="44"/>
      <c r="Q130" s="32"/>
      <c r="R130" s="50" t="s">
        <v>406</v>
      </c>
      <c r="S130" s="32"/>
      <c r="T130" s="45"/>
      <c r="U130" s="32"/>
      <c r="V130" s="32"/>
      <c r="W130" s="32"/>
      <c r="X130" s="47" t="s">
        <v>430</v>
      </c>
    </row>
    <row r="131" spans="1:24" ht="42" x14ac:dyDescent="0.25">
      <c r="A131" s="32"/>
      <c r="B131" s="46" t="s">
        <v>100</v>
      </c>
      <c r="C131" s="33"/>
      <c r="D131" s="47" t="s">
        <v>212</v>
      </c>
      <c r="E131" s="33"/>
      <c r="F131" s="33"/>
      <c r="G131" s="47" t="s">
        <v>375</v>
      </c>
      <c r="H131" s="47" t="s">
        <v>298</v>
      </c>
      <c r="I131" s="47" t="s">
        <v>235</v>
      </c>
      <c r="J131" s="34"/>
      <c r="K131" s="2"/>
      <c r="L131" s="33"/>
      <c r="M131" s="31"/>
      <c r="N131" s="31"/>
      <c r="O131" s="38"/>
      <c r="P131" s="44"/>
      <c r="Q131" s="32"/>
      <c r="R131" s="50" t="s">
        <v>406</v>
      </c>
      <c r="S131" s="32"/>
      <c r="T131" s="45"/>
      <c r="U131" s="32"/>
      <c r="V131" s="32"/>
      <c r="W131" s="32"/>
      <c r="X131" s="47" t="s">
        <v>432</v>
      </c>
    </row>
    <row r="132" spans="1:24" ht="45" x14ac:dyDescent="0.25">
      <c r="A132" s="32"/>
      <c r="B132" s="46" t="s">
        <v>85</v>
      </c>
      <c r="C132" s="33"/>
      <c r="D132" s="47" t="s">
        <v>213</v>
      </c>
      <c r="E132" s="33"/>
      <c r="F132" s="33"/>
      <c r="G132" s="47" t="s">
        <v>376</v>
      </c>
      <c r="H132" s="47" t="s">
        <v>298</v>
      </c>
      <c r="I132" s="47" t="s">
        <v>235</v>
      </c>
      <c r="J132" s="34"/>
      <c r="K132" s="2"/>
      <c r="L132" s="33"/>
      <c r="M132" s="31"/>
      <c r="N132" s="31"/>
      <c r="O132" s="38"/>
      <c r="P132" s="44"/>
      <c r="Q132" s="32"/>
      <c r="R132" s="50" t="s">
        <v>406</v>
      </c>
      <c r="S132" s="32"/>
      <c r="T132" s="45"/>
      <c r="U132" s="32"/>
      <c r="V132" s="32"/>
      <c r="W132" s="32"/>
      <c r="X132" s="47" t="s">
        <v>432</v>
      </c>
    </row>
    <row r="133" spans="1:24" ht="52.5" x14ac:dyDescent="0.25">
      <c r="A133" s="32"/>
      <c r="B133" s="46" t="s">
        <v>85</v>
      </c>
      <c r="C133" s="33"/>
      <c r="D133" s="47" t="s">
        <v>214</v>
      </c>
      <c r="E133" s="33"/>
      <c r="F133" s="33"/>
      <c r="G133" s="47" t="s">
        <v>377</v>
      </c>
      <c r="H133" s="47" t="s">
        <v>332</v>
      </c>
      <c r="I133" s="47" t="s">
        <v>224</v>
      </c>
      <c r="J133" s="34"/>
      <c r="K133" s="2"/>
      <c r="L133" s="33"/>
      <c r="M133" s="31"/>
      <c r="N133" s="31"/>
      <c r="O133" s="38"/>
      <c r="P133" s="44"/>
      <c r="Q133" s="32"/>
      <c r="R133" s="50" t="s">
        <v>406</v>
      </c>
      <c r="S133" s="32"/>
      <c r="T133" s="45"/>
      <c r="U133" s="32"/>
      <c r="V133" s="32"/>
      <c r="W133" s="32"/>
      <c r="X133" s="47" t="s">
        <v>432</v>
      </c>
    </row>
    <row r="134" spans="1:24" ht="45" x14ac:dyDescent="0.25">
      <c r="A134" s="32"/>
      <c r="B134" s="46" t="s">
        <v>85</v>
      </c>
      <c r="C134" s="33"/>
      <c r="D134" s="47" t="s">
        <v>215</v>
      </c>
      <c r="E134" s="33"/>
      <c r="F134" s="33"/>
      <c r="G134" s="47" t="s">
        <v>378</v>
      </c>
      <c r="H134" s="47" t="s">
        <v>379</v>
      </c>
      <c r="I134" s="47" t="s">
        <v>380</v>
      </c>
      <c r="J134" s="34"/>
      <c r="K134" s="2"/>
      <c r="L134" s="33"/>
      <c r="M134" s="31"/>
      <c r="N134" s="31"/>
      <c r="O134" s="38"/>
      <c r="P134" s="44"/>
      <c r="Q134" s="32"/>
      <c r="R134" s="50" t="s">
        <v>406</v>
      </c>
      <c r="S134" s="32"/>
      <c r="T134" s="45"/>
      <c r="U134" s="32"/>
      <c r="V134" s="32"/>
      <c r="W134" s="32"/>
      <c r="X134" s="47" t="s">
        <v>432</v>
      </c>
    </row>
    <row r="135" spans="1:24" ht="52.5" x14ac:dyDescent="0.25">
      <c r="A135" s="32"/>
      <c r="B135" s="46" t="s">
        <v>85</v>
      </c>
      <c r="C135" s="33"/>
      <c r="D135" s="47" t="s">
        <v>216</v>
      </c>
      <c r="E135" s="33"/>
      <c r="F135" s="33"/>
      <c r="G135" s="47" t="s">
        <v>381</v>
      </c>
      <c r="H135" s="47" t="s">
        <v>237</v>
      </c>
      <c r="I135" s="47" t="s">
        <v>224</v>
      </c>
      <c r="J135" s="34"/>
      <c r="K135" s="2"/>
      <c r="L135" s="33"/>
      <c r="M135" s="31"/>
      <c r="N135" s="31"/>
      <c r="O135" s="38"/>
      <c r="P135" s="44"/>
      <c r="Q135" s="32"/>
      <c r="R135" s="50" t="s">
        <v>406</v>
      </c>
      <c r="S135" s="32"/>
      <c r="T135" s="45"/>
      <c r="U135" s="32"/>
      <c r="V135" s="32"/>
      <c r="W135" s="32"/>
      <c r="X135" s="47" t="s">
        <v>432</v>
      </c>
    </row>
    <row r="136" spans="1:24" ht="45" x14ac:dyDescent="0.25">
      <c r="A136" s="32"/>
      <c r="B136" s="46" t="s">
        <v>85</v>
      </c>
      <c r="C136" s="33"/>
      <c r="D136" s="47" t="s">
        <v>134</v>
      </c>
      <c r="E136" s="33"/>
      <c r="F136" s="33"/>
      <c r="G136" s="47" t="s">
        <v>382</v>
      </c>
      <c r="H136" s="47" t="s">
        <v>258</v>
      </c>
      <c r="I136" s="47" t="s">
        <v>259</v>
      </c>
      <c r="J136" s="34"/>
      <c r="K136" s="2"/>
      <c r="L136" s="33"/>
      <c r="M136" s="31"/>
      <c r="N136" s="31"/>
      <c r="O136" s="38"/>
      <c r="P136" s="44"/>
      <c r="Q136" s="32"/>
      <c r="R136" s="50" t="s">
        <v>406</v>
      </c>
      <c r="S136" s="32"/>
      <c r="T136" s="45"/>
      <c r="U136" s="32"/>
      <c r="V136" s="32"/>
      <c r="W136" s="32"/>
      <c r="X136" s="47" t="s">
        <v>432</v>
      </c>
    </row>
    <row r="137" spans="1:24" ht="52.5" x14ac:dyDescent="0.25">
      <c r="A137" s="32"/>
      <c r="B137" s="46" t="s">
        <v>99</v>
      </c>
      <c r="C137" s="33"/>
      <c r="D137" s="47" t="s">
        <v>217</v>
      </c>
      <c r="E137" s="33"/>
      <c r="F137" s="33"/>
      <c r="G137" s="47" t="s">
        <v>383</v>
      </c>
      <c r="H137" s="47" t="s">
        <v>237</v>
      </c>
      <c r="I137" s="47" t="s">
        <v>224</v>
      </c>
      <c r="J137" s="34"/>
      <c r="K137" s="2"/>
      <c r="L137" s="33"/>
      <c r="M137" s="31"/>
      <c r="N137" s="31"/>
      <c r="O137" s="38"/>
      <c r="P137" s="44"/>
      <c r="Q137" s="32"/>
      <c r="R137" s="50" t="s">
        <v>407</v>
      </c>
      <c r="S137" s="32"/>
      <c r="T137" s="45"/>
      <c r="U137" s="32"/>
      <c r="V137" s="32"/>
      <c r="W137" s="32"/>
      <c r="X137" s="47" t="s">
        <v>432</v>
      </c>
    </row>
    <row r="138" spans="1:24" ht="52.5" x14ac:dyDescent="0.25">
      <c r="A138" s="32"/>
      <c r="B138" s="46" t="s">
        <v>100</v>
      </c>
      <c r="C138" s="33"/>
      <c r="D138" s="47" t="s">
        <v>218</v>
      </c>
      <c r="E138" s="33"/>
      <c r="F138" s="33"/>
      <c r="G138" s="47" t="s">
        <v>384</v>
      </c>
      <c r="H138" s="47" t="s">
        <v>258</v>
      </c>
      <c r="I138" s="47" t="s">
        <v>259</v>
      </c>
      <c r="J138" s="34"/>
      <c r="K138" s="2"/>
      <c r="L138" s="33"/>
      <c r="M138" s="31"/>
      <c r="N138" s="31"/>
      <c r="O138" s="38"/>
      <c r="P138" s="44"/>
      <c r="Q138" s="32"/>
      <c r="R138" s="50" t="s">
        <v>406</v>
      </c>
      <c r="S138" s="32"/>
      <c r="T138" s="45"/>
      <c r="U138" s="32"/>
      <c r="V138" s="32"/>
      <c r="W138" s="32"/>
      <c r="X138" s="47" t="s">
        <v>433</v>
      </c>
    </row>
    <row r="139" spans="1:24" ht="21" x14ac:dyDescent="0.25">
      <c r="A139" s="32"/>
      <c r="B139" s="46" t="s">
        <v>101</v>
      </c>
      <c r="C139" s="33"/>
      <c r="D139" s="47" t="s">
        <v>219</v>
      </c>
      <c r="E139" s="33"/>
      <c r="F139" s="33"/>
      <c r="G139" s="47" t="s">
        <v>385</v>
      </c>
      <c r="H139" s="47" t="s">
        <v>242</v>
      </c>
      <c r="I139" s="47" t="s">
        <v>243</v>
      </c>
      <c r="J139" s="34"/>
      <c r="K139" s="2"/>
      <c r="L139" s="33"/>
      <c r="M139" s="31"/>
      <c r="N139" s="31"/>
      <c r="O139" s="38"/>
      <c r="P139" s="44"/>
      <c r="Q139" s="32"/>
      <c r="R139" s="49"/>
      <c r="S139" s="32"/>
      <c r="T139" s="45"/>
      <c r="U139" s="32"/>
      <c r="V139" s="32"/>
      <c r="W139" s="32"/>
      <c r="X139" s="48"/>
    </row>
    <row r="140" spans="1:24" ht="52.5" x14ac:dyDescent="0.25">
      <c r="A140" s="32"/>
      <c r="B140" s="46" t="s">
        <v>85</v>
      </c>
      <c r="C140" s="33"/>
      <c r="D140" s="47" t="s">
        <v>220</v>
      </c>
      <c r="E140" s="33"/>
      <c r="F140" s="33"/>
      <c r="G140" s="47" t="s">
        <v>386</v>
      </c>
      <c r="H140" s="47" t="s">
        <v>355</v>
      </c>
      <c r="I140" s="47" t="s">
        <v>224</v>
      </c>
      <c r="J140" s="34"/>
      <c r="K140" s="2"/>
      <c r="L140" s="32"/>
      <c r="M140" s="31"/>
      <c r="N140" s="31"/>
      <c r="O140" s="38"/>
      <c r="P140" s="44"/>
      <c r="Q140" s="32"/>
      <c r="R140" s="50" t="s">
        <v>406</v>
      </c>
      <c r="S140" s="32"/>
      <c r="T140" s="45"/>
      <c r="U140" s="32"/>
      <c r="V140" s="32"/>
      <c r="W140" s="32"/>
      <c r="X140" s="47" t="s">
        <v>434</v>
      </c>
    </row>
    <row r="141" spans="1:24" ht="52.5" x14ac:dyDescent="0.25">
      <c r="A141" s="32"/>
      <c r="B141" s="46" t="s">
        <v>101</v>
      </c>
      <c r="C141" s="33"/>
      <c r="D141" s="47" t="s">
        <v>221</v>
      </c>
      <c r="E141" s="33"/>
      <c r="F141" s="33"/>
      <c r="G141" s="47" t="s">
        <v>387</v>
      </c>
      <c r="H141" s="47" t="s">
        <v>332</v>
      </c>
      <c r="I141" s="47" t="s">
        <v>224</v>
      </c>
      <c r="J141" s="34"/>
      <c r="K141" s="2"/>
      <c r="L141" s="33"/>
      <c r="M141" s="31"/>
      <c r="N141" s="31"/>
      <c r="O141" s="38"/>
      <c r="P141" s="44"/>
      <c r="Q141" s="32"/>
      <c r="R141" s="50" t="s">
        <v>406</v>
      </c>
      <c r="S141" s="32"/>
      <c r="T141" s="45"/>
      <c r="U141" s="32"/>
      <c r="V141" s="32"/>
      <c r="W141" s="32"/>
      <c r="X141" s="47" t="s">
        <v>434</v>
      </c>
    </row>
    <row r="142" spans="1:24" ht="45" x14ac:dyDescent="0.25">
      <c r="A142" s="32"/>
      <c r="B142" s="46" t="s">
        <v>85</v>
      </c>
      <c r="C142" s="33"/>
      <c r="D142" s="47" t="s">
        <v>189</v>
      </c>
      <c r="E142" s="33"/>
      <c r="F142" s="33"/>
      <c r="G142" s="47" t="s">
        <v>388</v>
      </c>
      <c r="H142" s="47" t="s">
        <v>242</v>
      </c>
      <c r="I142" s="47" t="s">
        <v>243</v>
      </c>
      <c r="J142" s="34"/>
      <c r="K142" s="2"/>
      <c r="L142" s="33"/>
      <c r="M142" s="31"/>
      <c r="N142" s="31"/>
      <c r="O142" s="38"/>
      <c r="P142" s="44"/>
      <c r="Q142" s="32"/>
      <c r="R142" s="49"/>
      <c r="S142" s="32"/>
      <c r="T142" s="45"/>
      <c r="U142" s="32"/>
      <c r="V142" s="32"/>
      <c r="W142" s="32"/>
      <c r="X142" s="48"/>
    </row>
    <row r="1046766" spans="22:23" x14ac:dyDescent="0.25">
      <c r="V1046766" s="15" t="s">
        <v>25</v>
      </c>
      <c r="W1046766" s="15" t="s">
        <v>24</v>
      </c>
    </row>
  </sheetData>
  <autoFilter ref="A1:Y142">
    <sortState ref="A2:Y134">
      <sortCondition sortBy="cellColor" ref="A1:A134" dxfId="146"/>
    </sortState>
  </autoFilter>
  <dataConsolidate/>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Hoja1!$C$3:$C$7</xm:f>
          </x14:formula1>
          <xm:sqref>E2:E142</xm:sqref>
        </x14:dataValidation>
        <x14:dataValidation type="list" allowBlank="1" showInputMessage="1" showErrorMessage="1">
          <x14:formula1>
            <xm:f>Hoja1!$D$3:$D$9</xm:f>
          </x14:formula1>
          <xm:sqref>F2:F142</xm:sqref>
        </x14:dataValidation>
        <x14:dataValidation type="list" allowBlank="1" showInputMessage="1" showErrorMessage="1">
          <x14:formula1>
            <xm:f>Hoja1!$E$3:$E$6</xm:f>
          </x14:formula1>
          <xm:sqref>R2:R78</xm:sqref>
        </x14:dataValidation>
        <x14:dataValidation type="list" allowBlank="1" showInputMessage="1" showErrorMessage="1">
          <x14:formula1>
            <xm:f>Hoja1!$F$3:$F$5</xm:f>
          </x14:formula1>
          <xm:sqref>J2:J142</xm:sqref>
        </x14:dataValidation>
        <x14:dataValidation type="list" allowBlank="1" showInputMessage="1" showErrorMessage="1">
          <x14:formula1>
            <xm:f>Hoja1!$G$3:$G$4</xm:f>
          </x14:formula1>
          <xm:sqref>A2:A142</xm:sqref>
        </x14:dataValidation>
        <x14:dataValidation type="list" allowBlank="1" showInputMessage="1" showErrorMessage="1">
          <x14:formula1>
            <xm:f>Hoja1!$H$3:$H$6</xm:f>
          </x14:formula1>
          <xm:sqref>B2:B78</xm:sqref>
        </x14:dataValidation>
        <x14:dataValidation type="list" allowBlank="1" showInputMessage="1" showErrorMessage="1">
          <x14:formula1>
            <xm:f>Hoja1!$B$3:$B$36</xm:f>
          </x14:formula1>
          <xm:sqref>C2:C142</xm:sqref>
        </x14:dataValidation>
        <x14:dataValidation type="list" allowBlank="1" showInputMessage="1" showErrorMessage="1">
          <x14:formula1>
            <xm:f>'[PQRSD SEPTIEMBRE 2021 (1).xlsx]Hoja1'!#REF!</xm:f>
          </x14:formula1>
          <xm:sqref>B79:B142 R79:R142</xm:sqref>
        </x14:dataValidation>
        <x14:dataValidation type="list" allowBlank="1" showInputMessage="1" showErrorMessage="1">
          <x14:formula1>
            <xm:f>Hoja1!$I$3:$I$9</xm:f>
          </x14:formula1>
          <xm:sqref>I2:I142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6672"/>
  <sheetViews>
    <sheetView tabSelected="1" zoomScaleNormal="100" workbookViewId="0">
      <pane ySplit="1" topLeftCell="A2" activePane="bottomLeft" state="frozen"/>
      <selection activeCell="C1" sqref="C1"/>
      <selection pane="bottomLeft"/>
    </sheetView>
  </sheetViews>
  <sheetFormatPr baseColWidth="10" defaultColWidth="11.42578125" defaultRowHeight="15" x14ac:dyDescent="0.25"/>
  <cols>
    <col min="1" max="1" width="11.42578125" style="26"/>
    <col min="2" max="2" width="15.140625" style="26" customWidth="1"/>
    <col min="3" max="3" width="26.28515625" style="26" customWidth="1"/>
    <col min="4" max="4" width="17.85546875" style="26" customWidth="1"/>
    <col min="5" max="5" width="19.7109375" style="26" customWidth="1"/>
    <col min="6" max="6" width="22.85546875" style="26" customWidth="1"/>
    <col min="7" max="7" width="29.7109375" style="26" customWidth="1"/>
    <col min="8" max="8" width="22" style="26" customWidth="1"/>
    <col min="9" max="9" width="18.85546875" style="26" customWidth="1"/>
    <col min="10" max="10" width="18.5703125" style="26" customWidth="1"/>
    <col min="11" max="11" width="16.5703125" style="26" customWidth="1"/>
    <col min="12" max="12" width="11.42578125" style="26" customWidth="1"/>
    <col min="13" max="13" width="20" style="55" bestFit="1" customWidth="1"/>
    <col min="14" max="14" width="15.5703125" style="56" customWidth="1"/>
    <col min="15" max="15" width="19.28515625" style="57" customWidth="1"/>
    <col min="16" max="16" width="13.42578125" style="58" customWidth="1"/>
    <col min="17" max="17" width="11.42578125" style="26"/>
    <col min="18" max="18" width="15.28515625" style="26" customWidth="1"/>
    <col min="19" max="19" width="31.28515625" style="26" customWidth="1"/>
    <col min="20" max="20" width="25.140625" style="56" customWidth="1"/>
    <col min="21" max="21" width="19" style="26" customWidth="1"/>
    <col min="22" max="22" width="15.140625" style="26" customWidth="1"/>
    <col min="23" max="23" width="14.7109375" style="26" customWidth="1"/>
    <col min="24" max="24" width="27.7109375" style="26" customWidth="1"/>
    <col min="25" max="25" width="25.85546875" style="26" bestFit="1" customWidth="1"/>
    <col min="26" max="16384" width="11.42578125" style="26"/>
  </cols>
  <sheetData>
    <row r="1" spans="1:24" s="54" customFormat="1" ht="60" x14ac:dyDescent="0.25">
      <c r="A1" s="25" t="s">
        <v>0</v>
      </c>
      <c r="B1" s="25" t="s">
        <v>1</v>
      </c>
      <c r="C1" s="25" t="s">
        <v>2</v>
      </c>
      <c r="D1" s="25" t="s">
        <v>3</v>
      </c>
      <c r="E1" s="25" t="s">
        <v>4</v>
      </c>
      <c r="F1" s="25" t="s">
        <v>5</v>
      </c>
      <c r="G1" s="25" t="s">
        <v>6</v>
      </c>
      <c r="H1" s="25" t="s">
        <v>7</v>
      </c>
      <c r="I1" s="25" t="s">
        <v>8</v>
      </c>
      <c r="J1" s="25" t="s">
        <v>9</v>
      </c>
      <c r="K1" s="25" t="s">
        <v>10</v>
      </c>
      <c r="L1" s="25" t="s">
        <v>11</v>
      </c>
      <c r="M1" s="51" t="s">
        <v>12</v>
      </c>
      <c r="N1" s="52" t="s">
        <v>13</v>
      </c>
      <c r="O1" s="51" t="s">
        <v>14</v>
      </c>
      <c r="P1" s="53" t="s">
        <v>15</v>
      </c>
      <c r="Q1" s="25" t="s">
        <v>16</v>
      </c>
      <c r="R1" s="25" t="s">
        <v>17</v>
      </c>
      <c r="S1" s="25" t="s">
        <v>18</v>
      </c>
      <c r="T1" s="52" t="s">
        <v>19</v>
      </c>
      <c r="U1" s="25" t="s">
        <v>20</v>
      </c>
      <c r="V1" s="25" t="s">
        <v>21</v>
      </c>
      <c r="W1" s="25" t="s">
        <v>22</v>
      </c>
      <c r="X1" s="25" t="s">
        <v>23</v>
      </c>
    </row>
    <row r="2" spans="1:24" s="90" customFormat="1" ht="150" x14ac:dyDescent="0.25">
      <c r="A2" s="85" t="s">
        <v>63</v>
      </c>
      <c r="B2" s="86" t="s">
        <v>86</v>
      </c>
      <c r="C2" s="87" t="s">
        <v>38</v>
      </c>
      <c r="D2" s="85" t="s">
        <v>102</v>
      </c>
      <c r="E2" s="87" t="s">
        <v>31</v>
      </c>
      <c r="F2" s="87" t="s">
        <v>44</v>
      </c>
      <c r="G2" s="85" t="s">
        <v>222</v>
      </c>
      <c r="H2" s="85" t="s">
        <v>223</v>
      </c>
      <c r="I2" s="85" t="s">
        <v>90</v>
      </c>
      <c r="J2" s="85" t="s">
        <v>87</v>
      </c>
      <c r="K2" s="87" t="s">
        <v>62</v>
      </c>
      <c r="L2" s="85">
        <v>30</v>
      </c>
      <c r="M2" s="87" t="s">
        <v>435</v>
      </c>
      <c r="N2" s="87" t="s">
        <v>436</v>
      </c>
      <c r="O2" s="88">
        <v>20212110028781</v>
      </c>
      <c r="P2" s="89">
        <v>44525</v>
      </c>
      <c r="Q2" s="87">
        <v>36</v>
      </c>
      <c r="R2" s="85" t="s">
        <v>55</v>
      </c>
      <c r="S2" s="87"/>
      <c r="T2" s="89">
        <v>44525</v>
      </c>
      <c r="U2" s="87" t="s">
        <v>532</v>
      </c>
      <c r="V2" s="87" t="s">
        <v>25</v>
      </c>
      <c r="W2" s="87"/>
      <c r="X2" s="85" t="s">
        <v>531</v>
      </c>
    </row>
    <row r="3" spans="1:24" s="90" customFormat="1" ht="75" x14ac:dyDescent="0.25">
      <c r="A3" s="85" t="s">
        <v>63</v>
      </c>
      <c r="B3" s="86" t="s">
        <v>85</v>
      </c>
      <c r="C3" s="87" t="s">
        <v>75</v>
      </c>
      <c r="D3" s="85" t="s">
        <v>103</v>
      </c>
      <c r="E3" s="87" t="s">
        <v>48</v>
      </c>
      <c r="F3" s="87" t="s">
        <v>44</v>
      </c>
      <c r="G3" s="85" t="s">
        <v>225</v>
      </c>
      <c r="H3" s="85" t="s">
        <v>223</v>
      </c>
      <c r="I3" s="85" t="s">
        <v>90</v>
      </c>
      <c r="J3" s="85" t="s">
        <v>87</v>
      </c>
      <c r="K3" s="87" t="s">
        <v>536</v>
      </c>
      <c r="L3" s="85">
        <v>30</v>
      </c>
      <c r="M3" s="87" t="s">
        <v>437</v>
      </c>
      <c r="N3" s="87" t="s">
        <v>438</v>
      </c>
      <c r="O3" s="88">
        <v>20212110029031</v>
      </c>
      <c r="P3" s="89">
        <v>44526</v>
      </c>
      <c r="Q3" s="87">
        <v>38</v>
      </c>
      <c r="R3" s="85" t="s">
        <v>55</v>
      </c>
      <c r="S3" s="87"/>
      <c r="T3" s="89">
        <v>44526</v>
      </c>
      <c r="U3" s="87" t="s">
        <v>532</v>
      </c>
      <c r="V3" s="87" t="s">
        <v>25</v>
      </c>
      <c r="W3" s="87"/>
      <c r="X3" s="85" t="s">
        <v>563</v>
      </c>
    </row>
    <row r="4" spans="1:24" s="90" customFormat="1" ht="72.75" customHeight="1" x14ac:dyDescent="0.25">
      <c r="A4" s="85" t="s">
        <v>63</v>
      </c>
      <c r="B4" s="86" t="s">
        <v>85</v>
      </c>
      <c r="C4" s="87" t="s">
        <v>75</v>
      </c>
      <c r="D4" s="85" t="s">
        <v>104</v>
      </c>
      <c r="E4" s="87" t="s">
        <v>30</v>
      </c>
      <c r="F4" s="87" t="s">
        <v>46</v>
      </c>
      <c r="G4" s="85" t="s">
        <v>226</v>
      </c>
      <c r="H4" s="85" t="s">
        <v>223</v>
      </c>
      <c r="I4" s="85" t="s">
        <v>90</v>
      </c>
      <c r="J4" s="85" t="s">
        <v>87</v>
      </c>
      <c r="K4" s="87" t="s">
        <v>536</v>
      </c>
      <c r="L4" s="85">
        <v>30</v>
      </c>
      <c r="M4" s="87" t="s">
        <v>439</v>
      </c>
      <c r="N4" s="87" t="s">
        <v>440</v>
      </c>
      <c r="O4" s="91"/>
      <c r="P4" s="89">
        <v>44526</v>
      </c>
      <c r="Q4" s="87">
        <v>37</v>
      </c>
      <c r="R4" s="85" t="s">
        <v>55</v>
      </c>
      <c r="S4" s="92" t="s">
        <v>542</v>
      </c>
      <c r="T4" s="89"/>
      <c r="U4" s="87"/>
      <c r="V4" s="87"/>
      <c r="W4" s="87"/>
      <c r="X4" s="85" t="s">
        <v>543</v>
      </c>
    </row>
    <row r="5" spans="1:24" s="102" customFormat="1" ht="60" x14ac:dyDescent="0.25">
      <c r="A5" s="97" t="s">
        <v>63</v>
      </c>
      <c r="B5" s="98" t="s">
        <v>85</v>
      </c>
      <c r="C5" s="99" t="s">
        <v>75</v>
      </c>
      <c r="D5" s="97" t="s">
        <v>104</v>
      </c>
      <c r="E5" s="99" t="s">
        <v>30</v>
      </c>
      <c r="F5" s="99" t="s">
        <v>45</v>
      </c>
      <c r="G5" s="97" t="s">
        <v>227</v>
      </c>
      <c r="H5" s="97" t="s">
        <v>228</v>
      </c>
      <c r="I5" s="97" t="s">
        <v>95</v>
      </c>
      <c r="J5" s="97" t="s">
        <v>87</v>
      </c>
      <c r="K5" s="99" t="s">
        <v>536</v>
      </c>
      <c r="L5" s="97">
        <v>30</v>
      </c>
      <c r="M5" s="99" t="s">
        <v>441</v>
      </c>
      <c r="N5" s="99" t="s">
        <v>442</v>
      </c>
      <c r="O5" s="100"/>
      <c r="P5" s="101"/>
      <c r="Q5" s="99"/>
      <c r="R5" s="97" t="s">
        <v>405</v>
      </c>
      <c r="S5" s="99"/>
      <c r="T5" s="101"/>
      <c r="U5" s="99"/>
      <c r="V5" s="99"/>
      <c r="W5" s="99"/>
      <c r="X5" s="97" t="s">
        <v>534</v>
      </c>
    </row>
    <row r="6" spans="1:24" s="102" customFormat="1" ht="73.5" customHeight="1" x14ac:dyDescent="0.25">
      <c r="A6" s="97" t="s">
        <v>63</v>
      </c>
      <c r="B6" s="98" t="s">
        <v>99</v>
      </c>
      <c r="C6" s="99" t="s">
        <v>34</v>
      </c>
      <c r="D6" s="97" t="s">
        <v>105</v>
      </c>
      <c r="E6" s="99" t="s">
        <v>51</v>
      </c>
      <c r="F6" s="99" t="s">
        <v>46</v>
      </c>
      <c r="G6" s="97" t="s">
        <v>230</v>
      </c>
      <c r="H6" s="97" t="s">
        <v>231</v>
      </c>
      <c r="I6" s="97" t="s">
        <v>94</v>
      </c>
      <c r="J6" s="97" t="s">
        <v>87</v>
      </c>
      <c r="K6" s="99" t="s">
        <v>536</v>
      </c>
      <c r="L6" s="97">
        <v>30</v>
      </c>
      <c r="M6" s="99" t="s">
        <v>443</v>
      </c>
      <c r="N6" s="99" t="s">
        <v>444</v>
      </c>
      <c r="O6" s="103"/>
      <c r="P6" s="101"/>
      <c r="Q6" s="99"/>
      <c r="R6" s="97" t="s">
        <v>405</v>
      </c>
      <c r="S6" s="99"/>
      <c r="T6" s="101"/>
      <c r="U6" s="99"/>
      <c r="V6" s="99"/>
      <c r="W6" s="99"/>
      <c r="X6" s="97" t="s">
        <v>533</v>
      </c>
    </row>
    <row r="7" spans="1:24" s="102" customFormat="1" ht="90" x14ac:dyDescent="0.25">
      <c r="A7" s="97" t="s">
        <v>63</v>
      </c>
      <c r="B7" s="98" t="s">
        <v>99</v>
      </c>
      <c r="C7" s="99" t="s">
        <v>81</v>
      </c>
      <c r="D7" s="97" t="s">
        <v>106</v>
      </c>
      <c r="E7" s="99" t="s">
        <v>30</v>
      </c>
      <c r="F7" s="99" t="s">
        <v>54</v>
      </c>
      <c r="G7" s="97" t="s">
        <v>233</v>
      </c>
      <c r="H7" s="97" t="s">
        <v>234</v>
      </c>
      <c r="I7" s="97" t="s">
        <v>820</v>
      </c>
      <c r="J7" s="97" t="s">
        <v>88</v>
      </c>
      <c r="K7" s="99" t="s">
        <v>535</v>
      </c>
      <c r="L7" s="97">
        <v>20</v>
      </c>
      <c r="M7" s="99" t="s">
        <v>445</v>
      </c>
      <c r="N7" s="99" t="s">
        <v>446</v>
      </c>
      <c r="O7" s="100"/>
      <c r="P7" s="101"/>
      <c r="Q7" s="99"/>
      <c r="R7" s="97" t="s">
        <v>405</v>
      </c>
      <c r="S7" s="99"/>
      <c r="T7" s="101"/>
      <c r="U7" s="99"/>
      <c r="V7" s="99"/>
      <c r="W7" s="99"/>
      <c r="X7" s="97" t="s">
        <v>533</v>
      </c>
    </row>
    <row r="8" spans="1:24" s="102" customFormat="1" ht="64.5" customHeight="1" x14ac:dyDescent="0.25">
      <c r="A8" s="97" t="s">
        <v>63</v>
      </c>
      <c r="B8" s="98" t="s">
        <v>85</v>
      </c>
      <c r="C8" s="99" t="s">
        <v>39</v>
      </c>
      <c r="D8" s="97" t="s">
        <v>107</v>
      </c>
      <c r="E8" s="99" t="s">
        <v>49</v>
      </c>
      <c r="F8" s="99" t="s">
        <v>54</v>
      </c>
      <c r="G8" s="97" t="s">
        <v>236</v>
      </c>
      <c r="H8" s="97" t="s">
        <v>237</v>
      </c>
      <c r="I8" s="97" t="s">
        <v>90</v>
      </c>
      <c r="J8" s="97" t="s">
        <v>87</v>
      </c>
      <c r="K8" s="99" t="s">
        <v>536</v>
      </c>
      <c r="L8" s="97">
        <v>30</v>
      </c>
      <c r="M8" s="99" t="s">
        <v>447</v>
      </c>
      <c r="N8" s="99" t="s">
        <v>448</v>
      </c>
      <c r="O8" s="103"/>
      <c r="P8" s="101"/>
      <c r="Q8" s="99"/>
      <c r="R8" s="97" t="s">
        <v>405</v>
      </c>
      <c r="S8" s="104"/>
      <c r="T8" s="101"/>
      <c r="U8" s="99"/>
      <c r="V8" s="99"/>
      <c r="W8" s="99"/>
      <c r="X8" s="97" t="s">
        <v>533</v>
      </c>
    </row>
    <row r="9" spans="1:24" s="102" customFormat="1" ht="75" x14ac:dyDescent="0.25">
      <c r="A9" s="97" t="s">
        <v>63</v>
      </c>
      <c r="B9" s="98" t="s">
        <v>85</v>
      </c>
      <c r="C9" s="97" t="s">
        <v>36</v>
      </c>
      <c r="D9" s="97" t="s">
        <v>108</v>
      </c>
      <c r="E9" s="99" t="s">
        <v>49</v>
      </c>
      <c r="F9" s="99" t="s">
        <v>45</v>
      </c>
      <c r="G9" s="97" t="s">
        <v>238</v>
      </c>
      <c r="H9" s="97" t="s">
        <v>231</v>
      </c>
      <c r="I9" s="97" t="s">
        <v>94</v>
      </c>
      <c r="J9" s="97" t="s">
        <v>87</v>
      </c>
      <c r="K9" s="99" t="s">
        <v>536</v>
      </c>
      <c r="L9" s="97">
        <v>30</v>
      </c>
      <c r="M9" s="99" t="s">
        <v>449</v>
      </c>
      <c r="N9" s="99" t="s">
        <v>450</v>
      </c>
      <c r="O9" s="105"/>
      <c r="P9" s="101"/>
      <c r="Q9" s="99"/>
      <c r="R9" s="97" t="s">
        <v>405</v>
      </c>
      <c r="S9" s="99"/>
      <c r="T9" s="101"/>
      <c r="U9" s="99"/>
      <c r="V9" s="99"/>
      <c r="W9" s="99"/>
      <c r="X9" s="97" t="s">
        <v>533</v>
      </c>
    </row>
    <row r="10" spans="1:24" s="102" customFormat="1" ht="150" x14ac:dyDescent="0.25">
      <c r="A10" s="97" t="s">
        <v>63</v>
      </c>
      <c r="B10" s="98" t="s">
        <v>85</v>
      </c>
      <c r="C10" s="99" t="s">
        <v>75</v>
      </c>
      <c r="D10" s="97" t="s">
        <v>109</v>
      </c>
      <c r="E10" s="99" t="s">
        <v>49</v>
      </c>
      <c r="F10" s="99" t="s">
        <v>45</v>
      </c>
      <c r="G10" s="97" t="s">
        <v>239</v>
      </c>
      <c r="H10" s="97" t="s">
        <v>231</v>
      </c>
      <c r="I10" s="97" t="s">
        <v>94</v>
      </c>
      <c r="J10" s="97" t="s">
        <v>87</v>
      </c>
      <c r="K10" s="99" t="s">
        <v>536</v>
      </c>
      <c r="L10" s="97">
        <v>30</v>
      </c>
      <c r="M10" s="99" t="s">
        <v>451</v>
      </c>
      <c r="N10" s="99" t="s">
        <v>452</v>
      </c>
      <c r="O10" s="103"/>
      <c r="P10" s="106"/>
      <c r="Q10" s="99"/>
      <c r="R10" s="97" t="s">
        <v>405</v>
      </c>
      <c r="S10" s="104"/>
      <c r="T10" s="106"/>
      <c r="U10" s="99"/>
      <c r="V10" s="99"/>
      <c r="W10" s="99"/>
      <c r="X10" s="97" t="s">
        <v>533</v>
      </c>
    </row>
    <row r="11" spans="1:24" s="90" customFormat="1" ht="75" x14ac:dyDescent="0.25">
      <c r="A11" s="85" t="s">
        <v>63</v>
      </c>
      <c r="B11" s="86" t="s">
        <v>85</v>
      </c>
      <c r="C11" s="87" t="s">
        <v>38</v>
      </c>
      <c r="D11" s="85" t="s">
        <v>110</v>
      </c>
      <c r="E11" s="87" t="s">
        <v>30</v>
      </c>
      <c r="F11" s="87" t="s">
        <v>44</v>
      </c>
      <c r="G11" s="85" t="s">
        <v>240</v>
      </c>
      <c r="H11" s="85" t="s">
        <v>223</v>
      </c>
      <c r="I11" s="85" t="s">
        <v>90</v>
      </c>
      <c r="J11" s="85" t="s">
        <v>87</v>
      </c>
      <c r="K11" s="87" t="s">
        <v>536</v>
      </c>
      <c r="L11" s="85">
        <v>30</v>
      </c>
      <c r="M11" s="87" t="s">
        <v>453</v>
      </c>
      <c r="N11" s="87" t="s">
        <v>454</v>
      </c>
      <c r="O11" s="88">
        <v>20212110028861</v>
      </c>
      <c r="P11" s="89">
        <v>44524</v>
      </c>
      <c r="Q11" s="87">
        <v>35</v>
      </c>
      <c r="R11" s="85" t="s">
        <v>55</v>
      </c>
      <c r="S11" s="92"/>
      <c r="T11" s="93">
        <v>44524</v>
      </c>
      <c r="U11" s="87" t="s">
        <v>532</v>
      </c>
      <c r="V11" s="87" t="s">
        <v>25</v>
      </c>
      <c r="W11" s="87"/>
      <c r="X11" s="85" t="s">
        <v>537</v>
      </c>
    </row>
    <row r="12" spans="1:24" s="67" customFormat="1" ht="75" x14ac:dyDescent="0.25">
      <c r="A12" s="59" t="s">
        <v>63</v>
      </c>
      <c r="B12" s="60" t="s">
        <v>85</v>
      </c>
      <c r="C12" s="61" t="s">
        <v>38</v>
      </c>
      <c r="D12" s="59" t="s">
        <v>110</v>
      </c>
      <c r="E12" s="61" t="s">
        <v>30</v>
      </c>
      <c r="F12" s="61" t="s">
        <v>44</v>
      </c>
      <c r="G12" s="59" t="s">
        <v>241</v>
      </c>
      <c r="H12" s="59" t="s">
        <v>332</v>
      </c>
      <c r="I12" s="59" t="s">
        <v>90</v>
      </c>
      <c r="J12" s="59" t="s">
        <v>87</v>
      </c>
      <c r="K12" s="61" t="s">
        <v>536</v>
      </c>
      <c r="L12" s="59">
        <v>30</v>
      </c>
      <c r="M12" s="61" t="s">
        <v>455</v>
      </c>
      <c r="N12" s="61" t="s">
        <v>456</v>
      </c>
      <c r="O12" s="62">
        <v>20212110026651</v>
      </c>
      <c r="P12" s="63" t="s">
        <v>539</v>
      </c>
      <c r="Q12" s="61">
        <v>20</v>
      </c>
      <c r="R12" s="64" t="s">
        <v>28</v>
      </c>
      <c r="S12" s="65"/>
      <c r="T12" s="66">
        <v>44502</v>
      </c>
      <c r="U12" s="61" t="s">
        <v>532</v>
      </c>
      <c r="V12" s="61" t="s">
        <v>25</v>
      </c>
      <c r="W12" s="61"/>
      <c r="X12" s="64" t="s">
        <v>538</v>
      </c>
    </row>
    <row r="13" spans="1:24" s="67" customFormat="1" ht="60" x14ac:dyDescent="0.25">
      <c r="A13" s="59" t="s">
        <v>63</v>
      </c>
      <c r="B13" s="60" t="s">
        <v>86</v>
      </c>
      <c r="C13" s="61" t="s">
        <v>34</v>
      </c>
      <c r="D13" s="59" t="s">
        <v>111</v>
      </c>
      <c r="E13" s="61" t="s">
        <v>31</v>
      </c>
      <c r="F13" s="61" t="s">
        <v>54</v>
      </c>
      <c r="G13" s="59" t="s">
        <v>244</v>
      </c>
      <c r="H13" s="59" t="s">
        <v>340</v>
      </c>
      <c r="I13" s="59" t="s">
        <v>93</v>
      </c>
      <c r="J13" s="59" t="s">
        <v>87</v>
      </c>
      <c r="K13" s="61" t="s">
        <v>536</v>
      </c>
      <c r="L13" s="59">
        <v>30</v>
      </c>
      <c r="M13" s="61" t="s">
        <v>457</v>
      </c>
      <c r="N13" s="61" t="s">
        <v>458</v>
      </c>
      <c r="O13" s="62"/>
      <c r="P13" s="68">
        <v>44497</v>
      </c>
      <c r="Q13" s="61">
        <v>17</v>
      </c>
      <c r="R13" s="64" t="s">
        <v>28</v>
      </c>
      <c r="S13" s="65" t="s">
        <v>540</v>
      </c>
      <c r="T13" s="66">
        <v>44497</v>
      </c>
      <c r="U13" s="61" t="s">
        <v>532</v>
      </c>
      <c r="V13" s="61"/>
      <c r="W13" s="61"/>
      <c r="X13" s="64" t="s">
        <v>541</v>
      </c>
    </row>
    <row r="14" spans="1:24" s="102" customFormat="1" ht="75" x14ac:dyDescent="0.25">
      <c r="A14" s="97" t="s">
        <v>58</v>
      </c>
      <c r="B14" s="98" t="s">
        <v>100</v>
      </c>
      <c r="C14" s="99" t="s">
        <v>43</v>
      </c>
      <c r="D14" s="97" t="s">
        <v>112</v>
      </c>
      <c r="E14" s="99" t="s">
        <v>48</v>
      </c>
      <c r="F14" s="99" t="s">
        <v>54</v>
      </c>
      <c r="G14" s="97" t="s">
        <v>245</v>
      </c>
      <c r="H14" s="97" t="s">
        <v>223</v>
      </c>
      <c r="I14" s="97" t="s">
        <v>90</v>
      </c>
      <c r="J14" s="97" t="s">
        <v>87</v>
      </c>
      <c r="K14" s="99" t="s">
        <v>536</v>
      </c>
      <c r="L14" s="97">
        <v>30</v>
      </c>
      <c r="M14" s="99" t="s">
        <v>459</v>
      </c>
      <c r="N14" s="99" t="s">
        <v>460</v>
      </c>
      <c r="O14" s="100"/>
      <c r="P14" s="101"/>
      <c r="Q14" s="99"/>
      <c r="R14" s="97" t="s">
        <v>29</v>
      </c>
      <c r="S14" s="99"/>
      <c r="T14" s="107"/>
      <c r="U14" s="99"/>
      <c r="V14" s="99"/>
      <c r="W14" s="99"/>
      <c r="X14" s="97" t="s">
        <v>533</v>
      </c>
    </row>
    <row r="15" spans="1:24" s="102" customFormat="1" ht="75" x14ac:dyDescent="0.25">
      <c r="A15" s="97" t="s">
        <v>58</v>
      </c>
      <c r="B15" s="98" t="s">
        <v>100</v>
      </c>
      <c r="C15" s="99" t="s">
        <v>82</v>
      </c>
      <c r="D15" s="97" t="s">
        <v>113</v>
      </c>
      <c r="E15" s="99" t="s">
        <v>48</v>
      </c>
      <c r="F15" s="99" t="s">
        <v>44</v>
      </c>
      <c r="G15" s="97" t="s">
        <v>246</v>
      </c>
      <c r="H15" s="97" t="s">
        <v>237</v>
      </c>
      <c r="I15" s="97" t="s">
        <v>90</v>
      </c>
      <c r="J15" s="97" t="s">
        <v>87</v>
      </c>
      <c r="K15" s="99" t="s">
        <v>62</v>
      </c>
      <c r="L15" s="97">
        <v>30</v>
      </c>
      <c r="M15" s="99" t="s">
        <v>461</v>
      </c>
      <c r="N15" s="99" t="s">
        <v>462</v>
      </c>
      <c r="O15" s="100"/>
      <c r="P15" s="101"/>
      <c r="Q15" s="99"/>
      <c r="R15" s="97" t="s">
        <v>29</v>
      </c>
      <c r="S15" s="99"/>
      <c r="T15" s="101"/>
      <c r="U15" s="99"/>
      <c r="V15" s="99"/>
      <c r="W15" s="99"/>
      <c r="X15" s="97" t="s">
        <v>533</v>
      </c>
    </row>
    <row r="16" spans="1:24" s="67" customFormat="1" ht="75" x14ac:dyDescent="0.25">
      <c r="A16" s="59" t="s">
        <v>63</v>
      </c>
      <c r="B16" s="60" t="s">
        <v>85</v>
      </c>
      <c r="C16" s="61" t="s">
        <v>81</v>
      </c>
      <c r="D16" s="59" t="s">
        <v>114</v>
      </c>
      <c r="E16" s="61" t="s">
        <v>49</v>
      </c>
      <c r="F16" s="61" t="s">
        <v>54</v>
      </c>
      <c r="G16" s="59" t="s">
        <v>247</v>
      </c>
      <c r="H16" s="59" t="s">
        <v>722</v>
      </c>
      <c r="I16" s="59" t="s">
        <v>90</v>
      </c>
      <c r="J16" s="59" t="s">
        <v>87</v>
      </c>
      <c r="K16" s="61" t="s">
        <v>62</v>
      </c>
      <c r="L16" s="59">
        <v>30</v>
      </c>
      <c r="M16" s="61" t="s">
        <v>463</v>
      </c>
      <c r="N16" s="61" t="s">
        <v>464</v>
      </c>
      <c r="O16" s="62"/>
      <c r="P16" s="68">
        <v>44494</v>
      </c>
      <c r="Q16" s="61"/>
      <c r="R16" s="64" t="s">
        <v>28</v>
      </c>
      <c r="S16" s="65" t="s">
        <v>545</v>
      </c>
      <c r="T16" s="66"/>
      <c r="U16" s="61"/>
      <c r="V16" s="61"/>
      <c r="W16" s="61"/>
      <c r="X16" s="59" t="s">
        <v>546</v>
      </c>
    </row>
    <row r="17" spans="1:24" s="102" customFormat="1" ht="60" x14ac:dyDescent="0.25">
      <c r="A17" s="97" t="s">
        <v>63</v>
      </c>
      <c r="B17" s="98" t="s">
        <v>85</v>
      </c>
      <c r="C17" s="99" t="s">
        <v>75</v>
      </c>
      <c r="D17" s="97" t="s">
        <v>109</v>
      </c>
      <c r="E17" s="99" t="s">
        <v>30</v>
      </c>
      <c r="F17" s="99" t="s">
        <v>46</v>
      </c>
      <c r="G17" s="97" t="s">
        <v>248</v>
      </c>
      <c r="H17" s="97" t="s">
        <v>231</v>
      </c>
      <c r="I17" s="97" t="s">
        <v>94</v>
      </c>
      <c r="J17" s="97" t="s">
        <v>87</v>
      </c>
      <c r="K17" s="99" t="s">
        <v>536</v>
      </c>
      <c r="L17" s="97">
        <v>30</v>
      </c>
      <c r="M17" s="99" t="s">
        <v>465</v>
      </c>
      <c r="N17" s="99" t="s">
        <v>466</v>
      </c>
      <c r="O17" s="100"/>
      <c r="P17" s="101"/>
      <c r="Q17" s="99"/>
      <c r="R17" s="97" t="s">
        <v>29</v>
      </c>
      <c r="S17" s="99"/>
      <c r="T17" s="101"/>
      <c r="U17" s="99"/>
      <c r="V17" s="99"/>
      <c r="W17" s="99"/>
      <c r="X17" s="97" t="s">
        <v>544</v>
      </c>
    </row>
    <row r="18" spans="1:24" s="90" customFormat="1" ht="60" customHeight="1" x14ac:dyDescent="0.25">
      <c r="A18" s="85" t="s">
        <v>63</v>
      </c>
      <c r="B18" s="86" t="s">
        <v>85</v>
      </c>
      <c r="C18" s="87" t="s">
        <v>42</v>
      </c>
      <c r="D18" s="85" t="s">
        <v>115</v>
      </c>
      <c r="E18" s="87" t="s">
        <v>49</v>
      </c>
      <c r="F18" s="87" t="s">
        <v>54</v>
      </c>
      <c r="G18" s="85" t="s">
        <v>249</v>
      </c>
      <c r="H18" s="85" t="s">
        <v>223</v>
      </c>
      <c r="I18" s="85" t="s">
        <v>90</v>
      </c>
      <c r="J18" s="85" t="s">
        <v>87</v>
      </c>
      <c r="K18" s="87" t="s">
        <v>536</v>
      </c>
      <c r="L18" s="85">
        <v>30</v>
      </c>
      <c r="M18" s="87" t="s">
        <v>467</v>
      </c>
      <c r="N18" s="87" t="s">
        <v>468</v>
      </c>
      <c r="O18" s="88">
        <v>20212110028871</v>
      </c>
      <c r="P18" s="94" t="s">
        <v>547</v>
      </c>
      <c r="Q18" s="87">
        <v>34</v>
      </c>
      <c r="R18" s="85" t="s">
        <v>55</v>
      </c>
      <c r="S18" s="87"/>
      <c r="T18" s="94" t="s">
        <v>547</v>
      </c>
      <c r="U18" s="87" t="s">
        <v>532</v>
      </c>
      <c r="V18" s="87" t="s">
        <v>25</v>
      </c>
      <c r="W18" s="87"/>
      <c r="X18" s="85" t="s">
        <v>548</v>
      </c>
    </row>
    <row r="19" spans="1:24" s="102" customFormat="1" ht="120" x14ac:dyDescent="0.25">
      <c r="A19" s="97" t="s">
        <v>58</v>
      </c>
      <c r="B19" s="98" t="s">
        <v>100</v>
      </c>
      <c r="C19" s="99" t="s">
        <v>38</v>
      </c>
      <c r="D19" s="97" t="s">
        <v>116</v>
      </c>
      <c r="E19" s="99" t="s">
        <v>49</v>
      </c>
      <c r="F19" s="99" t="s">
        <v>46</v>
      </c>
      <c r="G19" s="97" t="s">
        <v>250</v>
      </c>
      <c r="H19" s="97" t="s">
        <v>228</v>
      </c>
      <c r="I19" s="97" t="s">
        <v>95</v>
      </c>
      <c r="J19" s="97" t="s">
        <v>87</v>
      </c>
      <c r="K19" s="99" t="s">
        <v>536</v>
      </c>
      <c r="L19" s="97">
        <v>30</v>
      </c>
      <c r="M19" s="99" t="s">
        <v>469</v>
      </c>
      <c r="N19" s="99" t="s">
        <v>470</v>
      </c>
      <c r="O19" s="103"/>
      <c r="P19" s="106"/>
      <c r="Q19" s="99"/>
      <c r="R19" s="97" t="s">
        <v>29</v>
      </c>
      <c r="S19" s="99"/>
      <c r="T19" s="106"/>
      <c r="U19" s="99"/>
      <c r="V19" s="99"/>
      <c r="W19" s="99"/>
      <c r="X19" s="97" t="s">
        <v>544</v>
      </c>
    </row>
    <row r="20" spans="1:24" s="67" customFormat="1" ht="75" x14ac:dyDescent="0.25">
      <c r="A20" s="59" t="s">
        <v>63</v>
      </c>
      <c r="B20" s="60" t="s">
        <v>85</v>
      </c>
      <c r="C20" s="61" t="s">
        <v>38</v>
      </c>
      <c r="D20" s="59" t="s">
        <v>117</v>
      </c>
      <c r="E20" s="61" t="s">
        <v>48</v>
      </c>
      <c r="F20" s="61" t="s">
        <v>46</v>
      </c>
      <c r="G20" s="59" t="s">
        <v>251</v>
      </c>
      <c r="H20" s="59" t="s">
        <v>340</v>
      </c>
      <c r="I20" s="59" t="s">
        <v>93</v>
      </c>
      <c r="J20" s="59" t="s">
        <v>87</v>
      </c>
      <c r="K20" s="61" t="s">
        <v>536</v>
      </c>
      <c r="L20" s="59">
        <v>30</v>
      </c>
      <c r="M20" s="61" t="s">
        <v>471</v>
      </c>
      <c r="N20" s="61" t="s">
        <v>472</v>
      </c>
      <c r="O20" s="69"/>
      <c r="P20" s="63" t="s">
        <v>551</v>
      </c>
      <c r="Q20" s="61">
        <v>29</v>
      </c>
      <c r="R20" s="64" t="s">
        <v>28</v>
      </c>
      <c r="S20" s="61" t="s">
        <v>549</v>
      </c>
      <c r="T20" s="63"/>
      <c r="U20" s="61" t="s">
        <v>532</v>
      </c>
      <c r="V20" s="61" t="s">
        <v>25</v>
      </c>
      <c r="W20" s="61"/>
      <c r="X20" s="59" t="s">
        <v>550</v>
      </c>
    </row>
    <row r="21" spans="1:24" s="102" customFormat="1" ht="90" x14ac:dyDescent="0.25">
      <c r="A21" s="97" t="s">
        <v>63</v>
      </c>
      <c r="B21" s="98" t="s">
        <v>99</v>
      </c>
      <c r="C21" s="99" t="s">
        <v>34</v>
      </c>
      <c r="D21" s="97" t="s">
        <v>118</v>
      </c>
      <c r="E21" s="99" t="s">
        <v>30</v>
      </c>
      <c r="F21" s="99" t="s">
        <v>54</v>
      </c>
      <c r="G21" s="97" t="s">
        <v>253</v>
      </c>
      <c r="H21" s="97" t="s">
        <v>254</v>
      </c>
      <c r="I21" s="97" t="s">
        <v>96</v>
      </c>
      <c r="J21" s="97" t="s">
        <v>88</v>
      </c>
      <c r="K21" s="99" t="s">
        <v>552</v>
      </c>
      <c r="L21" s="97">
        <v>5</v>
      </c>
      <c r="M21" s="99" t="s">
        <v>473</v>
      </c>
      <c r="N21" s="99" t="s">
        <v>474</v>
      </c>
      <c r="O21" s="108"/>
      <c r="P21" s="101"/>
      <c r="Q21" s="99"/>
      <c r="R21" s="97" t="s">
        <v>405</v>
      </c>
      <c r="S21" s="104"/>
      <c r="T21" s="107"/>
      <c r="U21" s="99"/>
      <c r="V21" s="99"/>
      <c r="W21" s="99"/>
      <c r="X21" s="97" t="s">
        <v>544</v>
      </c>
    </row>
    <row r="22" spans="1:24" s="67" customFormat="1" ht="60" x14ac:dyDescent="0.25">
      <c r="A22" s="59" t="s">
        <v>63</v>
      </c>
      <c r="B22" s="60" t="s">
        <v>85</v>
      </c>
      <c r="C22" s="61" t="s">
        <v>76</v>
      </c>
      <c r="D22" s="59" t="s">
        <v>120</v>
      </c>
      <c r="E22" s="61" t="s">
        <v>31</v>
      </c>
      <c r="F22" s="61" t="s">
        <v>54</v>
      </c>
      <c r="G22" s="59" t="s">
        <v>257</v>
      </c>
      <c r="H22" s="59" t="s">
        <v>258</v>
      </c>
      <c r="I22" s="59" t="s">
        <v>259</v>
      </c>
      <c r="J22" s="59" t="s">
        <v>87</v>
      </c>
      <c r="K22" s="61" t="s">
        <v>536</v>
      </c>
      <c r="L22" s="59">
        <v>30</v>
      </c>
      <c r="M22" s="61" t="s">
        <v>475</v>
      </c>
      <c r="N22" s="61" t="s">
        <v>476</v>
      </c>
      <c r="O22" s="62"/>
      <c r="P22" s="70">
        <v>44517</v>
      </c>
      <c r="Q22" s="59">
        <v>29</v>
      </c>
      <c r="R22" s="59" t="s">
        <v>28</v>
      </c>
      <c r="S22" s="65" t="s">
        <v>553</v>
      </c>
      <c r="T22" s="71"/>
      <c r="U22" s="59" t="s">
        <v>532</v>
      </c>
      <c r="V22" s="59" t="s">
        <v>25</v>
      </c>
      <c r="W22" s="59"/>
      <c r="X22" s="59" t="s">
        <v>554</v>
      </c>
    </row>
    <row r="23" spans="1:24" s="67" customFormat="1" ht="60" x14ac:dyDescent="0.25">
      <c r="A23" s="59" t="s">
        <v>63</v>
      </c>
      <c r="B23" s="60" t="s">
        <v>85</v>
      </c>
      <c r="C23" s="61" t="s">
        <v>67</v>
      </c>
      <c r="D23" s="59" t="s">
        <v>121</v>
      </c>
      <c r="E23" s="61" t="s">
        <v>30</v>
      </c>
      <c r="F23" s="61" t="s">
        <v>54</v>
      </c>
      <c r="G23" s="59" t="s">
        <v>260</v>
      </c>
      <c r="H23" s="59" t="s">
        <v>556</v>
      </c>
      <c r="I23" s="59" t="s">
        <v>96</v>
      </c>
      <c r="J23" s="59" t="s">
        <v>88</v>
      </c>
      <c r="K23" s="61" t="s">
        <v>552</v>
      </c>
      <c r="L23" s="59">
        <v>5</v>
      </c>
      <c r="M23" s="61" t="s">
        <v>477</v>
      </c>
      <c r="N23" s="61" t="s">
        <v>478</v>
      </c>
      <c r="O23" s="62">
        <v>20213800107402</v>
      </c>
      <c r="P23" s="70"/>
      <c r="Q23" s="59">
        <v>6</v>
      </c>
      <c r="R23" s="64" t="s">
        <v>28</v>
      </c>
      <c r="S23" s="59"/>
      <c r="T23" s="71"/>
      <c r="U23" s="59" t="s">
        <v>532</v>
      </c>
      <c r="V23" s="59" t="s">
        <v>25</v>
      </c>
      <c r="W23" s="59"/>
      <c r="X23" s="59" t="s">
        <v>555</v>
      </c>
    </row>
    <row r="24" spans="1:24" s="102" customFormat="1" ht="74.25" customHeight="1" x14ac:dyDescent="0.25">
      <c r="A24" s="97" t="s">
        <v>63</v>
      </c>
      <c r="B24" s="98" t="s">
        <v>85</v>
      </c>
      <c r="C24" s="99" t="s">
        <v>35</v>
      </c>
      <c r="D24" s="97" t="s">
        <v>122</v>
      </c>
      <c r="E24" s="99" t="s">
        <v>30</v>
      </c>
      <c r="F24" s="99" t="s">
        <v>44</v>
      </c>
      <c r="G24" s="97" t="s">
        <v>261</v>
      </c>
      <c r="H24" s="97" t="s">
        <v>262</v>
      </c>
      <c r="I24" s="97" t="s">
        <v>94</v>
      </c>
      <c r="J24" s="97" t="s">
        <v>87</v>
      </c>
      <c r="K24" s="99" t="s">
        <v>536</v>
      </c>
      <c r="L24" s="97">
        <v>30</v>
      </c>
      <c r="M24" s="99" t="s">
        <v>479</v>
      </c>
      <c r="N24" s="99" t="s">
        <v>480</v>
      </c>
      <c r="O24" s="100"/>
      <c r="P24" s="109"/>
      <c r="Q24" s="97"/>
      <c r="R24" s="97" t="s">
        <v>29</v>
      </c>
      <c r="S24" s="97"/>
      <c r="T24" s="110"/>
      <c r="U24" s="97"/>
      <c r="V24" s="97"/>
      <c r="W24" s="97"/>
      <c r="X24" s="97" t="s">
        <v>544</v>
      </c>
    </row>
    <row r="25" spans="1:24" s="102" customFormat="1" ht="75" x14ac:dyDescent="0.25">
      <c r="A25" s="97" t="s">
        <v>63</v>
      </c>
      <c r="B25" s="98" t="s">
        <v>85</v>
      </c>
      <c r="C25" s="99" t="s">
        <v>35</v>
      </c>
      <c r="D25" s="97" t="s">
        <v>123</v>
      </c>
      <c r="E25" s="99" t="s">
        <v>31</v>
      </c>
      <c r="F25" s="99" t="s">
        <v>44</v>
      </c>
      <c r="G25" s="97" t="s">
        <v>263</v>
      </c>
      <c r="H25" s="97" t="s">
        <v>237</v>
      </c>
      <c r="I25" s="97" t="s">
        <v>90</v>
      </c>
      <c r="J25" s="97" t="s">
        <v>87</v>
      </c>
      <c r="K25" s="99" t="s">
        <v>62</v>
      </c>
      <c r="L25" s="97">
        <v>30</v>
      </c>
      <c r="M25" s="99" t="s">
        <v>481</v>
      </c>
      <c r="N25" s="99" t="s">
        <v>482</v>
      </c>
      <c r="O25" s="103"/>
      <c r="P25" s="109"/>
      <c r="Q25" s="97"/>
      <c r="R25" s="97" t="s">
        <v>29</v>
      </c>
      <c r="S25" s="97"/>
      <c r="T25" s="110"/>
      <c r="U25" s="97"/>
      <c r="V25" s="97"/>
      <c r="W25" s="97"/>
      <c r="X25" s="97" t="s">
        <v>558</v>
      </c>
    </row>
    <row r="26" spans="1:24" s="67" customFormat="1" ht="45" x14ac:dyDescent="0.25">
      <c r="A26" s="59" t="s">
        <v>63</v>
      </c>
      <c r="B26" s="60" t="s">
        <v>85</v>
      </c>
      <c r="C26" s="61" t="s">
        <v>34</v>
      </c>
      <c r="D26" s="59" t="s">
        <v>124</v>
      </c>
      <c r="E26" s="61" t="s">
        <v>31</v>
      </c>
      <c r="F26" s="61" t="s">
        <v>46</v>
      </c>
      <c r="G26" s="59" t="s">
        <v>264</v>
      </c>
      <c r="H26" s="59" t="s">
        <v>557</v>
      </c>
      <c r="I26" s="59" t="s">
        <v>95</v>
      </c>
      <c r="J26" s="59" t="s">
        <v>89</v>
      </c>
      <c r="K26" s="61" t="s">
        <v>62</v>
      </c>
      <c r="L26" s="59">
        <v>30</v>
      </c>
      <c r="M26" s="61" t="s">
        <v>483</v>
      </c>
      <c r="N26" s="61" t="s">
        <v>484</v>
      </c>
      <c r="O26" s="62">
        <v>20213000026561</v>
      </c>
      <c r="P26" s="70">
        <v>44502</v>
      </c>
      <c r="Q26" s="59">
        <v>18</v>
      </c>
      <c r="R26" s="64" t="s">
        <v>28</v>
      </c>
      <c r="S26" s="59"/>
      <c r="T26" s="71">
        <v>44502</v>
      </c>
      <c r="U26" s="59" t="s">
        <v>532</v>
      </c>
      <c r="V26" s="59" t="s">
        <v>25</v>
      </c>
      <c r="W26" s="59"/>
      <c r="X26" s="59" t="s">
        <v>559</v>
      </c>
    </row>
    <row r="27" spans="1:24" s="67" customFormat="1" ht="78.75" customHeight="1" x14ac:dyDescent="0.25">
      <c r="A27" s="59" t="s">
        <v>63</v>
      </c>
      <c r="B27" s="60" t="s">
        <v>85</v>
      </c>
      <c r="C27" s="61" t="s">
        <v>38</v>
      </c>
      <c r="D27" s="59" t="s">
        <v>125</v>
      </c>
      <c r="E27" s="61" t="s">
        <v>31</v>
      </c>
      <c r="F27" s="61" t="s">
        <v>54</v>
      </c>
      <c r="G27" s="59" t="s">
        <v>265</v>
      </c>
      <c r="H27" s="59" t="s">
        <v>223</v>
      </c>
      <c r="I27" s="59" t="s">
        <v>90</v>
      </c>
      <c r="J27" s="59" t="s">
        <v>87</v>
      </c>
      <c r="K27" s="61" t="s">
        <v>536</v>
      </c>
      <c r="L27" s="59">
        <v>30</v>
      </c>
      <c r="M27" s="61" t="s">
        <v>485</v>
      </c>
      <c r="N27" s="61" t="s">
        <v>486</v>
      </c>
      <c r="O27" s="62">
        <v>20212110028101</v>
      </c>
      <c r="P27" s="70">
        <v>44524</v>
      </c>
      <c r="Q27" s="59">
        <v>32</v>
      </c>
      <c r="R27" s="59" t="s">
        <v>28</v>
      </c>
      <c r="S27" s="59"/>
      <c r="T27" s="71">
        <v>44524</v>
      </c>
      <c r="U27" s="59" t="s">
        <v>532</v>
      </c>
      <c r="V27" s="59" t="s">
        <v>25</v>
      </c>
      <c r="W27" s="59"/>
      <c r="X27" s="59" t="s">
        <v>560</v>
      </c>
    </row>
    <row r="28" spans="1:24" s="102" customFormat="1" ht="45" x14ac:dyDescent="0.25">
      <c r="A28" s="97" t="s">
        <v>63</v>
      </c>
      <c r="B28" s="98" t="s">
        <v>85</v>
      </c>
      <c r="C28" s="99" t="s">
        <v>39</v>
      </c>
      <c r="D28" s="97" t="s">
        <v>126</v>
      </c>
      <c r="E28" s="99" t="s">
        <v>51</v>
      </c>
      <c r="F28" s="99" t="s">
        <v>46</v>
      </c>
      <c r="G28" s="97" t="s">
        <v>266</v>
      </c>
      <c r="H28" s="97" t="s">
        <v>234</v>
      </c>
      <c r="I28" s="97" t="s">
        <v>820</v>
      </c>
      <c r="J28" s="97" t="s">
        <v>88</v>
      </c>
      <c r="K28" s="99" t="s">
        <v>536</v>
      </c>
      <c r="L28" s="97">
        <v>30</v>
      </c>
      <c r="M28" s="99" t="s">
        <v>487</v>
      </c>
      <c r="N28" s="99" t="s">
        <v>488</v>
      </c>
      <c r="O28" s="103"/>
      <c r="P28" s="109"/>
      <c r="Q28" s="97"/>
      <c r="R28" s="97" t="s">
        <v>29</v>
      </c>
      <c r="S28" s="97"/>
      <c r="T28" s="110"/>
      <c r="U28" s="97"/>
      <c r="V28" s="97"/>
      <c r="W28" s="97"/>
      <c r="X28" s="97" t="s">
        <v>561</v>
      </c>
    </row>
    <row r="29" spans="1:24" s="67" customFormat="1" ht="75" x14ac:dyDescent="0.25">
      <c r="A29" s="59" t="s">
        <v>63</v>
      </c>
      <c r="B29" s="60" t="s">
        <v>85</v>
      </c>
      <c r="C29" s="61" t="s">
        <v>65</v>
      </c>
      <c r="D29" s="59" t="s">
        <v>127</v>
      </c>
      <c r="E29" s="61" t="s">
        <v>49</v>
      </c>
      <c r="F29" s="61" t="s">
        <v>54</v>
      </c>
      <c r="G29" s="59" t="s">
        <v>267</v>
      </c>
      <c r="H29" s="59" t="s">
        <v>223</v>
      </c>
      <c r="I29" s="59" t="s">
        <v>90</v>
      </c>
      <c r="J29" s="59" t="s">
        <v>87</v>
      </c>
      <c r="K29" s="61" t="s">
        <v>536</v>
      </c>
      <c r="L29" s="59">
        <v>30</v>
      </c>
      <c r="M29" s="61" t="s">
        <v>489</v>
      </c>
      <c r="N29" s="61" t="s">
        <v>490</v>
      </c>
      <c r="O29" s="62">
        <v>20212110028091</v>
      </c>
      <c r="P29" s="70">
        <v>44517</v>
      </c>
      <c r="Q29" s="59">
        <v>27</v>
      </c>
      <c r="R29" s="64" t="s">
        <v>28</v>
      </c>
      <c r="S29" s="59"/>
      <c r="T29" s="70">
        <v>44517</v>
      </c>
      <c r="U29" s="59" t="s">
        <v>532</v>
      </c>
      <c r="V29" s="59" t="s">
        <v>25</v>
      </c>
      <c r="W29" s="59"/>
      <c r="X29" s="59" t="s">
        <v>562</v>
      </c>
    </row>
    <row r="30" spans="1:24" s="102" customFormat="1" ht="65.25" customHeight="1" x14ac:dyDescent="0.25">
      <c r="A30" s="97" t="s">
        <v>63</v>
      </c>
      <c r="B30" s="98" t="s">
        <v>85</v>
      </c>
      <c r="C30" s="99" t="s">
        <v>80</v>
      </c>
      <c r="D30" s="97" t="s">
        <v>128</v>
      </c>
      <c r="E30" s="99" t="s">
        <v>49</v>
      </c>
      <c r="F30" s="99" t="s">
        <v>54</v>
      </c>
      <c r="G30" s="97" t="s">
        <v>268</v>
      </c>
      <c r="H30" s="97" t="s">
        <v>254</v>
      </c>
      <c r="I30" s="97" t="s">
        <v>96</v>
      </c>
      <c r="J30" s="97" t="s">
        <v>88</v>
      </c>
      <c r="K30" s="99" t="s">
        <v>535</v>
      </c>
      <c r="L30" s="97">
        <v>20</v>
      </c>
      <c r="M30" s="99" t="s">
        <v>491</v>
      </c>
      <c r="N30" s="99" t="s">
        <v>492</v>
      </c>
      <c r="O30" s="103"/>
      <c r="P30" s="109"/>
      <c r="Q30" s="97"/>
      <c r="R30" s="97" t="s">
        <v>29</v>
      </c>
      <c r="S30" s="97"/>
      <c r="T30" s="110"/>
      <c r="U30" s="97"/>
      <c r="V30" s="97"/>
      <c r="W30" s="97"/>
      <c r="X30" s="97" t="s">
        <v>561</v>
      </c>
    </row>
    <row r="31" spans="1:24" s="67" customFormat="1" ht="60" x14ac:dyDescent="0.25">
      <c r="A31" s="59" t="s">
        <v>63</v>
      </c>
      <c r="B31" s="60" t="s">
        <v>85</v>
      </c>
      <c r="C31" s="61" t="s">
        <v>34</v>
      </c>
      <c r="D31" s="59" t="s">
        <v>129</v>
      </c>
      <c r="E31" s="61" t="s">
        <v>48</v>
      </c>
      <c r="F31" s="61" t="s">
        <v>54</v>
      </c>
      <c r="G31" s="59" t="s">
        <v>269</v>
      </c>
      <c r="H31" s="59" t="s">
        <v>340</v>
      </c>
      <c r="I31" s="59" t="s">
        <v>93</v>
      </c>
      <c r="J31" s="59" t="s">
        <v>87</v>
      </c>
      <c r="K31" s="61" t="s">
        <v>536</v>
      </c>
      <c r="L31" s="59">
        <v>30</v>
      </c>
      <c r="M31" s="61" t="s">
        <v>493</v>
      </c>
      <c r="N31" s="61" t="s">
        <v>494</v>
      </c>
      <c r="O31" s="69"/>
      <c r="P31" s="70">
        <v>44516</v>
      </c>
      <c r="Q31" s="59">
        <v>26</v>
      </c>
      <c r="R31" s="64" t="s">
        <v>28</v>
      </c>
      <c r="S31" s="65" t="s">
        <v>540</v>
      </c>
      <c r="T31" s="70">
        <v>44516</v>
      </c>
      <c r="U31" s="59" t="s">
        <v>532</v>
      </c>
      <c r="V31" s="59" t="s">
        <v>25</v>
      </c>
      <c r="W31" s="59"/>
      <c r="X31" s="59" t="s">
        <v>564</v>
      </c>
    </row>
    <row r="32" spans="1:24" s="102" customFormat="1" ht="90" x14ac:dyDescent="0.25">
      <c r="A32" s="97" t="s">
        <v>63</v>
      </c>
      <c r="B32" s="98" t="s">
        <v>85</v>
      </c>
      <c r="C32" s="99" t="s">
        <v>33</v>
      </c>
      <c r="D32" s="97" t="s">
        <v>130</v>
      </c>
      <c r="E32" s="99" t="s">
        <v>30</v>
      </c>
      <c r="F32" s="99" t="s">
        <v>54</v>
      </c>
      <c r="G32" s="97" t="s">
        <v>270</v>
      </c>
      <c r="H32" s="97" t="s">
        <v>223</v>
      </c>
      <c r="I32" s="97" t="s">
        <v>90</v>
      </c>
      <c r="J32" s="97" t="s">
        <v>87</v>
      </c>
      <c r="K32" s="99" t="s">
        <v>536</v>
      </c>
      <c r="L32" s="97">
        <v>30</v>
      </c>
      <c r="M32" s="99" t="s">
        <v>495</v>
      </c>
      <c r="N32" s="99" t="s">
        <v>496</v>
      </c>
      <c r="O32" s="103"/>
      <c r="P32" s="109"/>
      <c r="Q32" s="97"/>
      <c r="R32" s="97" t="s">
        <v>29</v>
      </c>
      <c r="S32" s="104"/>
      <c r="T32" s="110"/>
      <c r="U32" s="97"/>
      <c r="V32" s="97"/>
      <c r="W32" s="97"/>
      <c r="X32" s="97" t="s">
        <v>565</v>
      </c>
    </row>
    <row r="33" spans="1:24" s="102" customFormat="1" ht="90" x14ac:dyDescent="0.25">
      <c r="A33" s="97" t="s">
        <v>63</v>
      </c>
      <c r="B33" s="98" t="s">
        <v>85</v>
      </c>
      <c r="C33" s="99" t="s">
        <v>33</v>
      </c>
      <c r="D33" s="97" t="s">
        <v>131</v>
      </c>
      <c r="E33" s="99" t="s">
        <v>31</v>
      </c>
      <c r="F33" s="99" t="s">
        <v>44</v>
      </c>
      <c r="G33" s="97" t="s">
        <v>271</v>
      </c>
      <c r="H33" s="97" t="s">
        <v>237</v>
      </c>
      <c r="I33" s="97" t="s">
        <v>90</v>
      </c>
      <c r="J33" s="97" t="s">
        <v>87</v>
      </c>
      <c r="K33" s="99" t="s">
        <v>536</v>
      </c>
      <c r="L33" s="97">
        <v>30</v>
      </c>
      <c r="M33" s="99" t="s">
        <v>497</v>
      </c>
      <c r="N33" s="99" t="s">
        <v>498</v>
      </c>
      <c r="O33" s="100"/>
      <c r="P33" s="109"/>
      <c r="Q33" s="97"/>
      <c r="R33" s="97" t="s">
        <v>29</v>
      </c>
      <c r="S33" s="97"/>
      <c r="T33" s="110"/>
      <c r="U33" s="97"/>
      <c r="V33" s="97"/>
      <c r="W33" s="97"/>
      <c r="X33" s="97" t="s">
        <v>566</v>
      </c>
    </row>
    <row r="34" spans="1:24" s="102" customFormat="1" ht="60" x14ac:dyDescent="0.25">
      <c r="A34" s="97" t="s">
        <v>63</v>
      </c>
      <c r="B34" s="98" t="s">
        <v>85</v>
      </c>
      <c r="C34" s="99" t="s">
        <v>32</v>
      </c>
      <c r="D34" s="97" t="s">
        <v>132</v>
      </c>
      <c r="E34" s="99" t="s">
        <v>30</v>
      </c>
      <c r="F34" s="99" t="s">
        <v>45</v>
      </c>
      <c r="G34" s="97" t="s">
        <v>272</v>
      </c>
      <c r="H34" s="97" t="s">
        <v>231</v>
      </c>
      <c r="I34" s="97" t="s">
        <v>94</v>
      </c>
      <c r="J34" s="97" t="s">
        <v>87</v>
      </c>
      <c r="K34" s="99" t="s">
        <v>536</v>
      </c>
      <c r="L34" s="97">
        <v>30</v>
      </c>
      <c r="M34" s="99" t="s">
        <v>499</v>
      </c>
      <c r="N34" s="99" t="s">
        <v>500</v>
      </c>
      <c r="O34" s="100"/>
      <c r="P34" s="109"/>
      <c r="Q34" s="97"/>
      <c r="R34" s="97" t="s">
        <v>29</v>
      </c>
      <c r="S34" s="97"/>
      <c r="T34" s="110"/>
      <c r="U34" s="97"/>
      <c r="V34" s="97"/>
      <c r="W34" s="97"/>
      <c r="X34" s="97" t="s">
        <v>566</v>
      </c>
    </row>
    <row r="35" spans="1:24" s="67" customFormat="1" ht="90" x14ac:dyDescent="0.25">
      <c r="A35" s="59" t="s">
        <v>63</v>
      </c>
      <c r="B35" s="60" t="s">
        <v>85</v>
      </c>
      <c r="C35" s="61" t="s">
        <v>32</v>
      </c>
      <c r="D35" s="59" t="s">
        <v>133</v>
      </c>
      <c r="E35" s="61" t="s">
        <v>30</v>
      </c>
      <c r="F35" s="61" t="s">
        <v>46</v>
      </c>
      <c r="G35" s="59" t="s">
        <v>273</v>
      </c>
      <c r="H35" s="59" t="s">
        <v>223</v>
      </c>
      <c r="I35" s="59" t="s">
        <v>90</v>
      </c>
      <c r="J35" s="59" t="s">
        <v>87</v>
      </c>
      <c r="K35" s="61" t="s">
        <v>536</v>
      </c>
      <c r="L35" s="59">
        <v>30</v>
      </c>
      <c r="M35" s="61" t="s">
        <v>501</v>
      </c>
      <c r="N35" s="61" t="s">
        <v>502</v>
      </c>
      <c r="O35" s="62">
        <v>20212110028031</v>
      </c>
      <c r="P35" s="70">
        <v>44516</v>
      </c>
      <c r="Q35" s="59">
        <v>27</v>
      </c>
      <c r="R35" s="64" t="s">
        <v>28</v>
      </c>
      <c r="S35" s="59"/>
      <c r="T35" s="71">
        <v>44516</v>
      </c>
      <c r="U35" s="59" t="s">
        <v>532</v>
      </c>
      <c r="V35" s="59" t="s">
        <v>25</v>
      </c>
      <c r="W35" s="59"/>
      <c r="X35" s="59" t="s">
        <v>550</v>
      </c>
    </row>
    <row r="36" spans="1:24" s="67" customFormat="1" ht="60" x14ac:dyDescent="0.25">
      <c r="A36" s="59" t="s">
        <v>63</v>
      </c>
      <c r="B36" s="60" t="s">
        <v>85</v>
      </c>
      <c r="C36" s="61" t="s">
        <v>38</v>
      </c>
      <c r="D36" s="59" t="s">
        <v>134</v>
      </c>
      <c r="E36" s="61" t="s">
        <v>49</v>
      </c>
      <c r="F36" s="61" t="s">
        <v>46</v>
      </c>
      <c r="G36" s="59" t="s">
        <v>274</v>
      </c>
      <c r="H36" s="59" t="s">
        <v>275</v>
      </c>
      <c r="I36" s="59" t="s">
        <v>94</v>
      </c>
      <c r="J36" s="59" t="s">
        <v>87</v>
      </c>
      <c r="K36" s="61" t="s">
        <v>535</v>
      </c>
      <c r="L36" s="59">
        <v>20</v>
      </c>
      <c r="M36" s="61" t="s">
        <v>503</v>
      </c>
      <c r="N36" s="61" t="s">
        <v>504</v>
      </c>
      <c r="O36" s="62">
        <v>20212150027531</v>
      </c>
      <c r="P36" s="70">
        <v>44516</v>
      </c>
      <c r="Q36" s="59">
        <v>26</v>
      </c>
      <c r="R36" s="59" t="s">
        <v>28</v>
      </c>
      <c r="S36" s="59"/>
      <c r="T36" s="71">
        <v>44516</v>
      </c>
      <c r="U36" s="59" t="s">
        <v>532</v>
      </c>
      <c r="V36" s="59" t="s">
        <v>25</v>
      </c>
      <c r="W36" s="59"/>
      <c r="X36" s="59" t="s">
        <v>550</v>
      </c>
    </row>
    <row r="37" spans="1:24" s="67" customFormat="1" ht="90" x14ac:dyDescent="0.25">
      <c r="A37" s="59" t="s">
        <v>63</v>
      </c>
      <c r="B37" s="60" t="s">
        <v>85</v>
      </c>
      <c r="C37" s="59" t="s">
        <v>34</v>
      </c>
      <c r="D37" s="59" t="s">
        <v>135</v>
      </c>
      <c r="E37" s="61" t="s">
        <v>30</v>
      </c>
      <c r="F37" s="61" t="s">
        <v>54</v>
      </c>
      <c r="G37" s="59" t="s">
        <v>277</v>
      </c>
      <c r="H37" s="59" t="s">
        <v>332</v>
      </c>
      <c r="I37" s="59" t="s">
        <v>90</v>
      </c>
      <c r="J37" s="59" t="s">
        <v>87</v>
      </c>
      <c r="K37" s="61" t="s">
        <v>552</v>
      </c>
      <c r="L37" s="59">
        <v>5</v>
      </c>
      <c r="M37" s="61" t="s">
        <v>505</v>
      </c>
      <c r="N37" s="61" t="s">
        <v>506</v>
      </c>
      <c r="O37" s="62">
        <v>20212050096631</v>
      </c>
      <c r="P37" s="70">
        <v>44481</v>
      </c>
      <c r="Q37" s="59">
        <v>3</v>
      </c>
      <c r="R37" s="64" t="s">
        <v>28</v>
      </c>
      <c r="S37" s="69"/>
      <c r="T37" s="71">
        <v>44481</v>
      </c>
      <c r="U37" s="59" t="s">
        <v>567</v>
      </c>
      <c r="V37" s="59" t="s">
        <v>25</v>
      </c>
      <c r="W37" s="59"/>
      <c r="X37" s="59" t="s">
        <v>568</v>
      </c>
    </row>
    <row r="38" spans="1:24" s="102" customFormat="1" ht="63.75" customHeight="1" x14ac:dyDescent="0.25">
      <c r="A38" s="97" t="s">
        <v>63</v>
      </c>
      <c r="B38" s="98" t="s">
        <v>85</v>
      </c>
      <c r="C38" s="99" t="s">
        <v>38</v>
      </c>
      <c r="D38" s="97" t="s">
        <v>137</v>
      </c>
      <c r="E38" s="99" t="s">
        <v>31</v>
      </c>
      <c r="F38" s="99" t="s">
        <v>46</v>
      </c>
      <c r="G38" s="97" t="s">
        <v>279</v>
      </c>
      <c r="H38" s="97" t="s">
        <v>258</v>
      </c>
      <c r="I38" s="97" t="s">
        <v>259</v>
      </c>
      <c r="J38" s="97" t="s">
        <v>87</v>
      </c>
      <c r="K38" s="99" t="s">
        <v>535</v>
      </c>
      <c r="L38" s="97">
        <v>20</v>
      </c>
      <c r="M38" s="99" t="s">
        <v>507</v>
      </c>
      <c r="N38" s="99" t="s">
        <v>508</v>
      </c>
      <c r="O38" s="103"/>
      <c r="P38" s="109"/>
      <c r="Q38" s="97"/>
      <c r="R38" s="97" t="s">
        <v>407</v>
      </c>
      <c r="S38" s="103"/>
      <c r="T38" s="110"/>
      <c r="U38" s="97"/>
      <c r="V38" s="97"/>
      <c r="W38" s="97"/>
      <c r="X38" s="97" t="s">
        <v>569</v>
      </c>
    </row>
    <row r="39" spans="1:24" s="102" customFormat="1" ht="45" x14ac:dyDescent="0.25">
      <c r="A39" s="97" t="s">
        <v>63</v>
      </c>
      <c r="B39" s="98" t="s">
        <v>85</v>
      </c>
      <c r="C39" s="99" t="s">
        <v>38</v>
      </c>
      <c r="D39" s="97" t="s">
        <v>138</v>
      </c>
      <c r="E39" s="99" t="s">
        <v>31</v>
      </c>
      <c r="F39" s="99" t="s">
        <v>54</v>
      </c>
      <c r="G39" s="97" t="s">
        <v>280</v>
      </c>
      <c r="H39" s="97" t="s">
        <v>254</v>
      </c>
      <c r="I39" s="97" t="s">
        <v>96</v>
      </c>
      <c r="J39" s="97" t="s">
        <v>88</v>
      </c>
      <c r="K39" s="99" t="s">
        <v>535</v>
      </c>
      <c r="L39" s="97">
        <v>20</v>
      </c>
      <c r="M39" s="99" t="s">
        <v>509</v>
      </c>
      <c r="N39" s="99" t="s">
        <v>510</v>
      </c>
      <c r="O39" s="103"/>
      <c r="P39" s="109"/>
      <c r="Q39" s="97"/>
      <c r="R39" s="97" t="s">
        <v>407</v>
      </c>
      <c r="S39" s="103"/>
      <c r="T39" s="110"/>
      <c r="U39" s="97"/>
      <c r="V39" s="97"/>
      <c r="W39" s="97"/>
      <c r="X39" s="97" t="s">
        <v>569</v>
      </c>
    </row>
    <row r="40" spans="1:24" s="67" customFormat="1" ht="60" x14ac:dyDescent="0.25">
      <c r="A40" s="59" t="s">
        <v>63</v>
      </c>
      <c r="B40" s="60" t="s">
        <v>85</v>
      </c>
      <c r="C40" s="61" t="s">
        <v>77</v>
      </c>
      <c r="D40" s="59" t="s">
        <v>139</v>
      </c>
      <c r="E40" s="61" t="s">
        <v>30</v>
      </c>
      <c r="F40" s="61" t="s">
        <v>54</v>
      </c>
      <c r="G40" s="59" t="s">
        <v>281</v>
      </c>
      <c r="H40" s="59" t="s">
        <v>275</v>
      </c>
      <c r="I40" s="59" t="s">
        <v>94</v>
      </c>
      <c r="J40" s="59" t="s">
        <v>87</v>
      </c>
      <c r="K40" s="61" t="s">
        <v>535</v>
      </c>
      <c r="L40" s="59">
        <v>20</v>
      </c>
      <c r="M40" s="61" t="s">
        <v>511</v>
      </c>
      <c r="N40" s="61" t="s">
        <v>512</v>
      </c>
      <c r="O40" s="72" t="s">
        <v>570</v>
      </c>
      <c r="P40" s="70">
        <v>44502</v>
      </c>
      <c r="Q40" s="59">
        <v>16</v>
      </c>
      <c r="R40" s="59" t="s">
        <v>28</v>
      </c>
      <c r="S40" s="69"/>
      <c r="T40" s="71">
        <v>44516</v>
      </c>
      <c r="U40" s="59" t="s">
        <v>532</v>
      </c>
      <c r="V40" s="59" t="s">
        <v>25</v>
      </c>
      <c r="W40" s="59"/>
      <c r="X40" s="59" t="s">
        <v>571</v>
      </c>
    </row>
    <row r="41" spans="1:24" s="102" customFormat="1" ht="60" x14ac:dyDescent="0.25">
      <c r="A41" s="97" t="s">
        <v>63</v>
      </c>
      <c r="B41" s="98" t="s">
        <v>85</v>
      </c>
      <c r="C41" s="99" t="s">
        <v>70</v>
      </c>
      <c r="D41" s="97" t="s">
        <v>140</v>
      </c>
      <c r="E41" s="99" t="s">
        <v>30</v>
      </c>
      <c r="F41" s="99" t="s">
        <v>54</v>
      </c>
      <c r="G41" s="97" t="s">
        <v>282</v>
      </c>
      <c r="H41" s="97" t="s">
        <v>258</v>
      </c>
      <c r="I41" s="97" t="s">
        <v>259</v>
      </c>
      <c r="J41" s="97" t="s">
        <v>87</v>
      </c>
      <c r="K41" s="99" t="s">
        <v>535</v>
      </c>
      <c r="L41" s="97">
        <v>20</v>
      </c>
      <c r="M41" s="99" t="s">
        <v>513</v>
      </c>
      <c r="N41" s="99" t="s">
        <v>514</v>
      </c>
      <c r="O41" s="103"/>
      <c r="P41" s="109"/>
      <c r="Q41" s="97"/>
      <c r="R41" s="97" t="s">
        <v>407</v>
      </c>
      <c r="S41" s="103"/>
      <c r="T41" s="110"/>
      <c r="U41" s="97"/>
      <c r="V41" s="97"/>
      <c r="W41" s="97"/>
      <c r="X41" s="97" t="s">
        <v>569</v>
      </c>
    </row>
    <row r="42" spans="1:24" s="102" customFormat="1" ht="60" x14ac:dyDescent="0.25">
      <c r="A42" s="97" t="s">
        <v>63</v>
      </c>
      <c r="B42" s="98" t="s">
        <v>85</v>
      </c>
      <c r="C42" s="97" t="s">
        <v>34</v>
      </c>
      <c r="D42" s="97" t="s">
        <v>141</v>
      </c>
      <c r="E42" s="99" t="s">
        <v>48</v>
      </c>
      <c r="F42" s="99" t="s">
        <v>46</v>
      </c>
      <c r="G42" s="97" t="s">
        <v>283</v>
      </c>
      <c r="H42" s="97" t="s">
        <v>254</v>
      </c>
      <c r="I42" s="97" t="s">
        <v>96</v>
      </c>
      <c r="J42" s="97" t="s">
        <v>88</v>
      </c>
      <c r="K42" s="99" t="s">
        <v>535</v>
      </c>
      <c r="L42" s="97">
        <v>20</v>
      </c>
      <c r="M42" s="99" t="s">
        <v>515</v>
      </c>
      <c r="N42" s="99" t="s">
        <v>516</v>
      </c>
      <c r="O42" s="103"/>
      <c r="P42" s="109"/>
      <c r="Q42" s="97"/>
      <c r="R42" s="97" t="s">
        <v>407</v>
      </c>
      <c r="S42" s="97"/>
      <c r="T42" s="110"/>
      <c r="U42" s="97"/>
      <c r="V42" s="97"/>
      <c r="W42" s="97"/>
      <c r="X42" s="97" t="s">
        <v>573</v>
      </c>
    </row>
    <row r="43" spans="1:24" s="102" customFormat="1" ht="120" x14ac:dyDescent="0.25">
      <c r="A43" s="97" t="s">
        <v>63</v>
      </c>
      <c r="B43" s="98" t="s">
        <v>85</v>
      </c>
      <c r="C43" s="97" t="s">
        <v>34</v>
      </c>
      <c r="D43" s="97" t="s">
        <v>142</v>
      </c>
      <c r="E43" s="99" t="s">
        <v>51</v>
      </c>
      <c r="F43" s="99" t="s">
        <v>44</v>
      </c>
      <c r="G43" s="97" t="s">
        <v>284</v>
      </c>
      <c r="H43" s="97" t="s">
        <v>258</v>
      </c>
      <c r="I43" s="97" t="s">
        <v>259</v>
      </c>
      <c r="J43" s="97" t="s">
        <v>87</v>
      </c>
      <c r="K43" s="99" t="s">
        <v>536</v>
      </c>
      <c r="L43" s="97">
        <v>30</v>
      </c>
      <c r="M43" s="99" t="s">
        <v>517</v>
      </c>
      <c r="N43" s="99" t="s">
        <v>518</v>
      </c>
      <c r="O43" s="103"/>
      <c r="P43" s="109"/>
      <c r="Q43" s="97"/>
      <c r="R43" s="97" t="s">
        <v>29</v>
      </c>
      <c r="S43" s="104"/>
      <c r="T43" s="110"/>
      <c r="U43" s="97"/>
      <c r="V43" s="97"/>
      <c r="W43" s="97"/>
      <c r="X43" s="97" t="s">
        <v>572</v>
      </c>
    </row>
    <row r="44" spans="1:24" s="67" customFormat="1" ht="75" x14ac:dyDescent="0.25">
      <c r="A44" s="59" t="s">
        <v>63</v>
      </c>
      <c r="B44" s="60" t="s">
        <v>99</v>
      </c>
      <c r="C44" s="61" t="s">
        <v>39</v>
      </c>
      <c r="D44" s="59" t="s">
        <v>143</v>
      </c>
      <c r="E44" s="61" t="s">
        <v>30</v>
      </c>
      <c r="F44" s="61" t="s">
        <v>54</v>
      </c>
      <c r="G44" s="59" t="s">
        <v>285</v>
      </c>
      <c r="H44" s="59" t="s">
        <v>223</v>
      </c>
      <c r="I44" s="59" t="s">
        <v>90</v>
      </c>
      <c r="J44" s="59" t="s">
        <v>87</v>
      </c>
      <c r="K44" s="61" t="s">
        <v>536</v>
      </c>
      <c r="L44" s="59">
        <v>30</v>
      </c>
      <c r="M44" s="61" t="s">
        <v>519</v>
      </c>
      <c r="N44" s="61" t="s">
        <v>520</v>
      </c>
      <c r="O44" s="69"/>
      <c r="P44" s="70"/>
      <c r="Q44" s="59">
        <v>2</v>
      </c>
      <c r="R44" s="64" t="s">
        <v>28</v>
      </c>
      <c r="S44" s="65" t="s">
        <v>574</v>
      </c>
      <c r="T44" s="71"/>
      <c r="U44" s="59"/>
      <c r="V44" s="59"/>
      <c r="W44" s="59"/>
      <c r="X44" s="59" t="s">
        <v>575</v>
      </c>
    </row>
    <row r="45" spans="1:24" s="102" customFormat="1" ht="75" x14ac:dyDescent="0.25">
      <c r="A45" s="97" t="s">
        <v>63</v>
      </c>
      <c r="B45" s="98" t="s">
        <v>85</v>
      </c>
      <c r="C45" s="99" t="s">
        <v>77</v>
      </c>
      <c r="D45" s="97" t="s">
        <v>144</v>
      </c>
      <c r="E45" s="99" t="s">
        <v>51</v>
      </c>
      <c r="F45" s="99" t="s">
        <v>44</v>
      </c>
      <c r="G45" s="97" t="s">
        <v>286</v>
      </c>
      <c r="H45" s="97" t="s">
        <v>223</v>
      </c>
      <c r="I45" s="97" t="s">
        <v>90</v>
      </c>
      <c r="J45" s="97" t="s">
        <v>87</v>
      </c>
      <c r="K45" s="99" t="s">
        <v>536</v>
      </c>
      <c r="L45" s="97">
        <v>30</v>
      </c>
      <c r="M45" s="99" t="s">
        <v>521</v>
      </c>
      <c r="N45" s="99" t="s">
        <v>522</v>
      </c>
      <c r="O45" s="100">
        <v>20212110027951</v>
      </c>
      <c r="P45" s="109"/>
      <c r="Q45" s="97"/>
      <c r="R45" s="97" t="s">
        <v>29</v>
      </c>
      <c r="S45" s="97"/>
      <c r="T45" s="110"/>
      <c r="U45" s="97"/>
      <c r="V45" s="97"/>
      <c r="W45" s="97"/>
      <c r="X45" s="97" t="s">
        <v>576</v>
      </c>
    </row>
    <row r="46" spans="1:24" s="90" customFormat="1" ht="75" x14ac:dyDescent="0.25">
      <c r="A46" s="85" t="s">
        <v>63</v>
      </c>
      <c r="B46" s="86" t="s">
        <v>85</v>
      </c>
      <c r="C46" s="87" t="s">
        <v>97</v>
      </c>
      <c r="D46" s="85" t="s">
        <v>145</v>
      </c>
      <c r="E46" s="87" t="s">
        <v>30</v>
      </c>
      <c r="F46" s="87" t="s">
        <v>54</v>
      </c>
      <c r="G46" s="85" t="s">
        <v>287</v>
      </c>
      <c r="H46" s="85" t="s">
        <v>223</v>
      </c>
      <c r="I46" s="85" t="s">
        <v>90</v>
      </c>
      <c r="J46" s="85" t="s">
        <v>87</v>
      </c>
      <c r="K46" s="87" t="s">
        <v>535</v>
      </c>
      <c r="L46" s="85">
        <v>20</v>
      </c>
      <c r="M46" s="87" t="s">
        <v>523</v>
      </c>
      <c r="N46" s="87" t="s">
        <v>524</v>
      </c>
      <c r="O46" s="88">
        <v>20212110028731</v>
      </c>
      <c r="P46" s="95">
        <v>44525</v>
      </c>
      <c r="Q46" s="85">
        <v>31</v>
      </c>
      <c r="R46" s="85" t="s">
        <v>55</v>
      </c>
      <c r="S46" s="88"/>
      <c r="T46" s="96">
        <v>44525</v>
      </c>
      <c r="U46" s="85" t="s">
        <v>532</v>
      </c>
      <c r="V46" s="85" t="s">
        <v>25</v>
      </c>
      <c r="W46" s="85"/>
      <c r="X46" s="85" t="s">
        <v>577</v>
      </c>
    </row>
    <row r="47" spans="1:24" s="102" customFormat="1" ht="60" x14ac:dyDescent="0.25">
      <c r="A47" s="97" t="s">
        <v>63</v>
      </c>
      <c r="B47" s="98" t="s">
        <v>85</v>
      </c>
      <c r="C47" s="99" t="s">
        <v>39</v>
      </c>
      <c r="D47" s="97" t="s">
        <v>146</v>
      </c>
      <c r="E47" s="99" t="s">
        <v>49</v>
      </c>
      <c r="F47" s="99" t="s">
        <v>46</v>
      </c>
      <c r="G47" s="97" t="s">
        <v>288</v>
      </c>
      <c r="H47" s="97" t="s">
        <v>722</v>
      </c>
      <c r="I47" s="97" t="s">
        <v>91</v>
      </c>
      <c r="J47" s="97" t="s">
        <v>87</v>
      </c>
      <c r="K47" s="99" t="s">
        <v>535</v>
      </c>
      <c r="L47" s="97">
        <v>20</v>
      </c>
      <c r="M47" s="99" t="s">
        <v>525</v>
      </c>
      <c r="N47" s="99" t="s">
        <v>526</v>
      </c>
      <c r="O47" s="100">
        <v>20212120025751</v>
      </c>
      <c r="P47" s="109"/>
      <c r="Q47" s="97"/>
      <c r="R47" s="111" t="s">
        <v>29</v>
      </c>
      <c r="S47" s="97"/>
      <c r="T47" s="110"/>
      <c r="U47" s="97"/>
      <c r="V47" s="97"/>
      <c r="W47" s="97"/>
      <c r="X47" s="97" t="s">
        <v>576</v>
      </c>
    </row>
    <row r="48" spans="1:24" s="67" customFormat="1" ht="75" x14ac:dyDescent="0.25">
      <c r="A48" s="59" t="s">
        <v>63</v>
      </c>
      <c r="B48" s="60" t="s">
        <v>85</v>
      </c>
      <c r="C48" s="61" t="s">
        <v>97</v>
      </c>
      <c r="D48" s="59" t="s">
        <v>147</v>
      </c>
      <c r="E48" s="61" t="s">
        <v>31</v>
      </c>
      <c r="F48" s="61" t="s">
        <v>44</v>
      </c>
      <c r="G48" s="59" t="s">
        <v>289</v>
      </c>
      <c r="H48" s="59" t="s">
        <v>223</v>
      </c>
      <c r="I48" s="59" t="s">
        <v>90</v>
      </c>
      <c r="J48" s="59" t="s">
        <v>87</v>
      </c>
      <c r="K48" s="61" t="s">
        <v>62</v>
      </c>
      <c r="L48" s="59">
        <v>30</v>
      </c>
      <c r="M48" s="61" t="s">
        <v>527</v>
      </c>
      <c r="N48" s="61" t="s">
        <v>528</v>
      </c>
      <c r="O48" s="62">
        <v>20212110025941</v>
      </c>
      <c r="P48" s="70">
        <v>44502</v>
      </c>
      <c r="Q48" s="59">
        <v>15</v>
      </c>
      <c r="R48" s="64" t="s">
        <v>28</v>
      </c>
      <c r="S48" s="59"/>
      <c r="T48" s="71">
        <v>44502</v>
      </c>
      <c r="U48" s="70" t="s">
        <v>532</v>
      </c>
      <c r="V48" s="59" t="s">
        <v>25</v>
      </c>
      <c r="W48" s="61"/>
      <c r="X48" s="64" t="s">
        <v>578</v>
      </c>
    </row>
    <row r="49" spans="1:24" s="102" customFormat="1" ht="62.25" customHeight="1" x14ac:dyDescent="0.25">
      <c r="A49" s="97" t="s">
        <v>63</v>
      </c>
      <c r="B49" s="98" t="s">
        <v>99</v>
      </c>
      <c r="C49" s="99" t="s">
        <v>97</v>
      </c>
      <c r="D49" s="97" t="s">
        <v>148</v>
      </c>
      <c r="E49" s="99" t="s">
        <v>30</v>
      </c>
      <c r="F49" s="99" t="s">
        <v>44</v>
      </c>
      <c r="G49" s="97" t="s">
        <v>290</v>
      </c>
      <c r="H49" s="97" t="s">
        <v>237</v>
      </c>
      <c r="I49" s="97" t="s">
        <v>90</v>
      </c>
      <c r="J49" s="97" t="s">
        <v>87</v>
      </c>
      <c r="K49" s="99" t="s">
        <v>62</v>
      </c>
      <c r="L49" s="97">
        <v>30</v>
      </c>
      <c r="M49" s="99" t="s">
        <v>529</v>
      </c>
      <c r="N49" s="99" t="s">
        <v>530</v>
      </c>
      <c r="O49" s="103"/>
      <c r="P49" s="109"/>
      <c r="Q49" s="97"/>
      <c r="R49" s="97" t="s">
        <v>29</v>
      </c>
      <c r="S49" s="97"/>
      <c r="T49" s="110"/>
      <c r="U49" s="97"/>
      <c r="V49" s="97"/>
      <c r="W49" s="97"/>
      <c r="X49" s="97" t="s">
        <v>579</v>
      </c>
    </row>
    <row r="50" spans="1:24" s="102" customFormat="1" ht="75" x14ac:dyDescent="0.25">
      <c r="A50" s="97" t="s">
        <v>63</v>
      </c>
      <c r="B50" s="98" t="s">
        <v>85</v>
      </c>
      <c r="C50" s="99" t="s">
        <v>82</v>
      </c>
      <c r="D50" s="97" t="s">
        <v>149</v>
      </c>
      <c r="E50" s="99" t="s">
        <v>48</v>
      </c>
      <c r="F50" s="99" t="s">
        <v>44</v>
      </c>
      <c r="G50" s="97" t="s">
        <v>291</v>
      </c>
      <c r="H50" s="97" t="s">
        <v>237</v>
      </c>
      <c r="I50" s="97" t="s">
        <v>90</v>
      </c>
      <c r="J50" s="97" t="s">
        <v>87</v>
      </c>
      <c r="K50" s="99" t="s">
        <v>536</v>
      </c>
      <c r="L50" s="97">
        <v>30</v>
      </c>
      <c r="M50" s="99" t="s">
        <v>580</v>
      </c>
      <c r="N50" s="99" t="s">
        <v>581</v>
      </c>
      <c r="O50" s="103"/>
      <c r="P50" s="109"/>
      <c r="Q50" s="97"/>
      <c r="R50" s="97" t="s">
        <v>29</v>
      </c>
      <c r="S50" s="97"/>
      <c r="T50" s="110"/>
      <c r="U50" s="97"/>
      <c r="V50" s="97"/>
      <c r="W50" s="97"/>
      <c r="X50" s="97" t="s">
        <v>582</v>
      </c>
    </row>
    <row r="51" spans="1:24" s="102" customFormat="1" ht="75" x14ac:dyDescent="0.25">
      <c r="A51" s="97" t="s">
        <v>63</v>
      </c>
      <c r="B51" s="98" t="s">
        <v>99</v>
      </c>
      <c r="C51" s="97" t="s">
        <v>34</v>
      </c>
      <c r="D51" s="97" t="s">
        <v>105</v>
      </c>
      <c r="E51" s="99" t="s">
        <v>51</v>
      </c>
      <c r="F51" s="99" t="s">
        <v>45</v>
      </c>
      <c r="G51" s="97" t="s">
        <v>292</v>
      </c>
      <c r="H51" s="97" t="s">
        <v>228</v>
      </c>
      <c r="I51" s="97" t="s">
        <v>95</v>
      </c>
      <c r="J51" s="97" t="s">
        <v>87</v>
      </c>
      <c r="K51" s="99" t="s">
        <v>62</v>
      </c>
      <c r="L51" s="97">
        <v>30</v>
      </c>
      <c r="M51" s="99" t="s">
        <v>583</v>
      </c>
      <c r="N51" s="99" t="s">
        <v>584</v>
      </c>
      <c r="O51" s="103"/>
      <c r="P51" s="109"/>
      <c r="Q51" s="97"/>
      <c r="R51" s="97" t="s">
        <v>29</v>
      </c>
      <c r="S51" s="97"/>
      <c r="T51" s="110"/>
      <c r="U51" s="97"/>
      <c r="V51" s="97"/>
      <c r="W51" s="97"/>
      <c r="X51" s="97" t="s">
        <v>582</v>
      </c>
    </row>
    <row r="52" spans="1:24" s="67" customFormat="1" ht="75" x14ac:dyDescent="0.25">
      <c r="A52" s="59" t="s">
        <v>63</v>
      </c>
      <c r="B52" s="60" t="s">
        <v>85</v>
      </c>
      <c r="C52" s="61" t="s">
        <v>38</v>
      </c>
      <c r="D52" s="59" t="s">
        <v>150</v>
      </c>
      <c r="E52" s="61" t="s">
        <v>49</v>
      </c>
      <c r="F52" s="61" t="s">
        <v>54</v>
      </c>
      <c r="G52" s="59" t="s">
        <v>293</v>
      </c>
      <c r="H52" s="59" t="s">
        <v>237</v>
      </c>
      <c r="I52" s="59" t="s">
        <v>90</v>
      </c>
      <c r="J52" s="59" t="s">
        <v>87</v>
      </c>
      <c r="K52" s="61" t="s">
        <v>536</v>
      </c>
      <c r="L52" s="59">
        <v>30</v>
      </c>
      <c r="M52" s="61" t="s">
        <v>585</v>
      </c>
      <c r="N52" s="61" t="s">
        <v>586</v>
      </c>
      <c r="O52" s="62">
        <v>20212110026201</v>
      </c>
      <c r="P52" s="70">
        <v>44502</v>
      </c>
      <c r="Q52" s="59">
        <v>15</v>
      </c>
      <c r="R52" s="59" t="s">
        <v>587</v>
      </c>
      <c r="S52" s="59"/>
      <c r="T52" s="70">
        <v>44502</v>
      </c>
      <c r="U52" s="59" t="s">
        <v>588</v>
      </c>
      <c r="V52" s="59" t="s">
        <v>589</v>
      </c>
      <c r="W52" s="59"/>
      <c r="X52" s="59" t="s">
        <v>590</v>
      </c>
    </row>
    <row r="53" spans="1:24" s="102" customFormat="1" ht="75" x14ac:dyDescent="0.25">
      <c r="A53" s="97" t="s">
        <v>63</v>
      </c>
      <c r="B53" s="98" t="s">
        <v>85</v>
      </c>
      <c r="C53" s="99" t="s">
        <v>38</v>
      </c>
      <c r="D53" s="97" t="s">
        <v>151</v>
      </c>
      <c r="E53" s="99" t="s">
        <v>49</v>
      </c>
      <c r="F53" s="99" t="s">
        <v>54</v>
      </c>
      <c r="G53" s="97" t="s">
        <v>294</v>
      </c>
      <c r="H53" s="97" t="s">
        <v>258</v>
      </c>
      <c r="I53" s="97" t="s">
        <v>259</v>
      </c>
      <c r="J53" s="97" t="s">
        <v>87</v>
      </c>
      <c r="K53" s="99" t="s">
        <v>535</v>
      </c>
      <c r="L53" s="97">
        <v>20</v>
      </c>
      <c r="M53" s="99" t="s">
        <v>591</v>
      </c>
      <c r="N53" s="99" t="s">
        <v>592</v>
      </c>
      <c r="O53" s="100"/>
      <c r="P53" s="109"/>
      <c r="Q53" s="97"/>
      <c r="R53" s="97" t="s">
        <v>29</v>
      </c>
      <c r="S53" s="97"/>
      <c r="T53" s="110"/>
      <c r="U53" s="97"/>
      <c r="V53" s="97"/>
      <c r="W53" s="97"/>
      <c r="X53" s="97" t="s">
        <v>593</v>
      </c>
    </row>
    <row r="54" spans="1:24" s="102" customFormat="1" ht="105" x14ac:dyDescent="0.25">
      <c r="A54" s="97" t="s">
        <v>63</v>
      </c>
      <c r="B54" s="98" t="s">
        <v>99</v>
      </c>
      <c r="C54" s="97" t="s">
        <v>34</v>
      </c>
      <c r="D54" s="97" t="s">
        <v>152</v>
      </c>
      <c r="E54" s="99" t="s">
        <v>30</v>
      </c>
      <c r="F54" s="99" t="s">
        <v>54</v>
      </c>
      <c r="G54" s="97" t="s">
        <v>295</v>
      </c>
      <c r="H54" s="97" t="s">
        <v>254</v>
      </c>
      <c r="I54" s="97" t="s">
        <v>96</v>
      </c>
      <c r="J54" s="97" t="s">
        <v>87</v>
      </c>
      <c r="K54" s="97" t="s">
        <v>752</v>
      </c>
      <c r="L54" s="97">
        <v>5</v>
      </c>
      <c r="M54" s="99" t="s">
        <v>594</v>
      </c>
      <c r="N54" s="99" t="s">
        <v>595</v>
      </c>
      <c r="O54" s="100"/>
      <c r="P54" s="109"/>
      <c r="Q54" s="97"/>
      <c r="R54" s="97" t="s">
        <v>405</v>
      </c>
      <c r="S54" s="97"/>
      <c r="T54" s="110"/>
      <c r="U54" s="97"/>
      <c r="V54" s="97"/>
      <c r="W54" s="97"/>
      <c r="X54" s="97" t="s">
        <v>582</v>
      </c>
    </row>
    <row r="55" spans="1:24" s="67" customFormat="1" ht="75" x14ac:dyDescent="0.25">
      <c r="A55" s="59" t="s">
        <v>63</v>
      </c>
      <c r="B55" s="60" t="s">
        <v>85</v>
      </c>
      <c r="C55" s="61" t="s">
        <v>79</v>
      </c>
      <c r="D55" s="59" t="s">
        <v>153</v>
      </c>
      <c r="E55" s="61" t="s">
        <v>48</v>
      </c>
      <c r="F55" s="61" t="s">
        <v>54</v>
      </c>
      <c r="G55" s="59" t="s">
        <v>296</v>
      </c>
      <c r="H55" s="59" t="s">
        <v>223</v>
      </c>
      <c r="I55" s="59" t="s">
        <v>90</v>
      </c>
      <c r="J55" s="59" t="s">
        <v>87</v>
      </c>
      <c r="K55" s="61" t="s">
        <v>536</v>
      </c>
      <c r="L55" s="59">
        <v>30</v>
      </c>
      <c r="M55" s="61" t="s">
        <v>596</v>
      </c>
      <c r="N55" s="61" t="s">
        <v>597</v>
      </c>
      <c r="O55" s="62">
        <v>20212110027911</v>
      </c>
      <c r="P55" s="70">
        <v>44517</v>
      </c>
      <c r="Q55" s="59">
        <v>4</v>
      </c>
      <c r="R55" s="59" t="s">
        <v>28</v>
      </c>
      <c r="S55" s="59"/>
      <c r="T55" s="70">
        <v>44517</v>
      </c>
      <c r="U55" s="59" t="s">
        <v>588</v>
      </c>
      <c r="V55" s="59" t="s">
        <v>589</v>
      </c>
      <c r="W55" s="59"/>
      <c r="X55" s="59" t="s">
        <v>598</v>
      </c>
    </row>
    <row r="56" spans="1:24" s="102" customFormat="1" ht="60" x14ac:dyDescent="0.25">
      <c r="A56" s="97" t="s">
        <v>58</v>
      </c>
      <c r="B56" s="98" t="s">
        <v>100</v>
      </c>
      <c r="C56" s="99" t="s">
        <v>37</v>
      </c>
      <c r="D56" s="97" t="s">
        <v>154</v>
      </c>
      <c r="E56" s="99" t="s">
        <v>30</v>
      </c>
      <c r="F56" s="99" t="s">
        <v>45</v>
      </c>
      <c r="G56" s="97" t="s">
        <v>297</v>
      </c>
      <c r="H56" s="97" t="s">
        <v>298</v>
      </c>
      <c r="I56" s="97" t="s">
        <v>820</v>
      </c>
      <c r="J56" s="97" t="s">
        <v>87</v>
      </c>
      <c r="K56" s="99" t="s">
        <v>536</v>
      </c>
      <c r="L56" s="97">
        <v>30</v>
      </c>
      <c r="M56" s="99" t="s">
        <v>599</v>
      </c>
      <c r="N56" s="99" t="s">
        <v>600</v>
      </c>
      <c r="O56" s="103"/>
      <c r="P56" s="109"/>
      <c r="Q56" s="97"/>
      <c r="R56" s="97" t="s">
        <v>29</v>
      </c>
      <c r="S56" s="104"/>
      <c r="T56" s="110"/>
      <c r="U56" s="97"/>
      <c r="V56" s="97"/>
      <c r="W56" s="97"/>
      <c r="X56" s="97" t="s">
        <v>582</v>
      </c>
    </row>
    <row r="57" spans="1:24" s="67" customFormat="1" ht="75" x14ac:dyDescent="0.25">
      <c r="A57" s="59" t="s">
        <v>63</v>
      </c>
      <c r="B57" s="60" t="s">
        <v>85</v>
      </c>
      <c r="C57" s="61" t="s">
        <v>33</v>
      </c>
      <c r="D57" s="59" t="s">
        <v>155</v>
      </c>
      <c r="E57" s="61" t="s">
        <v>49</v>
      </c>
      <c r="F57" s="61" t="s">
        <v>44</v>
      </c>
      <c r="G57" s="59" t="s">
        <v>299</v>
      </c>
      <c r="H57" s="59" t="s">
        <v>223</v>
      </c>
      <c r="I57" s="59" t="s">
        <v>90</v>
      </c>
      <c r="J57" s="59" t="s">
        <v>87</v>
      </c>
      <c r="K57" s="61" t="s">
        <v>536</v>
      </c>
      <c r="L57" s="59">
        <v>30</v>
      </c>
      <c r="M57" s="61" t="s">
        <v>601</v>
      </c>
      <c r="N57" s="61" t="s">
        <v>602</v>
      </c>
      <c r="O57" s="62">
        <v>20212110027891</v>
      </c>
      <c r="P57" s="70">
        <v>44517</v>
      </c>
      <c r="Q57" s="59">
        <v>4</v>
      </c>
      <c r="R57" s="64" t="s">
        <v>587</v>
      </c>
      <c r="S57" s="59"/>
      <c r="T57" s="70">
        <v>44517</v>
      </c>
      <c r="U57" s="59" t="s">
        <v>588</v>
      </c>
      <c r="V57" s="59" t="s">
        <v>603</v>
      </c>
      <c r="W57" s="59"/>
      <c r="X57" s="59" t="s">
        <v>598</v>
      </c>
    </row>
    <row r="58" spans="1:24" s="67" customFormat="1" ht="75" x14ac:dyDescent="0.25">
      <c r="A58" s="59" t="s">
        <v>63</v>
      </c>
      <c r="B58" s="60" t="s">
        <v>85</v>
      </c>
      <c r="C58" s="61" t="s">
        <v>70</v>
      </c>
      <c r="D58" s="59" t="s">
        <v>156</v>
      </c>
      <c r="E58" s="61" t="s">
        <v>31</v>
      </c>
      <c r="F58" s="61" t="s">
        <v>54</v>
      </c>
      <c r="G58" s="59" t="s">
        <v>300</v>
      </c>
      <c r="H58" s="59" t="s">
        <v>223</v>
      </c>
      <c r="I58" s="59" t="s">
        <v>90</v>
      </c>
      <c r="J58" s="59" t="s">
        <v>87</v>
      </c>
      <c r="K58" s="61" t="s">
        <v>536</v>
      </c>
      <c r="L58" s="59">
        <v>30</v>
      </c>
      <c r="M58" s="61" t="s">
        <v>604</v>
      </c>
      <c r="N58" s="61" t="s">
        <v>605</v>
      </c>
      <c r="O58" s="69"/>
      <c r="P58" s="73">
        <v>44510</v>
      </c>
      <c r="Q58" s="59"/>
      <c r="R58" s="64" t="s">
        <v>28</v>
      </c>
      <c r="S58" s="59"/>
      <c r="T58" s="73">
        <v>44510</v>
      </c>
      <c r="U58" s="59"/>
      <c r="V58" s="59" t="s">
        <v>589</v>
      </c>
      <c r="W58" s="59"/>
      <c r="X58" s="64" t="s">
        <v>606</v>
      </c>
    </row>
    <row r="59" spans="1:24" s="102" customFormat="1" ht="75" x14ac:dyDescent="0.25">
      <c r="A59" s="97" t="s">
        <v>63</v>
      </c>
      <c r="B59" s="98" t="s">
        <v>85</v>
      </c>
      <c r="C59" s="99" t="s">
        <v>33</v>
      </c>
      <c r="D59" s="97" t="s">
        <v>157</v>
      </c>
      <c r="E59" s="99" t="s">
        <v>49</v>
      </c>
      <c r="F59" s="99" t="s">
        <v>54</v>
      </c>
      <c r="G59" s="97" t="s">
        <v>301</v>
      </c>
      <c r="H59" s="97" t="s">
        <v>237</v>
      </c>
      <c r="I59" s="97" t="s">
        <v>90</v>
      </c>
      <c r="J59" s="97" t="s">
        <v>87</v>
      </c>
      <c r="K59" s="99" t="s">
        <v>536</v>
      </c>
      <c r="L59" s="97">
        <v>30</v>
      </c>
      <c r="M59" s="99" t="s">
        <v>607</v>
      </c>
      <c r="N59" s="99" t="s">
        <v>608</v>
      </c>
      <c r="O59" s="103"/>
      <c r="P59" s="109"/>
      <c r="Q59" s="97"/>
      <c r="R59" s="97" t="s">
        <v>29</v>
      </c>
      <c r="S59" s="97"/>
      <c r="T59" s="110"/>
      <c r="U59" s="97"/>
      <c r="V59" s="97"/>
      <c r="W59" s="97"/>
      <c r="X59" s="97" t="s">
        <v>582</v>
      </c>
    </row>
    <row r="60" spans="1:24" s="102" customFormat="1" ht="75" x14ac:dyDescent="0.25">
      <c r="A60" s="97" t="s">
        <v>63</v>
      </c>
      <c r="B60" s="98" t="s">
        <v>85</v>
      </c>
      <c r="C60" s="99" t="s">
        <v>67</v>
      </c>
      <c r="D60" s="97" t="s">
        <v>158</v>
      </c>
      <c r="E60" s="99" t="s">
        <v>49</v>
      </c>
      <c r="F60" s="99" t="s">
        <v>54</v>
      </c>
      <c r="G60" s="97" t="s">
        <v>302</v>
      </c>
      <c r="H60" s="97" t="s">
        <v>258</v>
      </c>
      <c r="I60" s="97" t="s">
        <v>259</v>
      </c>
      <c r="J60" s="97" t="s">
        <v>87</v>
      </c>
      <c r="K60" s="99" t="s">
        <v>535</v>
      </c>
      <c r="L60" s="97">
        <v>20</v>
      </c>
      <c r="M60" s="99" t="s">
        <v>609</v>
      </c>
      <c r="N60" s="99" t="s">
        <v>610</v>
      </c>
      <c r="O60" s="103"/>
      <c r="P60" s="109"/>
      <c r="Q60" s="97"/>
      <c r="R60" s="97" t="s">
        <v>29</v>
      </c>
      <c r="S60" s="97"/>
      <c r="T60" s="110"/>
      <c r="U60" s="97"/>
      <c r="V60" s="97"/>
      <c r="W60" s="97"/>
      <c r="X60" s="97" t="s">
        <v>582</v>
      </c>
    </row>
    <row r="61" spans="1:24" s="102" customFormat="1" ht="60" x14ac:dyDescent="0.25">
      <c r="A61" s="97" t="s">
        <v>63</v>
      </c>
      <c r="B61" s="98" t="s">
        <v>85</v>
      </c>
      <c r="C61" s="99" t="s">
        <v>39</v>
      </c>
      <c r="D61" s="97" t="s">
        <v>159</v>
      </c>
      <c r="E61" s="99" t="s">
        <v>49</v>
      </c>
      <c r="F61" s="99" t="s">
        <v>54</v>
      </c>
      <c r="G61" s="97" t="s">
        <v>303</v>
      </c>
      <c r="H61" s="97" t="s">
        <v>304</v>
      </c>
      <c r="I61" s="97" t="s">
        <v>305</v>
      </c>
      <c r="J61" s="97" t="s">
        <v>87</v>
      </c>
      <c r="K61" s="99" t="s">
        <v>535</v>
      </c>
      <c r="L61" s="97">
        <v>20</v>
      </c>
      <c r="M61" s="99" t="s">
        <v>611</v>
      </c>
      <c r="N61" s="99" t="s">
        <v>612</v>
      </c>
      <c r="O61" s="103"/>
      <c r="P61" s="109"/>
      <c r="Q61" s="97"/>
      <c r="R61" s="97" t="s">
        <v>29</v>
      </c>
      <c r="S61" s="97"/>
      <c r="T61" s="110"/>
      <c r="U61" s="97"/>
      <c r="V61" s="97"/>
      <c r="W61" s="97"/>
      <c r="X61" s="97" t="s">
        <v>593</v>
      </c>
    </row>
    <row r="62" spans="1:24" s="102" customFormat="1" ht="75" x14ac:dyDescent="0.25">
      <c r="A62" s="97" t="s">
        <v>63</v>
      </c>
      <c r="B62" s="98" t="s">
        <v>85</v>
      </c>
      <c r="C62" s="99" t="s">
        <v>40</v>
      </c>
      <c r="D62" s="97" t="s">
        <v>160</v>
      </c>
      <c r="E62" s="99" t="s">
        <v>49</v>
      </c>
      <c r="F62" s="99" t="s">
        <v>45</v>
      </c>
      <c r="G62" s="97" t="s">
        <v>306</v>
      </c>
      <c r="H62" s="97" t="s">
        <v>258</v>
      </c>
      <c r="I62" s="97" t="s">
        <v>259</v>
      </c>
      <c r="J62" s="97" t="s">
        <v>87</v>
      </c>
      <c r="K62" s="99" t="s">
        <v>536</v>
      </c>
      <c r="L62" s="97">
        <v>30</v>
      </c>
      <c r="M62" s="99" t="s">
        <v>613</v>
      </c>
      <c r="N62" s="99" t="s">
        <v>614</v>
      </c>
      <c r="O62" s="103"/>
      <c r="P62" s="109"/>
      <c r="Q62" s="97"/>
      <c r="R62" s="97" t="s">
        <v>29</v>
      </c>
      <c r="S62" s="97"/>
      <c r="T62" s="110"/>
      <c r="U62" s="97"/>
      <c r="V62" s="97"/>
      <c r="W62" s="97"/>
      <c r="X62" s="97" t="s">
        <v>593</v>
      </c>
    </row>
    <row r="63" spans="1:24" s="67" customFormat="1" ht="60" x14ac:dyDescent="0.25">
      <c r="A63" s="59" t="s">
        <v>63</v>
      </c>
      <c r="B63" s="60" t="s">
        <v>85</v>
      </c>
      <c r="C63" s="61" t="s">
        <v>82</v>
      </c>
      <c r="D63" s="59" t="s">
        <v>161</v>
      </c>
      <c r="E63" s="61" t="s">
        <v>31</v>
      </c>
      <c r="F63" s="61" t="s">
        <v>45</v>
      </c>
      <c r="G63" s="59" t="s">
        <v>307</v>
      </c>
      <c r="H63" s="59" t="s">
        <v>308</v>
      </c>
      <c r="I63" s="59" t="s">
        <v>94</v>
      </c>
      <c r="J63" s="59" t="s">
        <v>87</v>
      </c>
      <c r="K63" s="61" t="s">
        <v>536</v>
      </c>
      <c r="L63" s="59">
        <v>30</v>
      </c>
      <c r="M63" s="61" t="s">
        <v>615</v>
      </c>
      <c r="N63" s="61" t="s">
        <v>616</v>
      </c>
      <c r="O63" s="62">
        <v>20212000026081</v>
      </c>
      <c r="P63" s="70">
        <v>44502</v>
      </c>
      <c r="Q63" s="59">
        <v>13</v>
      </c>
      <c r="R63" s="59" t="s">
        <v>28</v>
      </c>
      <c r="S63" s="59"/>
      <c r="T63" s="70">
        <v>44502</v>
      </c>
      <c r="U63" s="59" t="s">
        <v>588</v>
      </c>
      <c r="V63" s="59" t="s">
        <v>589</v>
      </c>
      <c r="W63" s="59"/>
      <c r="X63" s="59" t="s">
        <v>590</v>
      </c>
    </row>
    <row r="64" spans="1:24" s="102" customFormat="1" ht="60" x14ac:dyDescent="0.25">
      <c r="A64" s="97" t="s">
        <v>63</v>
      </c>
      <c r="B64" s="98" t="s">
        <v>85</v>
      </c>
      <c r="C64" s="99" t="s">
        <v>35</v>
      </c>
      <c r="D64" s="97" t="s">
        <v>162</v>
      </c>
      <c r="E64" s="99" t="s">
        <v>49</v>
      </c>
      <c r="F64" s="99" t="s">
        <v>45</v>
      </c>
      <c r="G64" s="97" t="s">
        <v>309</v>
      </c>
      <c r="H64" s="97" t="s">
        <v>258</v>
      </c>
      <c r="I64" s="97" t="s">
        <v>259</v>
      </c>
      <c r="J64" s="97" t="s">
        <v>87</v>
      </c>
      <c r="K64" s="99" t="s">
        <v>536</v>
      </c>
      <c r="L64" s="97">
        <v>30</v>
      </c>
      <c r="M64" s="99" t="s">
        <v>617</v>
      </c>
      <c r="N64" s="99" t="s">
        <v>618</v>
      </c>
      <c r="O64" s="103"/>
      <c r="P64" s="109"/>
      <c r="Q64" s="97"/>
      <c r="R64" s="97" t="s">
        <v>29</v>
      </c>
      <c r="S64" s="97"/>
      <c r="T64" s="110"/>
      <c r="U64" s="97"/>
      <c r="V64" s="97"/>
      <c r="W64" s="97"/>
      <c r="X64" s="97" t="s">
        <v>593</v>
      </c>
    </row>
    <row r="65" spans="1:24" s="102" customFormat="1" ht="75" x14ac:dyDescent="0.25">
      <c r="A65" s="97" t="s">
        <v>58</v>
      </c>
      <c r="B65" s="98" t="s">
        <v>100</v>
      </c>
      <c r="C65" s="97" t="s">
        <v>36</v>
      </c>
      <c r="D65" s="97" t="s">
        <v>163</v>
      </c>
      <c r="E65" s="99" t="s">
        <v>49</v>
      </c>
      <c r="F65" s="99" t="s">
        <v>45</v>
      </c>
      <c r="G65" s="97" t="s">
        <v>310</v>
      </c>
      <c r="H65" s="97" t="s">
        <v>298</v>
      </c>
      <c r="I65" s="97" t="s">
        <v>820</v>
      </c>
      <c r="J65" s="97" t="s">
        <v>87</v>
      </c>
      <c r="K65" s="99" t="s">
        <v>536</v>
      </c>
      <c r="L65" s="97">
        <v>30</v>
      </c>
      <c r="M65" s="99" t="s">
        <v>619</v>
      </c>
      <c r="N65" s="99" t="s">
        <v>620</v>
      </c>
      <c r="O65" s="103"/>
      <c r="P65" s="109"/>
      <c r="Q65" s="97"/>
      <c r="R65" s="97" t="s">
        <v>29</v>
      </c>
      <c r="S65" s="97"/>
      <c r="T65" s="110"/>
      <c r="U65" s="97"/>
      <c r="V65" s="97"/>
      <c r="W65" s="97"/>
      <c r="X65" s="97" t="s">
        <v>621</v>
      </c>
    </row>
    <row r="66" spans="1:24" s="67" customFormat="1" ht="75" x14ac:dyDescent="0.25">
      <c r="A66" s="59" t="s">
        <v>63</v>
      </c>
      <c r="B66" s="60" t="s">
        <v>85</v>
      </c>
      <c r="C66" s="59" t="s">
        <v>34</v>
      </c>
      <c r="D66" s="59" t="s">
        <v>164</v>
      </c>
      <c r="E66" s="61" t="s">
        <v>31</v>
      </c>
      <c r="F66" s="61" t="s">
        <v>54</v>
      </c>
      <c r="G66" s="59" t="s">
        <v>311</v>
      </c>
      <c r="H66" s="59" t="s">
        <v>223</v>
      </c>
      <c r="I66" s="59" t="s">
        <v>90</v>
      </c>
      <c r="J66" s="59" t="s">
        <v>87</v>
      </c>
      <c r="K66" s="59" t="s">
        <v>765</v>
      </c>
      <c r="L66" s="59">
        <v>35</v>
      </c>
      <c r="M66" s="61" t="s">
        <v>622</v>
      </c>
      <c r="N66" s="61" t="s">
        <v>623</v>
      </c>
      <c r="O66" s="62">
        <v>20212110026771</v>
      </c>
      <c r="P66" s="70">
        <v>44509</v>
      </c>
      <c r="Q66" s="59">
        <v>17</v>
      </c>
      <c r="R66" s="64" t="s">
        <v>28</v>
      </c>
      <c r="S66" s="59"/>
      <c r="T66" s="71"/>
      <c r="U66" s="59"/>
      <c r="V66" s="59"/>
      <c r="W66" s="59"/>
      <c r="X66" s="59" t="s">
        <v>624</v>
      </c>
    </row>
    <row r="67" spans="1:24" s="102" customFormat="1" ht="90" x14ac:dyDescent="0.25">
      <c r="A67" s="97" t="s">
        <v>63</v>
      </c>
      <c r="B67" s="98" t="s">
        <v>99</v>
      </c>
      <c r="C67" s="97" t="s">
        <v>34</v>
      </c>
      <c r="D67" s="97" t="s">
        <v>118</v>
      </c>
      <c r="E67" s="99" t="s">
        <v>30</v>
      </c>
      <c r="F67" s="99" t="s">
        <v>54</v>
      </c>
      <c r="G67" s="97" t="s">
        <v>312</v>
      </c>
      <c r="H67" s="97" t="s">
        <v>254</v>
      </c>
      <c r="I67" s="97" t="s">
        <v>96</v>
      </c>
      <c r="J67" s="97" t="s">
        <v>87</v>
      </c>
      <c r="K67" s="97" t="s">
        <v>752</v>
      </c>
      <c r="L67" s="97">
        <v>5</v>
      </c>
      <c r="M67" s="99" t="s">
        <v>625</v>
      </c>
      <c r="N67" s="99" t="s">
        <v>626</v>
      </c>
      <c r="O67" s="105"/>
      <c r="P67" s="109"/>
      <c r="Q67" s="97"/>
      <c r="R67" s="97" t="s">
        <v>405</v>
      </c>
      <c r="S67" s="97"/>
      <c r="T67" s="110"/>
      <c r="U67" s="97"/>
      <c r="V67" s="97"/>
      <c r="W67" s="97"/>
      <c r="X67" s="97" t="s">
        <v>621</v>
      </c>
    </row>
    <row r="68" spans="1:24" s="102" customFormat="1" ht="60" x14ac:dyDescent="0.25">
      <c r="A68" s="97" t="s">
        <v>63</v>
      </c>
      <c r="B68" s="98" t="s">
        <v>85</v>
      </c>
      <c r="C68" s="99" t="s">
        <v>33</v>
      </c>
      <c r="D68" s="97" t="s">
        <v>165</v>
      </c>
      <c r="E68" s="99" t="s">
        <v>49</v>
      </c>
      <c r="F68" s="99" t="s">
        <v>54</v>
      </c>
      <c r="G68" s="97" t="s">
        <v>313</v>
      </c>
      <c r="H68" s="97" t="s">
        <v>258</v>
      </c>
      <c r="I68" s="97" t="s">
        <v>259</v>
      </c>
      <c r="J68" s="97" t="s">
        <v>87</v>
      </c>
      <c r="K68" s="99" t="s">
        <v>536</v>
      </c>
      <c r="L68" s="97">
        <v>30</v>
      </c>
      <c r="M68" s="99" t="s">
        <v>627</v>
      </c>
      <c r="N68" s="99" t="s">
        <v>628</v>
      </c>
      <c r="O68" s="103"/>
      <c r="P68" s="109"/>
      <c r="Q68" s="97"/>
      <c r="R68" s="97" t="s">
        <v>29</v>
      </c>
      <c r="S68" s="97"/>
      <c r="T68" s="110"/>
      <c r="U68" s="97"/>
      <c r="V68" s="97"/>
      <c r="W68" s="97"/>
      <c r="X68" s="97" t="s">
        <v>621</v>
      </c>
    </row>
    <row r="69" spans="1:24" s="102" customFormat="1" ht="60" x14ac:dyDescent="0.25">
      <c r="A69" s="97" t="s">
        <v>63</v>
      </c>
      <c r="B69" s="98" t="s">
        <v>85</v>
      </c>
      <c r="C69" s="99" t="s">
        <v>38</v>
      </c>
      <c r="D69" s="97" t="s">
        <v>166</v>
      </c>
      <c r="E69" s="99" t="s">
        <v>49</v>
      </c>
      <c r="F69" s="99" t="s">
        <v>54</v>
      </c>
      <c r="G69" s="97" t="s">
        <v>314</v>
      </c>
      <c r="H69" s="97" t="s">
        <v>258</v>
      </c>
      <c r="I69" s="97" t="s">
        <v>259</v>
      </c>
      <c r="J69" s="97" t="s">
        <v>87</v>
      </c>
      <c r="K69" s="99" t="s">
        <v>536</v>
      </c>
      <c r="L69" s="97">
        <v>30</v>
      </c>
      <c r="M69" s="99" t="s">
        <v>629</v>
      </c>
      <c r="N69" s="99" t="s">
        <v>630</v>
      </c>
      <c r="O69" s="103"/>
      <c r="P69" s="109"/>
      <c r="Q69" s="97"/>
      <c r="R69" s="97" t="s">
        <v>29</v>
      </c>
      <c r="S69" s="97"/>
      <c r="T69" s="110"/>
      <c r="U69" s="97"/>
      <c r="V69" s="97"/>
      <c r="W69" s="97"/>
      <c r="X69" s="97" t="s">
        <v>621</v>
      </c>
    </row>
    <row r="70" spans="1:24" s="102" customFormat="1" ht="75" x14ac:dyDescent="0.25">
      <c r="A70" s="97" t="s">
        <v>63</v>
      </c>
      <c r="B70" s="98" t="s">
        <v>85</v>
      </c>
      <c r="C70" s="99" t="s">
        <v>66</v>
      </c>
      <c r="D70" s="97" t="s">
        <v>167</v>
      </c>
      <c r="E70" s="99" t="s">
        <v>49</v>
      </c>
      <c r="F70" s="99" t="s">
        <v>54</v>
      </c>
      <c r="G70" s="97" t="s">
        <v>315</v>
      </c>
      <c r="H70" s="97" t="s">
        <v>304</v>
      </c>
      <c r="I70" s="97" t="s">
        <v>305</v>
      </c>
      <c r="J70" s="97" t="s">
        <v>87</v>
      </c>
      <c r="K70" s="99" t="s">
        <v>535</v>
      </c>
      <c r="L70" s="97">
        <v>20</v>
      </c>
      <c r="M70" s="99" t="s">
        <v>631</v>
      </c>
      <c r="N70" s="99" t="s">
        <v>632</v>
      </c>
      <c r="O70" s="103"/>
      <c r="P70" s="109"/>
      <c r="Q70" s="97"/>
      <c r="R70" s="97" t="s">
        <v>29</v>
      </c>
      <c r="S70" s="97"/>
      <c r="T70" s="110"/>
      <c r="U70" s="97"/>
      <c r="V70" s="97"/>
      <c r="W70" s="97"/>
      <c r="X70" s="97" t="s">
        <v>621</v>
      </c>
    </row>
    <row r="71" spans="1:24" s="102" customFormat="1" ht="75" x14ac:dyDescent="0.25">
      <c r="A71" s="97" t="s">
        <v>63</v>
      </c>
      <c r="B71" s="98" t="s">
        <v>85</v>
      </c>
      <c r="C71" s="97" t="s">
        <v>34</v>
      </c>
      <c r="D71" s="97" t="s">
        <v>168</v>
      </c>
      <c r="E71" s="99" t="s">
        <v>31</v>
      </c>
      <c r="F71" s="99" t="s">
        <v>54</v>
      </c>
      <c r="G71" s="97" t="s">
        <v>316</v>
      </c>
      <c r="H71" s="97" t="s">
        <v>237</v>
      </c>
      <c r="I71" s="97" t="s">
        <v>90</v>
      </c>
      <c r="J71" s="97" t="s">
        <v>87</v>
      </c>
      <c r="K71" s="99" t="s">
        <v>536</v>
      </c>
      <c r="L71" s="97">
        <v>30</v>
      </c>
      <c r="M71" s="99" t="s">
        <v>633</v>
      </c>
      <c r="N71" s="99" t="s">
        <v>634</v>
      </c>
      <c r="O71" s="100"/>
      <c r="P71" s="109"/>
      <c r="Q71" s="97"/>
      <c r="R71" s="97" t="s">
        <v>29</v>
      </c>
      <c r="S71" s="104"/>
      <c r="T71" s="110"/>
      <c r="U71" s="97"/>
      <c r="V71" s="97"/>
      <c r="W71" s="97"/>
      <c r="X71" s="97" t="s">
        <v>635</v>
      </c>
    </row>
    <row r="72" spans="1:24" s="102" customFormat="1" ht="75" x14ac:dyDescent="0.25">
      <c r="A72" s="97" t="s">
        <v>58</v>
      </c>
      <c r="B72" s="98" t="s">
        <v>100</v>
      </c>
      <c r="C72" s="97" t="s">
        <v>34</v>
      </c>
      <c r="D72" s="97" t="s">
        <v>169</v>
      </c>
      <c r="E72" s="99" t="s">
        <v>31</v>
      </c>
      <c r="F72" s="99" t="s">
        <v>44</v>
      </c>
      <c r="G72" s="97" t="s">
        <v>317</v>
      </c>
      <c r="H72" s="97" t="s">
        <v>237</v>
      </c>
      <c r="I72" s="97" t="s">
        <v>90</v>
      </c>
      <c r="J72" s="97" t="s">
        <v>87</v>
      </c>
      <c r="K72" s="99" t="s">
        <v>536</v>
      </c>
      <c r="L72" s="97">
        <v>30</v>
      </c>
      <c r="M72" s="99" t="s">
        <v>636</v>
      </c>
      <c r="N72" s="99" t="s">
        <v>637</v>
      </c>
      <c r="O72" s="103"/>
      <c r="P72" s="109"/>
      <c r="Q72" s="97"/>
      <c r="R72" s="97" t="s">
        <v>29</v>
      </c>
      <c r="S72" s="97"/>
      <c r="T72" s="110"/>
      <c r="U72" s="97"/>
      <c r="V72" s="97"/>
      <c r="W72" s="97"/>
      <c r="X72" s="97" t="s">
        <v>638</v>
      </c>
    </row>
    <row r="73" spans="1:24" s="67" customFormat="1" ht="60" x14ac:dyDescent="0.25">
      <c r="A73" s="59" t="s">
        <v>63</v>
      </c>
      <c r="B73" s="60" t="s">
        <v>85</v>
      </c>
      <c r="C73" s="59" t="s">
        <v>34</v>
      </c>
      <c r="D73" s="59" t="s">
        <v>170</v>
      </c>
      <c r="E73" s="61" t="s">
        <v>51</v>
      </c>
      <c r="F73" s="61" t="s">
        <v>54</v>
      </c>
      <c r="G73" s="59" t="s">
        <v>318</v>
      </c>
      <c r="H73" s="59" t="s">
        <v>814</v>
      </c>
      <c r="I73" s="59" t="s">
        <v>819</v>
      </c>
      <c r="J73" s="59" t="s">
        <v>87</v>
      </c>
      <c r="K73" s="59" t="s">
        <v>752</v>
      </c>
      <c r="L73" s="59">
        <v>5</v>
      </c>
      <c r="M73" s="61" t="s">
        <v>639</v>
      </c>
      <c r="N73" s="61" t="s">
        <v>640</v>
      </c>
      <c r="O73" s="62">
        <v>20211150026021</v>
      </c>
      <c r="P73" s="72" t="s">
        <v>641</v>
      </c>
      <c r="Q73" s="59">
        <v>5</v>
      </c>
      <c r="R73" s="64" t="s">
        <v>28</v>
      </c>
      <c r="S73" s="59"/>
      <c r="T73" s="72" t="s">
        <v>641</v>
      </c>
      <c r="U73" s="59" t="s">
        <v>642</v>
      </c>
      <c r="V73" s="59" t="s">
        <v>603</v>
      </c>
      <c r="W73" s="59"/>
      <c r="X73" s="59" t="s">
        <v>643</v>
      </c>
    </row>
    <row r="74" spans="1:24" s="102" customFormat="1" ht="105" x14ac:dyDescent="0.25">
      <c r="A74" s="97" t="s">
        <v>63</v>
      </c>
      <c r="B74" s="98" t="s">
        <v>85</v>
      </c>
      <c r="C74" s="99" t="s">
        <v>33</v>
      </c>
      <c r="D74" s="97" t="s">
        <v>171</v>
      </c>
      <c r="E74" s="99" t="s">
        <v>51</v>
      </c>
      <c r="F74" s="99" t="s">
        <v>54</v>
      </c>
      <c r="G74" s="97" t="s">
        <v>319</v>
      </c>
      <c r="H74" s="97" t="s">
        <v>231</v>
      </c>
      <c r="I74" s="97" t="s">
        <v>94</v>
      </c>
      <c r="J74" s="97" t="s">
        <v>87</v>
      </c>
      <c r="K74" s="99" t="s">
        <v>536</v>
      </c>
      <c r="L74" s="97">
        <v>30</v>
      </c>
      <c r="M74" s="99" t="s">
        <v>644</v>
      </c>
      <c r="N74" s="99" t="s">
        <v>645</v>
      </c>
      <c r="O74" s="108"/>
      <c r="P74" s="101"/>
      <c r="Q74" s="99"/>
      <c r="R74" s="97" t="s">
        <v>29</v>
      </c>
      <c r="S74" s="99"/>
      <c r="T74" s="107"/>
      <c r="U74" s="99"/>
      <c r="V74" s="99"/>
      <c r="W74" s="99"/>
      <c r="X74" s="97" t="s">
        <v>638</v>
      </c>
    </row>
    <row r="75" spans="1:24" s="102" customFormat="1" ht="60" x14ac:dyDescent="0.25">
      <c r="A75" s="97" t="s">
        <v>63</v>
      </c>
      <c r="B75" s="98" t="s">
        <v>85</v>
      </c>
      <c r="C75" s="99" t="s">
        <v>35</v>
      </c>
      <c r="D75" s="97" t="s">
        <v>162</v>
      </c>
      <c r="E75" s="99" t="s">
        <v>49</v>
      </c>
      <c r="F75" s="99" t="s">
        <v>45</v>
      </c>
      <c r="G75" s="97" t="s">
        <v>309</v>
      </c>
      <c r="H75" s="97" t="s">
        <v>228</v>
      </c>
      <c r="I75" s="97" t="s">
        <v>95</v>
      </c>
      <c r="J75" s="97" t="s">
        <v>87</v>
      </c>
      <c r="K75" s="99" t="s">
        <v>536</v>
      </c>
      <c r="L75" s="97">
        <v>30</v>
      </c>
      <c r="M75" s="99" t="s">
        <v>646</v>
      </c>
      <c r="N75" s="99" t="s">
        <v>647</v>
      </c>
      <c r="O75" s="100"/>
      <c r="P75" s="101"/>
      <c r="Q75" s="99"/>
      <c r="R75" s="97" t="s">
        <v>29</v>
      </c>
      <c r="S75" s="99"/>
      <c r="T75" s="107"/>
      <c r="U75" s="99"/>
      <c r="V75" s="99"/>
      <c r="W75" s="99"/>
      <c r="X75" s="97" t="s">
        <v>638</v>
      </c>
    </row>
    <row r="76" spans="1:24" s="102" customFormat="1" ht="75" x14ac:dyDescent="0.25">
      <c r="A76" s="97" t="s">
        <v>63</v>
      </c>
      <c r="B76" s="98" t="s">
        <v>85</v>
      </c>
      <c r="C76" s="99" t="s">
        <v>32</v>
      </c>
      <c r="D76" s="97" t="s">
        <v>172</v>
      </c>
      <c r="E76" s="99" t="s">
        <v>49</v>
      </c>
      <c r="F76" s="99" t="s">
        <v>54</v>
      </c>
      <c r="G76" s="97" t="s">
        <v>320</v>
      </c>
      <c r="H76" s="97" t="s">
        <v>237</v>
      </c>
      <c r="I76" s="97" t="s">
        <v>90</v>
      </c>
      <c r="J76" s="97" t="s">
        <v>87</v>
      </c>
      <c r="K76" s="99" t="s">
        <v>536</v>
      </c>
      <c r="L76" s="97">
        <v>30</v>
      </c>
      <c r="M76" s="99" t="s">
        <v>648</v>
      </c>
      <c r="N76" s="99" t="s">
        <v>649</v>
      </c>
      <c r="O76" s="100"/>
      <c r="P76" s="101"/>
      <c r="Q76" s="99"/>
      <c r="R76" s="97" t="s">
        <v>29</v>
      </c>
      <c r="S76" s="99"/>
      <c r="T76" s="107"/>
      <c r="U76" s="99"/>
      <c r="V76" s="99"/>
      <c r="W76" s="99"/>
      <c r="X76" s="97" t="s">
        <v>638</v>
      </c>
    </row>
    <row r="77" spans="1:24" s="102" customFormat="1" ht="75" x14ac:dyDescent="0.25">
      <c r="A77" s="97" t="s">
        <v>63</v>
      </c>
      <c r="B77" s="98" t="s">
        <v>85</v>
      </c>
      <c r="C77" s="99" t="s">
        <v>38</v>
      </c>
      <c r="D77" s="97" t="s">
        <v>173</v>
      </c>
      <c r="E77" s="99" t="s">
        <v>49</v>
      </c>
      <c r="F77" s="99" t="s">
        <v>44</v>
      </c>
      <c r="G77" s="97" t="s">
        <v>321</v>
      </c>
      <c r="H77" s="97" t="s">
        <v>223</v>
      </c>
      <c r="I77" s="97" t="s">
        <v>90</v>
      </c>
      <c r="J77" s="97" t="s">
        <v>87</v>
      </c>
      <c r="K77" s="99" t="s">
        <v>536</v>
      </c>
      <c r="L77" s="97">
        <v>30</v>
      </c>
      <c r="M77" s="99" t="s">
        <v>650</v>
      </c>
      <c r="N77" s="99" t="s">
        <v>651</v>
      </c>
      <c r="O77" s="108"/>
      <c r="P77" s="101"/>
      <c r="Q77" s="99"/>
      <c r="R77" s="97" t="s">
        <v>29</v>
      </c>
      <c r="S77" s="99"/>
      <c r="T77" s="107"/>
      <c r="U77" s="99"/>
      <c r="V77" s="99"/>
      <c r="W77" s="99"/>
      <c r="X77" s="97" t="s">
        <v>638</v>
      </c>
    </row>
    <row r="78" spans="1:24" s="102" customFormat="1" ht="75" x14ac:dyDescent="0.25">
      <c r="A78" s="97" t="s">
        <v>63</v>
      </c>
      <c r="B78" s="98" t="s">
        <v>85</v>
      </c>
      <c r="C78" s="99" t="s">
        <v>82</v>
      </c>
      <c r="D78" s="97" t="s">
        <v>174</v>
      </c>
      <c r="E78" s="99" t="s">
        <v>49</v>
      </c>
      <c r="F78" s="99" t="s">
        <v>54</v>
      </c>
      <c r="G78" s="97" t="s">
        <v>322</v>
      </c>
      <c r="H78" s="97" t="s">
        <v>237</v>
      </c>
      <c r="I78" s="97" t="s">
        <v>90</v>
      </c>
      <c r="J78" s="97" t="s">
        <v>87</v>
      </c>
      <c r="K78" s="99" t="s">
        <v>536</v>
      </c>
      <c r="L78" s="97">
        <v>30</v>
      </c>
      <c r="M78" s="99" t="s">
        <v>652</v>
      </c>
      <c r="N78" s="99" t="s">
        <v>653</v>
      </c>
      <c r="O78" s="103"/>
      <c r="P78" s="101"/>
      <c r="Q78" s="99"/>
      <c r="R78" s="97" t="s">
        <v>29</v>
      </c>
      <c r="S78" s="99"/>
      <c r="T78" s="107"/>
      <c r="U78" s="99"/>
      <c r="V78" s="99"/>
      <c r="W78" s="99"/>
      <c r="X78" s="97" t="s">
        <v>638</v>
      </c>
    </row>
    <row r="79" spans="1:24" s="102" customFormat="1" ht="75" x14ac:dyDescent="0.25">
      <c r="A79" s="97" t="s">
        <v>63</v>
      </c>
      <c r="B79" s="98" t="s">
        <v>99</v>
      </c>
      <c r="C79" s="99" t="s">
        <v>35</v>
      </c>
      <c r="D79" s="97" t="s">
        <v>175</v>
      </c>
      <c r="E79" s="99" t="s">
        <v>49</v>
      </c>
      <c r="F79" s="99" t="s">
        <v>47</v>
      </c>
      <c r="G79" s="97" t="s">
        <v>323</v>
      </c>
      <c r="H79" s="97" t="s">
        <v>237</v>
      </c>
      <c r="I79" s="97" t="s">
        <v>90</v>
      </c>
      <c r="J79" s="97" t="s">
        <v>87</v>
      </c>
      <c r="K79" s="99" t="s">
        <v>536</v>
      </c>
      <c r="L79" s="97">
        <v>30</v>
      </c>
      <c r="M79" s="99" t="s">
        <v>654</v>
      </c>
      <c r="N79" s="99" t="s">
        <v>655</v>
      </c>
      <c r="O79" s="108"/>
      <c r="P79" s="101"/>
      <c r="Q79" s="99"/>
      <c r="R79" s="97" t="s">
        <v>29</v>
      </c>
      <c r="S79" s="99"/>
      <c r="T79" s="107"/>
      <c r="U79" s="99"/>
      <c r="V79" s="99"/>
      <c r="W79" s="99"/>
      <c r="X79" s="97" t="s">
        <v>638</v>
      </c>
    </row>
    <row r="80" spans="1:24" s="67" customFormat="1" ht="75" x14ac:dyDescent="0.25">
      <c r="A80" s="59" t="s">
        <v>63</v>
      </c>
      <c r="B80" s="60" t="s">
        <v>85</v>
      </c>
      <c r="C80" s="61" t="s">
        <v>70</v>
      </c>
      <c r="D80" s="59" t="s">
        <v>156</v>
      </c>
      <c r="E80" s="61" t="s">
        <v>49</v>
      </c>
      <c r="F80" s="61" t="s">
        <v>45</v>
      </c>
      <c r="G80" s="59" t="s">
        <v>324</v>
      </c>
      <c r="H80" s="59" t="s">
        <v>223</v>
      </c>
      <c r="I80" s="59" t="s">
        <v>90</v>
      </c>
      <c r="J80" s="59" t="s">
        <v>87</v>
      </c>
      <c r="K80" s="61" t="s">
        <v>536</v>
      </c>
      <c r="L80" s="59">
        <v>30</v>
      </c>
      <c r="M80" s="61" t="s">
        <v>656</v>
      </c>
      <c r="N80" s="61" t="s">
        <v>657</v>
      </c>
      <c r="O80" s="74">
        <v>20212110026751</v>
      </c>
      <c r="P80" s="68">
        <v>44502</v>
      </c>
      <c r="Q80" s="61">
        <v>11</v>
      </c>
      <c r="R80" s="59" t="s">
        <v>587</v>
      </c>
      <c r="S80" s="61"/>
      <c r="T80" s="68">
        <v>44502</v>
      </c>
      <c r="U80" s="61" t="s">
        <v>532</v>
      </c>
      <c r="V80" s="61" t="s">
        <v>25</v>
      </c>
      <c r="W80" s="61"/>
      <c r="X80" s="59"/>
    </row>
    <row r="81" spans="1:24" s="102" customFormat="1" ht="75" x14ac:dyDescent="0.25">
      <c r="A81" s="97" t="s">
        <v>63</v>
      </c>
      <c r="B81" s="98" t="s">
        <v>85</v>
      </c>
      <c r="C81" s="99" t="s">
        <v>32</v>
      </c>
      <c r="D81" s="97" t="s">
        <v>176</v>
      </c>
      <c r="E81" s="99" t="s">
        <v>51</v>
      </c>
      <c r="F81" s="99" t="s">
        <v>54</v>
      </c>
      <c r="G81" s="97" t="s">
        <v>325</v>
      </c>
      <c r="H81" s="97" t="s">
        <v>237</v>
      </c>
      <c r="I81" s="97" t="s">
        <v>90</v>
      </c>
      <c r="J81" s="97" t="s">
        <v>87</v>
      </c>
      <c r="K81" s="99" t="s">
        <v>536</v>
      </c>
      <c r="L81" s="97">
        <v>30</v>
      </c>
      <c r="M81" s="99" t="s">
        <v>658</v>
      </c>
      <c r="N81" s="99" t="s">
        <v>659</v>
      </c>
      <c r="O81" s="103"/>
      <c r="P81" s="101"/>
      <c r="Q81" s="99"/>
      <c r="R81" s="97" t="s">
        <v>29</v>
      </c>
      <c r="S81" s="99"/>
      <c r="T81" s="107"/>
      <c r="U81" s="99"/>
      <c r="V81" s="99"/>
      <c r="W81" s="107"/>
      <c r="X81" s="97" t="s">
        <v>638</v>
      </c>
    </row>
    <row r="82" spans="1:24" s="67" customFormat="1" ht="75" x14ac:dyDescent="0.25">
      <c r="A82" s="59" t="s">
        <v>63</v>
      </c>
      <c r="B82" s="60" t="s">
        <v>85</v>
      </c>
      <c r="C82" s="61" t="s">
        <v>38</v>
      </c>
      <c r="D82" s="59" t="s">
        <v>173</v>
      </c>
      <c r="E82" s="61" t="s">
        <v>49</v>
      </c>
      <c r="F82" s="61" t="s">
        <v>45</v>
      </c>
      <c r="G82" s="59" t="s">
        <v>326</v>
      </c>
      <c r="H82" s="59" t="s">
        <v>223</v>
      </c>
      <c r="I82" s="59" t="s">
        <v>90</v>
      </c>
      <c r="J82" s="59" t="s">
        <v>87</v>
      </c>
      <c r="K82" s="61" t="s">
        <v>536</v>
      </c>
      <c r="L82" s="59">
        <v>30</v>
      </c>
      <c r="M82" s="61" t="s">
        <v>660</v>
      </c>
      <c r="N82" s="61" t="s">
        <v>661</v>
      </c>
      <c r="O82" s="62">
        <v>20212110027461</v>
      </c>
      <c r="P82" s="73">
        <v>44509</v>
      </c>
      <c r="Q82" s="61">
        <v>17</v>
      </c>
      <c r="R82" s="59" t="s">
        <v>28</v>
      </c>
      <c r="S82" s="61"/>
      <c r="T82" s="73">
        <v>44509</v>
      </c>
      <c r="U82" s="62" t="s">
        <v>588</v>
      </c>
      <c r="V82" s="61" t="s">
        <v>589</v>
      </c>
      <c r="W82" s="61"/>
      <c r="X82" s="59" t="s">
        <v>624</v>
      </c>
    </row>
    <row r="83" spans="1:24" s="67" customFormat="1" ht="60" x14ac:dyDescent="0.25">
      <c r="A83" s="59" t="s">
        <v>63</v>
      </c>
      <c r="B83" s="60" t="s">
        <v>85</v>
      </c>
      <c r="C83" s="61" t="s">
        <v>76</v>
      </c>
      <c r="D83" s="59" t="s">
        <v>177</v>
      </c>
      <c r="E83" s="61" t="s">
        <v>49</v>
      </c>
      <c r="F83" s="61" t="s">
        <v>54</v>
      </c>
      <c r="G83" s="59" t="s">
        <v>327</v>
      </c>
      <c r="H83" s="59" t="s">
        <v>258</v>
      </c>
      <c r="I83" s="59" t="s">
        <v>259</v>
      </c>
      <c r="J83" s="59" t="s">
        <v>87</v>
      </c>
      <c r="K83" s="61" t="s">
        <v>535</v>
      </c>
      <c r="L83" s="59">
        <v>20</v>
      </c>
      <c r="M83" s="61" t="s">
        <v>662</v>
      </c>
      <c r="N83" s="61" t="s">
        <v>663</v>
      </c>
      <c r="O83" s="74"/>
      <c r="P83" s="68"/>
      <c r="Q83" s="61">
        <v>10</v>
      </c>
      <c r="R83" s="59" t="s">
        <v>28</v>
      </c>
      <c r="S83" s="65" t="s">
        <v>664</v>
      </c>
      <c r="T83" s="66">
        <v>44503</v>
      </c>
      <c r="U83" s="61"/>
      <c r="V83" s="61"/>
      <c r="W83" s="66"/>
      <c r="X83" s="59" t="s">
        <v>665</v>
      </c>
    </row>
    <row r="84" spans="1:24" s="102" customFormat="1" ht="75" x14ac:dyDescent="0.25">
      <c r="A84" s="97" t="s">
        <v>63</v>
      </c>
      <c r="B84" s="98" t="s">
        <v>85</v>
      </c>
      <c r="C84" s="99" t="s">
        <v>32</v>
      </c>
      <c r="D84" s="97" t="s">
        <v>178</v>
      </c>
      <c r="E84" s="99" t="s">
        <v>49</v>
      </c>
      <c r="F84" s="99" t="s">
        <v>45</v>
      </c>
      <c r="G84" s="97" t="s">
        <v>328</v>
      </c>
      <c r="H84" s="97" t="s">
        <v>298</v>
      </c>
      <c r="I84" s="97" t="s">
        <v>820</v>
      </c>
      <c r="J84" s="97" t="s">
        <v>87</v>
      </c>
      <c r="K84" s="99" t="s">
        <v>535</v>
      </c>
      <c r="L84" s="97">
        <v>30</v>
      </c>
      <c r="M84" s="99" t="s">
        <v>666</v>
      </c>
      <c r="N84" s="99" t="s">
        <v>667</v>
      </c>
      <c r="O84" s="108"/>
      <c r="P84" s="101"/>
      <c r="Q84" s="99"/>
      <c r="R84" s="97" t="s">
        <v>29</v>
      </c>
      <c r="S84" s="99"/>
      <c r="T84" s="107"/>
      <c r="U84" s="99"/>
      <c r="V84" s="99"/>
      <c r="W84" s="99"/>
      <c r="X84" s="97" t="s">
        <v>668</v>
      </c>
    </row>
    <row r="85" spans="1:24" s="67" customFormat="1" ht="75" x14ac:dyDescent="0.25">
      <c r="A85" s="59" t="s">
        <v>63</v>
      </c>
      <c r="B85" s="60" t="s">
        <v>85</v>
      </c>
      <c r="C85" s="61" t="s">
        <v>67</v>
      </c>
      <c r="D85" s="59" t="s">
        <v>179</v>
      </c>
      <c r="E85" s="61" t="s">
        <v>49</v>
      </c>
      <c r="F85" s="61" t="s">
        <v>44</v>
      </c>
      <c r="G85" s="59" t="s">
        <v>329</v>
      </c>
      <c r="H85" s="59" t="s">
        <v>223</v>
      </c>
      <c r="I85" s="59" t="s">
        <v>90</v>
      </c>
      <c r="J85" s="59" t="s">
        <v>87</v>
      </c>
      <c r="K85" s="61" t="s">
        <v>535</v>
      </c>
      <c r="L85" s="59">
        <v>30</v>
      </c>
      <c r="M85" s="61" t="s">
        <v>669</v>
      </c>
      <c r="N85" s="61" t="s">
        <v>670</v>
      </c>
      <c r="O85" s="62">
        <v>20212110026731</v>
      </c>
      <c r="P85" s="73">
        <v>44502</v>
      </c>
      <c r="Q85" s="61">
        <v>9</v>
      </c>
      <c r="R85" s="59" t="s">
        <v>28</v>
      </c>
      <c r="S85" s="61"/>
      <c r="T85" s="73">
        <v>44502</v>
      </c>
      <c r="U85" s="61" t="s">
        <v>588</v>
      </c>
      <c r="V85" s="61" t="s">
        <v>589</v>
      </c>
      <c r="W85" s="66"/>
      <c r="X85" s="59" t="s">
        <v>590</v>
      </c>
    </row>
    <row r="86" spans="1:24" s="67" customFormat="1" ht="75" x14ac:dyDescent="0.25">
      <c r="A86" s="59" t="s">
        <v>63</v>
      </c>
      <c r="B86" s="60" t="s">
        <v>85</v>
      </c>
      <c r="C86" s="61" t="s">
        <v>35</v>
      </c>
      <c r="D86" s="59" t="s">
        <v>180</v>
      </c>
      <c r="E86" s="61" t="s">
        <v>49</v>
      </c>
      <c r="F86" s="61" t="s">
        <v>44</v>
      </c>
      <c r="G86" s="59" t="s">
        <v>330</v>
      </c>
      <c r="H86" s="59" t="s">
        <v>223</v>
      </c>
      <c r="I86" s="59" t="s">
        <v>90</v>
      </c>
      <c r="J86" s="59" t="s">
        <v>87</v>
      </c>
      <c r="K86" s="59" t="s">
        <v>765</v>
      </c>
      <c r="L86" s="59">
        <v>35</v>
      </c>
      <c r="M86" s="61" t="s">
        <v>671</v>
      </c>
      <c r="N86" s="61" t="s">
        <v>672</v>
      </c>
      <c r="O86" s="62">
        <v>20212110026721</v>
      </c>
      <c r="P86" s="73">
        <v>44502</v>
      </c>
      <c r="Q86" s="59">
        <v>9</v>
      </c>
      <c r="R86" s="59" t="s">
        <v>28</v>
      </c>
      <c r="S86" s="59"/>
      <c r="T86" s="73">
        <v>44502</v>
      </c>
      <c r="U86" s="61" t="s">
        <v>588</v>
      </c>
      <c r="V86" s="59" t="s">
        <v>589</v>
      </c>
      <c r="W86" s="59"/>
      <c r="X86" s="59" t="s">
        <v>590</v>
      </c>
    </row>
    <row r="87" spans="1:24" s="79" customFormat="1" ht="75" x14ac:dyDescent="0.25">
      <c r="A87" s="76" t="s">
        <v>63</v>
      </c>
      <c r="B87" s="77" t="s">
        <v>85</v>
      </c>
      <c r="C87" s="78" t="s">
        <v>77</v>
      </c>
      <c r="D87" s="76" t="s">
        <v>181</v>
      </c>
      <c r="E87" s="78" t="s">
        <v>49</v>
      </c>
      <c r="F87" s="78" t="s">
        <v>54</v>
      </c>
      <c r="G87" s="76" t="s">
        <v>331</v>
      </c>
      <c r="H87" s="76" t="s">
        <v>332</v>
      </c>
      <c r="I87" s="76" t="s">
        <v>90</v>
      </c>
      <c r="J87" s="76" t="s">
        <v>87</v>
      </c>
      <c r="K87" s="78" t="s">
        <v>535</v>
      </c>
      <c r="L87" s="76">
        <v>30</v>
      </c>
      <c r="M87" s="78" t="s">
        <v>673</v>
      </c>
      <c r="N87" s="78" t="s">
        <v>674</v>
      </c>
      <c r="O87" s="80"/>
      <c r="P87" s="81"/>
      <c r="Q87" s="76"/>
      <c r="R87" s="76" t="s">
        <v>56</v>
      </c>
      <c r="S87" s="76"/>
      <c r="T87" s="81"/>
      <c r="U87" s="76"/>
      <c r="V87" s="76"/>
      <c r="W87" s="81"/>
      <c r="X87" s="76" t="s">
        <v>675</v>
      </c>
    </row>
    <row r="88" spans="1:24" s="79" customFormat="1" ht="75" x14ac:dyDescent="0.25">
      <c r="A88" s="76" t="s">
        <v>63</v>
      </c>
      <c r="B88" s="77" t="s">
        <v>85</v>
      </c>
      <c r="C88" s="78" t="s">
        <v>33</v>
      </c>
      <c r="D88" s="76" t="s">
        <v>131</v>
      </c>
      <c r="E88" s="78" t="s">
        <v>31</v>
      </c>
      <c r="F88" s="78" t="s">
        <v>47</v>
      </c>
      <c r="G88" s="76" t="s">
        <v>333</v>
      </c>
      <c r="H88" s="76" t="s">
        <v>237</v>
      </c>
      <c r="I88" s="76" t="s">
        <v>90</v>
      </c>
      <c r="J88" s="76" t="s">
        <v>87</v>
      </c>
      <c r="K88" s="78" t="s">
        <v>535</v>
      </c>
      <c r="L88" s="76">
        <v>30</v>
      </c>
      <c r="M88" s="78" t="s">
        <v>676</v>
      </c>
      <c r="N88" s="78" t="s">
        <v>677</v>
      </c>
      <c r="O88" s="80"/>
      <c r="P88" s="81"/>
      <c r="Q88" s="76"/>
      <c r="R88" s="76" t="s">
        <v>56</v>
      </c>
      <c r="S88" s="76"/>
      <c r="T88" s="81"/>
      <c r="U88" s="76"/>
      <c r="V88" s="76"/>
      <c r="W88" s="81"/>
      <c r="X88" s="76" t="s">
        <v>675</v>
      </c>
    </row>
    <row r="89" spans="1:24" s="79" customFormat="1" ht="60" x14ac:dyDescent="0.25">
      <c r="A89" s="76" t="s">
        <v>63</v>
      </c>
      <c r="B89" s="77" t="s">
        <v>85</v>
      </c>
      <c r="C89" s="78" t="s">
        <v>82</v>
      </c>
      <c r="D89" s="76" t="s">
        <v>182</v>
      </c>
      <c r="E89" s="78" t="s">
        <v>49</v>
      </c>
      <c r="F89" s="78" t="s">
        <v>54</v>
      </c>
      <c r="G89" s="76" t="s">
        <v>334</v>
      </c>
      <c r="H89" s="76" t="s">
        <v>231</v>
      </c>
      <c r="I89" s="76" t="s">
        <v>94</v>
      </c>
      <c r="J89" s="76" t="s">
        <v>87</v>
      </c>
      <c r="K89" s="78" t="s">
        <v>535</v>
      </c>
      <c r="L89" s="76">
        <v>30</v>
      </c>
      <c r="M89" s="78" t="s">
        <v>678</v>
      </c>
      <c r="N89" s="78" t="s">
        <v>679</v>
      </c>
      <c r="O89" s="80"/>
      <c r="P89" s="81"/>
      <c r="Q89" s="76"/>
      <c r="R89" s="76" t="s">
        <v>56</v>
      </c>
      <c r="S89" s="115" t="s">
        <v>680</v>
      </c>
      <c r="T89" s="81"/>
      <c r="U89" s="76"/>
      <c r="V89" s="76"/>
      <c r="W89" s="81"/>
      <c r="X89" s="76" t="s">
        <v>675</v>
      </c>
    </row>
    <row r="90" spans="1:24" s="67" customFormat="1" ht="60" x14ac:dyDescent="0.25">
      <c r="A90" s="59" t="s">
        <v>63</v>
      </c>
      <c r="B90" s="60" t="s">
        <v>85</v>
      </c>
      <c r="C90" s="59" t="s">
        <v>34</v>
      </c>
      <c r="D90" s="59" t="s">
        <v>170</v>
      </c>
      <c r="E90" s="61" t="s">
        <v>51</v>
      </c>
      <c r="F90" s="61" t="s">
        <v>54</v>
      </c>
      <c r="G90" s="59" t="s">
        <v>335</v>
      </c>
      <c r="H90" s="59" t="s">
        <v>814</v>
      </c>
      <c r="I90" s="59" t="s">
        <v>819</v>
      </c>
      <c r="J90" s="59" t="s">
        <v>87</v>
      </c>
      <c r="K90" s="59" t="s">
        <v>752</v>
      </c>
      <c r="L90" s="59">
        <v>5</v>
      </c>
      <c r="M90" s="61" t="s">
        <v>681</v>
      </c>
      <c r="N90" s="61" t="s">
        <v>682</v>
      </c>
      <c r="O90" s="69">
        <v>20211150025961</v>
      </c>
      <c r="P90" s="70">
        <v>44491</v>
      </c>
      <c r="Q90" s="59">
        <v>1</v>
      </c>
      <c r="R90" s="59" t="s">
        <v>587</v>
      </c>
      <c r="S90" s="69"/>
      <c r="T90" s="71">
        <v>44491</v>
      </c>
      <c r="U90" s="59" t="s">
        <v>588</v>
      </c>
      <c r="V90" s="59" t="s">
        <v>25</v>
      </c>
      <c r="W90" s="59"/>
      <c r="X90" s="59"/>
    </row>
    <row r="91" spans="1:24" s="67" customFormat="1" ht="60" x14ac:dyDescent="0.25">
      <c r="A91" s="59" t="s">
        <v>63</v>
      </c>
      <c r="B91" s="60" t="s">
        <v>85</v>
      </c>
      <c r="C91" s="61" t="s">
        <v>35</v>
      </c>
      <c r="D91" s="59" t="s">
        <v>183</v>
      </c>
      <c r="E91" s="61" t="s">
        <v>49</v>
      </c>
      <c r="F91" s="61" t="s">
        <v>54</v>
      </c>
      <c r="G91" s="59" t="s">
        <v>336</v>
      </c>
      <c r="H91" s="75" t="s">
        <v>815</v>
      </c>
      <c r="I91" s="59" t="s">
        <v>93</v>
      </c>
      <c r="J91" s="59" t="s">
        <v>87</v>
      </c>
      <c r="K91" s="61" t="s">
        <v>536</v>
      </c>
      <c r="L91" s="59">
        <v>30</v>
      </c>
      <c r="M91" s="61" t="s">
        <v>683</v>
      </c>
      <c r="N91" s="61" t="s">
        <v>684</v>
      </c>
      <c r="O91" s="72" t="s">
        <v>685</v>
      </c>
      <c r="P91" s="73">
        <v>44510</v>
      </c>
      <c r="Q91" s="59">
        <v>14</v>
      </c>
      <c r="R91" s="59" t="s">
        <v>28</v>
      </c>
      <c r="S91" s="59"/>
      <c r="T91" s="73">
        <v>44510</v>
      </c>
      <c r="U91" s="59" t="s">
        <v>588</v>
      </c>
      <c r="V91" s="59" t="s">
        <v>589</v>
      </c>
      <c r="W91" s="59"/>
      <c r="X91" s="59" t="s">
        <v>686</v>
      </c>
    </row>
    <row r="92" spans="1:24" s="79" customFormat="1" ht="75" x14ac:dyDescent="0.25">
      <c r="A92" s="76" t="s">
        <v>63</v>
      </c>
      <c r="B92" s="77" t="s">
        <v>85</v>
      </c>
      <c r="C92" s="78" t="s">
        <v>79</v>
      </c>
      <c r="D92" s="76" t="s">
        <v>184</v>
      </c>
      <c r="E92" s="78" t="s">
        <v>48</v>
      </c>
      <c r="F92" s="78" t="s">
        <v>54</v>
      </c>
      <c r="G92" s="76" t="s">
        <v>337</v>
      </c>
      <c r="H92" s="76" t="s">
        <v>262</v>
      </c>
      <c r="I92" s="76" t="s">
        <v>94</v>
      </c>
      <c r="J92" s="76" t="s">
        <v>87</v>
      </c>
      <c r="K92" s="78" t="s">
        <v>536</v>
      </c>
      <c r="L92" s="76">
        <v>30</v>
      </c>
      <c r="M92" s="78" t="s">
        <v>687</v>
      </c>
      <c r="N92" s="78" t="s">
        <v>688</v>
      </c>
      <c r="O92" s="80"/>
      <c r="P92" s="81"/>
      <c r="Q92" s="76"/>
      <c r="R92" s="76" t="s">
        <v>56</v>
      </c>
      <c r="S92" s="115" t="s">
        <v>689</v>
      </c>
      <c r="T92" s="82"/>
      <c r="U92" s="76"/>
      <c r="V92" s="76"/>
      <c r="W92" s="76"/>
      <c r="X92" s="76" t="s">
        <v>690</v>
      </c>
    </row>
    <row r="93" spans="1:24" s="79" customFormat="1" ht="60" x14ac:dyDescent="0.25">
      <c r="A93" s="76" t="s">
        <v>63</v>
      </c>
      <c r="B93" s="77" t="s">
        <v>85</v>
      </c>
      <c r="C93" s="78" t="s">
        <v>70</v>
      </c>
      <c r="D93" s="76" t="s">
        <v>185</v>
      </c>
      <c r="E93" s="78" t="s">
        <v>49</v>
      </c>
      <c r="F93" s="78" t="s">
        <v>54</v>
      </c>
      <c r="G93" s="76" t="s">
        <v>338</v>
      </c>
      <c r="H93" s="76" t="s">
        <v>298</v>
      </c>
      <c r="I93" s="76" t="s">
        <v>820</v>
      </c>
      <c r="J93" s="76" t="s">
        <v>87</v>
      </c>
      <c r="K93" s="78" t="s">
        <v>536</v>
      </c>
      <c r="L93" s="76">
        <v>30</v>
      </c>
      <c r="M93" s="78" t="s">
        <v>691</v>
      </c>
      <c r="N93" s="78" t="s">
        <v>692</v>
      </c>
      <c r="O93" s="80"/>
      <c r="P93" s="81"/>
      <c r="Q93" s="76"/>
      <c r="R93" s="76" t="s">
        <v>56</v>
      </c>
      <c r="S93" s="76"/>
      <c r="T93" s="82"/>
      <c r="U93" s="76"/>
      <c r="V93" s="76"/>
      <c r="W93" s="76"/>
      <c r="X93" s="76" t="s">
        <v>693</v>
      </c>
    </row>
    <row r="94" spans="1:24" s="79" customFormat="1" ht="60" x14ac:dyDescent="0.25">
      <c r="A94" s="76" t="s">
        <v>63</v>
      </c>
      <c r="B94" s="77" t="s">
        <v>85</v>
      </c>
      <c r="C94" s="76" t="s">
        <v>34</v>
      </c>
      <c r="D94" s="76" t="s">
        <v>186</v>
      </c>
      <c r="E94" s="78" t="s">
        <v>31</v>
      </c>
      <c r="F94" s="78" t="s">
        <v>54</v>
      </c>
      <c r="G94" s="76" t="s">
        <v>339</v>
      </c>
      <c r="H94" s="76" t="s">
        <v>340</v>
      </c>
      <c r="I94" s="76" t="s">
        <v>93</v>
      </c>
      <c r="J94" s="76" t="s">
        <v>87</v>
      </c>
      <c r="K94" s="78" t="s">
        <v>535</v>
      </c>
      <c r="L94" s="76">
        <v>20</v>
      </c>
      <c r="M94" s="78" t="s">
        <v>694</v>
      </c>
      <c r="N94" s="78" t="s">
        <v>695</v>
      </c>
      <c r="O94" s="80"/>
      <c r="P94" s="81"/>
      <c r="Q94" s="76"/>
      <c r="R94" s="76" t="s">
        <v>56</v>
      </c>
      <c r="S94" s="115" t="s">
        <v>696</v>
      </c>
      <c r="T94" s="82"/>
      <c r="U94" s="76"/>
      <c r="V94" s="76"/>
      <c r="W94" s="76"/>
      <c r="X94" s="76" t="s">
        <v>690</v>
      </c>
    </row>
    <row r="95" spans="1:24" s="79" customFormat="1" ht="75" x14ac:dyDescent="0.25">
      <c r="A95" s="76" t="s">
        <v>63</v>
      </c>
      <c r="B95" s="77" t="s">
        <v>85</v>
      </c>
      <c r="C95" s="78" t="s">
        <v>67</v>
      </c>
      <c r="D95" s="76" t="s">
        <v>179</v>
      </c>
      <c r="E95" s="78" t="s">
        <v>49</v>
      </c>
      <c r="F95" s="78" t="s">
        <v>45</v>
      </c>
      <c r="G95" s="76" t="s">
        <v>329</v>
      </c>
      <c r="H95" s="76" t="s">
        <v>223</v>
      </c>
      <c r="I95" s="76" t="s">
        <v>90</v>
      </c>
      <c r="J95" s="76" t="s">
        <v>87</v>
      </c>
      <c r="K95" s="78" t="s">
        <v>536</v>
      </c>
      <c r="L95" s="76">
        <v>30</v>
      </c>
      <c r="M95" s="78" t="s">
        <v>697</v>
      </c>
      <c r="N95" s="78" t="s">
        <v>698</v>
      </c>
      <c r="O95" s="116">
        <v>20212110026001</v>
      </c>
      <c r="P95" s="81"/>
      <c r="Q95" s="76"/>
      <c r="R95" s="76" t="s">
        <v>56</v>
      </c>
      <c r="S95" s="76"/>
      <c r="T95" s="82"/>
      <c r="U95" s="76"/>
      <c r="V95" s="76"/>
      <c r="W95" s="76"/>
      <c r="X95" s="76" t="s">
        <v>699</v>
      </c>
    </row>
    <row r="96" spans="1:24" s="67" customFormat="1" ht="60" x14ac:dyDescent="0.25">
      <c r="A96" s="59" t="s">
        <v>63</v>
      </c>
      <c r="B96" s="60" t="s">
        <v>85</v>
      </c>
      <c r="C96" s="59" t="s">
        <v>34</v>
      </c>
      <c r="D96" s="59" t="s">
        <v>187</v>
      </c>
      <c r="E96" s="61" t="s">
        <v>31</v>
      </c>
      <c r="F96" s="61" t="s">
        <v>54</v>
      </c>
      <c r="G96" s="59" t="s">
        <v>341</v>
      </c>
      <c r="H96" s="75" t="s">
        <v>816</v>
      </c>
      <c r="I96" s="59" t="s">
        <v>358</v>
      </c>
      <c r="J96" s="59" t="s">
        <v>87</v>
      </c>
      <c r="K96" s="61" t="s">
        <v>536</v>
      </c>
      <c r="L96" s="59">
        <v>30</v>
      </c>
      <c r="M96" s="61" t="s">
        <v>700</v>
      </c>
      <c r="N96" s="61" t="s">
        <v>701</v>
      </c>
      <c r="O96" s="62">
        <v>20213100027901</v>
      </c>
      <c r="P96" s="72" t="s">
        <v>702</v>
      </c>
      <c r="Q96" s="59">
        <v>12</v>
      </c>
      <c r="R96" s="59" t="s">
        <v>28</v>
      </c>
      <c r="S96" s="59"/>
      <c r="T96" s="71"/>
      <c r="U96" s="59"/>
      <c r="V96" s="59"/>
      <c r="W96" s="59"/>
      <c r="X96" s="59" t="s">
        <v>703</v>
      </c>
    </row>
    <row r="97" spans="1:24" s="67" customFormat="1" ht="75" x14ac:dyDescent="0.25">
      <c r="A97" s="59" t="s">
        <v>63</v>
      </c>
      <c r="B97" s="60" t="s">
        <v>85</v>
      </c>
      <c r="C97" s="59" t="s">
        <v>821</v>
      </c>
      <c r="D97" s="59" t="s">
        <v>188</v>
      </c>
      <c r="E97" s="61" t="s">
        <v>31</v>
      </c>
      <c r="F97" s="61" t="s">
        <v>44</v>
      </c>
      <c r="G97" s="59" t="s">
        <v>342</v>
      </c>
      <c r="H97" s="59" t="s">
        <v>223</v>
      </c>
      <c r="I97" s="59" t="s">
        <v>90</v>
      </c>
      <c r="J97" s="59" t="s">
        <v>87</v>
      </c>
      <c r="K97" s="61" t="s">
        <v>536</v>
      </c>
      <c r="L97" s="59">
        <v>30</v>
      </c>
      <c r="M97" s="61" t="s">
        <v>704</v>
      </c>
      <c r="N97" s="61" t="s">
        <v>705</v>
      </c>
      <c r="O97" s="62">
        <v>20212110025991</v>
      </c>
      <c r="P97" s="70" t="s">
        <v>706</v>
      </c>
      <c r="Q97" s="59">
        <v>7</v>
      </c>
      <c r="R97" s="59" t="s">
        <v>28</v>
      </c>
      <c r="S97" s="59"/>
      <c r="T97" s="71"/>
      <c r="U97" s="59"/>
      <c r="V97" s="59"/>
      <c r="W97" s="59"/>
      <c r="X97" s="59" t="s">
        <v>707</v>
      </c>
    </row>
    <row r="98" spans="1:24" s="79" customFormat="1" ht="75" x14ac:dyDescent="0.25">
      <c r="A98" s="76" t="s">
        <v>63</v>
      </c>
      <c r="B98" s="77" t="s">
        <v>85</v>
      </c>
      <c r="C98" s="78" t="s">
        <v>77</v>
      </c>
      <c r="D98" s="76" t="s">
        <v>181</v>
      </c>
      <c r="E98" s="78" t="s">
        <v>49</v>
      </c>
      <c r="F98" s="78" t="s">
        <v>45</v>
      </c>
      <c r="G98" s="76" t="s">
        <v>343</v>
      </c>
      <c r="H98" s="76" t="s">
        <v>262</v>
      </c>
      <c r="I98" s="76" t="s">
        <v>94</v>
      </c>
      <c r="J98" s="76" t="s">
        <v>87</v>
      </c>
      <c r="K98" s="78" t="s">
        <v>536</v>
      </c>
      <c r="L98" s="76">
        <v>30</v>
      </c>
      <c r="M98" s="78" t="s">
        <v>708</v>
      </c>
      <c r="N98" s="78" t="s">
        <v>709</v>
      </c>
      <c r="O98" s="80"/>
      <c r="P98" s="81"/>
      <c r="Q98" s="76"/>
      <c r="R98" s="76" t="s">
        <v>56</v>
      </c>
      <c r="S98" s="76"/>
      <c r="T98" s="82"/>
      <c r="U98" s="76"/>
      <c r="V98" s="76"/>
      <c r="W98" s="76"/>
      <c r="X98" s="76" t="s">
        <v>710</v>
      </c>
    </row>
    <row r="99" spans="1:24" s="67" customFormat="1" ht="75" x14ac:dyDescent="0.25">
      <c r="A99" s="59" t="s">
        <v>63</v>
      </c>
      <c r="B99" s="60" t="s">
        <v>99</v>
      </c>
      <c r="C99" s="61" t="s">
        <v>33</v>
      </c>
      <c r="D99" s="59" t="s">
        <v>189</v>
      </c>
      <c r="E99" s="61" t="s">
        <v>51</v>
      </c>
      <c r="F99" s="61" t="s">
        <v>44</v>
      </c>
      <c r="G99" s="59" t="s">
        <v>344</v>
      </c>
      <c r="H99" s="59" t="s">
        <v>223</v>
      </c>
      <c r="I99" s="59" t="s">
        <v>90</v>
      </c>
      <c r="J99" s="59" t="s">
        <v>87</v>
      </c>
      <c r="K99" s="61" t="s">
        <v>552</v>
      </c>
      <c r="L99" s="59">
        <v>10</v>
      </c>
      <c r="M99" s="61" t="s">
        <v>711</v>
      </c>
      <c r="N99" s="61" t="s">
        <v>712</v>
      </c>
      <c r="O99" s="62">
        <v>20212110025921</v>
      </c>
      <c r="P99" s="70" t="s">
        <v>713</v>
      </c>
      <c r="Q99" s="59">
        <v>1</v>
      </c>
      <c r="R99" s="59" t="s">
        <v>28</v>
      </c>
      <c r="S99" s="59"/>
      <c r="T99" s="70" t="s">
        <v>713</v>
      </c>
      <c r="U99" s="59" t="s">
        <v>588</v>
      </c>
      <c r="V99" s="59" t="s">
        <v>589</v>
      </c>
      <c r="W99" s="59"/>
      <c r="X99" s="59" t="s">
        <v>714</v>
      </c>
    </row>
    <row r="100" spans="1:24" s="102" customFormat="1" ht="165" x14ac:dyDescent="0.25">
      <c r="A100" s="97" t="s">
        <v>63</v>
      </c>
      <c r="B100" s="98" t="s">
        <v>99</v>
      </c>
      <c r="C100" s="97" t="s">
        <v>42</v>
      </c>
      <c r="D100" s="97" t="s">
        <v>190</v>
      </c>
      <c r="E100" s="97" t="s">
        <v>51</v>
      </c>
      <c r="F100" s="97" t="s">
        <v>47</v>
      </c>
      <c r="G100" s="97" t="s">
        <v>345</v>
      </c>
      <c r="H100" s="97" t="s">
        <v>237</v>
      </c>
      <c r="I100" s="97" t="s">
        <v>90</v>
      </c>
      <c r="J100" s="97" t="s">
        <v>87</v>
      </c>
      <c r="K100" s="99" t="s">
        <v>552</v>
      </c>
      <c r="L100" s="97">
        <v>5</v>
      </c>
      <c r="M100" s="97" t="s">
        <v>715</v>
      </c>
      <c r="N100" s="97" t="s">
        <v>716</v>
      </c>
      <c r="O100" s="103"/>
      <c r="P100" s="109"/>
      <c r="Q100" s="97"/>
      <c r="R100" s="97" t="s">
        <v>407</v>
      </c>
      <c r="S100" s="97"/>
      <c r="T100" s="110"/>
      <c r="U100" s="97"/>
      <c r="V100" s="97"/>
      <c r="W100" s="97"/>
      <c r="X100" s="97" t="s">
        <v>717</v>
      </c>
    </row>
    <row r="101" spans="1:24" s="67" customFormat="1" ht="75" x14ac:dyDescent="0.25">
      <c r="A101" s="59" t="s">
        <v>58</v>
      </c>
      <c r="B101" s="60" t="s">
        <v>100</v>
      </c>
      <c r="C101" s="59" t="s">
        <v>42</v>
      </c>
      <c r="D101" s="59" t="s">
        <v>191</v>
      </c>
      <c r="E101" s="59" t="s">
        <v>30</v>
      </c>
      <c r="F101" s="59" t="s">
        <v>44</v>
      </c>
      <c r="G101" s="59" t="s">
        <v>346</v>
      </c>
      <c r="H101" s="59" t="s">
        <v>223</v>
      </c>
      <c r="I101" s="59" t="s">
        <v>90</v>
      </c>
      <c r="J101" s="59" t="s">
        <v>87</v>
      </c>
      <c r="K101" s="61" t="s">
        <v>536</v>
      </c>
      <c r="L101" s="59">
        <v>30</v>
      </c>
      <c r="M101" s="59" t="s">
        <v>718</v>
      </c>
      <c r="N101" s="59" t="s">
        <v>719</v>
      </c>
      <c r="O101" s="69">
        <v>20212110027811</v>
      </c>
      <c r="P101" s="70">
        <v>44517</v>
      </c>
      <c r="Q101" s="59">
        <v>17</v>
      </c>
      <c r="R101" s="59" t="s">
        <v>587</v>
      </c>
      <c r="S101" s="59"/>
      <c r="T101" s="70">
        <v>44517</v>
      </c>
      <c r="U101" s="71" t="s">
        <v>532</v>
      </c>
      <c r="V101" s="71" t="s">
        <v>25</v>
      </c>
      <c r="W101" s="71" t="s">
        <v>24</v>
      </c>
      <c r="X101" s="59"/>
    </row>
    <row r="102" spans="1:24" s="67" customFormat="1" ht="75" x14ac:dyDescent="0.25">
      <c r="A102" s="59" t="s">
        <v>58</v>
      </c>
      <c r="B102" s="60" t="s">
        <v>100</v>
      </c>
      <c r="C102" s="59" t="s">
        <v>78</v>
      </c>
      <c r="D102" s="59" t="s">
        <v>192</v>
      </c>
      <c r="E102" s="59" t="s">
        <v>30</v>
      </c>
      <c r="F102" s="59" t="s">
        <v>44</v>
      </c>
      <c r="G102" s="59" t="s">
        <v>346</v>
      </c>
      <c r="H102" s="59" t="s">
        <v>223</v>
      </c>
      <c r="I102" s="59" t="s">
        <v>90</v>
      </c>
      <c r="J102" s="59" t="s">
        <v>87</v>
      </c>
      <c r="K102" s="61" t="s">
        <v>536</v>
      </c>
      <c r="L102" s="59">
        <v>30</v>
      </c>
      <c r="M102" s="59" t="s">
        <v>720</v>
      </c>
      <c r="N102" s="59" t="s">
        <v>721</v>
      </c>
      <c r="O102" s="69">
        <v>20212110027781</v>
      </c>
      <c r="P102" s="70">
        <v>44517</v>
      </c>
      <c r="Q102" s="59">
        <v>17</v>
      </c>
      <c r="R102" s="59" t="s">
        <v>587</v>
      </c>
      <c r="S102" s="59"/>
      <c r="T102" s="70">
        <v>44517</v>
      </c>
      <c r="U102" s="71" t="s">
        <v>532</v>
      </c>
      <c r="V102" s="71" t="s">
        <v>25</v>
      </c>
      <c r="W102" s="71" t="s">
        <v>24</v>
      </c>
      <c r="X102" s="59"/>
    </row>
    <row r="103" spans="1:24" s="67" customFormat="1" ht="60" x14ac:dyDescent="0.25">
      <c r="A103" s="59" t="s">
        <v>63</v>
      </c>
      <c r="B103" s="60" t="s">
        <v>85</v>
      </c>
      <c r="C103" s="59" t="s">
        <v>35</v>
      </c>
      <c r="D103" s="59" t="s">
        <v>193</v>
      </c>
      <c r="E103" s="59" t="s">
        <v>30</v>
      </c>
      <c r="F103" s="59" t="s">
        <v>54</v>
      </c>
      <c r="G103" s="59" t="s">
        <v>347</v>
      </c>
      <c r="H103" s="59" t="s">
        <v>722</v>
      </c>
      <c r="I103" s="59" t="s">
        <v>259</v>
      </c>
      <c r="J103" s="59" t="s">
        <v>87</v>
      </c>
      <c r="K103" s="61" t="s">
        <v>535</v>
      </c>
      <c r="L103" s="59">
        <v>20</v>
      </c>
      <c r="M103" s="59" t="s">
        <v>723</v>
      </c>
      <c r="N103" s="59" t="s">
        <v>724</v>
      </c>
      <c r="O103" s="69">
        <v>20212120028221</v>
      </c>
      <c r="P103" s="70">
        <v>44517</v>
      </c>
      <c r="Q103" s="59">
        <v>19</v>
      </c>
      <c r="R103" s="59" t="s">
        <v>587</v>
      </c>
      <c r="S103" s="59"/>
      <c r="T103" s="70">
        <v>44517</v>
      </c>
      <c r="U103" s="71" t="s">
        <v>532</v>
      </c>
      <c r="V103" s="71" t="s">
        <v>25</v>
      </c>
      <c r="W103" s="71" t="s">
        <v>24</v>
      </c>
      <c r="X103" s="59" t="s">
        <v>725</v>
      </c>
    </row>
    <row r="104" spans="1:24" s="102" customFormat="1" ht="75" x14ac:dyDescent="0.25">
      <c r="A104" s="97" t="s">
        <v>63</v>
      </c>
      <c r="B104" s="98" t="s">
        <v>85</v>
      </c>
      <c r="C104" s="97" t="s">
        <v>32</v>
      </c>
      <c r="D104" s="97" t="s">
        <v>178</v>
      </c>
      <c r="E104" s="97" t="s">
        <v>49</v>
      </c>
      <c r="F104" s="97" t="s">
        <v>54</v>
      </c>
      <c r="G104" s="97" t="s">
        <v>348</v>
      </c>
      <c r="H104" s="97" t="s">
        <v>722</v>
      </c>
      <c r="I104" s="97" t="s">
        <v>259</v>
      </c>
      <c r="J104" s="97" t="s">
        <v>87</v>
      </c>
      <c r="K104" s="99" t="s">
        <v>535</v>
      </c>
      <c r="L104" s="97">
        <v>20</v>
      </c>
      <c r="M104" s="97" t="s">
        <v>726</v>
      </c>
      <c r="N104" s="97" t="s">
        <v>727</v>
      </c>
      <c r="O104" s="103"/>
      <c r="P104" s="109"/>
      <c r="Q104" s="97"/>
      <c r="R104" s="97" t="s">
        <v>405</v>
      </c>
      <c r="S104" s="97"/>
      <c r="T104" s="110"/>
      <c r="U104" s="97"/>
      <c r="V104" s="97"/>
      <c r="W104" s="97"/>
      <c r="X104" s="97" t="s">
        <v>728</v>
      </c>
    </row>
    <row r="105" spans="1:24" s="67" customFormat="1" ht="75" x14ac:dyDescent="0.25">
      <c r="A105" s="59" t="s">
        <v>63</v>
      </c>
      <c r="B105" s="60" t="s">
        <v>85</v>
      </c>
      <c r="C105" s="59" t="s">
        <v>70</v>
      </c>
      <c r="D105" s="59" t="s">
        <v>194</v>
      </c>
      <c r="E105" s="59" t="s">
        <v>30</v>
      </c>
      <c r="F105" s="59" t="s">
        <v>53</v>
      </c>
      <c r="G105" s="59" t="s">
        <v>350</v>
      </c>
      <c r="H105" s="59" t="s">
        <v>332</v>
      </c>
      <c r="I105" s="59" t="s">
        <v>90</v>
      </c>
      <c r="J105" s="59" t="s">
        <v>87</v>
      </c>
      <c r="K105" s="61" t="s">
        <v>536</v>
      </c>
      <c r="L105" s="59">
        <v>30</v>
      </c>
      <c r="M105" s="59" t="s">
        <v>729</v>
      </c>
      <c r="N105" s="59" t="s">
        <v>730</v>
      </c>
      <c r="O105" s="69">
        <v>20212110026951</v>
      </c>
      <c r="P105" s="70">
        <v>44509</v>
      </c>
      <c r="Q105" s="59">
        <v>12</v>
      </c>
      <c r="R105" s="59" t="s">
        <v>587</v>
      </c>
      <c r="S105" s="59"/>
      <c r="T105" s="71">
        <v>44509</v>
      </c>
      <c r="U105" s="71" t="s">
        <v>532</v>
      </c>
      <c r="V105" s="71" t="s">
        <v>25</v>
      </c>
      <c r="W105" s="71" t="s">
        <v>24</v>
      </c>
      <c r="X105" s="59" t="s">
        <v>421</v>
      </c>
    </row>
    <row r="106" spans="1:24" s="67" customFormat="1" ht="60" x14ac:dyDescent="0.25">
      <c r="A106" s="59" t="s">
        <v>63</v>
      </c>
      <c r="B106" s="60" t="s">
        <v>85</v>
      </c>
      <c r="C106" s="59" t="s">
        <v>97</v>
      </c>
      <c r="D106" s="59" t="s">
        <v>195</v>
      </c>
      <c r="E106" s="59" t="s">
        <v>31</v>
      </c>
      <c r="F106" s="59" t="s">
        <v>54</v>
      </c>
      <c r="G106" s="59" t="s">
        <v>351</v>
      </c>
      <c r="H106" s="59" t="s">
        <v>722</v>
      </c>
      <c r="I106" s="59" t="s">
        <v>95</v>
      </c>
      <c r="J106" s="59" t="s">
        <v>87</v>
      </c>
      <c r="K106" s="61" t="s">
        <v>536</v>
      </c>
      <c r="L106" s="59">
        <v>30</v>
      </c>
      <c r="M106" s="59" t="s">
        <v>731</v>
      </c>
      <c r="N106" s="59" t="s">
        <v>732</v>
      </c>
      <c r="O106" s="69"/>
      <c r="P106" s="70">
        <v>44509</v>
      </c>
      <c r="Q106" s="59">
        <v>13</v>
      </c>
      <c r="R106" s="59" t="s">
        <v>28</v>
      </c>
      <c r="S106" s="59" t="s">
        <v>733</v>
      </c>
      <c r="T106" s="71"/>
      <c r="U106" s="59"/>
      <c r="V106" s="59"/>
      <c r="W106" s="59"/>
      <c r="X106" s="59" t="s">
        <v>734</v>
      </c>
    </row>
    <row r="107" spans="1:24" s="67" customFormat="1" ht="75" x14ac:dyDescent="0.25">
      <c r="A107" s="59" t="s">
        <v>63</v>
      </c>
      <c r="B107" s="60" t="s">
        <v>85</v>
      </c>
      <c r="C107" s="59" t="s">
        <v>38</v>
      </c>
      <c r="D107" s="59" t="s">
        <v>196</v>
      </c>
      <c r="E107" s="59" t="s">
        <v>49</v>
      </c>
      <c r="F107" s="59" t="s">
        <v>44</v>
      </c>
      <c r="G107" s="59" t="s">
        <v>352</v>
      </c>
      <c r="H107" s="59" t="s">
        <v>223</v>
      </c>
      <c r="I107" s="59" t="s">
        <v>90</v>
      </c>
      <c r="J107" s="59" t="s">
        <v>87</v>
      </c>
      <c r="K107" s="61" t="s">
        <v>536</v>
      </c>
      <c r="L107" s="59">
        <v>30</v>
      </c>
      <c r="M107" s="59" t="s">
        <v>735</v>
      </c>
      <c r="N107" s="59" t="s">
        <v>736</v>
      </c>
      <c r="O107" s="113">
        <v>20212110027771</v>
      </c>
      <c r="P107" s="114">
        <v>44517</v>
      </c>
      <c r="Q107" s="59">
        <v>14</v>
      </c>
      <c r="R107" s="59" t="s">
        <v>737</v>
      </c>
      <c r="S107" s="59" t="s">
        <v>738</v>
      </c>
      <c r="T107" s="71"/>
      <c r="U107" s="59"/>
      <c r="V107" s="59"/>
      <c r="W107" s="59"/>
      <c r="X107" s="59" t="s">
        <v>739</v>
      </c>
    </row>
    <row r="108" spans="1:24" s="79" customFormat="1" ht="75" x14ac:dyDescent="0.25">
      <c r="A108" s="76" t="s">
        <v>63</v>
      </c>
      <c r="B108" s="77" t="s">
        <v>85</v>
      </c>
      <c r="C108" s="76" t="s">
        <v>38</v>
      </c>
      <c r="D108" s="76" t="s">
        <v>197</v>
      </c>
      <c r="E108" s="76" t="s">
        <v>49</v>
      </c>
      <c r="F108" s="76" t="s">
        <v>44</v>
      </c>
      <c r="G108" s="76" t="s">
        <v>353</v>
      </c>
      <c r="H108" s="76" t="s">
        <v>237</v>
      </c>
      <c r="I108" s="76" t="s">
        <v>90</v>
      </c>
      <c r="J108" s="76" t="s">
        <v>87</v>
      </c>
      <c r="K108" s="78" t="s">
        <v>536</v>
      </c>
      <c r="L108" s="76">
        <v>30</v>
      </c>
      <c r="M108" s="76" t="s">
        <v>740</v>
      </c>
      <c r="N108" s="76" t="s">
        <v>741</v>
      </c>
      <c r="O108" s="76" t="s">
        <v>740</v>
      </c>
      <c r="P108" s="81"/>
      <c r="Q108" s="76"/>
      <c r="R108" s="76" t="s">
        <v>406</v>
      </c>
      <c r="S108" s="76"/>
      <c r="T108" s="82"/>
      <c r="U108" s="76"/>
      <c r="V108" s="76"/>
      <c r="W108" s="76"/>
      <c r="X108" s="76" t="s">
        <v>742</v>
      </c>
    </row>
    <row r="109" spans="1:24" s="79" customFormat="1" ht="75" x14ac:dyDescent="0.25">
      <c r="A109" s="76" t="s">
        <v>63</v>
      </c>
      <c r="B109" s="77" t="s">
        <v>85</v>
      </c>
      <c r="C109" s="76" t="s">
        <v>33</v>
      </c>
      <c r="D109" s="76" t="s">
        <v>157</v>
      </c>
      <c r="E109" s="76" t="s">
        <v>49</v>
      </c>
      <c r="F109" s="76" t="s">
        <v>54</v>
      </c>
      <c r="G109" s="76" t="s">
        <v>354</v>
      </c>
      <c r="H109" s="76" t="s">
        <v>355</v>
      </c>
      <c r="I109" s="76" t="s">
        <v>90</v>
      </c>
      <c r="J109" s="76" t="s">
        <v>87</v>
      </c>
      <c r="K109" s="78" t="s">
        <v>536</v>
      </c>
      <c r="L109" s="76">
        <v>30</v>
      </c>
      <c r="M109" s="76" t="s">
        <v>743</v>
      </c>
      <c r="N109" s="76" t="s">
        <v>744</v>
      </c>
      <c r="O109" s="80"/>
      <c r="P109" s="81"/>
      <c r="Q109" s="76"/>
      <c r="R109" s="76" t="s">
        <v>406</v>
      </c>
      <c r="S109" s="76"/>
      <c r="T109" s="82"/>
      <c r="U109" s="82"/>
      <c r="V109" s="82"/>
      <c r="W109" s="82"/>
      <c r="X109" s="76" t="s">
        <v>745</v>
      </c>
    </row>
    <row r="110" spans="1:24" s="79" customFormat="1" ht="75" x14ac:dyDescent="0.25">
      <c r="A110" s="76" t="s">
        <v>63</v>
      </c>
      <c r="B110" s="77" t="s">
        <v>85</v>
      </c>
      <c r="C110" s="76" t="s">
        <v>35</v>
      </c>
      <c r="D110" s="76" t="s">
        <v>198</v>
      </c>
      <c r="E110" s="76" t="s">
        <v>49</v>
      </c>
      <c r="F110" s="76" t="s">
        <v>54</v>
      </c>
      <c r="G110" s="76" t="s">
        <v>356</v>
      </c>
      <c r="H110" s="76" t="s">
        <v>231</v>
      </c>
      <c r="I110" s="76" t="s">
        <v>94</v>
      </c>
      <c r="J110" s="76" t="s">
        <v>87</v>
      </c>
      <c r="K110" s="78" t="s">
        <v>536</v>
      </c>
      <c r="L110" s="76">
        <v>30</v>
      </c>
      <c r="M110" s="76" t="s">
        <v>746</v>
      </c>
      <c r="N110" s="76" t="s">
        <v>747</v>
      </c>
      <c r="O110" s="80"/>
      <c r="P110" s="81"/>
      <c r="Q110" s="76"/>
      <c r="R110" s="76" t="s">
        <v>406</v>
      </c>
      <c r="S110" s="76" t="s">
        <v>748</v>
      </c>
      <c r="T110" s="82"/>
      <c r="U110" s="82"/>
      <c r="V110" s="82"/>
      <c r="W110" s="82"/>
      <c r="X110" s="76" t="s">
        <v>745</v>
      </c>
    </row>
    <row r="111" spans="1:24" s="67" customFormat="1" ht="60" x14ac:dyDescent="0.25">
      <c r="A111" s="59" t="s">
        <v>63</v>
      </c>
      <c r="B111" s="60" t="s">
        <v>85</v>
      </c>
      <c r="C111" s="59" t="s">
        <v>32</v>
      </c>
      <c r="D111" s="59" t="s">
        <v>199</v>
      </c>
      <c r="E111" s="59" t="s">
        <v>30</v>
      </c>
      <c r="F111" s="59" t="s">
        <v>54</v>
      </c>
      <c r="G111" s="59" t="s">
        <v>357</v>
      </c>
      <c r="H111" s="112" t="s">
        <v>816</v>
      </c>
      <c r="I111" s="59" t="s">
        <v>358</v>
      </c>
      <c r="J111" s="59" t="s">
        <v>87</v>
      </c>
      <c r="K111" s="61" t="s">
        <v>536</v>
      </c>
      <c r="L111" s="59">
        <v>20</v>
      </c>
      <c r="M111" s="59" t="s">
        <v>749</v>
      </c>
      <c r="N111" s="59" t="s">
        <v>750</v>
      </c>
      <c r="O111" s="69">
        <v>20213100028181</v>
      </c>
      <c r="P111" s="114">
        <v>44511</v>
      </c>
      <c r="Q111" s="59">
        <v>13</v>
      </c>
      <c r="R111" s="59" t="s">
        <v>587</v>
      </c>
      <c r="S111" s="59" t="s">
        <v>587</v>
      </c>
      <c r="T111" s="114">
        <v>44511</v>
      </c>
      <c r="U111" s="59" t="s">
        <v>532</v>
      </c>
      <c r="V111" s="59" t="s">
        <v>589</v>
      </c>
      <c r="W111" s="59"/>
      <c r="X111" s="59" t="s">
        <v>751</v>
      </c>
    </row>
    <row r="112" spans="1:24" s="102" customFormat="1" ht="75" x14ac:dyDescent="0.25">
      <c r="A112" s="97" t="s">
        <v>63</v>
      </c>
      <c r="B112" s="98" t="s">
        <v>85</v>
      </c>
      <c r="C112" s="97" t="s">
        <v>34</v>
      </c>
      <c r="D112" s="97" t="s">
        <v>200</v>
      </c>
      <c r="E112" s="97" t="s">
        <v>51</v>
      </c>
      <c r="F112" s="97" t="s">
        <v>54</v>
      </c>
      <c r="G112" s="97" t="s">
        <v>359</v>
      </c>
      <c r="H112" s="97" t="s">
        <v>254</v>
      </c>
      <c r="I112" s="97" t="s">
        <v>96</v>
      </c>
      <c r="J112" s="97" t="s">
        <v>87</v>
      </c>
      <c r="K112" s="97" t="s">
        <v>752</v>
      </c>
      <c r="L112" s="97">
        <v>5</v>
      </c>
      <c r="M112" s="97" t="s">
        <v>753</v>
      </c>
      <c r="N112" s="97" t="s">
        <v>754</v>
      </c>
      <c r="O112" s="103"/>
      <c r="P112" s="109"/>
      <c r="Q112" s="97"/>
      <c r="R112" s="97" t="s">
        <v>407</v>
      </c>
      <c r="S112" s="97"/>
      <c r="T112" s="110"/>
      <c r="U112" s="97"/>
      <c r="V112" s="97"/>
      <c r="W112" s="97"/>
      <c r="X112" s="97" t="s">
        <v>755</v>
      </c>
    </row>
    <row r="113" spans="1:24" s="67" customFormat="1" ht="75" x14ac:dyDescent="0.25">
      <c r="A113" s="59" t="s">
        <v>63</v>
      </c>
      <c r="B113" s="60" t="s">
        <v>86</v>
      </c>
      <c r="C113" s="59" t="s">
        <v>35</v>
      </c>
      <c r="D113" s="59" t="s">
        <v>201</v>
      </c>
      <c r="E113" s="59" t="s">
        <v>31</v>
      </c>
      <c r="F113" s="59" t="s">
        <v>47</v>
      </c>
      <c r="G113" s="59" t="s">
        <v>360</v>
      </c>
      <c r="H113" s="112" t="s">
        <v>817</v>
      </c>
      <c r="I113" s="59" t="s">
        <v>90</v>
      </c>
      <c r="J113" s="59" t="s">
        <v>87</v>
      </c>
      <c r="K113" s="61" t="s">
        <v>536</v>
      </c>
      <c r="L113" s="59">
        <v>30</v>
      </c>
      <c r="M113" s="59" t="s">
        <v>756</v>
      </c>
      <c r="N113" s="59" t="s">
        <v>757</v>
      </c>
      <c r="O113" s="117">
        <v>20212110026811</v>
      </c>
      <c r="P113" s="114">
        <v>44509</v>
      </c>
      <c r="Q113" s="59">
        <v>10</v>
      </c>
      <c r="R113" s="59" t="s">
        <v>587</v>
      </c>
      <c r="S113" s="59" t="s">
        <v>737</v>
      </c>
      <c r="T113" s="114">
        <v>44509</v>
      </c>
      <c r="U113" s="59" t="s">
        <v>532</v>
      </c>
      <c r="V113" s="59" t="s">
        <v>25</v>
      </c>
      <c r="W113" s="59"/>
      <c r="X113" s="64" t="s">
        <v>758</v>
      </c>
    </row>
    <row r="114" spans="1:24" s="79" customFormat="1" ht="60" x14ac:dyDescent="0.25">
      <c r="A114" s="76" t="s">
        <v>63</v>
      </c>
      <c r="B114" s="77" t="s">
        <v>85</v>
      </c>
      <c r="C114" s="76" t="s">
        <v>77</v>
      </c>
      <c r="D114" s="76" t="s">
        <v>202</v>
      </c>
      <c r="E114" s="76" t="s">
        <v>31</v>
      </c>
      <c r="F114" s="76" t="s">
        <v>54</v>
      </c>
      <c r="G114" s="76" t="s">
        <v>361</v>
      </c>
      <c r="H114" s="76" t="s">
        <v>228</v>
      </c>
      <c r="I114" s="76" t="s">
        <v>95</v>
      </c>
      <c r="J114" s="76" t="s">
        <v>87</v>
      </c>
      <c r="K114" s="78" t="s">
        <v>536</v>
      </c>
      <c r="L114" s="76">
        <v>30</v>
      </c>
      <c r="M114" s="76" t="s">
        <v>759</v>
      </c>
      <c r="N114" s="76" t="s">
        <v>760</v>
      </c>
      <c r="O114" s="80"/>
      <c r="P114" s="81"/>
      <c r="Q114" s="76"/>
      <c r="R114" s="76" t="s">
        <v>406</v>
      </c>
      <c r="S114" s="76" t="s">
        <v>761</v>
      </c>
      <c r="T114" s="81"/>
      <c r="U114" s="76"/>
      <c r="V114" s="76"/>
      <c r="W114" s="76"/>
      <c r="X114" s="76" t="s">
        <v>745</v>
      </c>
    </row>
    <row r="115" spans="1:24" s="79" customFormat="1" ht="75" x14ac:dyDescent="0.25">
      <c r="A115" s="76" t="s">
        <v>63</v>
      </c>
      <c r="B115" s="77" t="s">
        <v>85</v>
      </c>
      <c r="C115" s="76" t="s">
        <v>82</v>
      </c>
      <c r="D115" s="76" t="s">
        <v>203</v>
      </c>
      <c r="E115" s="76" t="s">
        <v>51</v>
      </c>
      <c r="F115" s="76" t="s">
        <v>54</v>
      </c>
      <c r="G115" s="76" t="s">
        <v>362</v>
      </c>
      <c r="H115" s="76" t="s">
        <v>355</v>
      </c>
      <c r="I115" s="76" t="s">
        <v>90</v>
      </c>
      <c r="J115" s="76" t="s">
        <v>87</v>
      </c>
      <c r="K115" s="78" t="s">
        <v>536</v>
      </c>
      <c r="L115" s="76">
        <v>30</v>
      </c>
      <c r="M115" s="76" t="s">
        <v>762</v>
      </c>
      <c r="N115" s="76" t="s">
        <v>763</v>
      </c>
      <c r="O115" s="80"/>
      <c r="P115" s="81"/>
      <c r="Q115" s="76"/>
      <c r="R115" s="76" t="s">
        <v>406</v>
      </c>
      <c r="S115" s="76" t="s">
        <v>761</v>
      </c>
      <c r="T115" s="81"/>
      <c r="U115" s="76"/>
      <c r="V115" s="76"/>
      <c r="W115" s="76"/>
      <c r="X115" s="76" t="s">
        <v>764</v>
      </c>
    </row>
    <row r="116" spans="1:24" s="79" customFormat="1" ht="60" x14ac:dyDescent="0.25">
      <c r="A116" s="76" t="s">
        <v>63</v>
      </c>
      <c r="B116" s="77" t="s">
        <v>85</v>
      </c>
      <c r="C116" s="76" t="s">
        <v>36</v>
      </c>
      <c r="D116" s="76" t="s">
        <v>204</v>
      </c>
      <c r="E116" s="76" t="s">
        <v>51</v>
      </c>
      <c r="F116" s="76" t="s">
        <v>54</v>
      </c>
      <c r="G116" s="76" t="s">
        <v>363</v>
      </c>
      <c r="H116" s="76" t="s">
        <v>231</v>
      </c>
      <c r="I116" s="76" t="s">
        <v>94</v>
      </c>
      <c r="J116" s="76" t="s">
        <v>87</v>
      </c>
      <c r="K116" s="76" t="s">
        <v>765</v>
      </c>
      <c r="L116" s="76">
        <v>35</v>
      </c>
      <c r="M116" s="76" t="s">
        <v>766</v>
      </c>
      <c r="N116" s="76" t="s">
        <v>767</v>
      </c>
      <c r="O116" s="80"/>
      <c r="P116" s="81"/>
      <c r="Q116" s="76"/>
      <c r="R116" s="76" t="s">
        <v>406</v>
      </c>
      <c r="S116" s="76"/>
      <c r="T116" s="82"/>
      <c r="U116" s="76"/>
      <c r="V116" s="76"/>
      <c r="W116" s="76"/>
      <c r="X116" s="76" t="s">
        <v>745</v>
      </c>
    </row>
    <row r="117" spans="1:24" s="79" customFormat="1" ht="60" x14ac:dyDescent="0.25">
      <c r="A117" s="76" t="s">
        <v>63</v>
      </c>
      <c r="B117" s="77" t="s">
        <v>85</v>
      </c>
      <c r="C117" s="76" t="s">
        <v>43</v>
      </c>
      <c r="D117" s="76" t="s">
        <v>205</v>
      </c>
      <c r="E117" s="76" t="s">
        <v>49</v>
      </c>
      <c r="F117" s="76" t="s">
        <v>54</v>
      </c>
      <c r="G117" s="76" t="s">
        <v>364</v>
      </c>
      <c r="H117" s="76" t="s">
        <v>228</v>
      </c>
      <c r="I117" s="76" t="s">
        <v>95</v>
      </c>
      <c r="J117" s="76" t="s">
        <v>87</v>
      </c>
      <c r="K117" s="78" t="s">
        <v>535</v>
      </c>
      <c r="L117" s="76">
        <v>20</v>
      </c>
      <c r="M117" s="76" t="s">
        <v>768</v>
      </c>
      <c r="N117" s="76" t="s">
        <v>769</v>
      </c>
      <c r="O117" s="80"/>
      <c r="P117" s="81"/>
      <c r="Q117" s="76"/>
      <c r="R117" s="76" t="s">
        <v>406</v>
      </c>
      <c r="S117" s="76" t="s">
        <v>761</v>
      </c>
      <c r="T117" s="82"/>
      <c r="U117" s="76"/>
      <c r="V117" s="76"/>
      <c r="W117" s="76"/>
      <c r="X117" s="76" t="s">
        <v>770</v>
      </c>
    </row>
    <row r="118" spans="1:24" s="79" customFormat="1" ht="75" x14ac:dyDescent="0.25">
      <c r="A118" s="76" t="s">
        <v>63</v>
      </c>
      <c r="B118" s="77" t="s">
        <v>85</v>
      </c>
      <c r="C118" s="76" t="s">
        <v>35</v>
      </c>
      <c r="D118" s="76" t="s">
        <v>183</v>
      </c>
      <c r="E118" s="76" t="s">
        <v>49</v>
      </c>
      <c r="F118" s="76" t="s">
        <v>44</v>
      </c>
      <c r="G118" s="76" t="s">
        <v>365</v>
      </c>
      <c r="H118" s="76" t="s">
        <v>355</v>
      </c>
      <c r="I118" s="76" t="s">
        <v>90</v>
      </c>
      <c r="J118" s="76" t="s">
        <v>87</v>
      </c>
      <c r="K118" s="78" t="s">
        <v>536</v>
      </c>
      <c r="L118" s="76">
        <v>30</v>
      </c>
      <c r="M118" s="76" t="s">
        <v>771</v>
      </c>
      <c r="N118" s="76" t="s">
        <v>772</v>
      </c>
      <c r="O118" s="80"/>
      <c r="P118" s="81"/>
      <c r="Q118" s="76"/>
      <c r="R118" s="76" t="s">
        <v>406</v>
      </c>
      <c r="S118" s="76" t="s">
        <v>761</v>
      </c>
      <c r="T118" s="82"/>
      <c r="U118" s="76"/>
      <c r="V118" s="76"/>
      <c r="W118" s="76"/>
      <c r="X118" s="76" t="s">
        <v>764</v>
      </c>
    </row>
    <row r="119" spans="1:24" s="67" customFormat="1" ht="75" x14ac:dyDescent="0.25">
      <c r="A119" s="59" t="s">
        <v>63</v>
      </c>
      <c r="B119" s="60" t="s">
        <v>86</v>
      </c>
      <c r="C119" s="59" t="s">
        <v>97</v>
      </c>
      <c r="D119" s="59" t="s">
        <v>201</v>
      </c>
      <c r="E119" s="59" t="s">
        <v>49</v>
      </c>
      <c r="F119" s="59" t="s">
        <v>54</v>
      </c>
      <c r="G119" s="59" t="s">
        <v>366</v>
      </c>
      <c r="H119" s="112" t="s">
        <v>818</v>
      </c>
      <c r="I119" s="59" t="s">
        <v>90</v>
      </c>
      <c r="J119" s="59" t="s">
        <v>87</v>
      </c>
      <c r="K119" s="61" t="s">
        <v>536</v>
      </c>
      <c r="L119" s="59">
        <v>30</v>
      </c>
      <c r="M119" s="59" t="s">
        <v>773</v>
      </c>
      <c r="N119" s="59" t="s">
        <v>774</v>
      </c>
      <c r="O119" s="69"/>
      <c r="P119" s="70">
        <v>44495</v>
      </c>
      <c r="Q119" s="59"/>
      <c r="R119" s="59" t="s">
        <v>28</v>
      </c>
      <c r="S119" s="59" t="s">
        <v>775</v>
      </c>
      <c r="T119" s="71"/>
      <c r="U119" s="59"/>
      <c r="V119" s="59"/>
      <c r="W119" s="59"/>
      <c r="X119" s="59" t="s">
        <v>822</v>
      </c>
    </row>
    <row r="120" spans="1:24" s="79" customFormat="1" ht="60" x14ac:dyDescent="0.25">
      <c r="A120" s="76" t="s">
        <v>63</v>
      </c>
      <c r="B120" s="77" t="s">
        <v>85</v>
      </c>
      <c r="C120" s="76" t="s">
        <v>32</v>
      </c>
      <c r="D120" s="76" t="s">
        <v>206</v>
      </c>
      <c r="E120" s="76" t="s">
        <v>51</v>
      </c>
      <c r="F120" s="76" t="s">
        <v>54</v>
      </c>
      <c r="G120" s="76" t="s">
        <v>367</v>
      </c>
      <c r="H120" s="76" t="s">
        <v>231</v>
      </c>
      <c r="I120" s="76" t="s">
        <v>94</v>
      </c>
      <c r="J120" s="76" t="s">
        <v>87</v>
      </c>
      <c r="K120" s="78" t="s">
        <v>536</v>
      </c>
      <c r="L120" s="76">
        <v>30</v>
      </c>
      <c r="M120" s="76" t="s">
        <v>776</v>
      </c>
      <c r="N120" s="76" t="s">
        <v>777</v>
      </c>
      <c r="O120" s="80"/>
      <c r="P120" s="81"/>
      <c r="Q120" s="76"/>
      <c r="R120" s="76" t="s">
        <v>406</v>
      </c>
      <c r="S120" s="76"/>
      <c r="T120" s="82"/>
      <c r="U120" s="76"/>
      <c r="V120" s="76"/>
      <c r="W120" s="76"/>
      <c r="X120" s="76" t="s">
        <v>778</v>
      </c>
    </row>
    <row r="121" spans="1:24" s="79" customFormat="1" ht="75" x14ac:dyDescent="0.25">
      <c r="A121" s="76" t="s">
        <v>63</v>
      </c>
      <c r="B121" s="77" t="s">
        <v>85</v>
      </c>
      <c r="C121" s="76" t="s">
        <v>34</v>
      </c>
      <c r="D121" s="76" t="s">
        <v>207</v>
      </c>
      <c r="E121" s="76" t="s">
        <v>31</v>
      </c>
      <c r="F121" s="76" t="s">
        <v>54</v>
      </c>
      <c r="G121" s="76" t="s">
        <v>368</v>
      </c>
      <c r="H121" s="76" t="s">
        <v>332</v>
      </c>
      <c r="I121" s="76" t="s">
        <v>90</v>
      </c>
      <c r="J121" s="76" t="s">
        <v>87</v>
      </c>
      <c r="K121" s="78" t="s">
        <v>536</v>
      </c>
      <c r="L121" s="76">
        <v>30</v>
      </c>
      <c r="M121" s="76" t="s">
        <v>779</v>
      </c>
      <c r="N121" s="76" t="s">
        <v>780</v>
      </c>
      <c r="O121" s="80"/>
      <c r="P121" s="81"/>
      <c r="Q121" s="76"/>
      <c r="R121" s="76" t="s">
        <v>406</v>
      </c>
      <c r="S121" s="76"/>
      <c r="T121" s="82"/>
      <c r="U121" s="76"/>
      <c r="V121" s="76"/>
      <c r="W121" s="76"/>
      <c r="X121" s="76" t="s">
        <v>778</v>
      </c>
    </row>
    <row r="122" spans="1:24" s="79" customFormat="1" ht="60" x14ac:dyDescent="0.25">
      <c r="A122" s="76" t="s">
        <v>63</v>
      </c>
      <c r="B122" s="77" t="s">
        <v>85</v>
      </c>
      <c r="C122" s="76" t="s">
        <v>43</v>
      </c>
      <c r="D122" s="76" t="s">
        <v>208</v>
      </c>
      <c r="E122" s="76" t="s">
        <v>31</v>
      </c>
      <c r="F122" s="76" t="s">
        <v>54</v>
      </c>
      <c r="G122" s="76" t="s">
        <v>369</v>
      </c>
      <c r="H122" s="76" t="s">
        <v>340</v>
      </c>
      <c r="I122" s="76" t="s">
        <v>93</v>
      </c>
      <c r="J122" s="76" t="s">
        <v>87</v>
      </c>
      <c r="K122" s="78" t="s">
        <v>536</v>
      </c>
      <c r="L122" s="76">
        <v>30</v>
      </c>
      <c r="M122" s="76" t="s">
        <v>781</v>
      </c>
      <c r="N122" s="76" t="s">
        <v>782</v>
      </c>
      <c r="O122" s="80"/>
      <c r="P122" s="81"/>
      <c r="Q122" s="76"/>
      <c r="R122" s="76" t="s">
        <v>406</v>
      </c>
      <c r="S122" s="76" t="s">
        <v>540</v>
      </c>
      <c r="T122" s="82"/>
      <c r="U122" s="76"/>
      <c r="V122" s="76"/>
      <c r="W122" s="76"/>
      <c r="X122" s="76"/>
    </row>
    <row r="123" spans="1:24" s="79" customFormat="1" ht="75" x14ac:dyDescent="0.25">
      <c r="A123" s="76" t="s">
        <v>63</v>
      </c>
      <c r="B123" s="77" t="s">
        <v>86</v>
      </c>
      <c r="C123" s="76" t="s">
        <v>97</v>
      </c>
      <c r="D123" s="76" t="s">
        <v>201</v>
      </c>
      <c r="E123" s="76" t="s">
        <v>31</v>
      </c>
      <c r="F123" s="76" t="s">
        <v>54</v>
      </c>
      <c r="G123" s="76" t="s">
        <v>370</v>
      </c>
      <c r="H123" s="76" t="s">
        <v>223</v>
      </c>
      <c r="I123" s="76" t="s">
        <v>90</v>
      </c>
      <c r="J123" s="76" t="s">
        <v>87</v>
      </c>
      <c r="K123" s="78" t="s">
        <v>536</v>
      </c>
      <c r="L123" s="76">
        <v>20</v>
      </c>
      <c r="M123" s="76" t="s">
        <v>783</v>
      </c>
      <c r="N123" s="76" t="s">
        <v>784</v>
      </c>
      <c r="O123" s="118">
        <v>20212110027751</v>
      </c>
      <c r="P123" s="81"/>
      <c r="Q123" s="76"/>
      <c r="R123" s="76" t="s">
        <v>406</v>
      </c>
      <c r="S123" s="76" t="s">
        <v>785</v>
      </c>
      <c r="T123" s="81"/>
      <c r="U123" s="76"/>
      <c r="V123" s="76"/>
      <c r="W123" s="76"/>
      <c r="X123" s="76"/>
    </row>
    <row r="124" spans="1:24" s="102" customFormat="1" ht="60" x14ac:dyDescent="0.25">
      <c r="A124" s="97" t="s">
        <v>63</v>
      </c>
      <c r="B124" s="98" t="s">
        <v>85</v>
      </c>
      <c r="C124" s="97" t="s">
        <v>34</v>
      </c>
      <c r="D124" s="97" t="s">
        <v>209</v>
      </c>
      <c r="E124" s="97" t="s">
        <v>51</v>
      </c>
      <c r="F124" s="97" t="s">
        <v>54</v>
      </c>
      <c r="G124" s="97" t="s">
        <v>371</v>
      </c>
      <c r="H124" s="97" t="s">
        <v>254</v>
      </c>
      <c r="I124" s="97" t="s">
        <v>96</v>
      </c>
      <c r="J124" s="97" t="s">
        <v>87</v>
      </c>
      <c r="K124" s="99" t="s">
        <v>552</v>
      </c>
      <c r="L124" s="97">
        <v>10</v>
      </c>
      <c r="M124" s="97" t="s">
        <v>786</v>
      </c>
      <c r="N124" s="97" t="s">
        <v>787</v>
      </c>
      <c r="O124" s="103"/>
      <c r="P124" s="109"/>
      <c r="Q124" s="97"/>
      <c r="R124" s="97" t="s">
        <v>407</v>
      </c>
      <c r="S124" s="97"/>
      <c r="T124" s="110"/>
      <c r="U124" s="97"/>
      <c r="V124" s="97"/>
      <c r="W124" s="97"/>
      <c r="X124" s="97" t="s">
        <v>788</v>
      </c>
    </row>
    <row r="125" spans="1:24" s="79" customFormat="1" ht="75" x14ac:dyDescent="0.25">
      <c r="A125" s="76" t="s">
        <v>63</v>
      </c>
      <c r="B125" s="77" t="s">
        <v>85</v>
      </c>
      <c r="C125" s="76" t="s">
        <v>34</v>
      </c>
      <c r="D125" s="76" t="s">
        <v>210</v>
      </c>
      <c r="E125" s="76" t="s">
        <v>30</v>
      </c>
      <c r="F125" s="76" t="s">
        <v>54</v>
      </c>
      <c r="G125" s="76" t="s">
        <v>372</v>
      </c>
      <c r="H125" s="76" t="s">
        <v>340</v>
      </c>
      <c r="I125" s="76" t="s">
        <v>93</v>
      </c>
      <c r="J125" s="76" t="s">
        <v>87</v>
      </c>
      <c r="K125" s="78" t="s">
        <v>536</v>
      </c>
      <c r="L125" s="76">
        <v>30</v>
      </c>
      <c r="M125" s="76" t="s">
        <v>789</v>
      </c>
      <c r="N125" s="76" t="s">
        <v>790</v>
      </c>
      <c r="O125" s="118">
        <v>20212140029691</v>
      </c>
      <c r="P125" s="81"/>
      <c r="Q125" s="76"/>
      <c r="R125" s="76" t="s">
        <v>406</v>
      </c>
      <c r="S125" s="76" t="s">
        <v>785</v>
      </c>
      <c r="T125" s="82"/>
      <c r="U125" s="76"/>
      <c r="V125" s="76"/>
      <c r="W125" s="76"/>
      <c r="X125" s="76"/>
    </row>
    <row r="126" spans="1:24" s="67" customFormat="1" ht="75" x14ac:dyDescent="0.25">
      <c r="A126" s="59" t="s">
        <v>63</v>
      </c>
      <c r="B126" s="60" t="s">
        <v>86</v>
      </c>
      <c r="C126" s="59" t="s">
        <v>43</v>
      </c>
      <c r="D126" s="59" t="s">
        <v>211</v>
      </c>
      <c r="E126" s="59" t="s">
        <v>31</v>
      </c>
      <c r="F126" s="59" t="s">
        <v>54</v>
      </c>
      <c r="G126" s="59" t="s">
        <v>373</v>
      </c>
      <c r="H126" s="59" t="s">
        <v>332</v>
      </c>
      <c r="I126" s="59" t="s">
        <v>90</v>
      </c>
      <c r="J126" s="59" t="s">
        <v>87</v>
      </c>
      <c r="K126" s="61" t="s">
        <v>535</v>
      </c>
      <c r="L126" s="59">
        <v>20</v>
      </c>
      <c r="M126" s="59" t="s">
        <v>791</v>
      </c>
      <c r="N126" s="59" t="s">
        <v>792</v>
      </c>
      <c r="O126" s="69">
        <v>20212110027381</v>
      </c>
      <c r="P126" s="70">
        <v>44509</v>
      </c>
      <c r="Q126" s="59">
        <v>10</v>
      </c>
      <c r="R126" s="59" t="s">
        <v>28</v>
      </c>
      <c r="S126" s="59"/>
      <c r="T126" s="70">
        <v>44509</v>
      </c>
      <c r="U126" s="59" t="s">
        <v>532</v>
      </c>
      <c r="V126" s="59" t="s">
        <v>25</v>
      </c>
      <c r="W126" s="59"/>
      <c r="X126" s="59"/>
    </row>
    <row r="127" spans="1:24" s="79" customFormat="1" ht="60" x14ac:dyDescent="0.25">
      <c r="A127" s="76" t="s">
        <v>63</v>
      </c>
      <c r="B127" s="77" t="s">
        <v>86</v>
      </c>
      <c r="C127" s="76" t="s">
        <v>70</v>
      </c>
      <c r="D127" s="76" t="s">
        <v>201</v>
      </c>
      <c r="E127" s="76" t="s">
        <v>31</v>
      </c>
      <c r="F127" s="76" t="s">
        <v>47</v>
      </c>
      <c r="G127" s="76" t="s">
        <v>374</v>
      </c>
      <c r="H127" s="76" t="s">
        <v>231</v>
      </c>
      <c r="I127" s="76" t="s">
        <v>94</v>
      </c>
      <c r="J127" s="76" t="s">
        <v>87</v>
      </c>
      <c r="K127" s="78" t="s">
        <v>536</v>
      </c>
      <c r="L127" s="76">
        <v>30</v>
      </c>
      <c r="M127" s="76" t="s">
        <v>793</v>
      </c>
      <c r="N127" s="76" t="s">
        <v>794</v>
      </c>
      <c r="O127" s="80"/>
      <c r="P127" s="81"/>
      <c r="Q127" s="76"/>
      <c r="R127" s="76" t="s">
        <v>406</v>
      </c>
      <c r="S127" s="76"/>
      <c r="T127" s="82"/>
      <c r="U127" s="76"/>
      <c r="V127" s="76"/>
      <c r="W127" s="76"/>
      <c r="X127" s="76" t="s">
        <v>788</v>
      </c>
    </row>
    <row r="128" spans="1:24" s="79" customFormat="1" ht="60" x14ac:dyDescent="0.25">
      <c r="A128" s="76" t="s">
        <v>63</v>
      </c>
      <c r="B128" s="77" t="s">
        <v>86</v>
      </c>
      <c r="C128" s="76" t="s">
        <v>70</v>
      </c>
      <c r="D128" s="76" t="s">
        <v>201</v>
      </c>
      <c r="E128" s="76" t="s">
        <v>31</v>
      </c>
      <c r="F128" s="76" t="s">
        <v>47</v>
      </c>
      <c r="G128" s="76" t="s">
        <v>374</v>
      </c>
      <c r="H128" s="76" t="s">
        <v>231</v>
      </c>
      <c r="I128" s="76" t="s">
        <v>94</v>
      </c>
      <c r="J128" s="76" t="s">
        <v>87</v>
      </c>
      <c r="K128" s="78" t="s">
        <v>536</v>
      </c>
      <c r="L128" s="76">
        <v>30</v>
      </c>
      <c r="M128" s="76" t="s">
        <v>795</v>
      </c>
      <c r="N128" s="76" t="s">
        <v>796</v>
      </c>
      <c r="O128" s="80"/>
      <c r="P128" s="81"/>
      <c r="Q128" s="76"/>
      <c r="R128" s="76" t="s">
        <v>406</v>
      </c>
      <c r="S128" s="76"/>
      <c r="T128" s="82"/>
      <c r="U128" s="76"/>
      <c r="V128" s="76"/>
      <c r="W128" s="76"/>
      <c r="X128" s="76" t="s">
        <v>788</v>
      </c>
    </row>
    <row r="129" spans="1:24" s="79" customFormat="1" ht="60" x14ac:dyDescent="0.25">
      <c r="A129" s="76" t="s">
        <v>58</v>
      </c>
      <c r="B129" s="77" t="s">
        <v>100</v>
      </c>
      <c r="C129" s="76" t="s">
        <v>72</v>
      </c>
      <c r="D129" s="76" t="s">
        <v>212</v>
      </c>
      <c r="E129" s="76" t="s">
        <v>51</v>
      </c>
      <c r="F129" s="76" t="s">
        <v>44</v>
      </c>
      <c r="G129" s="76" t="s">
        <v>375</v>
      </c>
      <c r="H129" s="76" t="s">
        <v>298</v>
      </c>
      <c r="I129" s="76" t="s">
        <v>820</v>
      </c>
      <c r="J129" s="76" t="s">
        <v>87</v>
      </c>
      <c r="K129" s="78" t="s">
        <v>536</v>
      </c>
      <c r="L129" s="76">
        <v>30</v>
      </c>
      <c r="M129" s="76" t="s">
        <v>797</v>
      </c>
      <c r="N129" s="76" t="s">
        <v>798</v>
      </c>
      <c r="O129" s="80"/>
      <c r="P129" s="81"/>
      <c r="Q129" s="76"/>
      <c r="R129" s="76" t="s">
        <v>406</v>
      </c>
      <c r="S129" s="76"/>
      <c r="T129" s="82"/>
      <c r="U129" s="76"/>
      <c r="V129" s="76"/>
      <c r="W129" s="76"/>
      <c r="X129" s="76" t="s">
        <v>788</v>
      </c>
    </row>
    <row r="130" spans="1:24" s="79" customFormat="1" ht="60" x14ac:dyDescent="0.25">
      <c r="A130" s="76" t="s">
        <v>63</v>
      </c>
      <c r="B130" s="77" t="s">
        <v>85</v>
      </c>
      <c r="C130" s="76" t="s">
        <v>34</v>
      </c>
      <c r="D130" s="76" t="s">
        <v>213</v>
      </c>
      <c r="E130" s="76" t="s">
        <v>31</v>
      </c>
      <c r="F130" s="76" t="s">
        <v>54</v>
      </c>
      <c r="G130" s="76" t="s">
        <v>376</v>
      </c>
      <c r="H130" s="76" t="s">
        <v>298</v>
      </c>
      <c r="I130" s="76" t="s">
        <v>820</v>
      </c>
      <c r="J130" s="76" t="s">
        <v>87</v>
      </c>
      <c r="K130" s="78" t="s">
        <v>536</v>
      </c>
      <c r="L130" s="76">
        <v>30</v>
      </c>
      <c r="M130" s="76" t="s">
        <v>799</v>
      </c>
      <c r="N130" s="76" t="s">
        <v>800</v>
      </c>
      <c r="O130" s="118">
        <v>20213000027931</v>
      </c>
      <c r="P130" s="84">
        <v>44510</v>
      </c>
      <c r="Q130" s="76">
        <v>9</v>
      </c>
      <c r="R130" s="76" t="s">
        <v>406</v>
      </c>
      <c r="S130" s="76" t="s">
        <v>801</v>
      </c>
      <c r="T130" s="84">
        <v>44510</v>
      </c>
      <c r="U130" s="76" t="s">
        <v>532</v>
      </c>
      <c r="V130" s="76" t="s">
        <v>25</v>
      </c>
      <c r="W130" s="76"/>
      <c r="X130" s="76" t="s">
        <v>802</v>
      </c>
    </row>
    <row r="131" spans="1:24" s="79" customFormat="1" ht="75" x14ac:dyDescent="0.25">
      <c r="A131" s="76" t="s">
        <v>63</v>
      </c>
      <c r="B131" s="77" t="s">
        <v>85</v>
      </c>
      <c r="C131" s="76" t="s">
        <v>37</v>
      </c>
      <c r="D131" s="76" t="s">
        <v>214</v>
      </c>
      <c r="E131" s="76" t="s">
        <v>49</v>
      </c>
      <c r="F131" s="76" t="s">
        <v>54</v>
      </c>
      <c r="G131" s="76" t="s">
        <v>377</v>
      </c>
      <c r="H131" s="76" t="s">
        <v>332</v>
      </c>
      <c r="I131" s="76" t="s">
        <v>90</v>
      </c>
      <c r="J131" s="76" t="s">
        <v>87</v>
      </c>
      <c r="K131" s="78" t="s">
        <v>536</v>
      </c>
      <c r="L131" s="76">
        <v>30</v>
      </c>
      <c r="M131" s="76" t="s">
        <v>803</v>
      </c>
      <c r="N131" s="76" t="s">
        <v>804</v>
      </c>
      <c r="O131" s="118">
        <v>20212110028831</v>
      </c>
      <c r="P131" s="84">
        <v>44524</v>
      </c>
      <c r="Q131" s="76">
        <v>17</v>
      </c>
      <c r="R131" s="76" t="s">
        <v>406</v>
      </c>
      <c r="S131" s="76" t="s">
        <v>737</v>
      </c>
      <c r="T131" s="84">
        <v>44524</v>
      </c>
      <c r="U131" s="76" t="s">
        <v>532</v>
      </c>
      <c r="V131" s="76" t="s">
        <v>25</v>
      </c>
      <c r="W131" s="76"/>
      <c r="X131" s="76" t="s">
        <v>805</v>
      </c>
    </row>
    <row r="132" spans="1:24" s="79" customFormat="1" ht="60" x14ac:dyDescent="0.25">
      <c r="A132" s="76" t="s">
        <v>63</v>
      </c>
      <c r="B132" s="77" t="s">
        <v>85</v>
      </c>
      <c r="C132" s="76" t="s">
        <v>33</v>
      </c>
      <c r="D132" s="76" t="s">
        <v>215</v>
      </c>
      <c r="E132" s="76" t="s">
        <v>31</v>
      </c>
      <c r="F132" s="76" t="s">
        <v>54</v>
      </c>
      <c r="G132" s="76" t="s">
        <v>378</v>
      </c>
      <c r="H132" s="76" t="s">
        <v>379</v>
      </c>
      <c r="I132" s="76" t="s">
        <v>380</v>
      </c>
      <c r="J132" s="76" t="s">
        <v>87</v>
      </c>
      <c r="K132" s="78" t="s">
        <v>536</v>
      </c>
      <c r="L132" s="76">
        <v>20</v>
      </c>
      <c r="M132" s="76" t="s">
        <v>806</v>
      </c>
      <c r="N132" s="76" t="s">
        <v>807</v>
      </c>
      <c r="O132" s="80"/>
      <c r="P132" s="81"/>
      <c r="Q132" s="76"/>
      <c r="R132" s="76" t="s">
        <v>406</v>
      </c>
      <c r="S132" s="76" t="s">
        <v>761</v>
      </c>
      <c r="T132" s="82"/>
      <c r="U132" s="76"/>
      <c r="V132" s="76"/>
      <c r="W132" s="76"/>
      <c r="X132" s="76" t="s">
        <v>788</v>
      </c>
    </row>
    <row r="133" spans="1:24" s="79" customFormat="1" ht="75" x14ac:dyDescent="0.25">
      <c r="A133" s="76" t="s">
        <v>63</v>
      </c>
      <c r="B133" s="77" t="s">
        <v>85</v>
      </c>
      <c r="C133" s="76" t="s">
        <v>34</v>
      </c>
      <c r="D133" s="76" t="s">
        <v>216</v>
      </c>
      <c r="E133" s="76" t="s">
        <v>31</v>
      </c>
      <c r="F133" s="76" t="s">
        <v>54</v>
      </c>
      <c r="G133" s="76" t="s">
        <v>381</v>
      </c>
      <c r="H133" s="76" t="s">
        <v>237</v>
      </c>
      <c r="I133" s="76" t="s">
        <v>90</v>
      </c>
      <c r="J133" s="76" t="s">
        <v>87</v>
      </c>
      <c r="K133" s="78" t="s">
        <v>536</v>
      </c>
      <c r="L133" s="76">
        <v>20</v>
      </c>
      <c r="M133" s="76" t="s">
        <v>389</v>
      </c>
      <c r="N133" s="76" t="s">
        <v>390</v>
      </c>
      <c r="O133" s="80"/>
      <c r="P133" s="81"/>
      <c r="Q133" s="76"/>
      <c r="R133" s="76" t="s">
        <v>406</v>
      </c>
      <c r="S133" s="76" t="s">
        <v>761</v>
      </c>
      <c r="T133" s="82"/>
      <c r="U133" s="76"/>
      <c r="V133" s="76"/>
      <c r="W133" s="76"/>
      <c r="X133" s="76" t="s">
        <v>788</v>
      </c>
    </row>
    <row r="134" spans="1:24" s="79" customFormat="1" ht="60" x14ac:dyDescent="0.25">
      <c r="A134" s="76" t="s">
        <v>63</v>
      </c>
      <c r="B134" s="77" t="s">
        <v>85</v>
      </c>
      <c r="C134" s="76" t="s">
        <v>38</v>
      </c>
      <c r="D134" s="76" t="s">
        <v>134</v>
      </c>
      <c r="E134" s="76" t="s">
        <v>49</v>
      </c>
      <c r="F134" s="76" t="s">
        <v>54</v>
      </c>
      <c r="G134" s="76" t="s">
        <v>382</v>
      </c>
      <c r="H134" s="76" t="s">
        <v>258</v>
      </c>
      <c r="I134" s="76" t="s">
        <v>259</v>
      </c>
      <c r="J134" s="76" t="s">
        <v>87</v>
      </c>
      <c r="K134" s="78" t="s">
        <v>536</v>
      </c>
      <c r="L134" s="76">
        <v>20</v>
      </c>
      <c r="M134" s="76" t="s">
        <v>391</v>
      </c>
      <c r="N134" s="76" t="s">
        <v>392</v>
      </c>
      <c r="O134" s="80"/>
      <c r="P134" s="81"/>
      <c r="Q134" s="76"/>
      <c r="R134" s="76" t="s">
        <v>406</v>
      </c>
      <c r="S134" s="76" t="s">
        <v>761</v>
      </c>
      <c r="T134" s="82"/>
      <c r="U134" s="76"/>
      <c r="V134" s="76"/>
      <c r="W134" s="76"/>
      <c r="X134" s="76" t="s">
        <v>788</v>
      </c>
    </row>
    <row r="135" spans="1:24" s="102" customFormat="1" ht="75" x14ac:dyDescent="0.25">
      <c r="A135" s="97" t="s">
        <v>63</v>
      </c>
      <c r="B135" s="98" t="s">
        <v>99</v>
      </c>
      <c r="C135" s="97" t="s">
        <v>39</v>
      </c>
      <c r="D135" s="97" t="s">
        <v>217</v>
      </c>
      <c r="E135" s="97" t="s">
        <v>51</v>
      </c>
      <c r="F135" s="97" t="s">
        <v>44</v>
      </c>
      <c r="G135" s="97" t="s">
        <v>383</v>
      </c>
      <c r="H135" s="97" t="s">
        <v>237</v>
      </c>
      <c r="I135" s="97" t="s">
        <v>90</v>
      </c>
      <c r="J135" s="97" t="s">
        <v>87</v>
      </c>
      <c r="K135" s="97" t="s">
        <v>752</v>
      </c>
      <c r="L135" s="97">
        <v>2</v>
      </c>
      <c r="M135" s="97" t="s">
        <v>393</v>
      </c>
      <c r="N135" s="97" t="s">
        <v>394</v>
      </c>
      <c r="O135" s="119">
        <v>20212110027261</v>
      </c>
      <c r="P135" s="120">
        <v>44502</v>
      </c>
      <c r="Q135" s="97">
        <v>2</v>
      </c>
      <c r="R135" s="97" t="s">
        <v>407</v>
      </c>
      <c r="S135" s="97" t="s">
        <v>737</v>
      </c>
      <c r="T135" s="110"/>
      <c r="U135" s="97"/>
      <c r="V135" s="97"/>
      <c r="W135" s="97"/>
      <c r="X135" s="97" t="s">
        <v>808</v>
      </c>
    </row>
    <row r="136" spans="1:24" s="79" customFormat="1" ht="75" x14ac:dyDescent="0.25">
      <c r="A136" s="76" t="s">
        <v>58</v>
      </c>
      <c r="B136" s="77" t="s">
        <v>100</v>
      </c>
      <c r="C136" s="76" t="s">
        <v>43</v>
      </c>
      <c r="D136" s="76" t="s">
        <v>218</v>
      </c>
      <c r="E136" s="76" t="s">
        <v>49</v>
      </c>
      <c r="F136" s="76" t="s">
        <v>54</v>
      </c>
      <c r="G136" s="76" t="s">
        <v>384</v>
      </c>
      <c r="H136" s="76" t="s">
        <v>258</v>
      </c>
      <c r="I136" s="76" t="s">
        <v>259</v>
      </c>
      <c r="J136" s="76" t="s">
        <v>87</v>
      </c>
      <c r="K136" s="78" t="s">
        <v>536</v>
      </c>
      <c r="L136" s="76">
        <v>30</v>
      </c>
      <c r="M136" s="76" t="s">
        <v>395</v>
      </c>
      <c r="N136" s="76" t="s">
        <v>396</v>
      </c>
      <c r="O136" s="80"/>
      <c r="P136" s="81"/>
      <c r="Q136" s="76"/>
      <c r="R136" s="76" t="s">
        <v>406</v>
      </c>
      <c r="S136" s="76"/>
      <c r="T136" s="82"/>
      <c r="U136" s="76"/>
      <c r="V136" s="76"/>
      <c r="W136" s="76"/>
      <c r="X136" s="76" t="s">
        <v>788</v>
      </c>
    </row>
    <row r="137" spans="1:24" s="67" customFormat="1" ht="75" x14ac:dyDescent="0.25">
      <c r="A137" s="59" t="s">
        <v>63</v>
      </c>
      <c r="B137" s="60" t="s">
        <v>101</v>
      </c>
      <c r="C137" s="59" t="s">
        <v>40</v>
      </c>
      <c r="D137" s="59" t="s">
        <v>219</v>
      </c>
      <c r="E137" s="59" t="s">
        <v>31</v>
      </c>
      <c r="F137" s="59" t="s">
        <v>54</v>
      </c>
      <c r="G137" s="59" t="s">
        <v>385</v>
      </c>
      <c r="H137" s="59" t="s">
        <v>223</v>
      </c>
      <c r="I137" s="59" t="s">
        <v>90</v>
      </c>
      <c r="J137" s="59" t="s">
        <v>87</v>
      </c>
      <c r="K137" s="61" t="s">
        <v>536</v>
      </c>
      <c r="L137" s="59">
        <v>20</v>
      </c>
      <c r="M137" s="59" t="s">
        <v>397</v>
      </c>
      <c r="N137" s="59" t="s">
        <v>398</v>
      </c>
      <c r="O137" s="69"/>
      <c r="P137" s="70"/>
      <c r="Q137" s="59">
        <v>8</v>
      </c>
      <c r="R137" s="59" t="s">
        <v>587</v>
      </c>
      <c r="S137" s="59" t="s">
        <v>809</v>
      </c>
      <c r="T137" s="71"/>
      <c r="U137" s="59"/>
      <c r="V137" s="59"/>
      <c r="W137" s="59"/>
      <c r="X137" s="64" t="s">
        <v>810</v>
      </c>
    </row>
    <row r="138" spans="1:24" s="79" customFormat="1" ht="75" x14ac:dyDescent="0.25">
      <c r="A138" s="76" t="s">
        <v>63</v>
      </c>
      <c r="B138" s="77" t="s">
        <v>85</v>
      </c>
      <c r="C138" s="76" t="s">
        <v>67</v>
      </c>
      <c r="D138" s="76" t="s">
        <v>220</v>
      </c>
      <c r="E138" s="76" t="s">
        <v>49</v>
      </c>
      <c r="F138" s="76" t="s">
        <v>54</v>
      </c>
      <c r="G138" s="76" t="s">
        <v>386</v>
      </c>
      <c r="H138" s="76" t="s">
        <v>355</v>
      </c>
      <c r="I138" s="76" t="s">
        <v>90</v>
      </c>
      <c r="J138" s="76" t="s">
        <v>87</v>
      </c>
      <c r="K138" s="78" t="s">
        <v>536</v>
      </c>
      <c r="L138" s="76">
        <v>30</v>
      </c>
      <c r="M138" s="76" t="s">
        <v>399</v>
      </c>
      <c r="N138" s="76" t="s">
        <v>400</v>
      </c>
      <c r="O138" s="80"/>
      <c r="P138" s="81"/>
      <c r="Q138" s="76"/>
      <c r="R138" s="76" t="s">
        <v>406</v>
      </c>
      <c r="S138" s="76"/>
      <c r="T138" s="82"/>
      <c r="U138" s="76"/>
      <c r="V138" s="76"/>
      <c r="W138" s="76"/>
      <c r="X138" s="76" t="s">
        <v>811</v>
      </c>
    </row>
    <row r="139" spans="1:24" s="79" customFormat="1" ht="75" x14ac:dyDescent="0.25">
      <c r="A139" s="76" t="s">
        <v>63</v>
      </c>
      <c r="B139" s="77" t="s">
        <v>101</v>
      </c>
      <c r="C139" s="76" t="s">
        <v>39</v>
      </c>
      <c r="D139" s="76" t="s">
        <v>221</v>
      </c>
      <c r="E139" s="76"/>
      <c r="F139" s="76" t="s">
        <v>44</v>
      </c>
      <c r="G139" s="76" t="s">
        <v>387</v>
      </c>
      <c r="H139" s="76" t="s">
        <v>332</v>
      </c>
      <c r="I139" s="76" t="s">
        <v>90</v>
      </c>
      <c r="J139" s="76" t="s">
        <v>87</v>
      </c>
      <c r="K139" s="78" t="s">
        <v>536</v>
      </c>
      <c r="L139" s="76">
        <v>30</v>
      </c>
      <c r="M139" s="76" t="s">
        <v>401</v>
      </c>
      <c r="N139" s="76" t="s">
        <v>402</v>
      </c>
      <c r="O139" s="83" t="s">
        <v>812</v>
      </c>
      <c r="P139" s="84">
        <v>44524</v>
      </c>
      <c r="Q139" s="76">
        <v>19</v>
      </c>
      <c r="R139" s="76" t="s">
        <v>406</v>
      </c>
      <c r="S139" s="76" t="s">
        <v>737</v>
      </c>
      <c r="T139" s="84">
        <v>44524</v>
      </c>
      <c r="U139" s="76" t="s">
        <v>532</v>
      </c>
      <c r="V139" s="76" t="s">
        <v>25</v>
      </c>
      <c r="W139" s="76"/>
      <c r="X139" s="76" t="s">
        <v>805</v>
      </c>
    </row>
    <row r="140" spans="1:24" s="67" customFormat="1" ht="75" x14ac:dyDescent="0.25">
      <c r="A140" s="59" t="s">
        <v>63</v>
      </c>
      <c r="B140" s="60" t="s">
        <v>85</v>
      </c>
      <c r="C140" s="59" t="s">
        <v>33</v>
      </c>
      <c r="D140" s="59" t="s">
        <v>189</v>
      </c>
      <c r="E140" s="59" t="s">
        <v>51</v>
      </c>
      <c r="F140" s="59" t="s">
        <v>44</v>
      </c>
      <c r="G140" s="59" t="s">
        <v>388</v>
      </c>
      <c r="H140" s="59" t="s">
        <v>223</v>
      </c>
      <c r="I140" s="59" t="s">
        <v>90</v>
      </c>
      <c r="J140" s="59" t="s">
        <v>87</v>
      </c>
      <c r="K140" s="61" t="s">
        <v>552</v>
      </c>
      <c r="L140" s="59">
        <v>10</v>
      </c>
      <c r="M140" s="59" t="s">
        <v>403</v>
      </c>
      <c r="N140" s="59" t="s">
        <v>404</v>
      </c>
      <c r="O140" s="113">
        <v>20212110027011</v>
      </c>
      <c r="P140" s="114">
        <v>44502</v>
      </c>
      <c r="Q140" s="59">
        <v>1</v>
      </c>
      <c r="R140" s="59" t="s">
        <v>587</v>
      </c>
      <c r="S140" s="59" t="s">
        <v>737</v>
      </c>
      <c r="T140" s="114">
        <v>44502</v>
      </c>
      <c r="U140" s="59" t="s">
        <v>532</v>
      </c>
      <c r="V140" s="59" t="s">
        <v>25</v>
      </c>
      <c r="W140" s="59"/>
      <c r="X140" s="64" t="s">
        <v>813</v>
      </c>
    </row>
    <row r="1046672" spans="22:23" x14ac:dyDescent="0.25">
      <c r="V1046672" s="26" t="s">
        <v>25</v>
      </c>
      <c r="W1046672" s="26" t="s">
        <v>24</v>
      </c>
    </row>
  </sheetData>
  <autoFilter ref="A1:Y140">
    <sortState ref="A2:Y134">
      <sortCondition sortBy="cellColor" ref="A1:A134" dxfId="145"/>
    </sortState>
  </autoFilter>
  <dataConsolidate/>
  <hyperlinks>
    <hyperlink ref="O113" r:id="rId1" tooltip="Click para modificar el Documento" display="http://40.75.99.166/orfeo3/radicacion/NEW.php?nurad=20212110026811&amp;Buscar=BuscarDocModUS&amp;PHPSESSID=m7ne3bhb0fhr6kp5uakj299g91&amp;Submit3=ModificarDocumentos&amp;Buscar1=BuscarOrfeo78956jkgf"/>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Hoja1!$C$3:$C$7</xm:f>
          </x14:formula1>
          <xm:sqref>E2:E49</xm:sqref>
        </x14:dataValidation>
        <x14:dataValidation type="list" allowBlank="1" showInputMessage="1" showErrorMessage="1">
          <x14:formula1>
            <xm:f>Hoja1!$D$3:$D$9</xm:f>
          </x14:formula1>
          <xm:sqref>F2:F49</xm:sqref>
        </x14:dataValidation>
        <x14:dataValidation type="list" allowBlank="1" showInputMessage="1" showErrorMessage="1">
          <x14:formula1>
            <xm:f>Hoja1!$E$3:$E$6</xm:f>
          </x14:formula1>
          <xm:sqref>R2:R49</xm:sqref>
        </x14:dataValidation>
        <x14:dataValidation type="list" allowBlank="1" showInputMessage="1" showErrorMessage="1">
          <x14:formula1>
            <xm:f>Hoja1!$F$3:$F$5</xm:f>
          </x14:formula1>
          <xm:sqref>J2:J49</xm:sqref>
        </x14:dataValidation>
        <x14:dataValidation type="list" allowBlank="1" showInputMessage="1" showErrorMessage="1">
          <x14:formula1>
            <xm:f>Hoja1!$G$3:$G$4</xm:f>
          </x14:formula1>
          <xm:sqref>A2:A49 A56 A65 A72</xm:sqref>
        </x14:dataValidation>
        <x14:dataValidation type="list" allowBlank="1" showInputMessage="1" showErrorMessage="1">
          <x14:formula1>
            <xm:f>Hoja1!$H$3:$H$6</xm:f>
          </x14:formula1>
          <xm:sqref>B2:B49</xm:sqref>
        </x14:dataValidation>
        <x14:dataValidation type="list" allowBlank="1" showInputMessage="1" showErrorMessage="1">
          <x14:formula1>
            <xm:f>Hoja1!$B$3:$B$36</xm:f>
          </x14:formula1>
          <xm:sqref>C2:C8 C44:C49 C10:C36 C38:C41</xm:sqref>
        </x14:dataValidation>
        <x14:dataValidation type="list" allowBlank="1" showInputMessage="1" showErrorMessage="1">
          <x14:formula1>
            <xm:f>Hoja1!$I$3:$I$9</xm:f>
          </x14:formula1>
          <xm:sqref>I138:I139 I54:I55 I57:I59 I71:I72 I63 I81:I82 I85 I74:I79 I87:I89 I100:I102 I98 I105:I110 I94:I95 I131 I133 I135 I114:I118 I112 I67 I91:I92 I2:I6 I8:I27 I29:I52 I120:I128</xm:sqref>
        </x14:dataValidation>
        <x14:dataValidation type="list" allowBlank="1" showInputMessage="1" showErrorMessage="1">
          <x14:formula1>
            <xm:f>'[Cuadro PQRSD MES DE OCTUBRE 2021.xlsx]Hoja1'!#REF!</xm:f>
          </x14:formula1>
          <xm:sqref>C98:C99 C68:C70 C74:C89 C95 C91:C93 C55:C64 C50 C52:C53 I68:I70 I64 I83 I53 I60:I62 B50:B76 A50:A55 A57:A64 A66:A71 A73:A99 J50:J99 R50:R99 E50:F99</xm:sqref>
        </x14:dataValidation>
        <x14:dataValidation type="list" allowBlank="1" showInputMessage="1" showErrorMessage="1">
          <x14:formula1>
            <xm:f>'[PQRSD SEPTIEMBRE 2021 (1).xlsx]Hoja1'!#REF!</xm:f>
          </x14:formula1>
          <xm:sqref>R112 B77:B140 R100 R138:R139 R108:R110 R114:R118 R120:R125 R127:R136</xm:sqref>
        </x14:dataValidation>
        <x14:dataValidation type="list" allowBlank="1" showInputMessage="1" showErrorMessage="1">
          <x14:formula1>
            <xm:f>'C:\Users\admin\Downloads\[PQRSD OCTUBRE 2021 LEIDY.xlsx]Hoja1'!#REF!</xm:f>
          </x14:formula1>
          <xm:sqref>C138:C140 C37 C96 C94 C90 C71:C73 C66:C67 C54 C51 C42:C43 C100:C136 I103:I104 I134 I132 I96 I136 I111 A100:A140 J100:J140 E100:F140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8"/>
  <sheetViews>
    <sheetView topLeftCell="A127" workbookViewId="0">
      <selection activeCell="A142" sqref="A142"/>
    </sheetView>
  </sheetViews>
  <sheetFormatPr baseColWidth="10" defaultRowHeight="15" x14ac:dyDescent="0.25"/>
  <cols>
    <col min="1" max="1" width="25.5703125" style="121" customWidth="1"/>
    <col min="2" max="2" width="26.85546875" style="121" customWidth="1"/>
    <col min="3" max="3" width="13.7109375" style="142" customWidth="1"/>
    <col min="4" max="16384" width="11.42578125" style="121"/>
  </cols>
  <sheetData>
    <row r="2" spans="1:3" ht="15.75" thickBot="1" x14ac:dyDescent="0.3"/>
    <row r="3" spans="1:3" x14ac:dyDescent="0.25">
      <c r="A3" s="122" t="s">
        <v>26</v>
      </c>
      <c r="B3" s="123" t="s">
        <v>823</v>
      </c>
      <c r="C3" s="124" t="s">
        <v>824</v>
      </c>
    </row>
    <row r="4" spans="1:3" x14ac:dyDescent="0.25">
      <c r="A4" s="125" t="s">
        <v>89</v>
      </c>
      <c r="B4" s="126">
        <v>1</v>
      </c>
      <c r="C4" s="143">
        <f>(1/139)</f>
        <v>7.1942446043165471E-3</v>
      </c>
    </row>
    <row r="5" spans="1:3" ht="45" x14ac:dyDescent="0.25">
      <c r="A5" s="136" t="s">
        <v>88</v>
      </c>
      <c r="B5" s="126">
        <v>7</v>
      </c>
      <c r="C5" s="143">
        <f>(7/139)</f>
        <v>5.0359712230215826E-2</v>
      </c>
    </row>
    <row r="6" spans="1:3" ht="30" x14ac:dyDescent="0.25">
      <c r="A6" s="125" t="s">
        <v>87</v>
      </c>
      <c r="B6" s="126">
        <v>131</v>
      </c>
      <c r="C6" s="143">
        <f>(131/139)</f>
        <v>0.94244604316546765</v>
      </c>
    </row>
    <row r="7" spans="1:3" ht="15.75" thickBot="1" x14ac:dyDescent="0.3">
      <c r="A7" s="127" t="s">
        <v>27</v>
      </c>
      <c r="B7" s="128">
        <v>139</v>
      </c>
      <c r="C7" s="129">
        <f>SUM(C4:C6)</f>
        <v>1</v>
      </c>
    </row>
    <row r="8" spans="1:3" s="133" customFormat="1" x14ac:dyDescent="0.25">
      <c r="A8" s="130"/>
      <c r="B8" s="131"/>
      <c r="C8" s="132"/>
    </row>
    <row r="9" spans="1:3" s="133" customFormat="1" x14ac:dyDescent="0.25">
      <c r="A9" s="130"/>
      <c r="B9" s="131"/>
      <c r="C9" s="132"/>
    </row>
    <row r="10" spans="1:3" s="133" customFormat="1" x14ac:dyDescent="0.25">
      <c r="A10" s="130"/>
      <c r="B10" s="131"/>
      <c r="C10" s="132"/>
    </row>
    <row r="11" spans="1:3" s="133" customFormat="1" x14ac:dyDescent="0.25">
      <c r="A11" s="130"/>
      <c r="B11" s="131"/>
      <c r="C11" s="132"/>
    </row>
    <row r="13" spans="1:3" ht="15.75" thickBot="1" x14ac:dyDescent="0.3"/>
    <row r="14" spans="1:3" x14ac:dyDescent="0.25">
      <c r="A14" s="122" t="s">
        <v>26</v>
      </c>
      <c r="B14" s="123" t="s">
        <v>825</v>
      </c>
      <c r="C14" s="124" t="s">
        <v>824</v>
      </c>
    </row>
    <row r="15" spans="1:3" x14ac:dyDescent="0.25">
      <c r="A15" s="125" t="s">
        <v>28</v>
      </c>
      <c r="B15" s="126">
        <v>45</v>
      </c>
      <c r="C15" s="143">
        <f>(45/139)</f>
        <v>0.32374100719424459</v>
      </c>
    </row>
    <row r="16" spans="1:3" x14ac:dyDescent="0.25">
      <c r="A16" s="125" t="s">
        <v>56</v>
      </c>
      <c r="B16" s="126">
        <v>32</v>
      </c>
      <c r="C16" s="143">
        <f>(32/139)</f>
        <v>0.23021582733812951</v>
      </c>
    </row>
    <row r="17" spans="1:3" x14ac:dyDescent="0.25">
      <c r="A17" s="125" t="s">
        <v>55</v>
      </c>
      <c r="B17" s="126">
        <v>6</v>
      </c>
      <c r="C17" s="143">
        <f>(6/139)</f>
        <v>4.3165467625899283E-2</v>
      </c>
    </row>
    <row r="18" spans="1:3" x14ac:dyDescent="0.25">
      <c r="A18" s="125" t="s">
        <v>405</v>
      </c>
      <c r="B18" s="126">
        <v>56</v>
      </c>
      <c r="C18" s="143">
        <f>(56/139)</f>
        <v>0.40287769784172661</v>
      </c>
    </row>
    <row r="19" spans="1:3" ht="15.75" thickBot="1" x14ac:dyDescent="0.3">
      <c r="A19" s="127" t="s">
        <v>27</v>
      </c>
      <c r="B19" s="128">
        <v>139</v>
      </c>
      <c r="C19" s="129">
        <f>SUM(C15:C18)</f>
        <v>1</v>
      </c>
    </row>
    <row r="20" spans="1:3" s="133" customFormat="1" x14ac:dyDescent="0.25">
      <c r="A20" s="130"/>
      <c r="B20" s="131"/>
      <c r="C20" s="132"/>
    </row>
    <row r="21" spans="1:3" s="133" customFormat="1" x14ac:dyDescent="0.25">
      <c r="A21" s="130"/>
      <c r="B21" s="131"/>
      <c r="C21" s="132"/>
    </row>
    <row r="22" spans="1:3" s="133" customFormat="1" x14ac:dyDescent="0.25">
      <c r="A22" s="130"/>
      <c r="B22" s="131"/>
      <c r="C22" s="132"/>
    </row>
    <row r="23" spans="1:3" s="133" customFormat="1" x14ac:dyDescent="0.25">
      <c r="A23" s="130"/>
      <c r="B23" s="131"/>
      <c r="C23" s="132"/>
    </row>
    <row r="24" spans="1:3" s="133" customFormat="1" x14ac:dyDescent="0.25">
      <c r="A24" s="130"/>
      <c r="B24" s="131"/>
      <c r="C24" s="132"/>
    </row>
    <row r="25" spans="1:3" s="133" customFormat="1" x14ac:dyDescent="0.25">
      <c r="A25" s="130"/>
      <c r="B25" s="131"/>
      <c r="C25" s="132"/>
    </row>
    <row r="26" spans="1:3" s="133" customFormat="1" x14ac:dyDescent="0.25">
      <c r="A26" s="130"/>
      <c r="B26" s="131"/>
      <c r="C26" s="132"/>
    </row>
    <row r="27" spans="1:3" s="133" customFormat="1" x14ac:dyDescent="0.25">
      <c r="A27" s="130"/>
      <c r="B27" s="131"/>
      <c r="C27" s="132"/>
    </row>
    <row r="28" spans="1:3" s="133" customFormat="1" x14ac:dyDescent="0.25">
      <c r="A28" s="130"/>
      <c r="B28" s="131"/>
      <c r="C28" s="132"/>
    </row>
    <row r="29" spans="1:3" ht="15.75" thickBot="1" x14ac:dyDescent="0.3">
      <c r="A29" s="137"/>
      <c r="B29" s="138"/>
    </row>
    <row r="30" spans="1:3" x14ac:dyDescent="0.25">
      <c r="A30" s="122" t="s">
        <v>826</v>
      </c>
      <c r="B30" s="123" t="s">
        <v>827</v>
      </c>
      <c r="C30" s="132"/>
    </row>
    <row r="31" spans="1:3" x14ac:dyDescent="0.25">
      <c r="A31" s="134" t="s">
        <v>828</v>
      </c>
      <c r="B31" s="135">
        <v>137</v>
      </c>
      <c r="C31" s="143"/>
    </row>
    <row r="32" spans="1:3" x14ac:dyDescent="0.25">
      <c r="A32" s="134" t="s">
        <v>829</v>
      </c>
      <c r="B32" s="135">
        <v>148</v>
      </c>
      <c r="C32" s="143"/>
    </row>
    <row r="33" spans="1:3" x14ac:dyDescent="0.25">
      <c r="A33" s="121" t="s">
        <v>840</v>
      </c>
      <c r="B33" s="135">
        <v>139</v>
      </c>
      <c r="C33" s="143"/>
    </row>
    <row r="34" spans="1:3" ht="15.75" thickBot="1" x14ac:dyDescent="0.3">
      <c r="A34" s="127" t="s">
        <v>830</v>
      </c>
      <c r="B34" s="128">
        <f>SUM(B31:B33)</f>
        <v>424</v>
      </c>
      <c r="C34" s="132"/>
    </row>
    <row r="35" spans="1:3" x14ac:dyDescent="0.25">
      <c r="A35" s="137"/>
      <c r="B35" s="138"/>
    </row>
    <row r="36" spans="1:3" x14ac:dyDescent="0.25">
      <c r="A36" s="137"/>
      <c r="B36" s="138"/>
    </row>
    <row r="37" spans="1:3" x14ac:dyDescent="0.25">
      <c r="A37" s="137"/>
      <c r="B37" s="138"/>
    </row>
    <row r="38" spans="1:3" x14ac:dyDescent="0.25">
      <c r="A38" s="137"/>
      <c r="B38" s="138"/>
    </row>
    <row r="39" spans="1:3" x14ac:dyDescent="0.25">
      <c r="A39" s="137"/>
      <c r="B39" s="138"/>
    </row>
    <row r="40" spans="1:3" x14ac:dyDescent="0.25">
      <c r="A40" s="137"/>
      <c r="B40" s="138"/>
    </row>
    <row r="41" spans="1:3" x14ac:dyDescent="0.25">
      <c r="A41" s="137"/>
      <c r="B41" s="138"/>
    </row>
    <row r="42" spans="1:3" x14ac:dyDescent="0.25">
      <c r="A42" s="137"/>
      <c r="B42" s="138"/>
    </row>
    <row r="43" spans="1:3" x14ac:dyDescent="0.25">
      <c r="A43" s="137"/>
      <c r="B43" s="138"/>
    </row>
    <row r="45" spans="1:3" ht="15.75" thickBot="1" x14ac:dyDescent="0.3"/>
    <row r="46" spans="1:3" x14ac:dyDescent="0.25">
      <c r="A46" s="122" t="s">
        <v>26</v>
      </c>
      <c r="B46" s="123" t="s">
        <v>831</v>
      </c>
      <c r="C46" s="124" t="s">
        <v>824</v>
      </c>
    </row>
    <row r="47" spans="1:3" ht="30" x14ac:dyDescent="0.25">
      <c r="A47" s="136" t="s">
        <v>752</v>
      </c>
      <c r="B47" s="126">
        <v>6</v>
      </c>
      <c r="C47" s="143">
        <f>(6/139)</f>
        <v>4.3165467625899283E-2</v>
      </c>
    </row>
    <row r="48" spans="1:3" x14ac:dyDescent="0.25">
      <c r="A48" s="136" t="s">
        <v>765</v>
      </c>
      <c r="B48" s="126">
        <v>3</v>
      </c>
      <c r="C48" s="143">
        <f>(3/139)</f>
        <v>2.1582733812949641E-2</v>
      </c>
    </row>
    <row r="49" spans="1:3" ht="30" x14ac:dyDescent="0.25">
      <c r="A49" s="136" t="s">
        <v>535</v>
      </c>
      <c r="B49" s="126">
        <v>25</v>
      </c>
      <c r="C49" s="143">
        <f>(25/139)</f>
        <v>0.17985611510791366</v>
      </c>
    </row>
    <row r="50" spans="1:3" ht="30" x14ac:dyDescent="0.25">
      <c r="A50" s="136" t="s">
        <v>536</v>
      </c>
      <c r="B50" s="126">
        <v>90</v>
      </c>
      <c r="C50" s="143">
        <f>(90/139)</f>
        <v>0.64748201438848918</v>
      </c>
    </row>
    <row r="51" spans="1:3" ht="30" x14ac:dyDescent="0.25">
      <c r="A51" s="136" t="s">
        <v>62</v>
      </c>
      <c r="B51" s="126">
        <v>8</v>
      </c>
      <c r="C51" s="143">
        <f>(8/139)</f>
        <v>5.7553956834532377E-2</v>
      </c>
    </row>
    <row r="52" spans="1:3" ht="30" x14ac:dyDescent="0.25">
      <c r="A52" s="136" t="s">
        <v>552</v>
      </c>
      <c r="B52" s="126">
        <v>7</v>
      </c>
      <c r="C52" s="143">
        <f>(7/139)</f>
        <v>5.0359712230215826E-2</v>
      </c>
    </row>
    <row r="53" spans="1:3" ht="15.75" thickBot="1" x14ac:dyDescent="0.3">
      <c r="A53" s="127" t="s">
        <v>27</v>
      </c>
      <c r="B53" s="128">
        <v>139</v>
      </c>
      <c r="C53" s="129">
        <f>SUM(C47:C52)</f>
        <v>1</v>
      </c>
    </row>
    <row r="56" spans="1:3" ht="15.75" thickBot="1" x14ac:dyDescent="0.3"/>
    <row r="57" spans="1:3" ht="30" x14ac:dyDescent="0.25">
      <c r="A57" s="122" t="s">
        <v>26</v>
      </c>
      <c r="B57" s="123" t="s">
        <v>832</v>
      </c>
      <c r="C57" s="124" t="s">
        <v>824</v>
      </c>
    </row>
    <row r="58" spans="1:3" x14ac:dyDescent="0.25">
      <c r="A58" s="125" t="s">
        <v>63</v>
      </c>
      <c r="B58" s="126">
        <v>135</v>
      </c>
      <c r="C58" s="143">
        <f>(135/139)</f>
        <v>0.97122302158273377</v>
      </c>
    </row>
    <row r="59" spans="1:3" x14ac:dyDescent="0.25">
      <c r="A59" s="125" t="s">
        <v>58</v>
      </c>
      <c r="B59" s="126">
        <v>4</v>
      </c>
      <c r="C59" s="143">
        <f>(4/139)</f>
        <v>2.8776978417266189E-2</v>
      </c>
    </row>
    <row r="60" spans="1:3" ht="15.75" thickBot="1" x14ac:dyDescent="0.3">
      <c r="A60" s="127" t="s">
        <v>27</v>
      </c>
      <c r="B60" s="128">
        <v>139</v>
      </c>
      <c r="C60" s="129">
        <f>SUM(C58:C59)</f>
        <v>1</v>
      </c>
    </row>
    <row r="61" spans="1:3" s="133" customFormat="1" x14ac:dyDescent="0.25">
      <c r="A61" s="130"/>
      <c r="B61" s="131"/>
      <c r="C61" s="132"/>
    </row>
    <row r="62" spans="1:3" s="133" customFormat="1" x14ac:dyDescent="0.25">
      <c r="A62" s="130"/>
      <c r="B62" s="131"/>
      <c r="C62" s="132"/>
    </row>
    <row r="63" spans="1:3" s="133" customFormat="1" x14ac:dyDescent="0.25">
      <c r="A63" s="130"/>
      <c r="B63" s="131"/>
      <c r="C63" s="132"/>
    </row>
    <row r="64" spans="1:3" s="133" customFormat="1" x14ac:dyDescent="0.25">
      <c r="A64" s="130"/>
      <c r="B64" s="131"/>
      <c r="C64" s="132"/>
    </row>
    <row r="65" spans="1:3" s="133" customFormat="1" x14ac:dyDescent="0.25">
      <c r="A65" s="130"/>
      <c r="B65" s="131"/>
      <c r="C65" s="132"/>
    </row>
    <row r="66" spans="1:3" s="133" customFormat="1" x14ac:dyDescent="0.25">
      <c r="A66" s="130"/>
      <c r="B66" s="131"/>
      <c r="C66" s="132"/>
    </row>
    <row r="67" spans="1:3" s="133" customFormat="1" x14ac:dyDescent="0.25">
      <c r="A67" s="130"/>
      <c r="B67" s="131"/>
      <c r="C67" s="132"/>
    </row>
    <row r="68" spans="1:3" s="133" customFormat="1" x14ac:dyDescent="0.25">
      <c r="A68" s="130"/>
      <c r="B68" s="131"/>
      <c r="C68" s="132"/>
    </row>
    <row r="69" spans="1:3" s="133" customFormat="1" x14ac:dyDescent="0.25">
      <c r="A69" s="130"/>
      <c r="B69" s="131"/>
      <c r="C69" s="132"/>
    </row>
    <row r="71" spans="1:3" ht="15.75" thickBot="1" x14ac:dyDescent="0.3"/>
    <row r="72" spans="1:3" ht="30" x14ac:dyDescent="0.25">
      <c r="A72" s="122" t="s">
        <v>26</v>
      </c>
      <c r="B72" s="123" t="s">
        <v>833</v>
      </c>
      <c r="C72" s="124" t="s">
        <v>824</v>
      </c>
    </row>
    <row r="73" spans="1:3" x14ac:dyDescent="0.25">
      <c r="A73" s="125" t="s">
        <v>49</v>
      </c>
      <c r="B73" s="141">
        <v>51</v>
      </c>
      <c r="C73" s="144">
        <f>(51/139)</f>
        <v>0.36690647482014388</v>
      </c>
    </row>
    <row r="74" spans="1:3" x14ac:dyDescent="0.25">
      <c r="A74" s="125" t="s">
        <v>51</v>
      </c>
      <c r="B74" s="141">
        <v>19</v>
      </c>
      <c r="C74" s="144">
        <f>(19/139)</f>
        <v>0.1366906474820144</v>
      </c>
    </row>
    <row r="75" spans="1:3" x14ac:dyDescent="0.25">
      <c r="A75" s="125" t="s">
        <v>30</v>
      </c>
      <c r="B75" s="141">
        <v>28</v>
      </c>
      <c r="C75" s="144">
        <f>(28/139)</f>
        <v>0.20143884892086331</v>
      </c>
    </row>
    <row r="76" spans="1:3" x14ac:dyDescent="0.25">
      <c r="A76" s="125" t="s">
        <v>48</v>
      </c>
      <c r="B76" s="141">
        <v>9</v>
      </c>
      <c r="C76" s="144">
        <f>(9/139)</f>
        <v>6.4748201438848921E-2</v>
      </c>
    </row>
    <row r="77" spans="1:3" x14ac:dyDescent="0.25">
      <c r="A77" s="125" t="s">
        <v>31</v>
      </c>
      <c r="B77" s="141">
        <v>32</v>
      </c>
      <c r="C77" s="144">
        <f>(32/139)</f>
        <v>0.23021582733812951</v>
      </c>
    </row>
    <row r="78" spans="1:3" ht="15.75" thickBot="1" x14ac:dyDescent="0.3">
      <c r="A78" s="127" t="s">
        <v>27</v>
      </c>
      <c r="B78" s="128">
        <v>139</v>
      </c>
      <c r="C78" s="129">
        <f>SUM(C73:C77)</f>
        <v>1</v>
      </c>
    </row>
    <row r="79" spans="1:3" x14ac:dyDescent="0.25">
      <c r="A79" s="139"/>
      <c r="B79" s="140"/>
      <c r="C79" s="145"/>
    </row>
    <row r="80" spans="1:3" x14ac:dyDescent="0.25">
      <c r="A80" s="139"/>
      <c r="B80" s="140"/>
      <c r="C80" s="145"/>
    </row>
    <row r="81" spans="1:3" x14ac:dyDescent="0.25">
      <c r="A81" s="139"/>
      <c r="B81" s="140"/>
      <c r="C81" s="145"/>
    </row>
    <row r="82" spans="1:3" x14ac:dyDescent="0.25">
      <c r="A82" s="139"/>
      <c r="B82" s="140"/>
      <c r="C82" s="145"/>
    </row>
    <row r="83" spans="1:3" x14ac:dyDescent="0.25">
      <c r="A83" s="139"/>
      <c r="B83" s="140"/>
      <c r="C83" s="145"/>
    </row>
    <row r="84" spans="1:3" x14ac:dyDescent="0.25">
      <c r="A84" s="139"/>
      <c r="B84" s="140"/>
      <c r="C84" s="145"/>
    </row>
    <row r="85" spans="1:3" x14ac:dyDescent="0.25">
      <c r="A85" s="139"/>
      <c r="B85" s="140"/>
      <c r="C85" s="145"/>
    </row>
    <row r="86" spans="1:3" ht="15.75" thickBot="1" x14ac:dyDescent="0.3">
      <c r="A86" s="139"/>
      <c r="B86" s="140"/>
      <c r="C86" s="145"/>
    </row>
    <row r="87" spans="1:3" x14ac:dyDescent="0.25">
      <c r="A87" s="122" t="s">
        <v>26</v>
      </c>
      <c r="B87" s="123" t="s">
        <v>834</v>
      </c>
      <c r="C87" s="124" t="s">
        <v>824</v>
      </c>
    </row>
    <row r="88" spans="1:3" x14ac:dyDescent="0.25">
      <c r="A88" s="125" t="s">
        <v>65</v>
      </c>
      <c r="B88" s="141">
        <v>1</v>
      </c>
      <c r="C88" s="144">
        <f>(1/139)</f>
        <v>7.1942446043165471E-3</v>
      </c>
    </row>
    <row r="89" spans="1:3" x14ac:dyDescent="0.25">
      <c r="A89" s="125" t="s">
        <v>32</v>
      </c>
      <c r="B89" s="141">
        <v>8</v>
      </c>
      <c r="C89" s="144">
        <f>(8/139)</f>
        <v>5.7553956834532377E-2</v>
      </c>
    </row>
    <row r="90" spans="1:3" x14ac:dyDescent="0.25">
      <c r="A90" s="125" t="s">
        <v>66</v>
      </c>
      <c r="B90" s="141">
        <v>1</v>
      </c>
      <c r="C90" s="144">
        <f>(1/139)</f>
        <v>7.1942446043165471E-3</v>
      </c>
    </row>
    <row r="91" spans="1:3" x14ac:dyDescent="0.25">
      <c r="A91" s="125" t="s">
        <v>33</v>
      </c>
      <c r="B91" s="141">
        <v>11</v>
      </c>
      <c r="C91" s="144">
        <f>(11/139)</f>
        <v>7.9136690647482008E-2</v>
      </c>
    </row>
    <row r="92" spans="1:3" x14ac:dyDescent="0.25">
      <c r="A92" s="125" t="s">
        <v>34</v>
      </c>
      <c r="B92" s="141">
        <v>24</v>
      </c>
      <c r="C92" s="144">
        <f>(24/139)</f>
        <v>0.17266187050359713</v>
      </c>
    </row>
    <row r="93" spans="1:3" x14ac:dyDescent="0.25">
      <c r="A93" s="125" t="s">
        <v>67</v>
      </c>
      <c r="B93" s="141">
        <v>5</v>
      </c>
      <c r="C93" s="144">
        <f>(5/139)</f>
        <v>3.5971223021582732E-2</v>
      </c>
    </row>
    <row r="94" spans="1:3" x14ac:dyDescent="0.25">
      <c r="A94" s="125" t="s">
        <v>35</v>
      </c>
      <c r="B94" s="141">
        <v>11</v>
      </c>
      <c r="C94" s="144">
        <f>(11/139)</f>
        <v>7.9136690647482008E-2</v>
      </c>
    </row>
    <row r="95" spans="1:3" x14ac:dyDescent="0.25">
      <c r="A95" s="125" t="s">
        <v>36</v>
      </c>
      <c r="B95" s="141">
        <v>3</v>
      </c>
      <c r="C95" s="144">
        <f>(3/139)</f>
        <v>2.1582733812949641E-2</v>
      </c>
    </row>
    <row r="96" spans="1:3" x14ac:dyDescent="0.25">
      <c r="A96" s="125" t="s">
        <v>70</v>
      </c>
      <c r="B96" s="141">
        <v>7</v>
      </c>
      <c r="C96" s="144">
        <f>(7/139)</f>
        <v>5.0359712230215826E-2</v>
      </c>
    </row>
    <row r="97" spans="1:3" x14ac:dyDescent="0.25">
      <c r="A97" s="125" t="s">
        <v>37</v>
      </c>
      <c r="B97" s="141">
        <v>2</v>
      </c>
      <c r="C97" s="144">
        <f>(2/139)</f>
        <v>1.4388489208633094E-2</v>
      </c>
    </row>
    <row r="98" spans="1:3" x14ac:dyDescent="0.25">
      <c r="A98" s="125" t="s">
        <v>72</v>
      </c>
      <c r="B98" s="141">
        <v>1</v>
      </c>
      <c r="C98" s="144">
        <f>(1/139)</f>
        <v>7.1942446043165471E-3</v>
      </c>
    </row>
    <row r="99" spans="1:3" x14ac:dyDescent="0.25">
      <c r="A99" s="125" t="s">
        <v>38</v>
      </c>
      <c r="B99" s="141">
        <v>17</v>
      </c>
      <c r="C99" s="144">
        <f>(17/139)</f>
        <v>0.1223021582733813</v>
      </c>
    </row>
    <row r="100" spans="1:3" x14ac:dyDescent="0.25">
      <c r="A100" s="125" t="s">
        <v>75</v>
      </c>
      <c r="B100" s="141">
        <v>5</v>
      </c>
      <c r="C100" s="144">
        <f>(5/139)</f>
        <v>3.5971223021582732E-2</v>
      </c>
    </row>
    <row r="101" spans="1:3" x14ac:dyDescent="0.25">
      <c r="A101" s="125" t="s">
        <v>76</v>
      </c>
      <c r="B101" s="141">
        <v>2</v>
      </c>
      <c r="C101" s="144">
        <f>(2/139)</f>
        <v>1.4388489208633094E-2</v>
      </c>
    </row>
    <row r="102" spans="1:3" x14ac:dyDescent="0.25">
      <c r="A102" s="125" t="s">
        <v>77</v>
      </c>
      <c r="B102" s="141">
        <v>5</v>
      </c>
      <c r="C102" s="144">
        <f>(5/139)</f>
        <v>3.5971223021582732E-2</v>
      </c>
    </row>
    <row r="103" spans="1:3" x14ac:dyDescent="0.25">
      <c r="A103" s="125" t="s">
        <v>39</v>
      </c>
      <c r="B103" s="141">
        <v>7</v>
      </c>
      <c r="C103" s="144">
        <f>(7/139)</f>
        <v>5.0359712230215826E-2</v>
      </c>
    </row>
    <row r="104" spans="1:3" x14ac:dyDescent="0.25">
      <c r="A104" s="125" t="s">
        <v>40</v>
      </c>
      <c r="B104" s="141">
        <v>2</v>
      </c>
      <c r="C104" s="144">
        <f>(2/139)</f>
        <v>1.4388489208633094E-2</v>
      </c>
    </row>
    <row r="105" spans="1:3" x14ac:dyDescent="0.25">
      <c r="A105" s="125" t="s">
        <v>97</v>
      </c>
      <c r="B105" s="141">
        <v>6</v>
      </c>
      <c r="C105" s="144">
        <f>(6/139)</f>
        <v>4.3165467625899283E-2</v>
      </c>
    </row>
    <row r="106" spans="1:3" x14ac:dyDescent="0.25">
      <c r="A106" s="125" t="s">
        <v>78</v>
      </c>
      <c r="B106" s="141">
        <v>1</v>
      </c>
      <c r="C106" s="144">
        <f>(1/139)</f>
        <v>7.1942446043165471E-3</v>
      </c>
    </row>
    <row r="107" spans="1:3" x14ac:dyDescent="0.25">
      <c r="A107" s="125" t="s">
        <v>79</v>
      </c>
      <c r="B107" s="141">
        <v>2</v>
      </c>
      <c r="C107" s="144">
        <f>(2/139)</f>
        <v>1.4388489208633094E-2</v>
      </c>
    </row>
    <row r="108" spans="1:3" x14ac:dyDescent="0.25">
      <c r="A108" s="125" t="s">
        <v>80</v>
      </c>
      <c r="B108" s="141">
        <v>1</v>
      </c>
      <c r="C108" s="144">
        <f>(1/139)</f>
        <v>7.1942446043165471E-3</v>
      </c>
    </row>
    <row r="109" spans="1:3" x14ac:dyDescent="0.25">
      <c r="A109" s="125" t="s">
        <v>42</v>
      </c>
      <c r="B109" s="141">
        <v>3</v>
      </c>
      <c r="C109" s="144">
        <f>(3/139)</f>
        <v>2.1582733812949641E-2</v>
      </c>
    </row>
    <row r="110" spans="1:3" x14ac:dyDescent="0.25">
      <c r="A110" s="125" t="s">
        <v>81</v>
      </c>
      <c r="B110" s="141">
        <v>3</v>
      </c>
      <c r="C110" s="144">
        <f>(3/139)</f>
        <v>2.1582733812949641E-2</v>
      </c>
    </row>
    <row r="111" spans="1:3" x14ac:dyDescent="0.25">
      <c r="A111" s="125" t="s">
        <v>82</v>
      </c>
      <c r="B111" s="141">
        <v>6</v>
      </c>
      <c r="C111" s="144">
        <f>(6/139)</f>
        <v>4.3165467625899283E-2</v>
      </c>
    </row>
    <row r="112" spans="1:3" x14ac:dyDescent="0.25">
      <c r="A112" s="125" t="s">
        <v>43</v>
      </c>
      <c r="B112" s="141">
        <v>5</v>
      </c>
      <c r="C112" s="144">
        <f>(5/139)</f>
        <v>3.5971223021582732E-2</v>
      </c>
    </row>
    <row r="113" spans="1:3" ht="15.75" thickBot="1" x14ac:dyDescent="0.3">
      <c r="A113" s="127" t="s">
        <v>27</v>
      </c>
      <c r="B113" s="128">
        <v>139</v>
      </c>
      <c r="C113" s="129">
        <f>SUM(C88:C112)</f>
        <v>0.99999999999999978</v>
      </c>
    </row>
    <row r="115" spans="1:3" ht="15.75" thickBot="1" x14ac:dyDescent="0.3"/>
    <row r="116" spans="1:3" x14ac:dyDescent="0.25">
      <c r="A116" s="122" t="s">
        <v>26</v>
      </c>
      <c r="B116" s="123" t="s">
        <v>835</v>
      </c>
      <c r="C116" s="124" t="s">
        <v>824</v>
      </c>
    </row>
    <row r="117" spans="1:3" x14ac:dyDescent="0.25">
      <c r="A117" s="125" t="s">
        <v>44</v>
      </c>
      <c r="B117" s="126">
        <v>29</v>
      </c>
      <c r="C117" s="143">
        <f>(29/139)</f>
        <v>0.20863309352517986</v>
      </c>
    </row>
    <row r="118" spans="1:3" x14ac:dyDescent="0.25">
      <c r="A118" s="125" t="s">
        <v>45</v>
      </c>
      <c r="B118" s="126">
        <v>16</v>
      </c>
      <c r="C118" s="143">
        <f>(16/139)</f>
        <v>0.11510791366906475</v>
      </c>
    </row>
    <row r="119" spans="1:3" x14ac:dyDescent="0.25">
      <c r="A119" s="125" t="s">
        <v>53</v>
      </c>
      <c r="B119" s="126">
        <v>1</v>
      </c>
      <c r="C119" s="143">
        <f>(1/139)</f>
        <v>7.1942446043165471E-3</v>
      </c>
    </row>
    <row r="120" spans="1:3" x14ac:dyDescent="0.25">
      <c r="A120" s="125" t="s">
        <v>46</v>
      </c>
      <c r="B120" s="126">
        <v>12</v>
      </c>
      <c r="C120" s="143">
        <f>(12/139)</f>
        <v>8.6330935251798566E-2</v>
      </c>
    </row>
    <row r="121" spans="1:3" ht="30" x14ac:dyDescent="0.25">
      <c r="A121" s="125" t="s">
        <v>47</v>
      </c>
      <c r="B121" s="126">
        <v>6</v>
      </c>
      <c r="C121" s="143">
        <f>(6/139)</f>
        <v>4.3165467625899283E-2</v>
      </c>
    </row>
    <row r="122" spans="1:3" x14ac:dyDescent="0.25">
      <c r="A122" s="125" t="s">
        <v>54</v>
      </c>
      <c r="B122" s="126">
        <v>75</v>
      </c>
      <c r="C122" s="143">
        <f>(75/139)</f>
        <v>0.53956834532374098</v>
      </c>
    </row>
    <row r="123" spans="1:3" ht="15.75" thickBot="1" x14ac:dyDescent="0.3">
      <c r="A123" s="127" t="s">
        <v>27</v>
      </c>
      <c r="B123" s="128">
        <v>139</v>
      </c>
      <c r="C123" s="129">
        <f>SUM(C117:C122)</f>
        <v>1</v>
      </c>
    </row>
    <row r="124" spans="1:3" s="133" customFormat="1" x14ac:dyDescent="0.25">
      <c r="A124" s="130"/>
      <c r="B124" s="131"/>
      <c r="C124" s="132"/>
    </row>
    <row r="125" spans="1:3" s="133" customFormat="1" x14ac:dyDescent="0.25">
      <c r="A125" s="130"/>
      <c r="B125" s="131"/>
      <c r="C125" s="132"/>
    </row>
    <row r="126" spans="1:3" s="133" customFormat="1" x14ac:dyDescent="0.25">
      <c r="A126" s="130"/>
      <c r="B126" s="131"/>
      <c r="C126" s="132"/>
    </row>
    <row r="127" spans="1:3" s="133" customFormat="1" x14ac:dyDescent="0.25">
      <c r="A127" s="130"/>
      <c r="B127" s="131"/>
      <c r="C127" s="132"/>
    </row>
    <row r="128" spans="1:3" s="133" customFormat="1" x14ac:dyDescent="0.25">
      <c r="A128" s="130"/>
      <c r="B128" s="131"/>
      <c r="C128" s="132"/>
    </row>
    <row r="129" spans="1:4" s="133" customFormat="1" x14ac:dyDescent="0.25">
      <c r="A129" s="130"/>
      <c r="B129" s="131"/>
      <c r="C129" s="132"/>
    </row>
    <row r="131" spans="1:4" ht="15.75" thickBot="1" x14ac:dyDescent="0.3"/>
    <row r="132" spans="1:4" ht="30" x14ac:dyDescent="0.25">
      <c r="A132" s="122" t="s">
        <v>26</v>
      </c>
      <c r="B132" s="123" t="s">
        <v>836</v>
      </c>
      <c r="C132" s="124" t="s">
        <v>824</v>
      </c>
    </row>
    <row r="133" spans="1:4" ht="30" x14ac:dyDescent="0.25">
      <c r="A133" s="136" t="s">
        <v>752</v>
      </c>
      <c r="B133" s="135">
        <v>2</v>
      </c>
      <c r="C133" s="143"/>
    </row>
    <row r="134" spans="1:4" x14ac:dyDescent="0.25">
      <c r="A134" s="136" t="s">
        <v>765</v>
      </c>
      <c r="B134" s="135">
        <v>13</v>
      </c>
      <c r="C134" s="143"/>
    </row>
    <row r="135" spans="1:4" ht="30" x14ac:dyDescent="0.25">
      <c r="A135" s="136" t="s">
        <v>837</v>
      </c>
      <c r="B135" s="135">
        <v>17</v>
      </c>
      <c r="C135" s="143"/>
    </row>
    <row r="136" spans="1:4" ht="30" x14ac:dyDescent="0.25">
      <c r="A136" s="136" t="s">
        <v>838</v>
      </c>
      <c r="B136" s="135">
        <v>18</v>
      </c>
      <c r="C136" s="143"/>
    </row>
    <row r="137" spans="1:4" ht="30" x14ac:dyDescent="0.25">
      <c r="A137" s="136" t="s">
        <v>62</v>
      </c>
      <c r="B137" s="135">
        <v>23</v>
      </c>
      <c r="C137" s="143"/>
      <c r="D137" s="137"/>
    </row>
    <row r="138" spans="1:4" ht="30" x14ac:dyDescent="0.25">
      <c r="A138" s="136" t="s">
        <v>839</v>
      </c>
      <c r="B138" s="135">
        <v>3</v>
      </c>
      <c r="C138" s="143"/>
      <c r="D138" s="137"/>
    </row>
    <row r="139" spans="1:4" ht="15.75" thickBot="1" x14ac:dyDescent="0.3">
      <c r="A139" s="127" t="s">
        <v>27</v>
      </c>
      <c r="B139" s="128">
        <v>12</v>
      </c>
      <c r="C139" s="129">
        <f>SUM(C133:C138)</f>
        <v>0</v>
      </c>
      <c r="D139" s="137"/>
    </row>
    <row r="140" spans="1:4" x14ac:dyDescent="0.25">
      <c r="D140" s="137"/>
    </row>
    <row r="141" spans="1:4" ht="15.75" thickBot="1" x14ac:dyDescent="0.3"/>
    <row r="142" spans="1:4" x14ac:dyDescent="0.25">
      <c r="A142" s="122" t="s">
        <v>26</v>
      </c>
      <c r="B142" s="123" t="s">
        <v>98</v>
      </c>
      <c r="C142" s="124" t="s">
        <v>824</v>
      </c>
    </row>
    <row r="143" spans="1:4" x14ac:dyDescent="0.25">
      <c r="A143" s="125" t="s">
        <v>101</v>
      </c>
      <c r="B143" s="126">
        <v>2</v>
      </c>
      <c r="C143" s="143">
        <f>(2/139)</f>
        <v>1.4388489208633094E-2</v>
      </c>
    </row>
    <row r="144" spans="1:4" x14ac:dyDescent="0.25">
      <c r="A144" s="125" t="s">
        <v>85</v>
      </c>
      <c r="B144" s="126">
        <v>107</v>
      </c>
      <c r="C144" s="143">
        <f>(107/139)</f>
        <v>0.76978417266187049</v>
      </c>
    </row>
    <row r="145" spans="1:3" x14ac:dyDescent="0.25">
      <c r="A145" s="125" t="s">
        <v>99</v>
      </c>
      <c r="B145" s="126">
        <v>12</v>
      </c>
      <c r="C145" s="143">
        <f>(12/139)</f>
        <v>8.6330935251798566E-2</v>
      </c>
    </row>
    <row r="146" spans="1:3" x14ac:dyDescent="0.25">
      <c r="A146" s="125" t="s">
        <v>86</v>
      </c>
      <c r="B146" s="126">
        <v>8</v>
      </c>
      <c r="C146" s="143">
        <f>(8/139)</f>
        <v>5.7553956834532377E-2</v>
      </c>
    </row>
    <row r="147" spans="1:3" x14ac:dyDescent="0.25">
      <c r="A147" s="125" t="s">
        <v>100</v>
      </c>
      <c r="B147" s="126">
        <v>10</v>
      </c>
      <c r="C147" s="143">
        <f>(10/139)</f>
        <v>7.1942446043165464E-2</v>
      </c>
    </row>
    <row r="148" spans="1:3" ht="15.75" thickBot="1" x14ac:dyDescent="0.3">
      <c r="A148" s="127" t="s">
        <v>27</v>
      </c>
      <c r="B148" s="128">
        <v>139</v>
      </c>
      <c r="C148" s="129">
        <f>SUM(C143:C147)</f>
        <v>1</v>
      </c>
    </row>
  </sheetData>
  <pageMargins left="0.7" right="0.7" top="0.75" bottom="0.75" header="0.3" footer="0.3"/>
  <pageSetup orientation="portrait" horizontalDpi="4294967294" verticalDpi="4294967294" r:id="rId9"/>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7"/>
  <sheetViews>
    <sheetView workbookViewId="0">
      <selection activeCell="A3" sqref="A3:B7"/>
    </sheetView>
  </sheetViews>
  <sheetFormatPr baseColWidth="10" defaultRowHeight="15" x14ac:dyDescent="0.25"/>
  <cols>
    <col min="1" max="1" width="25.5703125" bestFit="1" customWidth="1"/>
    <col min="2" max="2" width="26.85546875" bestFit="1" customWidth="1"/>
  </cols>
  <sheetData>
    <row r="3" spans="1:2" x14ac:dyDescent="0.25">
      <c r="A3" s="28" t="s">
        <v>26</v>
      </c>
      <c r="B3" t="s">
        <v>98</v>
      </c>
    </row>
    <row r="4" spans="1:2" x14ac:dyDescent="0.25">
      <c r="A4" s="29" t="s">
        <v>85</v>
      </c>
      <c r="B4" s="30">
        <v>123</v>
      </c>
    </row>
    <row r="5" spans="1:2" x14ac:dyDescent="0.25">
      <c r="A5" s="29" t="s">
        <v>86</v>
      </c>
      <c r="B5" s="30">
        <v>15</v>
      </c>
    </row>
    <row r="6" spans="1:2" x14ac:dyDescent="0.25">
      <c r="A6" s="29" t="s">
        <v>57</v>
      </c>
      <c r="B6" s="30">
        <v>10</v>
      </c>
    </row>
    <row r="7" spans="1:2" x14ac:dyDescent="0.25">
      <c r="A7" s="29" t="s">
        <v>27</v>
      </c>
      <c r="B7" s="30">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6"/>
  <sheetViews>
    <sheetView topLeftCell="A5" workbookViewId="0">
      <selection activeCell="G5" sqref="G5"/>
    </sheetView>
  </sheetViews>
  <sheetFormatPr baseColWidth="10" defaultRowHeight="15" x14ac:dyDescent="0.25"/>
  <cols>
    <col min="2" max="2" width="23.42578125" bestFit="1" customWidth="1"/>
    <col min="3" max="3" width="17.140625" bestFit="1" customWidth="1"/>
    <col min="4" max="4" width="16.7109375" customWidth="1"/>
    <col min="5" max="5" width="14" bestFit="1" customWidth="1"/>
    <col min="6" max="6" width="16.85546875" bestFit="1" customWidth="1"/>
    <col min="7" max="7" width="15.42578125" customWidth="1"/>
    <col min="9" max="9" width="13.85546875" customWidth="1"/>
  </cols>
  <sheetData>
    <row r="2" spans="2:9" ht="30.75" thickBot="1" x14ac:dyDescent="0.3">
      <c r="B2" s="5" t="s">
        <v>64</v>
      </c>
      <c r="C2" s="3" t="s">
        <v>50</v>
      </c>
      <c r="D2" s="4" t="s">
        <v>52</v>
      </c>
      <c r="E2" s="5" t="s">
        <v>17</v>
      </c>
      <c r="F2" s="5" t="s">
        <v>9</v>
      </c>
      <c r="G2" s="4" t="s">
        <v>0</v>
      </c>
      <c r="H2" s="4" t="s">
        <v>84</v>
      </c>
      <c r="I2" s="4" t="s">
        <v>8</v>
      </c>
    </row>
    <row r="3" spans="2:9" ht="60.75" thickBot="1" x14ac:dyDescent="0.3">
      <c r="B3" s="20" t="s">
        <v>65</v>
      </c>
      <c r="C3" s="1" t="s">
        <v>31</v>
      </c>
      <c r="D3" s="1" t="s">
        <v>54</v>
      </c>
      <c r="E3" s="6" t="s">
        <v>29</v>
      </c>
      <c r="F3" s="22" t="s">
        <v>87</v>
      </c>
      <c r="G3" s="21" t="s">
        <v>63</v>
      </c>
      <c r="H3" s="1" t="s">
        <v>57</v>
      </c>
      <c r="I3" s="31" t="s">
        <v>95</v>
      </c>
    </row>
    <row r="4" spans="2:9" ht="45.75" thickBot="1" x14ac:dyDescent="0.3">
      <c r="B4" s="20" t="s">
        <v>32</v>
      </c>
      <c r="C4" s="1" t="s">
        <v>48</v>
      </c>
      <c r="D4" s="1" t="s">
        <v>44</v>
      </c>
      <c r="E4" s="8" t="s">
        <v>28</v>
      </c>
      <c r="F4" s="23" t="s">
        <v>88</v>
      </c>
      <c r="G4" s="21" t="s">
        <v>58</v>
      </c>
      <c r="H4" s="1" t="s">
        <v>85</v>
      </c>
      <c r="I4" s="2" t="s">
        <v>91</v>
      </c>
    </row>
    <row r="5" spans="2:9" ht="90.75" thickBot="1" x14ac:dyDescent="0.3">
      <c r="B5" s="20" t="s">
        <v>66</v>
      </c>
      <c r="C5" s="1" t="s">
        <v>30</v>
      </c>
      <c r="D5" s="1" t="s">
        <v>45</v>
      </c>
      <c r="E5" s="9" t="s">
        <v>55</v>
      </c>
      <c r="F5" s="24" t="s">
        <v>89</v>
      </c>
      <c r="H5" s="1" t="s">
        <v>86</v>
      </c>
      <c r="I5" s="31" t="s">
        <v>90</v>
      </c>
    </row>
    <row r="6" spans="2:9" ht="30" x14ac:dyDescent="0.25">
      <c r="B6" s="20" t="s">
        <v>33</v>
      </c>
      <c r="C6" s="1" t="s">
        <v>49</v>
      </c>
      <c r="D6" s="1" t="s">
        <v>53</v>
      </c>
      <c r="E6" s="7" t="s">
        <v>56</v>
      </c>
      <c r="H6" s="2" t="s">
        <v>61</v>
      </c>
      <c r="I6" s="31" t="s">
        <v>96</v>
      </c>
    </row>
    <row r="7" spans="2:9" ht="45" x14ac:dyDescent="0.25">
      <c r="B7" s="20" t="s">
        <v>67</v>
      </c>
      <c r="C7" s="2" t="s">
        <v>51</v>
      </c>
      <c r="D7" s="1" t="s">
        <v>47</v>
      </c>
      <c r="I7" s="31" t="s">
        <v>93</v>
      </c>
    </row>
    <row r="8" spans="2:9" ht="45" x14ac:dyDescent="0.25">
      <c r="B8" s="20" t="s">
        <v>34</v>
      </c>
      <c r="C8" s="27"/>
      <c r="D8" s="2" t="s">
        <v>46</v>
      </c>
      <c r="I8" s="31" t="s">
        <v>92</v>
      </c>
    </row>
    <row r="9" spans="2:9" ht="45" x14ac:dyDescent="0.25">
      <c r="B9" s="20" t="s">
        <v>35</v>
      </c>
      <c r="D9" s="27"/>
      <c r="I9" s="2" t="s">
        <v>94</v>
      </c>
    </row>
    <row r="10" spans="2:9" x14ac:dyDescent="0.25">
      <c r="B10" s="20" t="s">
        <v>36</v>
      </c>
    </row>
    <row r="11" spans="2:9" x14ac:dyDescent="0.25">
      <c r="B11" s="20" t="s">
        <v>68</v>
      </c>
    </row>
    <row r="12" spans="2:9" x14ac:dyDescent="0.25">
      <c r="B12" s="20" t="s">
        <v>69</v>
      </c>
    </row>
    <row r="13" spans="2:9" x14ac:dyDescent="0.25">
      <c r="B13" s="20" t="s">
        <v>70</v>
      </c>
    </row>
    <row r="14" spans="2:9" x14ac:dyDescent="0.25">
      <c r="B14" s="20" t="s">
        <v>37</v>
      </c>
    </row>
    <row r="15" spans="2:9" x14ac:dyDescent="0.25">
      <c r="B15" s="20" t="s">
        <v>71</v>
      </c>
    </row>
    <row r="16" spans="2:9" x14ac:dyDescent="0.25">
      <c r="B16" s="20" t="s">
        <v>72</v>
      </c>
    </row>
    <row r="17" spans="2:2" x14ac:dyDescent="0.25">
      <c r="B17" s="20" t="s">
        <v>38</v>
      </c>
    </row>
    <row r="18" spans="2:2" x14ac:dyDescent="0.25">
      <c r="B18" s="20" t="s">
        <v>73</v>
      </c>
    </row>
    <row r="19" spans="2:2" x14ac:dyDescent="0.25">
      <c r="B19" s="20" t="s">
        <v>74</v>
      </c>
    </row>
    <row r="20" spans="2:2" x14ac:dyDescent="0.25">
      <c r="B20" s="20" t="s">
        <v>75</v>
      </c>
    </row>
    <row r="21" spans="2:2" x14ac:dyDescent="0.25">
      <c r="B21" s="20" t="s">
        <v>76</v>
      </c>
    </row>
    <row r="22" spans="2:2" x14ac:dyDescent="0.25">
      <c r="B22" s="20" t="s">
        <v>77</v>
      </c>
    </row>
    <row r="23" spans="2:2" x14ac:dyDescent="0.25">
      <c r="B23" s="20" t="s">
        <v>39</v>
      </c>
    </row>
    <row r="24" spans="2:2" x14ac:dyDescent="0.25">
      <c r="B24" s="20" t="s">
        <v>40</v>
      </c>
    </row>
    <row r="25" spans="2:2" x14ac:dyDescent="0.25">
      <c r="B25" s="20" t="s">
        <v>78</v>
      </c>
    </row>
    <row r="26" spans="2:2" x14ac:dyDescent="0.25">
      <c r="B26" s="20" t="s">
        <v>97</v>
      </c>
    </row>
    <row r="27" spans="2:2" x14ac:dyDescent="0.25">
      <c r="B27" s="20" t="s">
        <v>41</v>
      </c>
    </row>
    <row r="28" spans="2:2" x14ac:dyDescent="0.25">
      <c r="B28" s="20" t="s">
        <v>79</v>
      </c>
    </row>
    <row r="29" spans="2:2" x14ac:dyDescent="0.25">
      <c r="B29" s="20" t="s">
        <v>59</v>
      </c>
    </row>
    <row r="30" spans="2:2" x14ac:dyDescent="0.25">
      <c r="B30" s="20" t="s">
        <v>80</v>
      </c>
    </row>
    <row r="31" spans="2:2" x14ac:dyDescent="0.25">
      <c r="B31" s="20" t="s">
        <v>42</v>
      </c>
    </row>
    <row r="32" spans="2:2" x14ac:dyDescent="0.25">
      <c r="B32" s="20" t="s">
        <v>81</v>
      </c>
    </row>
    <row r="33" spans="2:2" x14ac:dyDescent="0.25">
      <c r="B33" s="20" t="s">
        <v>82</v>
      </c>
    </row>
    <row r="34" spans="2:2" x14ac:dyDescent="0.25">
      <c r="B34" s="20" t="s">
        <v>43</v>
      </c>
    </row>
    <row r="35" spans="2:2" x14ac:dyDescent="0.25">
      <c r="B35" s="20" t="s">
        <v>83</v>
      </c>
    </row>
    <row r="36" spans="2:2" x14ac:dyDescent="0.25">
      <c r="B36" s="20" t="s">
        <v>60</v>
      </c>
    </row>
  </sheetData>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OCTUBRE FINAL (5)</vt:lpstr>
      <vt:lpstr>OCTUBRE FINAL</vt:lpstr>
      <vt:lpstr>Dinámica Octubre</vt:lpstr>
      <vt:lpstr>Hoja4</vt:lpstr>
      <vt:lpstr>Hoja1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Atención  Ciudadano</dc:creator>
  <cp:lastModifiedBy>admin</cp:lastModifiedBy>
  <cp:revision/>
  <dcterms:created xsi:type="dcterms:W3CDTF">2021-03-01T19:40:26Z</dcterms:created>
  <dcterms:modified xsi:type="dcterms:W3CDTF">2022-10-03T20:39:04Z</dcterms:modified>
</cp:coreProperties>
</file>