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CA\Downloads\"/>
    </mc:Choice>
  </mc:AlternateContent>
  <bookViews>
    <workbookView xWindow="0" yWindow="0" windowWidth="20490" windowHeight="7755" firstSheet="1" activeTab="1"/>
  </bookViews>
  <sheets>
    <sheet name="PQRSD ENERO" sheetId="3" r:id="rId1"/>
    <sheet name="Dinamicas" sheetId="4" r:id="rId2"/>
  </sheets>
  <definedNames>
    <definedName name="_xlnm._FilterDatabase" localSheetId="1" hidden="1">Dinamicas!$A$26:$B$26</definedName>
    <definedName name="_xlnm._FilterDatabase" localSheetId="0" hidden="1">'PQRSD ENERO'!$A$1:$Y$17</definedName>
  </definedNames>
  <calcPr calcId="152511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4" l="1"/>
  <c r="C123" i="4"/>
  <c r="C122" i="4"/>
  <c r="C121" i="4"/>
  <c r="C120" i="4"/>
  <c r="C119" i="4"/>
  <c r="C105" i="4"/>
  <c r="C104" i="4"/>
  <c r="C99" i="4"/>
  <c r="C96" i="4"/>
  <c r="C94" i="4"/>
  <c r="C95" i="4"/>
  <c r="C97" i="4"/>
  <c r="C98" i="4"/>
  <c r="C100" i="4"/>
  <c r="C101" i="4"/>
  <c r="C102" i="4"/>
  <c r="C103" i="4"/>
  <c r="C93" i="4"/>
  <c r="C81" i="4"/>
  <c r="C82" i="4" s="1"/>
  <c r="C80" i="4"/>
  <c r="C79" i="4"/>
  <c r="C78" i="4"/>
  <c r="C64" i="4"/>
  <c r="C63" i="4"/>
  <c r="C46" i="4"/>
  <c r="C45" i="4"/>
  <c r="C44" i="4"/>
  <c r="C43" i="4"/>
  <c r="C42" i="4"/>
  <c r="C41" i="4"/>
  <c r="C40" i="4"/>
  <c r="C17" i="4"/>
  <c r="C16" i="4"/>
  <c r="C15" i="4"/>
  <c r="C14" i="4"/>
  <c r="C5" i="4"/>
  <c r="C4" i="4"/>
  <c r="C3" i="4"/>
  <c r="C2" i="4"/>
</calcChain>
</file>

<file path=xl/sharedStrings.xml><?xml version="1.0" encoding="utf-8"?>
<sst xmlns="http://schemas.openxmlformats.org/spreadsheetml/2006/main" count="392" uniqueCount="155">
  <si>
    <t>Asunto</t>
  </si>
  <si>
    <t>20203320000012  </t>
  </si>
  <si>
    <t>SM :Consulta con carácter urgente </t>
  </si>
  <si>
    <t>CONSULTA </t>
  </si>
  <si>
    <t>GOBERNACION DEL HUILA  </t>
  </si>
  <si>
    <t>20203320000022  </t>
  </si>
  <si>
    <t>SM: Consulta carácter Urgente </t>
  </si>
  <si>
    <t>20203320000062  </t>
  </si>
  <si>
    <t>SM TRASLADO PARA INVESTIGACION DE IRREGULARIDADES </t>
  </si>
  <si>
    <t>PETICIÓN DE DOCUMENTOS E INFORMACIÓN </t>
  </si>
  <si>
    <t>CONTRALORIA GENERAL DE ANTIOQUIA  </t>
  </si>
  <si>
    <t>20203320000082  </t>
  </si>
  <si>
    <t>SM DESACUERDO EN ACTITUD COMPORTAMENTAL </t>
  </si>
  <si>
    <t>CUERPO DE BOMBEROS VOLUNTARIOS DE LA VIRGINIA - RISARALDA  </t>
  </si>
  <si>
    <t>20203320000112  </t>
  </si>
  <si>
    <t>SM APOYO JURIDICO </t>
  </si>
  <si>
    <t>CUERPO DE BOMBEROS VOLUTARIOS CALARCA QUINDIO  </t>
  </si>
  <si>
    <t>20203320000142  </t>
  </si>
  <si>
    <t>SM VISITA TÉCNICA </t>
  </si>
  <si>
    <t>GOBERNACION DEPARTAMENTAL DEL VALLE DEL CAUCA  </t>
  </si>
  <si>
    <t>20203320000192  </t>
  </si>
  <si>
    <t>SM DERECHO DE PETICION </t>
  </si>
  <si>
    <t>LUIS EDUARDO BERNAL VILORIA  </t>
  </si>
  <si>
    <t>20203320000202  </t>
  </si>
  <si>
    <t>SM REMISION POR COMPETENCIA </t>
  </si>
  <si>
    <t>QUEJA </t>
  </si>
  <si>
    <t>CUERPO DE BOMBEROS VOLUNTARIOS DE VALLEDUPAR  </t>
  </si>
  <si>
    <t>20203320000222  </t>
  </si>
  <si>
    <t>CUERPO DE BOMBEROS VOLUNTARIOS DEL SOCORRO  </t>
  </si>
  <si>
    <t>20203320000312  </t>
  </si>
  <si>
    <t>20203320000372  </t>
  </si>
  <si>
    <t>SM SOLICITUD MEDALLA SAN MIGUEL BUCARAMANGA </t>
  </si>
  <si>
    <t>FISCALIA GENERAL DE LA NACION SECCIONAL NORTE DE SANTANDER  </t>
  </si>
  <si>
    <t>20203320000472  </t>
  </si>
  <si>
    <t>SM  </t>
  </si>
  <si>
    <t>PROCURADURIA PROVINCIAL DE BARRANQUILLA  </t>
  </si>
  <si>
    <t>20203320000522  </t>
  </si>
  <si>
    <t>SM SOLICITUD </t>
  </si>
  <si>
    <t>CUERPO DE BOMBEROS VOLUNTARIOS DE CALAMAR BOLIVAR  </t>
  </si>
  <si>
    <t>20203320000642  </t>
  </si>
  <si>
    <t>sm derecho de peticion </t>
  </si>
  <si>
    <t>VEEDUBOMD  </t>
  </si>
  <si>
    <t>20203320000682  </t>
  </si>
  <si>
    <t>SAFETY FIRE  </t>
  </si>
  <si>
    <t>20203320000722  </t>
  </si>
  <si>
    <t>SM SITUACION DE CBV TURBANA </t>
  </si>
  <si>
    <t>SIMÓN VILLALBA DÍAZ </t>
  </si>
  <si>
    <t>Departamento</t>
  </si>
  <si>
    <t>Peticionario</t>
  </si>
  <si>
    <t>Naturaleza jurídica del peticionario</t>
  </si>
  <si>
    <t>Tema de Consulta</t>
  </si>
  <si>
    <t>Responsable</t>
  </si>
  <si>
    <t>Dependencia</t>
  </si>
  <si>
    <t>Tipo de petición</t>
  </si>
  <si>
    <t>Tiempo de respuesta legal</t>
  </si>
  <si>
    <t>Número de salida</t>
  </si>
  <si>
    <t>Fecha de salida</t>
  </si>
  <si>
    <t>Tiempo de respuesta días hábiles</t>
  </si>
  <si>
    <t>Tiempo de atención</t>
  </si>
  <si>
    <t>Estado</t>
  </si>
  <si>
    <t>Observaciones</t>
  </si>
  <si>
    <t>TIPO DE DOCUMENTO SALIDA</t>
  </si>
  <si>
    <t>ENVIAR POR CORREO ELECTRÓNICO</t>
  </si>
  <si>
    <t>ENVIAR POR CORREO TERRESTRE #PLANILLA</t>
  </si>
  <si>
    <t>Canal Oficial de Entrada</t>
  </si>
  <si>
    <t>Canal de Atención</t>
  </si>
  <si>
    <t>Área</t>
  </si>
  <si>
    <t>No Radicado</t>
  </si>
  <si>
    <t>Fecha Radicación</t>
  </si>
  <si>
    <t>FECHA DIGITALIZACIÓN DOCUMENTO DE RESPUESTA</t>
  </si>
  <si>
    <t>OBSERVACIONES ATENCIÓN CIUDADANO</t>
  </si>
  <si>
    <t>Petición de interés general</t>
  </si>
  <si>
    <t>Servicio de mensajeria</t>
  </si>
  <si>
    <t>24-01-2020 15:40 PM Archivar Ronny Estiven Romero Velandia respondido con Radicado DNBC No. *20202050064271* **20202050064271** Bogotá D.C, 23-01-2020</t>
  </si>
  <si>
    <t>HUILA</t>
  </si>
  <si>
    <t>ANTIOQUIA</t>
  </si>
  <si>
    <t>RISARALDA</t>
  </si>
  <si>
    <t>QUINDIO</t>
  </si>
  <si>
    <t>Entidad Publica</t>
  </si>
  <si>
    <t>Legislacion Bomberil</t>
  </si>
  <si>
    <t>SUBDIRECCIÓN ESTRATÉGICA Y DE COORDINACIÓN BOMBERIL</t>
  </si>
  <si>
    <t>FORMULACIÓN Y ACTUALIZACIÓN NORMATIVA Y OPERATIVA</t>
  </si>
  <si>
    <t>Ronny Estiven Romero Velandia</t>
  </si>
  <si>
    <t>Petición de interés particular</t>
  </si>
  <si>
    <t>Peticion entre autoridades</t>
  </si>
  <si>
    <t>Cumplida</t>
  </si>
  <si>
    <t>Pdf</t>
  </si>
  <si>
    <t>Si</t>
  </si>
  <si>
    <t>N/A</t>
  </si>
  <si>
    <t>24-01-2020 09:40 AM Archivar Ronny Estiven Romero Velandia respoondido con Radicado DNBC No. *20202050064271* **20202050064271** Bogotá D.C, 23-01-2020</t>
  </si>
  <si>
    <t>27-01-2020 17:05 PM Archivar Ronny Estiven Romero Velandia Respondido con Radicado DNBC No. *20202050064301* **20202050064301** Bogotá D.C, 27-01-2020</t>
  </si>
  <si>
    <t>Solicitud de informacion</t>
  </si>
  <si>
    <t>27-01-2020 17:47 PM Archivar Ronny Estiven Romero Velandia RESPONDIDO CON Radicado DNBC No. *20202050064311* **20202050064311** Bogotá D.C, 27-01-2020</t>
  </si>
  <si>
    <t>Cuerpo de bomberos</t>
  </si>
  <si>
    <t>Queja contra cuerpo de Bomberos</t>
  </si>
  <si>
    <t>28-01-2020 10:57 AM Archivar Ronny Estiven Romero Velandia Respondondido con Radicado DNBC No. *20202050064321* **20202050064321** Bogotá D.C, 28-01-2020</t>
  </si>
  <si>
    <t>Acompañamiento juridico</t>
  </si>
  <si>
    <t>DOCUMENTO DIGITALIZADO HASTA MARZO, Documento duplicado</t>
  </si>
  <si>
    <t>DOCUMENTO DIGITALIZADO HASTA MARZO, Documento con fecha del 04 de enero</t>
  </si>
  <si>
    <t>03-02-2020 16:41 PM Archivar Ronny Estiven Romero Velandia Respondido con Radicado DNBC No. *20202050064341* **20202050064341** Bogotá D.C, 03-02-2020</t>
  </si>
  <si>
    <t>VALLE DEL CAUCA</t>
  </si>
  <si>
    <t>04-02-2020 10:08 AM Archivar Cristhian Urrego Camargo Se da rta. mediante oficio No. 20202000000651 de 4/02/2020</t>
  </si>
  <si>
    <t>ATLANTICO</t>
  </si>
  <si>
    <t>Persona natural</t>
  </si>
  <si>
    <t>DOCUMENTO DE SALIDA DIGITALIZADO HASTA MARZO</t>
  </si>
  <si>
    <t>17-02-2020 16:38 PM Archivar Rainer Narval Naranjo Charrasquiel Se da respuesta con oficio 20203000000791 y se procederá a asignarlo a Asuntos disciplinarios</t>
  </si>
  <si>
    <t>SUBDIRECCIÓN ADMINISTRATIVA Y FINANCIERA</t>
  </si>
  <si>
    <t>Extemporanea</t>
  </si>
  <si>
    <t>Word</t>
  </si>
  <si>
    <t>No se especifica medio de envio de respuesta, respuesta sin firma.</t>
  </si>
  <si>
    <t>16-03-2020 10:26 AM Archivar Carlos Armando López Barrera Se archiva por cuanto es una sugerencia que se tendrá en cuenta al adelantar los respectivos acercamientos con la DIAN.</t>
  </si>
  <si>
    <t>CESAR</t>
  </si>
  <si>
    <t>OTROS</t>
  </si>
  <si>
    <t>SANTANDER</t>
  </si>
  <si>
    <t>OFICINA ASESORA JURIDICA</t>
  </si>
  <si>
    <t>DIRECCION GENERAL</t>
  </si>
  <si>
    <t>No se genero respuesta</t>
  </si>
  <si>
    <t>04-02-2020 11:35 AM Archivar Cristhian Urrego Camargo Se da rta mediante oficio No. 20202000000661 del 4/02/2020</t>
  </si>
  <si>
    <t>NORTE DE SANTANDER</t>
  </si>
  <si>
    <t xml:space="preserve">03-03-2020 11:01 AM Archivar Paula Andrea Cortéz Mojica archivo medalla
</t>
  </si>
  <si>
    <t>No sedio respuesta</t>
  </si>
  <si>
    <t>05-02-2020 11:14 AM Archivar Cristhian Urrego Camargo Se archiva. Se da rta mediante oficio No. 20202000000701 del 5/02/2020.</t>
  </si>
  <si>
    <t>Cristhian Urrego Camargo</t>
  </si>
  <si>
    <t xml:space="preserve">06-02-2020 11:27 AM Archivar Ronny Estiven Romero Velandia Respondido - Radicado DNBC No. *20202050001473* **20202050001473** Bogotá D.C, 06-02-2020
</t>
  </si>
  <si>
    <t>BOLIVAR</t>
  </si>
  <si>
    <t>Radicado respuesta mal generado</t>
  </si>
  <si>
    <t>CUNDINAMARCA</t>
  </si>
  <si>
    <t>05-02-2020 11:50 AM Reasignacion Cristhian Urrego Camargo Estimad Dr. Carlos, remito derecho de petición para la respuesta por parte del Despacho del Director. Gracias.</t>
  </si>
  <si>
    <t>Persona juridica</t>
  </si>
  <si>
    <t xml:space="preserve"> Carlos Armando López Barrera</t>
  </si>
  <si>
    <t>Vencida</t>
  </si>
  <si>
    <t>No se tiene respuesta a la fecha 20/05/2020</t>
  </si>
  <si>
    <t>12-02-2020 14:37 PM Archivar Rainer Narval Naranjo Charrasquiel Se entregan copias y se archiva</t>
  </si>
  <si>
    <t>BOGOTA</t>
  </si>
  <si>
    <t xml:space="preserve">Rainer Narval Naranjo Charrasquiel </t>
  </si>
  <si>
    <t>06-02-2020 10:03 AM Archivar Cristhian Urrego Camargo Se devuelve para que complete los anexos que señala en el oficio, para que complemente la petición. 20202000000711 del 6/02/2020</t>
  </si>
  <si>
    <t>El orfeo no debio ser cerrado hasta pasar los 30 dias que se tiene por ley el completar la peticion y asi asi poder reanudar.</t>
  </si>
  <si>
    <t>PAULA CORTES </t>
  </si>
  <si>
    <t>CANAL ESCRITO</t>
  </si>
  <si>
    <t>Etiquetas de fila</t>
  </si>
  <si>
    <t>Total general</t>
  </si>
  <si>
    <t>Cuenta de Dependencia</t>
  </si>
  <si>
    <t>Cuenta de Estado</t>
  </si>
  <si>
    <t>Cuenta de Tipo de petición</t>
  </si>
  <si>
    <t>Cuenta de Canal Oficial de Entrada</t>
  </si>
  <si>
    <t>Cuenta de Naturaleza jurídica del peticionario</t>
  </si>
  <si>
    <t>Cuenta de Departamento</t>
  </si>
  <si>
    <t>Cuenta de Tema de Consulta</t>
  </si>
  <si>
    <t>Promedio de Tiempo de respuesta días hábiles</t>
  </si>
  <si>
    <t>Evolución PQRSD</t>
  </si>
  <si>
    <t>Total</t>
  </si>
  <si>
    <t>Noviembre</t>
  </si>
  <si>
    <t>Diciembre</t>
  </si>
  <si>
    <t>ENERO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</si>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</sst>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40A]d&quot; de &quot;mmmm&quot; de &quot;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3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0" fillId="3" borderId="0" xfId="0" applyFill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0" fillId="7" borderId="0" xfId="0" applyFill="1"/>
    <xf numFmtId="0" fontId="0" fillId="0" borderId="1" xfId="0" pivotButton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9" fontId="0" fillId="0" borderId="0" xfId="1" applyFont="1"/>
    <xf numFmtId="10" fontId="0" fillId="0" borderId="1" xfId="1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97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pivotSource>
    <c:name>[INFORME enero 2020.xlsx]Dinamicas!Tabla dinámica3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Título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ivotFmts>
      <c:pivotFmt>
        <c:idx val="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>
              <a:shade val="53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2">
              <a:shade val="76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2">
              <a:shade val="53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2">
              <a:shade val="76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Dinamicas!$B$13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</c:dPt>
          <c:dPt>
            <c:idx val="4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Dinamicas!$A$14:$A$17</c:f>
              <c:strCache>
                <c:ptCount val="3"/>
                <c:pt idx="0">
                  <c:v>Cumplida</c:v>
                </c:pt>
                <c:pt idx="1">
                  <c:v>Extemporanea</c:v>
                </c:pt>
                <c:pt idx="2">
                  <c:v>Vencida</c:v>
                </c:pt>
              </c:strCache>
            </c:strRef>
          </c:cat>
          <c:val>
            <c:numRef>
              <c:f>Dinamicas!$B$14:$B$17</c:f>
              <c:numCache>
                <c:formatCode>General</c:formatCode>
                <c:ptCount val="3"/>
                <c:pt idx="0">
                  <c:v>12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5C-4A97-9D3A-E32D4284F9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Dinamicas!$B$26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Dinamicas!$A$27:$A$29</c:f>
              <c:strCache>
                <c:ptCount val="3"/>
                <c:pt idx="0">
                  <c:v>Noviembre</c:v>
                </c:pt>
                <c:pt idx="1">
                  <c:v>Diciembre</c:v>
                </c:pt>
                <c:pt idx="2">
                  <c:v>ENERO</c:v>
                </c:pt>
              </c:strCache>
            </c:strRef>
          </c:cat>
          <c:val>
            <c:numRef>
              <c:f>Dinamicas!$B$27:$B$29</c:f>
              <c:numCache>
                <c:formatCode>General</c:formatCode>
                <c:ptCount val="3"/>
                <c:pt idx="0">
                  <c:v>141</c:v>
                </c:pt>
                <c:pt idx="1">
                  <c:v>109</c:v>
                </c:pt>
                <c:pt idx="2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C3-447D-8EB9-5214C52C5F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18972272"/>
        <c:axId val="218973840"/>
      </c:barChart>
      <c:catAx>
        <c:axId val="218972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8973840"/>
        <c:crosses val="autoZero"/>
        <c:auto val="1"/>
        <c:lblAlgn val="ctr"/>
        <c:lblOffset val="100"/>
        <c:noMultiLvlLbl val="0"/>
      </c:catAx>
      <c:valAx>
        <c:axId val="218973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8972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lrMapOvr bg1="lt1" tx1="dk1" bg2="lt2" tx2="dk2" accent1="accent1" accent2="accent2" accent3="accent3" accent4="accent4" accent5="accent5" accent6="accent6" hlink="hlink" folHlink="folHlink"/>
  <c:pivotSource>
    <c:name>[INFORME enero 2020.xlsx]Dinamicas!Tabla dinámica4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Dinamicas!$B$39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Dinamicas!$A$40:$A$46</c:f>
              <c:strCache>
                <c:ptCount val="6"/>
                <c:pt idx="0">
                  <c:v>CONSULTA </c:v>
                </c:pt>
                <c:pt idx="1">
                  <c:v>PETICIÓN DE DOCUMENTOS E INFORMACIÓN </c:v>
                </c:pt>
                <c:pt idx="2">
                  <c:v>Petición de interés general</c:v>
                </c:pt>
                <c:pt idx="3">
                  <c:v>Petición de interés particular</c:v>
                </c:pt>
                <c:pt idx="4">
                  <c:v>Peticion entre autoridades</c:v>
                </c:pt>
                <c:pt idx="5">
                  <c:v>QUEJA </c:v>
                </c:pt>
              </c:strCache>
            </c:strRef>
          </c:cat>
          <c:val>
            <c:numRef>
              <c:f>Dinamicas!$B$40:$B$46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D8-4D2E-BB90-D28066E2A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833088"/>
        <c:axId val="174911032"/>
      </c:barChart>
      <c:catAx>
        <c:axId val="21383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4911032"/>
        <c:crosses val="autoZero"/>
        <c:auto val="1"/>
        <c:lblAlgn val="ctr"/>
        <c:lblOffset val="100"/>
        <c:noMultiLvlLbl val="0"/>
      </c:catAx>
      <c:valAx>
        <c:axId val="174911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383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pivotSource>
    <c:name>[INFORME enero 2020.xlsx]Dinamicas!Tabla dinámica5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</c:pivotFmt>
      <c:pivotFmt>
        <c:idx val="1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2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3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Dinamicas!$B$62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Dinamicas!$A$63:$A$64</c:f>
              <c:strCache>
                <c:ptCount val="1"/>
                <c:pt idx="0">
                  <c:v>CANAL ESCRITO</c:v>
                </c:pt>
              </c:strCache>
            </c:strRef>
          </c:cat>
          <c:val>
            <c:numRef>
              <c:f>Dinamicas!$B$63:$B$64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CE-4CEB-B8E7-EEF2A3CB3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215699760"/>
        <c:axId val="215700152"/>
      </c:barChart>
      <c:catAx>
        <c:axId val="2156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5700152"/>
        <c:crosses val="autoZero"/>
        <c:auto val="1"/>
        <c:lblAlgn val="ctr"/>
        <c:lblOffset val="100"/>
        <c:noMultiLvlLbl val="0"/>
      </c:catAx>
      <c:valAx>
        <c:axId val="215700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56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lrMapOvr bg1="lt1" tx1="dk1" bg2="lt2" tx2="dk2" accent1="accent1" accent2="accent2" accent3="accent3" accent4="accent4" accent5="accent5" accent6="accent6" hlink="hlink" folHlink="folHlink"/>
  <c:pivotSource>
    <c:name>[INFORME enero 2020.xlsx]Dinamicas!Tabla dinámica6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</c:pivotFmt>
      <c:pivotFmt>
        <c:idx val="1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</c:pivotFmt>
      <c:pivotFmt>
        <c:idx val="3"/>
        <c:spPr>
          <a:gradFill rotWithShape="1">
            <a:gsLst>
              <a:gs pos="0">
                <a:schemeClr val="accent5">
                  <a:shade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4"/>
        <c:spPr>
          <a:gradFill rotWithShape="1">
            <a:gsLst>
              <a:gs pos="0">
                <a:schemeClr val="accent5">
                  <a:shade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5"/>
        <c:spPr>
          <a:gradFill rotWithShape="1">
            <a:gsLst>
              <a:gs pos="0">
                <a:schemeClr val="accent5">
                  <a:tint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6"/>
        <c:spPr>
          <a:gradFill rotWithShape="1">
            <a:gsLst>
              <a:gs pos="0">
                <a:schemeClr val="accent5">
                  <a:tint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7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</c:pivotFmt>
      <c:pivotFmt>
        <c:idx val="8"/>
        <c:spPr>
          <a:gradFill rotWithShape="1">
            <a:gsLst>
              <a:gs pos="0">
                <a:schemeClr val="accent5">
                  <a:shade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9"/>
        <c:spPr>
          <a:gradFill rotWithShape="1">
            <a:gsLst>
              <a:gs pos="0">
                <a:schemeClr val="accent5">
                  <a:shade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0"/>
        <c:spPr>
          <a:gradFill rotWithShape="1">
            <a:gsLst>
              <a:gs pos="0">
                <a:schemeClr val="accent5">
                  <a:tint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1"/>
        <c:spPr>
          <a:gradFill rotWithShape="1">
            <a:gsLst>
              <a:gs pos="0">
                <a:schemeClr val="accent5">
                  <a:tint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2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</c:pivotFmt>
      <c:pivotFmt>
        <c:idx val="13"/>
        <c:spPr>
          <a:gradFill rotWithShape="1">
            <a:gsLst>
              <a:gs pos="0">
                <a:schemeClr val="accent5">
                  <a:shade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4"/>
        <c:spPr>
          <a:gradFill rotWithShape="1">
            <a:gsLst>
              <a:gs pos="0">
                <a:schemeClr val="accent5">
                  <a:shade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5"/>
        <c:spPr>
          <a:gradFill rotWithShape="1">
            <a:gsLst>
              <a:gs pos="0">
                <a:schemeClr val="accent5">
                  <a:tint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6"/>
        <c:spPr>
          <a:gradFill rotWithShape="1">
            <a:gsLst>
              <a:gs pos="0">
                <a:schemeClr val="accent5">
                  <a:tint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Dinamicas!$B$77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5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elete val="1"/>
          </c:dLbls>
          <c:cat>
            <c:strRef>
              <c:f>Dinamicas!$A$78:$A$82</c:f>
              <c:strCache>
                <c:ptCount val="4"/>
                <c:pt idx="0">
                  <c:v>Cuerpo de bomberos</c:v>
                </c:pt>
                <c:pt idx="1">
                  <c:v>Entidad Publica</c:v>
                </c:pt>
                <c:pt idx="2">
                  <c:v>Persona juridica</c:v>
                </c:pt>
                <c:pt idx="3">
                  <c:v>Persona natural</c:v>
                </c:pt>
              </c:strCache>
            </c:strRef>
          </c:cat>
          <c:val>
            <c:numRef>
              <c:f>Dinamicas!$B$78:$B$82</c:f>
              <c:numCache>
                <c:formatCode>General</c:formatCode>
                <c:ptCount val="4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33-4B38-A611-B8A288039DA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pivotSource>
    <c:name>[INFORME enero 2020.xlsx]Dinamicas!Tabla dinámica7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</c:pivotFmt>
      <c:pivotFmt>
        <c:idx val="1"/>
        <c:spPr>
          <a:gradFill rotWithShape="1">
            <a:gsLst>
              <a:gs pos="0">
                <a:schemeClr val="accent6">
                  <a:satMod val="103000"/>
                  <a:lumMod val="102000"/>
                  <a:tint val="94000"/>
                </a:schemeClr>
              </a:gs>
              <a:gs pos="50000">
                <a:schemeClr val="accent6">
                  <a:satMod val="110000"/>
                  <a:lumMod val="100000"/>
                  <a:shade val="100000"/>
                </a:schemeClr>
              </a:gs>
              <a:gs pos="100000">
                <a:schemeClr val="accent6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4925" cap="rnd">
            <a:solidFill>
              <a:schemeClr val="accent6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2"/>
        <c:spPr>
          <a:gradFill rotWithShape="1">
            <a:gsLst>
              <a:gs pos="0">
                <a:schemeClr val="accent6">
                  <a:satMod val="103000"/>
                  <a:lumMod val="102000"/>
                  <a:tint val="94000"/>
                </a:schemeClr>
              </a:gs>
              <a:gs pos="50000">
                <a:schemeClr val="accent6">
                  <a:satMod val="110000"/>
                  <a:lumMod val="100000"/>
                  <a:shade val="100000"/>
                </a:schemeClr>
              </a:gs>
              <a:gs pos="100000">
                <a:schemeClr val="accent6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4925" cap="rnd">
            <a:solidFill>
              <a:schemeClr val="accent6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3"/>
        <c:spPr>
          <a:ln w="34925" cap="rnd">
            <a:solidFill>
              <a:schemeClr val="accent6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Dinamicas!$B$92</c:f>
              <c:strCache>
                <c:ptCount val="1"/>
                <c:pt idx="0">
                  <c:v>Total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Dinamicas!$A$93:$A$105</c:f>
              <c:strCache>
                <c:ptCount val="12"/>
                <c:pt idx="0">
                  <c:v>ANTIOQUIA</c:v>
                </c:pt>
                <c:pt idx="1">
                  <c:v>ATLANTICO</c:v>
                </c:pt>
                <c:pt idx="2">
                  <c:v>BOGOTA</c:v>
                </c:pt>
                <c:pt idx="3">
                  <c:v>BOLIVAR</c:v>
                </c:pt>
                <c:pt idx="4">
                  <c:v>CESAR</c:v>
                </c:pt>
                <c:pt idx="5">
                  <c:v>CUNDINAMARCA</c:v>
                </c:pt>
                <c:pt idx="6">
                  <c:v>HUILA</c:v>
                </c:pt>
                <c:pt idx="7">
                  <c:v>NORTE DE SANTANDER</c:v>
                </c:pt>
                <c:pt idx="8">
                  <c:v>QUINDIO</c:v>
                </c:pt>
                <c:pt idx="9">
                  <c:v>RISARALDA</c:v>
                </c:pt>
                <c:pt idx="10">
                  <c:v>SANTANDER</c:v>
                </c:pt>
                <c:pt idx="11">
                  <c:v>VALLE DEL CAUCA</c:v>
                </c:pt>
              </c:strCache>
            </c:strRef>
          </c:cat>
          <c:val>
            <c:numRef>
              <c:f>Dinamicas!$B$93:$B$105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A1-470F-B629-D96D9719B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702112"/>
        <c:axId val="215702504"/>
      </c:lineChart>
      <c:catAx>
        <c:axId val="21570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5702504"/>
        <c:crosses val="autoZero"/>
        <c:auto val="1"/>
        <c:lblAlgn val="ctr"/>
        <c:lblOffset val="100"/>
        <c:noMultiLvlLbl val="0"/>
      </c:catAx>
      <c:valAx>
        <c:axId val="215702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570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pivotSource>
    <c:name>[INFORME enero 2020.xlsx]Dinamicas!Tabla dinámica8</c:name>
    <c:fmtId val="0"/>
  </c:pivotSource>
  <c:chart>
    <c:title>
      <c:layout>
        <c:manualLayout>
          <c:xMode val="edge"/>
          <c:yMode val="edge"/>
          <c:x val="0.2306596675415573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1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Dinamicas!$B$118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Dinamicas!$A$119:$A$124</c:f>
              <c:strCache>
                <c:ptCount val="5"/>
                <c:pt idx="0">
                  <c:v>Acompañamiento juridico</c:v>
                </c:pt>
                <c:pt idx="1">
                  <c:v>Legislacion Bomberil</c:v>
                </c:pt>
                <c:pt idx="2">
                  <c:v>OTROS</c:v>
                </c:pt>
                <c:pt idx="3">
                  <c:v>Queja contra cuerpo de Bomberos</c:v>
                </c:pt>
                <c:pt idx="4">
                  <c:v>Solicitud de informacion</c:v>
                </c:pt>
              </c:strCache>
            </c:strRef>
          </c:cat>
          <c:val>
            <c:numRef>
              <c:f>Dinamicas!$B$119:$B$124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66-4892-B252-526463F3E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5394304"/>
        <c:axId val="215394696"/>
      </c:barChart>
      <c:catAx>
        <c:axId val="21539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5394696"/>
        <c:crosses val="autoZero"/>
        <c:auto val="1"/>
        <c:lblAlgn val="ctr"/>
        <c:lblOffset val="100"/>
        <c:noMultiLvlLbl val="0"/>
      </c:catAx>
      <c:valAx>
        <c:axId val="215394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539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5</xdr:row>
      <xdr:rowOff>138111</xdr:rowOff>
    </xdr:from>
    <xdr:to>
      <xdr:col>8</xdr:col>
      <xdr:colOff>304800</xdr:colOff>
      <xdr:row>17</xdr:row>
      <xdr:rowOff>180974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355147</xdr:colOff>
      <xdr:row>23</xdr:row>
      <xdr:rowOff>159884</xdr:rowOff>
    </xdr:from>
    <xdr:to>
      <xdr:col>8</xdr:col>
      <xdr:colOff>307522</xdr:colOff>
      <xdr:row>33</xdr:row>
      <xdr:rowOff>107497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590550</xdr:colOff>
      <xdr:row>38</xdr:row>
      <xdr:rowOff>4762</xdr:rowOff>
    </xdr:from>
    <xdr:to>
      <xdr:col>9</xdr:col>
      <xdr:colOff>590550</xdr:colOff>
      <xdr:row>52</xdr:row>
      <xdr:rowOff>80962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723900</xdr:colOff>
      <xdr:row>58</xdr:row>
      <xdr:rowOff>138112</xdr:rowOff>
    </xdr:from>
    <xdr:to>
      <xdr:col>9</xdr:col>
      <xdr:colOff>714375</xdr:colOff>
      <xdr:row>68</xdr:row>
      <xdr:rowOff>142875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742950</xdr:colOff>
      <xdr:row>71</xdr:row>
      <xdr:rowOff>176212</xdr:rowOff>
    </xdr:from>
    <xdr:to>
      <xdr:col>9</xdr:col>
      <xdr:colOff>742950</xdr:colOff>
      <xdr:row>86</xdr:row>
      <xdr:rowOff>61912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90</xdr:row>
      <xdr:rowOff>138112</xdr:rowOff>
    </xdr:from>
    <xdr:to>
      <xdr:col>10</xdr:col>
      <xdr:colOff>0</xdr:colOff>
      <xdr:row>105</xdr:row>
      <xdr:rowOff>23812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752475</xdr:colOff>
      <xdr:row>115</xdr:row>
      <xdr:rowOff>4762</xdr:rowOff>
    </xdr:from>
    <xdr:to>
      <xdr:col>9</xdr:col>
      <xdr:colOff>752475</xdr:colOff>
      <xdr:row>129</xdr:row>
      <xdr:rowOff>80962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dicacion" refreshedDate="43971.674100462966" createdVersion="5" refreshedVersion="5" minRefreshableVersion="3" recordCount="16">
  <cacheSource type="worksheet">
    <worksheetSource ref="A1:Y17" sheet="PQRSD ENERO"/>
  </cacheSource>
  <cacheFields count="25">
    <cacheField name="Canal Oficial de Entrada" numFmtId="0">
      <sharedItems count="1">
        <s v="CANAL ESCRITO"/>
      </sharedItems>
    </cacheField>
    <cacheField name="Canal de Atención" numFmtId="0">
      <sharedItems/>
    </cacheField>
    <cacheField name="Departamento" numFmtId="0">
      <sharedItems count="12">
        <s v="HUILA"/>
        <s v="ANTIOQUIA"/>
        <s v="RISARALDA"/>
        <s v="QUINDIO"/>
        <s v="VALLE DEL CAUCA"/>
        <s v="ATLANTICO"/>
        <s v="CESAR"/>
        <s v="SANTANDER"/>
        <s v="NORTE DE SANTANDER"/>
        <s v="BOLIVAR"/>
        <s v="CUNDINAMARCA"/>
        <s v="BOGOTA"/>
      </sharedItems>
    </cacheField>
    <cacheField name="Peticionario" numFmtId="0">
      <sharedItems/>
    </cacheField>
    <cacheField name="Naturaleza jurídica del peticionario" numFmtId="0">
      <sharedItems count="4">
        <s v="Entidad Publica"/>
        <s v="Cuerpo de bomberos"/>
        <s v="Persona natural"/>
        <s v="Persona juridica"/>
      </sharedItems>
    </cacheField>
    <cacheField name="Tema de Consulta" numFmtId="0">
      <sharedItems count="5">
        <s v="Legislacion Bomberil"/>
        <s v="Solicitud de informacion"/>
        <s v="Queja contra cuerpo de Bomberos"/>
        <s v="Acompañamiento juridico"/>
        <s v="OTROS"/>
      </sharedItems>
    </cacheField>
    <cacheField name="Asunto" numFmtId="0">
      <sharedItems/>
    </cacheField>
    <cacheField name="Responsable" numFmtId="0">
      <sharedItems/>
    </cacheField>
    <cacheField name="Área" numFmtId="0">
      <sharedItems/>
    </cacheField>
    <cacheField name="Dependencia" numFmtId="0">
      <sharedItems count="3">
        <s v="SUBDIRECCIÓN ESTRATÉGICA Y DE COORDINACIÓN BOMBERIL"/>
        <s v="SUBDIRECCIÓN ADMINISTRATIVA Y FINANCIERA"/>
        <s v="DIRECCION GENERAL"/>
      </sharedItems>
    </cacheField>
    <cacheField name="Tipo de petición" numFmtId="0">
      <sharedItems count="6">
        <s v="CONSULTA "/>
        <s v="Peticion entre autoridades"/>
        <s v="Petición de interés general"/>
        <s v="QUEJA "/>
        <s v="PETICIÓN DE DOCUMENTOS E INFORMACIÓN "/>
        <s v="Petición de interés particular"/>
      </sharedItems>
    </cacheField>
    <cacheField name="Tiempo de respuesta legal" numFmtId="0">
      <sharedItems containsSemiMixedTypes="0" containsString="0" containsNumber="1" containsInteger="1" minValue="10" maxValue="30"/>
    </cacheField>
    <cacheField name="No Radicado" numFmtId="0">
      <sharedItems/>
    </cacheField>
    <cacheField name="Fecha Radicación" numFmtId="164">
      <sharedItems containsSemiMixedTypes="0" containsNonDate="0" containsDate="1" containsString="0" minDate="2020-01-23T00:00:00" maxDate="2020-02-01T00:00:00"/>
    </cacheField>
    <cacheField name="Número de salida" numFmtId="1">
      <sharedItems containsBlank="1" containsMixedTypes="1" containsNumber="1" containsInteger="1" minValue="20202000000651" maxValue="20203000000741"/>
    </cacheField>
    <cacheField name="Fecha de salida" numFmtId="164">
      <sharedItems containsNonDate="0" containsDate="1" containsString="0" containsBlank="1" minDate="2020-01-24T00:00:00" maxDate="2020-03-17T00:00:00"/>
    </cacheField>
    <cacheField name="Tiempo de respuesta días hábiles" numFmtId="0">
      <sharedItems containsString="0" containsBlank="1" containsNumber="1" containsInteger="1" minValue="1" maxValue="36"/>
    </cacheField>
    <cacheField name="Tiempo de atención" numFmtId="0">
      <sharedItems containsString="0" containsBlank="1" containsNumber="1" containsInteger="1" minValue="1" maxValue="36"/>
    </cacheField>
    <cacheField name="Estado" numFmtId="0">
      <sharedItems count="3">
        <s v="Cumplida"/>
        <s v="Extemporanea"/>
        <s v="Vencida"/>
      </sharedItems>
    </cacheField>
    <cacheField name="Observaciones" numFmtId="0">
      <sharedItems/>
    </cacheField>
    <cacheField name="FECHA DIGITALIZACIÓN DOCUMENTO DE RESPUESTA" numFmtId="0">
      <sharedItems containsDate="1" containsBlank="1" containsMixedTypes="1" minDate="2020-02-17T00:00:00" maxDate="2020-03-14T00:00:00"/>
    </cacheField>
    <cacheField name="TIPO DE DOCUMENTO SALIDA" numFmtId="0">
      <sharedItems containsBlank="1"/>
    </cacheField>
    <cacheField name="ENVIAR POR CORREO ELECTRÓNICO" numFmtId="0">
      <sharedItems containsBlank="1"/>
    </cacheField>
    <cacheField name="ENVIAR POR CORREO TERRESTRE #PLANILLA" numFmtId="0">
      <sharedItems containsBlank="1"/>
    </cacheField>
    <cacheField name="OBSERVACIONES ATENCIÓN CIUDADAN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s v="Servicio de mensajeria"/>
    <x v="0"/>
    <s v="GOBERNACION DEL HUILA  "/>
    <x v="0"/>
    <x v="0"/>
    <s v="SM :Consulta con carácter urgente "/>
    <s v="Ronny Estiven Romero Velandia"/>
    <s v="FORMULACIÓN Y ACTUALIZACIÓN NORMATIVA Y OPERATIVA"/>
    <x v="0"/>
    <x v="0"/>
    <n v="30"/>
    <s v="20203320000012  "/>
    <d v="2020-01-23T00:00:00"/>
    <n v="20202050064271"/>
    <d v="2020-01-24T00:00:00"/>
    <n v="1"/>
    <n v="1"/>
    <x v="0"/>
    <s v="24-01-2020 15:40 PM Archivar Ronny Estiven Romero Velandia respondido con Radicado DNBC No. *20202050064271* **20202050064271** Bogotá D.C, 23-01-2020"/>
    <d v="2020-03-13T00:00:00"/>
    <s v="Pdf"/>
    <s v="Si"/>
    <s v="N/A"/>
    <s v="DOCUMENTO DE SALIDA DIGITALIZADO HASTA MARZO"/>
  </r>
  <r>
    <x v="0"/>
    <s v="Servicio de mensajeria"/>
    <x v="0"/>
    <s v="GOBERNACION DEL HUILA  "/>
    <x v="0"/>
    <x v="0"/>
    <s v="SM: Consulta carácter Urgente "/>
    <s v="Ronny Estiven Romero Velandia"/>
    <s v="FORMULACIÓN Y ACTUALIZACIÓN NORMATIVA Y OPERATIVA"/>
    <x v="0"/>
    <x v="0"/>
    <n v="30"/>
    <s v="20203320000022  "/>
    <d v="2020-01-23T00:00:00"/>
    <n v="20202050064271"/>
    <d v="2020-01-24T00:00:00"/>
    <n v="1"/>
    <n v="1"/>
    <x v="0"/>
    <s v="24-01-2020 09:40 AM Archivar Ronny Estiven Romero Velandia respoondido con Radicado DNBC No. *20202050064271* **20202050064271** Bogotá D.C, 23-01-2020"/>
    <d v="2020-03-13T00:00:00"/>
    <s v="Pdf"/>
    <s v="Si"/>
    <s v="N/A"/>
    <s v="DOCUMENTO DIGITALIZADO HASTA MARZO, Documento duplicado"/>
  </r>
  <r>
    <x v="0"/>
    <s v="Servicio de mensajeria"/>
    <x v="1"/>
    <s v="CONTRALORIA GENERAL DE ANTIOQUIA  "/>
    <x v="0"/>
    <x v="1"/>
    <s v="SM TRASLADO PARA INVESTIGACION DE IRREGULARIDADES "/>
    <s v="Ronny Estiven Romero Velandia"/>
    <s v="FORMULACIÓN Y ACTUALIZACIÓN NORMATIVA Y OPERATIVA"/>
    <x v="0"/>
    <x v="1"/>
    <n v="10"/>
    <s v="20203320000062  "/>
    <d v="2020-01-24T00:00:00"/>
    <n v="20202050064301"/>
    <d v="2020-01-27T00:00:00"/>
    <n v="1"/>
    <n v="1"/>
    <x v="0"/>
    <s v="27-01-2020 17:05 PM Archivar Ronny Estiven Romero Velandia Respondido con Radicado DNBC No. *20202050064301* **20202050064301** Bogotá D.C, 27-01-2020"/>
    <d v="2020-03-13T00:00:00"/>
    <s v="Pdf"/>
    <s v="Si"/>
    <s v="N/A"/>
    <s v="DOCUMENTO DE SALIDA DIGITALIZADO HASTA MARZO"/>
  </r>
  <r>
    <x v="0"/>
    <s v="Servicio de mensajeria"/>
    <x v="2"/>
    <s v="CUERPO DE BOMBEROS VOLUNTARIOS DE LA VIRGINIA - RISARALDA  "/>
    <x v="1"/>
    <x v="2"/>
    <s v="SM DESACUERDO EN ACTITUD COMPORTAMENTAL "/>
    <s v="Ronny Estiven Romero Velandia"/>
    <s v="FORMULACIÓN Y ACTUALIZACIÓN NORMATIVA Y OPERATIVA"/>
    <x v="0"/>
    <x v="2"/>
    <n v="15"/>
    <s v="20203320000082  "/>
    <d v="2020-01-24T00:00:00"/>
    <n v="20202050064311"/>
    <d v="2020-01-27T00:00:00"/>
    <n v="1"/>
    <n v="1"/>
    <x v="0"/>
    <s v="27-01-2020 17:47 PM Archivar Ronny Estiven Romero Velandia RESPONDIDO CON Radicado DNBC No. *20202050064311* **20202050064311** Bogotá D.C, 27-01-2020"/>
    <d v="2020-03-13T00:00:00"/>
    <s v="Pdf"/>
    <s v="Si"/>
    <s v="N/A"/>
    <s v="DOCUMENTO DIGITALIZADO HASTA MARZO, Documento con fecha del 04 de enero"/>
  </r>
  <r>
    <x v="0"/>
    <s v="Servicio de mensajeria"/>
    <x v="3"/>
    <s v="CUERPO DE BOMBEROS VOLUTARIOS CALARCA QUINDIO  "/>
    <x v="1"/>
    <x v="3"/>
    <s v="SM APOYO JURIDICO "/>
    <s v="Ronny Estiven Romero Velandia"/>
    <s v="FORMULACIÓN Y ACTUALIZACIÓN NORMATIVA Y OPERATIVA"/>
    <x v="0"/>
    <x v="2"/>
    <n v="15"/>
    <s v="20203320000112  "/>
    <d v="2020-01-24T00:00:00"/>
    <n v="20202050064321"/>
    <d v="2020-01-28T00:00:00"/>
    <n v="2"/>
    <n v="2"/>
    <x v="0"/>
    <s v="28-01-2020 10:57 AM Archivar Ronny Estiven Romero Velandia Respondondido con Radicado DNBC No. *20202050064321* **20202050064321** Bogotá D.C, 28-01-2020"/>
    <d v="2020-03-13T00:00:00"/>
    <s v="Pdf"/>
    <s v="Si"/>
    <s v="N/A"/>
    <s v="DOCUMENTO DE SALIDA DIGITALIZADO HASTA MARZO"/>
  </r>
  <r>
    <x v="0"/>
    <s v="Servicio de mensajeria"/>
    <x v="4"/>
    <s v="GOBERNACION DEPARTAMENTAL DEL VALLE DEL CAUCA  "/>
    <x v="1"/>
    <x v="3"/>
    <s v="SM VISITA TÉCNICA "/>
    <s v="Ronny Estiven Romero Velandia"/>
    <s v="FORMULACIÓN Y ACTUALIZACIÓN NORMATIVA Y OPERATIVA"/>
    <x v="0"/>
    <x v="2"/>
    <n v="15"/>
    <s v="20203320000142  "/>
    <d v="2020-01-24T00:00:00"/>
    <n v="20202050064341"/>
    <d v="2020-02-03T00:00:00"/>
    <n v="7"/>
    <n v="7"/>
    <x v="0"/>
    <s v="03-02-2020 16:41 PM Archivar Ronny Estiven Romero Velandia Respondido con Radicado DNBC No. *20202050064341* **20202050064341** Bogotá D.C, 03-02-2020"/>
    <d v="2020-03-13T00:00:00"/>
    <s v="Pdf"/>
    <s v="Si"/>
    <s v="N/A"/>
    <s v="DOCUMENTO DE SALIDA DIGITALIZADO HASTA MARZO"/>
  </r>
  <r>
    <x v="0"/>
    <s v="Servicio de mensajeria"/>
    <x v="5"/>
    <s v="LUIS EDUARDO BERNAL VILORIA  "/>
    <x v="2"/>
    <x v="0"/>
    <s v="SM DERECHO DE PETICION "/>
    <s v="Cristhian Urrego Camargo"/>
    <s v="SUBDIRECCIÓN ESTRATÉGICA Y DE COORDINACIÓN BOMBERIL"/>
    <x v="0"/>
    <x v="0"/>
    <n v="30"/>
    <s v="20203320000192  "/>
    <d v="2020-01-24T00:00:00"/>
    <n v="20202000000651"/>
    <d v="2020-02-04T00:00:00"/>
    <n v="8"/>
    <n v="8"/>
    <x v="0"/>
    <s v="04-02-2020 10:08 AM Archivar Cristhian Urrego Camargo Se da rta. mediante oficio No. 20202000000651 de 4/02/2020"/>
    <d v="2020-03-13T00:00:00"/>
    <s v="Pdf"/>
    <s v="Si"/>
    <s v="N/A"/>
    <s v="DOCUMENTO DE SALIDA DIGITALIZADO HASTA MARZO"/>
  </r>
  <r>
    <x v="0"/>
    <s v="Servicio de mensajeria"/>
    <x v="6"/>
    <s v="CUERPO DE BOMBEROS VOLUNTARIOS DE VALLEDUPAR  "/>
    <x v="1"/>
    <x v="4"/>
    <s v="SM REMISION POR COMPETENCIA "/>
    <s v="Rainer Narval Naranjo Charrasquiel "/>
    <s v="SUBDIRECCIÓN ADMINISTRATIVA Y FINANCIERA"/>
    <x v="1"/>
    <x v="3"/>
    <n v="15"/>
    <s v="20203320000202  "/>
    <d v="2020-01-24T00:00:00"/>
    <s v="N/A"/>
    <d v="2020-02-17T00:00:00"/>
    <n v="16"/>
    <n v="16"/>
    <x v="1"/>
    <s v="17-02-2020 16:38 PM Archivar Rainer Narval Naranjo Charrasquiel Se da respuesta con oficio 20203000000791 y se procederá a asignarlo a Asuntos disciplinarios"/>
    <d v="2020-02-17T00:00:00"/>
    <s v="Word"/>
    <s v="N/A"/>
    <s v="N/A"/>
    <s v="No se especifica medio de envio de respuesta, respuesta sin firma."/>
  </r>
  <r>
    <x v="0"/>
    <s v="Servicio de mensajeria"/>
    <x v="7"/>
    <s v="CUERPO DE BOMBEROS VOLUNTARIOS DEL SOCORRO  "/>
    <x v="1"/>
    <x v="0"/>
    <s v="SM APOYO JURIDICO "/>
    <s v=" Carlos Armando López Barrera"/>
    <s v="OFICINA ASESORA JURIDICA"/>
    <x v="2"/>
    <x v="0"/>
    <n v="30"/>
    <s v="20203320000222  "/>
    <d v="2020-01-24T00:00:00"/>
    <s v="N/A"/>
    <d v="2020-03-16T00:00:00"/>
    <n v="36"/>
    <n v="36"/>
    <x v="1"/>
    <s v="16-03-2020 10:26 AM Archivar Carlos Armando López Barrera Se archiva por cuanto es una sugerencia que se tendrá en cuenta al adelantar los respectivos acercamientos con la DIAN."/>
    <s v="N/A"/>
    <s v="N/A"/>
    <s v="N/A"/>
    <s v="N/A"/>
    <s v="No se genero respuesta"/>
  </r>
  <r>
    <x v="0"/>
    <s v="Servicio de mensajeria"/>
    <x v="4"/>
    <s v="GOBERNACION DEPARTAMENTAL DEL VALLE DEL CAUCA  "/>
    <x v="0"/>
    <x v="1"/>
    <s v="SM DERECHO DE PETICION "/>
    <s v="Cristhian Urrego Camargo"/>
    <s v="SUBDIRECCIÓN ESTRATÉGICA Y DE COORDINACIÓN BOMBERIL"/>
    <x v="0"/>
    <x v="2"/>
    <n v="15"/>
    <s v="20203320000312  "/>
    <d v="2020-01-24T00:00:00"/>
    <n v="20202000000661"/>
    <d v="2020-02-04T00:00:00"/>
    <n v="8"/>
    <n v="8"/>
    <x v="0"/>
    <s v="04-02-2020 11:35 AM Archivar Cristhian Urrego Camargo Se da rta mediante oficio No. 20202000000661 del 4/02/2020"/>
    <d v="2020-03-13T00:00:00"/>
    <s v="Pdf"/>
    <s v="Si"/>
    <s v="N/A"/>
    <s v="DOCUMENTO DE SALIDA DIGITALIZADO HASTA MARZO"/>
  </r>
  <r>
    <x v="0"/>
    <s v="Servicio de mensajeria"/>
    <x v="8"/>
    <s v="FISCALIA GENERAL DE LA NACION SECCIONAL NORTE DE SANTANDER  "/>
    <x v="0"/>
    <x v="1"/>
    <s v="SM SOLICITUD MEDALLA SAN MIGUEL BUCARAMANGA "/>
    <s v="PAULA CORTES "/>
    <s v="DIRECCION GENERAL"/>
    <x v="2"/>
    <x v="1"/>
    <n v="10"/>
    <s v="20203320000372  "/>
    <d v="2020-01-24T00:00:00"/>
    <s v="N/A"/>
    <d v="2020-03-03T00:00:00"/>
    <n v="27"/>
    <n v="27"/>
    <x v="1"/>
    <s v="03-03-2020 11:01 AM Archivar Paula Andrea Cortéz Mojica archivo medalla_x000a_"/>
    <s v="N/A"/>
    <s v="N/A"/>
    <s v="N/A"/>
    <s v="N/A"/>
    <s v="No sedio respuesta"/>
  </r>
  <r>
    <x v="0"/>
    <s v="Servicio de mensajeria"/>
    <x v="5"/>
    <s v="PROCURADURIA PROVINCIAL DE BARRANQUILLA  "/>
    <x v="0"/>
    <x v="2"/>
    <s v="SM  "/>
    <s v="Cristhian Urrego Camargo"/>
    <s v="SUBDIRECCIÓN ESTRATÉGICA Y DE COORDINACIÓN BOMBERIL"/>
    <x v="0"/>
    <x v="1"/>
    <n v="10"/>
    <s v="20203320000472  "/>
    <d v="2020-01-28T00:00:00"/>
    <n v="20202000000701"/>
    <d v="2020-02-06T00:00:00"/>
    <n v="7"/>
    <n v="7"/>
    <x v="0"/>
    <s v="05-02-2020 11:14 AM Archivar Cristhian Urrego Camargo Se archiva. Se da rta mediante oficio No. 20202000000701 del 5/02/2020."/>
    <d v="2020-03-04T00:00:00"/>
    <s v="Pdf"/>
    <s v="Si"/>
    <s v="N/A"/>
    <s v="N/A"/>
  </r>
  <r>
    <x v="0"/>
    <s v="Servicio de mensajeria"/>
    <x v="9"/>
    <s v="CUERPO DE BOMBEROS VOLUNTARIOS DE CALAMAR BOLIVAR  "/>
    <x v="1"/>
    <x v="1"/>
    <s v="SM SOLICITUD "/>
    <s v="Ronny Estiven Romero Velandia"/>
    <s v="FORMULACIÓN Y ACTUALIZACIÓN NORMATIVA Y OPERATIVA"/>
    <x v="0"/>
    <x v="2"/>
    <n v="15"/>
    <s v="20203320000522  "/>
    <d v="2020-01-28T00:00:00"/>
    <n v="20202050001473"/>
    <d v="2020-02-06T00:00:00"/>
    <n v="7"/>
    <n v="7"/>
    <x v="0"/>
    <s v="06-02-2020 11:27 AM Archivar Ronny Estiven Romero Velandia Respondido - Radicado DNBC No. *20202050001473* **20202050001473** Bogotá D.C, 06-02-2020_x000a_"/>
    <d v="2020-03-04T00:00:00"/>
    <s v="Pdf"/>
    <s v="Si"/>
    <s v="N/A"/>
    <s v="Radicado respuesta mal generado"/>
  </r>
  <r>
    <x v="0"/>
    <s v="Servicio de mensajeria"/>
    <x v="10"/>
    <s v="VEEDUBOMD  "/>
    <x v="3"/>
    <x v="1"/>
    <s v="SM DERECHO DE PETICION "/>
    <s v=" Carlos Armando López Barrera"/>
    <s v="OFICINA ASESORA JURIDICA"/>
    <x v="2"/>
    <x v="4"/>
    <n v="10"/>
    <s v="20203320000642  "/>
    <d v="2020-01-31T00:00:00"/>
    <m/>
    <m/>
    <m/>
    <m/>
    <x v="2"/>
    <s v="05-02-2020 11:50 AM Reasignacion Cristhian Urrego Camargo Estimad Dr. Carlos, remito derecho de petición para la respuesta por parte del Despacho del Director. Gracias."/>
    <m/>
    <m/>
    <m/>
    <m/>
    <s v="No se tiene respuesta a la fecha 20/05/2020"/>
  </r>
  <r>
    <x v="0"/>
    <s v="Servicio de mensajeria"/>
    <x v="11"/>
    <s v="SAFETY FIRE  "/>
    <x v="3"/>
    <x v="1"/>
    <s v="SM DERECHO DE PETICION "/>
    <s v="Rainer Narval Naranjo Charrasquiel "/>
    <s v="SUBDIRECCIÓN ADMINISTRATIVA Y FINANCIERA"/>
    <x v="1"/>
    <x v="4"/>
    <n v="10"/>
    <s v="20203320000682  "/>
    <d v="2020-01-31T00:00:00"/>
    <n v="20203000000741"/>
    <d v="2020-02-12T00:00:00"/>
    <n v="8"/>
    <n v="8"/>
    <x v="0"/>
    <s v="12-02-2020 14:37 PM Archivar Rainer Narval Naranjo Charrasquiel Se entregan copias y se archiva"/>
    <s v="N/A"/>
    <s v="Word"/>
    <s v="N/A"/>
    <s v="N/A"/>
    <s v="No se especifica medio de envio de respuesta, respuesta sin firma."/>
  </r>
  <r>
    <x v="0"/>
    <s v="Servicio de mensajeria"/>
    <x v="9"/>
    <s v="SIMÓN VILLALBA DÍAZ "/>
    <x v="2"/>
    <x v="1"/>
    <s v="SM SITUACION DE CBV TURBANA "/>
    <s v="Cristhian Urrego Camargo"/>
    <s v="SUBDIRECCIÓN ESTRATÉGICA Y DE COORDINACIÓN BOMBERIL"/>
    <x v="0"/>
    <x v="5"/>
    <n v="15"/>
    <s v="20203320000722  "/>
    <d v="2020-01-31T00:00:00"/>
    <n v="20202000000711"/>
    <d v="2020-02-06T00:00:00"/>
    <n v="4"/>
    <n v="4"/>
    <x v="0"/>
    <s v="06-02-2020 10:03 AM Archivar Cristhian Urrego Camargo Se devuelve para que complete los anexos que señala en el oficio, para que complemente la petición. 20202000000711 del 6/02/2020"/>
    <d v="2020-03-04T00:00:00"/>
    <s v="Pdf"/>
    <s v="N/A"/>
    <s v="N/A"/>
    <s v="El orfeo no debio ser cerrado hasta pasar los 30 dias que se tiene por ley el completar la peticion y asi asi poder reanudar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8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">
  <location ref="A118:B124" firstHeaderRow="1" firstDataRow="1" firstDataCol="1"/>
  <pivotFields count="25">
    <pivotField showAll="0"/>
    <pivotField showAll="0"/>
    <pivotField showAll="0"/>
    <pivotField showAll="0"/>
    <pivotField showAll="0"/>
    <pivotField axis="axisRow" dataField="1" showAll="0">
      <items count="6">
        <item x="3"/>
        <item x="0"/>
        <item x="4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Tema de Consulta" fld="5" subtotal="count" baseField="0" baseItem="0"/>
  </dataFields>
  <formats count="24"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5" type="button" dataOnly="0" labelOnly="1" outline="0" axis="axisRow" fieldPosition="0"/>
    </format>
    <format dxfId="24">
      <pivotArea dataOnly="0" labelOnly="1" outline="0" axis="axisValues" fieldPosition="0"/>
    </format>
    <format dxfId="23">
      <pivotArea dataOnly="0" labelOnly="1" fieldPosition="0">
        <references count="1">
          <reference field="5" count="0"/>
        </references>
      </pivotArea>
    </format>
    <format dxfId="22">
      <pivotArea dataOnly="0" labelOnly="1" grandRow="1" outline="0" fieldPosition="0"/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5" type="button" dataOnly="0" labelOnly="1" outline="0" axis="axisRow" fieldPosition="0"/>
    </format>
    <format dxfId="18">
      <pivotArea dataOnly="0" labelOnly="1" outline="0" axis="axisValues" fieldPosition="0"/>
    </format>
    <format dxfId="17">
      <pivotArea dataOnly="0" labelOnly="1" fieldPosition="0">
        <references count="1">
          <reference field="5" count="0"/>
        </references>
      </pivotArea>
    </format>
    <format dxfId="16">
      <pivotArea dataOnly="0" labelOnly="1" grandRow="1" outline="0" fieldPosition="0"/>
    </format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5" type="button" dataOnly="0" labelOnly="1" outline="0" axis="axisRow" fieldPosition="0"/>
    </format>
    <format dxfId="12">
      <pivotArea dataOnly="0" labelOnly="1" outline="0" axis="axisValues" fieldPosition="0"/>
    </format>
    <format dxfId="11">
      <pivotArea dataOnly="0" labelOnly="1" fieldPosition="0">
        <references count="1">
          <reference field="5" count="0"/>
        </references>
      </pivotArea>
    </format>
    <format dxfId="10">
      <pivotArea dataOnly="0" labelOnly="1" grandRow="1" outline="0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dataOnly="0" labelOnly="1" outline="0" axis="axisValues" fieldPosition="0"/>
    </format>
    <format dxfId="5">
      <pivotArea dataOnly="0" labelOnly="1" fieldPosition="0">
        <references count="1">
          <reference field="5" count="0"/>
        </references>
      </pivotArea>
    </format>
    <format dxfId="4">
      <pivotArea dataOnly="0" labelOnly="1" grandRow="1" outline="0" fieldPosition="0"/>
    </format>
  </format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3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4">
  <location ref="A13:B17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showAll="0"/>
    <pivotField showAll="0"/>
    <pivotField axis="axisRow"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Estado" fld="18" subtotal="count" baseField="0" baseItem="0"/>
  </dataFields>
  <formats count="24"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18" type="button" dataOnly="0" labelOnly="1" outline="0" axis="axisRow" fieldPosition="0"/>
    </format>
    <format dxfId="48">
      <pivotArea dataOnly="0" labelOnly="1" outline="0" axis="axisValues" fieldPosition="0"/>
    </format>
    <format dxfId="47">
      <pivotArea dataOnly="0" labelOnly="1" fieldPosition="0">
        <references count="1">
          <reference field="18" count="0"/>
        </references>
      </pivotArea>
    </format>
    <format dxfId="46">
      <pivotArea dataOnly="0" labelOnly="1" grandRow="1" outline="0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field="18" type="button" dataOnly="0" labelOnly="1" outline="0" axis="axisRow" fieldPosition="0"/>
    </format>
    <format dxfId="42">
      <pivotArea dataOnly="0" labelOnly="1" outline="0" axis="axisValues" fieldPosition="0"/>
    </format>
    <format dxfId="41">
      <pivotArea dataOnly="0" labelOnly="1" fieldPosition="0">
        <references count="1">
          <reference field="18" count="0"/>
        </references>
      </pivotArea>
    </format>
    <format dxfId="40">
      <pivotArea dataOnly="0" labelOnly="1" grandRow="1" outline="0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18" type="button" dataOnly="0" labelOnly="1" outline="0" axis="axisRow" fieldPosition="0"/>
    </format>
    <format dxfId="36">
      <pivotArea dataOnly="0" labelOnly="1" outline="0" axis="axisValues" fieldPosition="0"/>
    </format>
    <format dxfId="35">
      <pivotArea dataOnly="0" labelOnly="1" fieldPosition="0">
        <references count="1">
          <reference field="18" count="0"/>
        </references>
      </pivotArea>
    </format>
    <format dxfId="34">
      <pivotArea dataOnly="0" labelOnly="1" grandRow="1" outline="0" fieldPosition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18" type="button" dataOnly="0" labelOnly="1" outline="0" axis="axisRow" fieldPosition="0"/>
    </format>
    <format dxfId="30">
      <pivotArea dataOnly="0" labelOnly="1" outline="0" axis="axisValues" fieldPosition="0"/>
    </format>
    <format dxfId="29">
      <pivotArea dataOnly="0" labelOnly="1" fieldPosition="0">
        <references count="1">
          <reference field="18" count="0"/>
        </references>
      </pivotArea>
    </format>
    <format dxfId="28">
      <pivotArea dataOnly="0" labelOnly="1" grandRow="1" outline="0" fieldPosition="0"/>
    </format>
  </formats>
  <chartFormats count="4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8" count="1" selected="0">
            <x v="0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18" count="1" selected="0">
            <x v="1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18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7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">
  <location ref="A92:B105" firstHeaderRow="1" firstDataRow="1" firstDataCol="1"/>
  <pivotFields count="25">
    <pivotField showAll="0"/>
    <pivotField showAll="0"/>
    <pivotField axis="axisRow" dataField="1" showAll="0">
      <items count="13">
        <item x="1"/>
        <item x="5"/>
        <item x="11"/>
        <item x="9"/>
        <item x="6"/>
        <item x="10"/>
        <item x="0"/>
        <item x="8"/>
        <item x="3"/>
        <item x="2"/>
        <item x="7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Cuenta de Departamento" fld="2" subtotal="count" baseField="0" baseItem="0"/>
  </dataFields>
  <formats count="24">
    <format dxfId="75">
      <pivotArea type="all" dataOnly="0" outline="0" fieldPosition="0"/>
    </format>
    <format dxfId="74">
      <pivotArea outline="0" collapsedLevelsAreSubtotals="1" fieldPosition="0"/>
    </format>
    <format dxfId="73">
      <pivotArea field="2" type="button" dataOnly="0" labelOnly="1" outline="0" axis="axisRow" fieldPosition="0"/>
    </format>
    <format dxfId="72">
      <pivotArea dataOnly="0" labelOnly="1" outline="0" axis="axisValues" fieldPosition="0"/>
    </format>
    <format dxfId="71">
      <pivotArea dataOnly="0" labelOnly="1" fieldPosition="0">
        <references count="1">
          <reference field="2" count="0"/>
        </references>
      </pivotArea>
    </format>
    <format dxfId="70">
      <pivotArea dataOnly="0" labelOnly="1" grandRow="1" outline="0" fieldPosition="0"/>
    </format>
    <format dxfId="69">
      <pivotArea type="all" dataOnly="0" outline="0" fieldPosition="0"/>
    </format>
    <format dxfId="68">
      <pivotArea outline="0" collapsedLevelsAreSubtotals="1" fieldPosition="0"/>
    </format>
    <format dxfId="67">
      <pivotArea field="2" type="button" dataOnly="0" labelOnly="1" outline="0" axis="axisRow" fieldPosition="0"/>
    </format>
    <format dxfId="66">
      <pivotArea dataOnly="0" labelOnly="1" outline="0" axis="axisValues" fieldPosition="0"/>
    </format>
    <format dxfId="65">
      <pivotArea dataOnly="0" labelOnly="1" fieldPosition="0">
        <references count="1">
          <reference field="2" count="0"/>
        </references>
      </pivotArea>
    </format>
    <format dxfId="64">
      <pivotArea dataOnly="0" labelOnly="1" grandRow="1" outline="0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field="2" type="button" dataOnly="0" labelOnly="1" outline="0" axis="axisRow" fieldPosition="0"/>
    </format>
    <format dxfId="60">
      <pivotArea dataOnly="0" labelOnly="1" outline="0" axis="axisValues" fieldPosition="0"/>
    </format>
    <format dxfId="59">
      <pivotArea dataOnly="0" labelOnly="1" fieldPosition="0">
        <references count="1">
          <reference field="2" count="0"/>
        </references>
      </pivotArea>
    </format>
    <format dxfId="58">
      <pivotArea dataOnly="0" labelOnly="1" grandRow="1" outline="0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2" type="button" dataOnly="0" labelOnly="1" outline="0" axis="axisRow" fieldPosition="0"/>
    </format>
    <format dxfId="54">
      <pivotArea dataOnly="0" labelOnly="1" outline="0" axis="axisValues" fieldPosition="0"/>
    </format>
    <format dxfId="53">
      <pivotArea dataOnly="0" labelOnly="1" fieldPosition="0">
        <references count="1">
          <reference field="2" count="0"/>
        </references>
      </pivotArea>
    </format>
    <format dxfId="52">
      <pivotArea dataOnly="0" labelOnly="1" grandRow="1" outline="0" fieldPosition="0"/>
    </format>
  </formats>
  <chartFormats count="1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2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:B5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2"/>
        <item x="1"/>
        <item x="0"/>
        <item t="default"/>
      </items>
    </pivotField>
    <pivotField showAll="0"/>
    <pivotField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Dependencia" fld="9" subtotal="count" baseField="0" baseItem="0"/>
  </dataFields>
  <formats count="24">
    <format dxfId="99">
      <pivotArea type="all" dataOnly="0" outline="0" fieldPosition="0"/>
    </format>
    <format dxfId="98">
      <pivotArea outline="0" collapsedLevelsAreSubtotals="1" fieldPosition="0"/>
    </format>
    <format dxfId="97">
      <pivotArea field="9" type="button" dataOnly="0" labelOnly="1" outline="0" axis="axisRow" fieldPosition="0"/>
    </format>
    <format dxfId="96">
      <pivotArea dataOnly="0" labelOnly="1" outline="0" axis="axisValues" fieldPosition="0"/>
    </format>
    <format dxfId="95">
      <pivotArea dataOnly="0" labelOnly="1" fieldPosition="0">
        <references count="1">
          <reference field="9" count="0"/>
        </references>
      </pivotArea>
    </format>
    <format dxfId="94">
      <pivotArea dataOnly="0" labelOnly="1" grandRow="1" outline="0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field="9" type="button" dataOnly="0" labelOnly="1" outline="0" axis="axisRow" fieldPosition="0"/>
    </format>
    <format dxfId="90">
      <pivotArea dataOnly="0" labelOnly="1" outline="0" axis="axisValues" fieldPosition="0"/>
    </format>
    <format dxfId="89">
      <pivotArea dataOnly="0" labelOnly="1" fieldPosition="0">
        <references count="1">
          <reference field="9" count="0"/>
        </references>
      </pivotArea>
    </format>
    <format dxfId="88">
      <pivotArea dataOnly="0" labelOnly="1" grandRow="1" outline="0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field="9" type="button" dataOnly="0" labelOnly="1" outline="0" axis="axisRow" fieldPosition="0"/>
    </format>
    <format dxfId="84">
      <pivotArea dataOnly="0" labelOnly="1" outline="0" axis="axisValues" fieldPosition="0"/>
    </format>
    <format dxfId="83">
      <pivotArea dataOnly="0" labelOnly="1" fieldPosition="0">
        <references count="1">
          <reference field="9" count="0"/>
        </references>
      </pivotArea>
    </format>
    <format dxfId="82">
      <pivotArea dataOnly="0" labelOnly="1" grandRow="1" outline="0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field="9" type="button" dataOnly="0" labelOnly="1" outline="0" axis="axisRow" fieldPosition="0"/>
    </format>
    <format dxfId="78">
      <pivotArea dataOnly="0" labelOnly="1" outline="0" axis="axisValues" fieldPosition="0"/>
    </format>
    <format dxfId="77">
      <pivotArea dataOnly="0" labelOnly="1" fieldPosition="0">
        <references count="1">
          <reference field="9" count="0"/>
        </references>
      </pivotArea>
    </format>
    <format dxfId="7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6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4">
  <location ref="A77:B82" firstHeaderRow="1" firstDataRow="1" firstDataCol="1"/>
  <pivotFields count="25">
    <pivotField showAll="0"/>
    <pivotField showAll="0"/>
    <pivotField showAll="0"/>
    <pivotField showAll="0"/>
    <pivotField axis="axisRow" dataField="1" showAll="0">
      <items count="5">
        <item x="1"/>
        <item x="0"/>
        <item x="3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Naturaleza jurídica del peticionario" fld="4" subtotal="count" baseField="0" baseItem="0"/>
  </dataFields>
  <formats count="24">
    <format dxfId="123">
      <pivotArea type="all" dataOnly="0" outline="0" fieldPosition="0"/>
    </format>
    <format dxfId="122">
      <pivotArea outline="0" collapsedLevelsAreSubtotals="1" fieldPosition="0"/>
    </format>
    <format dxfId="121">
      <pivotArea field="4" type="button" dataOnly="0" labelOnly="1" outline="0" axis="axisRow" fieldPosition="0"/>
    </format>
    <format dxfId="120">
      <pivotArea dataOnly="0" labelOnly="1" outline="0" axis="axisValues" fieldPosition="0"/>
    </format>
    <format dxfId="119">
      <pivotArea dataOnly="0" labelOnly="1" fieldPosition="0">
        <references count="1">
          <reference field="4" count="0"/>
        </references>
      </pivotArea>
    </format>
    <format dxfId="118">
      <pivotArea dataOnly="0" labelOnly="1" grandRow="1" outline="0" fieldPosition="0"/>
    </format>
    <format dxfId="117">
      <pivotArea type="all" dataOnly="0" outline="0" fieldPosition="0"/>
    </format>
    <format dxfId="116">
      <pivotArea outline="0" collapsedLevelsAreSubtotals="1" fieldPosition="0"/>
    </format>
    <format dxfId="115">
      <pivotArea field="4" type="button" dataOnly="0" labelOnly="1" outline="0" axis="axisRow" fieldPosition="0"/>
    </format>
    <format dxfId="114">
      <pivotArea dataOnly="0" labelOnly="1" outline="0" axis="axisValues" fieldPosition="0"/>
    </format>
    <format dxfId="113">
      <pivotArea dataOnly="0" labelOnly="1" fieldPosition="0">
        <references count="1">
          <reference field="4" count="0"/>
        </references>
      </pivotArea>
    </format>
    <format dxfId="112">
      <pivotArea dataOnly="0" labelOnly="1" grandRow="1" outline="0" fieldPosition="0"/>
    </format>
    <format dxfId="111">
      <pivotArea type="all" dataOnly="0" outline="0" fieldPosition="0"/>
    </format>
    <format dxfId="110">
      <pivotArea outline="0" collapsedLevelsAreSubtotals="1" fieldPosition="0"/>
    </format>
    <format dxfId="109">
      <pivotArea field="4" type="button" dataOnly="0" labelOnly="1" outline="0" axis="axisRow" fieldPosition="0"/>
    </format>
    <format dxfId="108">
      <pivotArea dataOnly="0" labelOnly="1" outline="0" axis="axisValues" fieldPosition="0"/>
    </format>
    <format dxfId="107">
      <pivotArea dataOnly="0" labelOnly="1" fieldPosition="0">
        <references count="1">
          <reference field="4" count="0"/>
        </references>
      </pivotArea>
    </format>
    <format dxfId="106">
      <pivotArea dataOnly="0" labelOnly="1" grandRow="1" outline="0" fieldPosition="0"/>
    </format>
    <format dxfId="105">
      <pivotArea type="all" dataOnly="0" outline="0" fieldPosition="0"/>
    </format>
    <format dxfId="104">
      <pivotArea outline="0" collapsedLevelsAreSubtotals="1" fieldPosition="0"/>
    </format>
    <format dxfId="103">
      <pivotArea field="4" type="button" dataOnly="0" labelOnly="1" outline="0" axis="axisRow" fieldPosition="0"/>
    </format>
    <format dxfId="102">
      <pivotArea dataOnly="0" labelOnly="1" outline="0" axis="axisValues" fieldPosition="0"/>
    </format>
    <format dxfId="101">
      <pivotArea dataOnly="0" labelOnly="1" fieldPosition="0">
        <references count="1">
          <reference field="4" count="0"/>
        </references>
      </pivotArea>
    </format>
    <format dxfId="100">
      <pivotArea dataOnly="0" labelOnly="1" grandRow="1" outline="0" fieldPosition="0"/>
    </format>
  </formats>
  <chartFormats count="5">
    <chartFormat chart="0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4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 dinámica5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">
  <location ref="A62:B64" firstHeaderRow="1" firstDataRow="1" firstDataCol="1"/>
  <pivotFields count="25"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2">
    <i>
      <x/>
    </i>
    <i t="grand">
      <x/>
    </i>
  </rowItems>
  <colItems count="1">
    <i/>
  </colItems>
  <dataFields count="1">
    <dataField name="Cuenta de Canal Oficial de Entrada" fld="0" subtotal="count" baseField="0" baseItem="0"/>
  </dataFields>
  <formats count="24">
    <format dxfId="147">
      <pivotArea type="all" dataOnly="0" outline="0" fieldPosition="0"/>
    </format>
    <format dxfId="146">
      <pivotArea outline="0" collapsedLevelsAreSubtotals="1" fieldPosition="0"/>
    </format>
    <format dxfId="145">
      <pivotArea field="0" type="button" dataOnly="0" labelOnly="1" outline="0" axis="axisRow" fieldPosition="0"/>
    </format>
    <format dxfId="144">
      <pivotArea dataOnly="0" labelOnly="1" outline="0" axis="axisValues" fieldPosition="0"/>
    </format>
    <format dxfId="143">
      <pivotArea dataOnly="0" labelOnly="1" fieldPosition="0">
        <references count="1">
          <reference field="0" count="0"/>
        </references>
      </pivotArea>
    </format>
    <format dxfId="142">
      <pivotArea dataOnly="0" labelOnly="1" grandRow="1" outline="0" fieldPosition="0"/>
    </format>
    <format dxfId="141">
      <pivotArea type="all" dataOnly="0" outline="0" fieldPosition="0"/>
    </format>
    <format dxfId="140">
      <pivotArea outline="0" collapsedLevelsAreSubtotals="1" fieldPosition="0"/>
    </format>
    <format dxfId="139">
      <pivotArea field="0" type="button" dataOnly="0" labelOnly="1" outline="0" axis="axisRow" fieldPosition="0"/>
    </format>
    <format dxfId="138">
      <pivotArea dataOnly="0" labelOnly="1" outline="0" axis="axisValues" fieldPosition="0"/>
    </format>
    <format dxfId="137">
      <pivotArea dataOnly="0" labelOnly="1" fieldPosition="0">
        <references count="1">
          <reference field="0" count="0"/>
        </references>
      </pivotArea>
    </format>
    <format dxfId="136">
      <pivotArea dataOnly="0" labelOnly="1" grandRow="1" outline="0" fieldPosition="0"/>
    </format>
    <format dxfId="135">
      <pivotArea type="all" dataOnly="0" outline="0" fieldPosition="0"/>
    </format>
    <format dxfId="134">
      <pivotArea outline="0" collapsedLevelsAreSubtotals="1" fieldPosition="0"/>
    </format>
    <format dxfId="133">
      <pivotArea field="0" type="button" dataOnly="0" labelOnly="1" outline="0" axis="axisRow" fieldPosition="0"/>
    </format>
    <format dxfId="132">
      <pivotArea dataOnly="0" labelOnly="1" outline="0" axis="axisValues" fieldPosition="0"/>
    </format>
    <format dxfId="131">
      <pivotArea dataOnly="0" labelOnly="1" fieldPosition="0">
        <references count="1">
          <reference field="0" count="0"/>
        </references>
      </pivotArea>
    </format>
    <format dxfId="130">
      <pivotArea dataOnly="0" labelOnly="1" grandRow="1" outline="0" fieldPosition="0"/>
    </format>
    <format dxfId="129">
      <pivotArea type="all" dataOnly="0" outline="0" fieldPosition="0"/>
    </format>
    <format dxfId="128">
      <pivotArea outline="0" collapsedLevelsAreSubtotals="1" fieldPosition="0"/>
    </format>
    <format dxfId="127">
      <pivotArea field="0" type="button" dataOnly="0" labelOnly="1" outline="0" axis="axisRow" fieldPosition="0"/>
    </format>
    <format dxfId="126">
      <pivotArea dataOnly="0" labelOnly="1" outline="0" axis="axisValues" fieldPosition="0"/>
    </format>
    <format dxfId="125">
      <pivotArea dataOnly="0" labelOnly="1" fieldPosition="0">
        <references count="1">
          <reference field="0" count="0"/>
        </references>
      </pivotArea>
    </format>
    <format dxfId="124">
      <pivotArea dataOnly="0" labelOnly="1" grandRow="1" outline="0" fieldPosition="0"/>
    </format>
  </formats>
  <chartFormats count="1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 dinámica4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4">
  <location ref="A39:B46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7">
        <item x="0"/>
        <item x="4"/>
        <item x="2"/>
        <item x="5"/>
        <item x="1"/>
        <item x="3"/>
        <item t="default"/>
      </items>
    </pivotField>
    <pivotField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Tipo de petición" fld="10" subtotal="count" baseField="0" baseItem="0"/>
  </dataFields>
  <formats count="28">
    <format dxfId="171">
      <pivotArea type="all" dataOnly="0" outline="0" fieldPosition="0"/>
    </format>
    <format dxfId="170">
      <pivotArea outline="0" collapsedLevelsAreSubtotals="1" fieldPosition="0"/>
    </format>
    <format dxfId="169">
      <pivotArea field="10" type="button" dataOnly="0" labelOnly="1" outline="0" axis="axisRow" fieldPosition="0"/>
    </format>
    <format dxfId="168">
      <pivotArea dataOnly="0" labelOnly="1" outline="0" axis="axisValues" fieldPosition="0"/>
    </format>
    <format dxfId="167">
      <pivotArea dataOnly="0" labelOnly="1" fieldPosition="0">
        <references count="1">
          <reference field="10" count="0"/>
        </references>
      </pivotArea>
    </format>
    <format dxfId="166">
      <pivotArea dataOnly="0" labelOnly="1" grandRow="1" outline="0" fieldPosition="0"/>
    </format>
    <format dxfId="165">
      <pivotArea type="all" dataOnly="0" outline="0" fieldPosition="0"/>
    </format>
    <format dxfId="164">
      <pivotArea outline="0" collapsedLevelsAreSubtotals="1" fieldPosition="0"/>
    </format>
    <format dxfId="163">
      <pivotArea field="10" type="button" dataOnly="0" labelOnly="1" outline="0" axis="axisRow" fieldPosition="0"/>
    </format>
    <format dxfId="162">
      <pivotArea dataOnly="0" labelOnly="1" outline="0" axis="axisValues" fieldPosition="0"/>
    </format>
    <format dxfId="161">
      <pivotArea dataOnly="0" labelOnly="1" fieldPosition="0">
        <references count="1">
          <reference field="10" count="0"/>
        </references>
      </pivotArea>
    </format>
    <format dxfId="160">
      <pivotArea dataOnly="0" labelOnly="1" grandRow="1" outline="0" fieldPosition="0"/>
    </format>
    <format dxfId="159">
      <pivotArea type="all" dataOnly="0" outline="0" fieldPosition="0"/>
    </format>
    <format dxfId="158">
      <pivotArea outline="0" collapsedLevelsAreSubtotals="1" fieldPosition="0"/>
    </format>
    <format dxfId="157">
      <pivotArea field="10" type="button" dataOnly="0" labelOnly="1" outline="0" axis="axisRow" fieldPosition="0"/>
    </format>
    <format dxfId="156">
      <pivotArea dataOnly="0" labelOnly="1" outline="0" axis="axisValues" fieldPosition="0"/>
    </format>
    <format dxfId="155">
      <pivotArea dataOnly="0" labelOnly="1" fieldPosition="0">
        <references count="1">
          <reference field="10" count="0"/>
        </references>
      </pivotArea>
    </format>
    <format dxfId="154">
      <pivotArea dataOnly="0" labelOnly="1" grandRow="1" outline="0" fieldPosition="0"/>
    </format>
    <format dxfId="153">
      <pivotArea type="all" dataOnly="0" outline="0" fieldPosition="0"/>
    </format>
    <format dxfId="152">
      <pivotArea outline="0" collapsedLevelsAreSubtotals="1" fieldPosition="0"/>
    </format>
    <format dxfId="151">
      <pivotArea field="10" type="button" dataOnly="0" labelOnly="1" outline="0" axis="axisRow" fieldPosition="0"/>
    </format>
    <format dxfId="150">
      <pivotArea dataOnly="0" labelOnly="1" outline="0" axis="axisValues" fieldPosition="0"/>
    </format>
    <format dxfId="149">
      <pivotArea dataOnly="0" labelOnly="1" fieldPosition="0">
        <references count="1">
          <reference field="10" count="0"/>
        </references>
      </pivotArea>
    </format>
    <format dxfId="148">
      <pivotArea dataOnly="0" labelOnly="1" grandRow="1" outline="0" fieldPosition="0"/>
    </format>
    <format dxfId="3">
      <pivotArea dataOnly="0" labelOnly="1" fieldPosition="0">
        <references count="1">
          <reference field="10" count="1">
            <x v="2"/>
          </reference>
        </references>
      </pivotArea>
    </format>
    <format dxfId="2">
      <pivotArea dataOnly="0" labelOnly="1" fieldPosition="0">
        <references count="1">
          <reference field="10" count="1">
            <x v="4"/>
          </reference>
        </references>
      </pivotArea>
    </format>
    <format dxfId="1">
      <pivotArea dataOnly="0" labelOnly="1" fieldPosition="0">
        <references count="1">
          <reference field="10" count="1">
            <x v="0"/>
          </reference>
        </references>
      </pivotArea>
    </format>
    <format dxfId="0">
      <pivotArea dataOnly="0" labelOnly="1" fieldPosition="0">
        <references count="1">
          <reference field="10" count="1">
            <x v="1"/>
          </reference>
        </references>
      </pivotArea>
    </format>
  </formats>
  <chartFormats count="1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 dinámica9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35:B142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x="0"/>
        <item x="4"/>
        <item x="2"/>
        <item x="5"/>
        <item x="1"/>
        <item x="3"/>
        <item t="default"/>
      </items>
    </pivotField>
    <pivotField showAll="0"/>
    <pivotField showAll="0"/>
    <pivotField numFmtId="164"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Promedio de Tiempo de respuesta días hábiles" fld="16" subtotal="average" baseField="10" baseItem="0" numFmtId="1"/>
  </dataFields>
  <formats count="25">
    <format dxfId="196">
      <pivotArea outline="0" collapsedLevelsAreSubtotals="1" fieldPosition="0"/>
    </format>
    <format dxfId="195">
      <pivotArea type="all" dataOnly="0" outline="0" fieldPosition="0"/>
    </format>
    <format dxfId="194">
      <pivotArea outline="0" collapsedLevelsAreSubtotals="1" fieldPosition="0"/>
    </format>
    <format dxfId="193">
      <pivotArea field="10" type="button" dataOnly="0" labelOnly="1" outline="0" axis="axisRow" fieldPosition="0"/>
    </format>
    <format dxfId="192">
      <pivotArea dataOnly="0" labelOnly="1" outline="0" axis="axisValues" fieldPosition="0"/>
    </format>
    <format dxfId="191">
      <pivotArea dataOnly="0" labelOnly="1" fieldPosition="0">
        <references count="1">
          <reference field="10" count="0"/>
        </references>
      </pivotArea>
    </format>
    <format dxfId="190">
      <pivotArea dataOnly="0" labelOnly="1" grandRow="1" outline="0" fieldPosition="0"/>
    </format>
    <format dxfId="189">
      <pivotArea type="all" dataOnly="0" outline="0" fieldPosition="0"/>
    </format>
    <format dxfId="188">
      <pivotArea outline="0" collapsedLevelsAreSubtotals="1" fieldPosition="0"/>
    </format>
    <format dxfId="187">
      <pivotArea field="10" type="button" dataOnly="0" labelOnly="1" outline="0" axis="axisRow" fieldPosition="0"/>
    </format>
    <format dxfId="186">
      <pivotArea dataOnly="0" labelOnly="1" outline="0" axis="axisValues" fieldPosition="0"/>
    </format>
    <format dxfId="185">
      <pivotArea dataOnly="0" labelOnly="1" fieldPosition="0">
        <references count="1">
          <reference field="10" count="0"/>
        </references>
      </pivotArea>
    </format>
    <format dxfId="184">
      <pivotArea dataOnly="0" labelOnly="1" grandRow="1" outline="0" fieldPosition="0"/>
    </format>
    <format dxfId="183">
      <pivotArea type="all" dataOnly="0" outline="0" fieldPosition="0"/>
    </format>
    <format dxfId="182">
      <pivotArea outline="0" collapsedLevelsAreSubtotals="1" fieldPosition="0"/>
    </format>
    <format dxfId="181">
      <pivotArea field="10" type="button" dataOnly="0" labelOnly="1" outline="0" axis="axisRow" fieldPosition="0"/>
    </format>
    <format dxfId="180">
      <pivotArea dataOnly="0" labelOnly="1" outline="0" axis="axisValues" fieldPosition="0"/>
    </format>
    <format dxfId="179">
      <pivotArea dataOnly="0" labelOnly="1" fieldPosition="0">
        <references count="1">
          <reference field="10" count="0"/>
        </references>
      </pivotArea>
    </format>
    <format dxfId="178">
      <pivotArea dataOnly="0" labelOnly="1" grandRow="1" outline="0" fieldPosition="0"/>
    </format>
    <format dxfId="177">
      <pivotArea type="all" dataOnly="0" outline="0" fieldPosition="0"/>
    </format>
    <format dxfId="176">
      <pivotArea outline="0" collapsedLevelsAreSubtotals="1" fieldPosition="0"/>
    </format>
    <format dxfId="175">
      <pivotArea field="10" type="button" dataOnly="0" labelOnly="1" outline="0" axis="axisRow" fieldPosition="0"/>
    </format>
    <format dxfId="174">
      <pivotArea dataOnly="0" labelOnly="1" outline="0" axis="axisValues" fieldPosition="0"/>
    </format>
    <format dxfId="173">
      <pivotArea dataOnly="0" labelOnly="1" fieldPosition="0">
        <references count="1">
          <reference field="10" count="0"/>
        </references>
      </pivotArea>
    </format>
    <format dxfId="17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zoomScale="70" zoomScaleNormal="70" workbookViewId="0"/>
  </sheetViews>
  <sheetFormatPr baseColWidth="10" defaultColWidth="0" defaultRowHeight="15" zeroHeight="1" x14ac:dyDescent="0.25"/>
  <cols>
    <col min="1" max="1" width="25.28515625" style="30" customWidth="1"/>
    <col min="2" max="2" width="21.85546875" customWidth="1"/>
    <col min="3" max="3" width="23.28515625" customWidth="1"/>
    <col min="4" max="4" width="29.7109375" customWidth="1"/>
    <col min="5" max="5" width="29.28515625" customWidth="1"/>
    <col min="6" max="6" width="29.42578125" customWidth="1"/>
    <col min="7" max="7" width="37.85546875" customWidth="1"/>
    <col min="8" max="8" width="30.140625" customWidth="1"/>
    <col min="9" max="9" width="27" customWidth="1"/>
    <col min="10" max="10" width="32" customWidth="1"/>
    <col min="11" max="11" width="30.7109375" customWidth="1"/>
    <col min="12" max="12" width="23.85546875" customWidth="1"/>
    <col min="13" max="13" width="25.28515625" customWidth="1"/>
    <col min="14" max="14" width="28.140625" style="7" customWidth="1"/>
    <col min="15" max="15" width="25.28515625" style="8" customWidth="1"/>
    <col min="16" max="16" width="28" style="7" customWidth="1"/>
    <col min="17" max="17" width="25.42578125" customWidth="1"/>
    <col min="18" max="18" width="24.140625" customWidth="1"/>
    <col min="19" max="19" width="33.42578125" customWidth="1"/>
    <col min="20" max="20" width="46" customWidth="1"/>
    <col min="21" max="21" width="43.28515625" customWidth="1"/>
    <col min="22" max="22" width="31.28515625" customWidth="1"/>
    <col min="23" max="23" width="22.5703125" customWidth="1"/>
    <col min="24" max="24" width="37.28515625" customWidth="1"/>
    <col min="25" max="25" width="74.28515625" customWidth="1"/>
    <col min="26" max="16384" width="11.42578125" hidden="1"/>
  </cols>
  <sheetData>
    <row r="1" spans="1:25" s="4" customFormat="1" ht="26.25" thickBot="1" x14ac:dyDescent="0.3">
      <c r="A1" s="28" t="s">
        <v>64</v>
      </c>
      <c r="B1" s="2" t="s">
        <v>65</v>
      </c>
      <c r="C1" s="2" t="s">
        <v>47</v>
      </c>
      <c r="D1" s="2" t="s">
        <v>48</v>
      </c>
      <c r="E1" s="2" t="s">
        <v>49</v>
      </c>
      <c r="F1" s="2" t="s">
        <v>50</v>
      </c>
      <c r="G1" s="2" t="s">
        <v>0</v>
      </c>
      <c r="H1" s="2" t="s">
        <v>51</v>
      </c>
      <c r="I1" s="2" t="s">
        <v>66</v>
      </c>
      <c r="J1" s="2" t="s">
        <v>52</v>
      </c>
      <c r="K1" s="2" t="s">
        <v>53</v>
      </c>
      <c r="L1" s="2" t="s">
        <v>54</v>
      </c>
      <c r="M1" s="3" t="s">
        <v>67</v>
      </c>
      <c r="N1" s="6" t="s">
        <v>68</v>
      </c>
      <c r="O1" s="3" t="s">
        <v>55</v>
      </c>
      <c r="P1" s="6" t="s">
        <v>56</v>
      </c>
      <c r="Q1" s="2" t="s">
        <v>57</v>
      </c>
      <c r="R1" s="2" t="s">
        <v>58</v>
      </c>
      <c r="S1" s="2" t="s">
        <v>59</v>
      </c>
      <c r="T1" s="2" t="s">
        <v>60</v>
      </c>
      <c r="U1" s="2" t="s">
        <v>69</v>
      </c>
      <c r="V1" s="2" t="s">
        <v>61</v>
      </c>
      <c r="W1" s="2" t="s">
        <v>62</v>
      </c>
      <c r="X1" s="2" t="s">
        <v>63</v>
      </c>
      <c r="Y1" s="2" t="s">
        <v>70</v>
      </c>
    </row>
    <row r="2" spans="1:25" ht="51.75" thickBot="1" x14ac:dyDescent="0.3">
      <c r="A2" s="29" t="s">
        <v>138</v>
      </c>
      <c r="B2" s="10" t="s">
        <v>72</v>
      </c>
      <c r="C2" s="10" t="s">
        <v>74</v>
      </c>
      <c r="D2" s="11" t="s">
        <v>4</v>
      </c>
      <c r="E2" s="10" t="s">
        <v>78</v>
      </c>
      <c r="F2" s="10" t="s">
        <v>79</v>
      </c>
      <c r="G2" s="11" t="s">
        <v>2</v>
      </c>
      <c r="H2" s="11" t="s">
        <v>82</v>
      </c>
      <c r="I2" s="5" t="s">
        <v>81</v>
      </c>
      <c r="J2" s="10" t="s">
        <v>80</v>
      </c>
      <c r="K2" s="11" t="s">
        <v>3</v>
      </c>
      <c r="L2" s="10">
        <v>30</v>
      </c>
      <c r="M2" s="10" t="s">
        <v>1</v>
      </c>
      <c r="N2" s="12">
        <v>43853</v>
      </c>
      <c r="O2" s="13">
        <v>20202050064271</v>
      </c>
      <c r="P2" s="12">
        <v>43854</v>
      </c>
      <c r="Q2" s="10">
        <v>1</v>
      </c>
      <c r="R2" s="10">
        <v>1</v>
      </c>
      <c r="S2" s="10" t="s">
        <v>85</v>
      </c>
      <c r="T2" s="10" t="s">
        <v>73</v>
      </c>
      <c r="U2" s="14">
        <v>43903</v>
      </c>
      <c r="V2" s="10" t="s">
        <v>86</v>
      </c>
      <c r="W2" s="10" t="s">
        <v>87</v>
      </c>
      <c r="X2" s="10" t="s">
        <v>88</v>
      </c>
      <c r="Y2" s="9" t="s">
        <v>104</v>
      </c>
    </row>
    <row r="3" spans="1:25" ht="60.75" customHeight="1" thickBot="1" x14ac:dyDescent="0.3">
      <c r="A3" s="29" t="s">
        <v>138</v>
      </c>
      <c r="B3" s="10" t="s">
        <v>72</v>
      </c>
      <c r="C3" s="10" t="s">
        <v>74</v>
      </c>
      <c r="D3" s="11" t="s">
        <v>4</v>
      </c>
      <c r="E3" s="10" t="s">
        <v>78</v>
      </c>
      <c r="F3" s="10" t="s">
        <v>79</v>
      </c>
      <c r="G3" s="11" t="s">
        <v>6</v>
      </c>
      <c r="H3" s="11" t="s">
        <v>82</v>
      </c>
      <c r="I3" s="5" t="s">
        <v>81</v>
      </c>
      <c r="J3" s="10" t="s">
        <v>80</v>
      </c>
      <c r="K3" s="11" t="s">
        <v>3</v>
      </c>
      <c r="L3" s="10">
        <v>30</v>
      </c>
      <c r="M3" s="10" t="s">
        <v>5</v>
      </c>
      <c r="N3" s="12">
        <v>43853</v>
      </c>
      <c r="O3" s="13">
        <v>20202050064271</v>
      </c>
      <c r="P3" s="12">
        <v>43854</v>
      </c>
      <c r="Q3" s="10">
        <v>1</v>
      </c>
      <c r="R3" s="10">
        <v>1</v>
      </c>
      <c r="S3" s="10" t="s">
        <v>85</v>
      </c>
      <c r="T3" s="10" t="s">
        <v>89</v>
      </c>
      <c r="U3" s="14">
        <v>43903</v>
      </c>
      <c r="V3" s="10" t="s">
        <v>86</v>
      </c>
      <c r="W3" s="10" t="s">
        <v>87</v>
      </c>
      <c r="X3" s="10" t="s">
        <v>88</v>
      </c>
      <c r="Y3" s="9" t="s">
        <v>97</v>
      </c>
    </row>
    <row r="4" spans="1:25" ht="51.75" thickBot="1" x14ac:dyDescent="0.3">
      <c r="A4" s="29" t="s">
        <v>138</v>
      </c>
      <c r="B4" s="10" t="s">
        <v>72</v>
      </c>
      <c r="C4" s="10" t="s">
        <v>75</v>
      </c>
      <c r="D4" s="11" t="s">
        <v>10</v>
      </c>
      <c r="E4" s="10" t="s">
        <v>78</v>
      </c>
      <c r="F4" s="10" t="s">
        <v>91</v>
      </c>
      <c r="G4" s="11" t="s">
        <v>8</v>
      </c>
      <c r="H4" s="11" t="s">
        <v>82</v>
      </c>
      <c r="I4" s="5" t="s">
        <v>81</v>
      </c>
      <c r="J4" s="10" t="s">
        <v>80</v>
      </c>
      <c r="K4" s="11" t="s">
        <v>84</v>
      </c>
      <c r="L4" s="10">
        <v>10</v>
      </c>
      <c r="M4" s="10" t="s">
        <v>7</v>
      </c>
      <c r="N4" s="12">
        <v>43854</v>
      </c>
      <c r="O4" s="13">
        <v>20202050064301</v>
      </c>
      <c r="P4" s="12">
        <v>43857</v>
      </c>
      <c r="Q4" s="10">
        <v>1</v>
      </c>
      <c r="R4" s="10">
        <v>1</v>
      </c>
      <c r="S4" s="10" t="s">
        <v>85</v>
      </c>
      <c r="T4" s="10" t="s">
        <v>90</v>
      </c>
      <c r="U4" s="14">
        <v>43903</v>
      </c>
      <c r="V4" s="10" t="s">
        <v>86</v>
      </c>
      <c r="W4" s="10" t="s">
        <v>87</v>
      </c>
      <c r="X4" s="10" t="s">
        <v>88</v>
      </c>
      <c r="Y4" s="9" t="s">
        <v>104</v>
      </c>
    </row>
    <row r="5" spans="1:25" s="15" customFormat="1" ht="51.75" thickBot="1" x14ac:dyDescent="0.3">
      <c r="A5" s="29" t="s">
        <v>138</v>
      </c>
      <c r="B5" s="10" t="s">
        <v>72</v>
      </c>
      <c r="C5" s="10" t="s">
        <v>76</v>
      </c>
      <c r="D5" s="11" t="s">
        <v>13</v>
      </c>
      <c r="E5" s="10" t="s">
        <v>93</v>
      </c>
      <c r="F5" s="10" t="s">
        <v>94</v>
      </c>
      <c r="G5" s="11" t="s">
        <v>12</v>
      </c>
      <c r="H5" s="11" t="s">
        <v>82</v>
      </c>
      <c r="I5" s="5" t="s">
        <v>81</v>
      </c>
      <c r="J5" s="10" t="s">
        <v>80</v>
      </c>
      <c r="K5" s="11" t="s">
        <v>71</v>
      </c>
      <c r="L5" s="10">
        <v>15</v>
      </c>
      <c r="M5" s="10" t="s">
        <v>11</v>
      </c>
      <c r="N5" s="12">
        <v>43854</v>
      </c>
      <c r="O5" s="13">
        <v>20202050064311</v>
      </c>
      <c r="P5" s="12">
        <v>43857</v>
      </c>
      <c r="Q5" s="10">
        <v>1</v>
      </c>
      <c r="R5" s="10">
        <v>1</v>
      </c>
      <c r="S5" s="10" t="s">
        <v>85</v>
      </c>
      <c r="T5" s="10" t="s">
        <v>92</v>
      </c>
      <c r="U5" s="14">
        <v>43903</v>
      </c>
      <c r="V5" s="10" t="s">
        <v>86</v>
      </c>
      <c r="W5" s="10" t="s">
        <v>87</v>
      </c>
      <c r="X5" s="10" t="s">
        <v>88</v>
      </c>
      <c r="Y5" s="9" t="s">
        <v>98</v>
      </c>
    </row>
    <row r="6" spans="1:25" s="15" customFormat="1" ht="51.75" thickBot="1" x14ac:dyDescent="0.3">
      <c r="A6" s="29" t="s">
        <v>138</v>
      </c>
      <c r="B6" s="10" t="s">
        <v>72</v>
      </c>
      <c r="C6" s="10" t="s">
        <v>77</v>
      </c>
      <c r="D6" s="11" t="s">
        <v>16</v>
      </c>
      <c r="E6" s="10" t="s">
        <v>93</v>
      </c>
      <c r="F6" s="10" t="s">
        <v>96</v>
      </c>
      <c r="G6" s="11" t="s">
        <v>15</v>
      </c>
      <c r="H6" s="11" t="s">
        <v>82</v>
      </c>
      <c r="I6" s="5" t="s">
        <v>81</v>
      </c>
      <c r="J6" s="10" t="s">
        <v>80</v>
      </c>
      <c r="K6" s="11" t="s">
        <v>71</v>
      </c>
      <c r="L6" s="10">
        <v>15</v>
      </c>
      <c r="M6" s="10" t="s">
        <v>14</v>
      </c>
      <c r="N6" s="12">
        <v>43854</v>
      </c>
      <c r="O6" s="13">
        <v>20202050064321</v>
      </c>
      <c r="P6" s="12">
        <v>43858</v>
      </c>
      <c r="Q6" s="10">
        <v>2</v>
      </c>
      <c r="R6" s="10">
        <v>2</v>
      </c>
      <c r="S6" s="10" t="s">
        <v>85</v>
      </c>
      <c r="T6" s="10" t="s">
        <v>95</v>
      </c>
      <c r="U6" s="14">
        <v>43903</v>
      </c>
      <c r="V6" s="10" t="s">
        <v>86</v>
      </c>
      <c r="W6" s="10" t="s">
        <v>87</v>
      </c>
      <c r="X6" s="10" t="s">
        <v>88</v>
      </c>
      <c r="Y6" s="9" t="s">
        <v>104</v>
      </c>
    </row>
    <row r="7" spans="1:25" s="15" customFormat="1" ht="51.75" thickBot="1" x14ac:dyDescent="0.3">
      <c r="A7" s="29" t="s">
        <v>138</v>
      </c>
      <c r="B7" s="10" t="s">
        <v>72</v>
      </c>
      <c r="C7" s="10" t="s">
        <v>100</v>
      </c>
      <c r="D7" s="11" t="s">
        <v>19</v>
      </c>
      <c r="E7" s="10" t="s">
        <v>93</v>
      </c>
      <c r="F7" s="10" t="s">
        <v>96</v>
      </c>
      <c r="G7" s="11" t="s">
        <v>18</v>
      </c>
      <c r="H7" s="11" t="s">
        <v>82</v>
      </c>
      <c r="I7" s="5" t="s">
        <v>81</v>
      </c>
      <c r="J7" s="10" t="s">
        <v>80</v>
      </c>
      <c r="K7" s="11" t="s">
        <v>71</v>
      </c>
      <c r="L7" s="10">
        <v>15</v>
      </c>
      <c r="M7" s="10" t="s">
        <v>17</v>
      </c>
      <c r="N7" s="12">
        <v>43854</v>
      </c>
      <c r="O7" s="13">
        <v>20202050064341</v>
      </c>
      <c r="P7" s="12">
        <v>43864</v>
      </c>
      <c r="Q7" s="10">
        <v>7</v>
      </c>
      <c r="R7" s="10">
        <v>7</v>
      </c>
      <c r="S7" s="10" t="s">
        <v>85</v>
      </c>
      <c r="T7" s="10" t="s">
        <v>99</v>
      </c>
      <c r="U7" s="14">
        <v>43903</v>
      </c>
      <c r="V7" s="10" t="s">
        <v>86</v>
      </c>
      <c r="W7" s="10" t="s">
        <v>87</v>
      </c>
      <c r="X7" s="10" t="s">
        <v>88</v>
      </c>
      <c r="Y7" s="9" t="s">
        <v>104</v>
      </c>
    </row>
    <row r="8" spans="1:25" s="15" customFormat="1" ht="38.25" x14ac:dyDescent="0.25">
      <c r="A8" s="29" t="s">
        <v>138</v>
      </c>
      <c r="B8" s="10" t="s">
        <v>72</v>
      </c>
      <c r="C8" s="10" t="s">
        <v>102</v>
      </c>
      <c r="D8" s="11" t="s">
        <v>22</v>
      </c>
      <c r="E8" s="10" t="s">
        <v>103</v>
      </c>
      <c r="F8" s="10" t="s">
        <v>79</v>
      </c>
      <c r="G8" s="11" t="s">
        <v>21</v>
      </c>
      <c r="H8" s="11" t="s">
        <v>122</v>
      </c>
      <c r="I8" s="10" t="s">
        <v>80</v>
      </c>
      <c r="J8" s="10" t="s">
        <v>80</v>
      </c>
      <c r="K8" s="11" t="s">
        <v>3</v>
      </c>
      <c r="L8" s="10">
        <v>30</v>
      </c>
      <c r="M8" s="10" t="s">
        <v>20</v>
      </c>
      <c r="N8" s="12">
        <v>43854</v>
      </c>
      <c r="O8" s="13">
        <v>20202000000651</v>
      </c>
      <c r="P8" s="12">
        <v>43865</v>
      </c>
      <c r="Q8" s="10">
        <v>8</v>
      </c>
      <c r="R8" s="10">
        <v>8</v>
      </c>
      <c r="S8" s="10" t="s">
        <v>85</v>
      </c>
      <c r="T8" s="10" t="s">
        <v>101</v>
      </c>
      <c r="U8" s="14">
        <v>43903</v>
      </c>
      <c r="V8" s="10" t="s">
        <v>86</v>
      </c>
      <c r="W8" s="10" t="s">
        <v>87</v>
      </c>
      <c r="X8" s="10" t="s">
        <v>88</v>
      </c>
      <c r="Y8" s="9" t="s">
        <v>104</v>
      </c>
    </row>
    <row r="9" spans="1:25" s="21" customFormat="1" ht="51" x14ac:dyDescent="0.25">
      <c r="A9" s="29" t="s">
        <v>138</v>
      </c>
      <c r="B9" s="16" t="s">
        <v>72</v>
      </c>
      <c r="C9" s="16" t="s">
        <v>111</v>
      </c>
      <c r="D9" s="17" t="s">
        <v>26</v>
      </c>
      <c r="E9" s="16" t="s">
        <v>93</v>
      </c>
      <c r="F9" s="16" t="s">
        <v>112</v>
      </c>
      <c r="G9" s="17" t="s">
        <v>24</v>
      </c>
      <c r="H9" s="17" t="s">
        <v>134</v>
      </c>
      <c r="I9" s="16" t="s">
        <v>106</v>
      </c>
      <c r="J9" s="16" t="s">
        <v>106</v>
      </c>
      <c r="K9" s="17" t="s">
        <v>25</v>
      </c>
      <c r="L9" s="16">
        <v>15</v>
      </c>
      <c r="M9" s="16" t="s">
        <v>23</v>
      </c>
      <c r="N9" s="18">
        <v>43854</v>
      </c>
      <c r="O9" s="19" t="s">
        <v>88</v>
      </c>
      <c r="P9" s="18">
        <v>43878</v>
      </c>
      <c r="Q9" s="16">
        <v>16</v>
      </c>
      <c r="R9" s="16">
        <v>16</v>
      </c>
      <c r="S9" s="16" t="s">
        <v>107</v>
      </c>
      <c r="T9" s="16" t="s">
        <v>105</v>
      </c>
      <c r="U9" s="20">
        <v>43878</v>
      </c>
      <c r="V9" s="16" t="s">
        <v>108</v>
      </c>
      <c r="W9" s="16" t="s">
        <v>88</v>
      </c>
      <c r="X9" s="16" t="s">
        <v>88</v>
      </c>
      <c r="Y9" s="9" t="s">
        <v>109</v>
      </c>
    </row>
    <row r="10" spans="1:25" s="21" customFormat="1" ht="51" x14ac:dyDescent="0.25">
      <c r="A10" s="29" t="s">
        <v>138</v>
      </c>
      <c r="B10" s="16" t="s">
        <v>72</v>
      </c>
      <c r="C10" s="16" t="s">
        <v>113</v>
      </c>
      <c r="D10" s="17" t="s">
        <v>28</v>
      </c>
      <c r="E10" s="16" t="s">
        <v>93</v>
      </c>
      <c r="F10" s="16" t="s">
        <v>79</v>
      </c>
      <c r="G10" s="17" t="s">
        <v>15</v>
      </c>
      <c r="H10" s="17" t="s">
        <v>129</v>
      </c>
      <c r="I10" s="16" t="s">
        <v>114</v>
      </c>
      <c r="J10" s="16" t="s">
        <v>115</v>
      </c>
      <c r="K10" s="17" t="s">
        <v>3</v>
      </c>
      <c r="L10" s="16">
        <v>30</v>
      </c>
      <c r="M10" s="16" t="s">
        <v>27</v>
      </c>
      <c r="N10" s="18">
        <v>43854</v>
      </c>
      <c r="O10" s="19" t="s">
        <v>88</v>
      </c>
      <c r="P10" s="18">
        <v>43906</v>
      </c>
      <c r="Q10" s="16">
        <v>36</v>
      </c>
      <c r="R10" s="16">
        <v>36</v>
      </c>
      <c r="S10" s="16" t="s">
        <v>107</v>
      </c>
      <c r="T10" s="16" t="s">
        <v>110</v>
      </c>
      <c r="U10" s="16" t="s">
        <v>88</v>
      </c>
      <c r="V10" s="16" t="s">
        <v>88</v>
      </c>
      <c r="W10" s="16" t="s">
        <v>88</v>
      </c>
      <c r="X10" s="16" t="s">
        <v>88</v>
      </c>
      <c r="Y10" s="9" t="s">
        <v>116</v>
      </c>
    </row>
    <row r="11" spans="1:25" ht="38.25" x14ac:dyDescent="0.25">
      <c r="A11" s="29" t="s">
        <v>138</v>
      </c>
      <c r="B11" s="10" t="s">
        <v>72</v>
      </c>
      <c r="C11" s="10" t="s">
        <v>100</v>
      </c>
      <c r="D11" s="11" t="s">
        <v>19</v>
      </c>
      <c r="E11" s="10" t="s">
        <v>78</v>
      </c>
      <c r="F11" s="10" t="s">
        <v>91</v>
      </c>
      <c r="G11" s="11" t="s">
        <v>21</v>
      </c>
      <c r="H11" s="11" t="s">
        <v>122</v>
      </c>
      <c r="I11" s="10" t="s">
        <v>80</v>
      </c>
      <c r="J11" s="10" t="s">
        <v>80</v>
      </c>
      <c r="K11" s="11" t="s">
        <v>71</v>
      </c>
      <c r="L11" s="10">
        <v>15</v>
      </c>
      <c r="M11" s="10" t="s">
        <v>29</v>
      </c>
      <c r="N11" s="12">
        <v>43854</v>
      </c>
      <c r="O11" s="13">
        <v>20202000000661</v>
      </c>
      <c r="P11" s="12">
        <v>43865</v>
      </c>
      <c r="Q11" s="10">
        <v>8</v>
      </c>
      <c r="R11" s="10">
        <v>8</v>
      </c>
      <c r="S11" s="10" t="s">
        <v>85</v>
      </c>
      <c r="T11" s="10" t="s">
        <v>117</v>
      </c>
      <c r="U11" s="14">
        <v>43903</v>
      </c>
      <c r="V11" s="10" t="s">
        <v>86</v>
      </c>
      <c r="W11" s="10" t="s">
        <v>87</v>
      </c>
      <c r="X11" s="10" t="s">
        <v>88</v>
      </c>
      <c r="Y11" s="9" t="s">
        <v>104</v>
      </c>
    </row>
    <row r="12" spans="1:25" s="26" customFormat="1" ht="38.25" x14ac:dyDescent="0.25">
      <c r="A12" s="29" t="s">
        <v>138</v>
      </c>
      <c r="B12" s="22" t="s">
        <v>72</v>
      </c>
      <c r="C12" s="22" t="s">
        <v>118</v>
      </c>
      <c r="D12" s="23" t="s">
        <v>32</v>
      </c>
      <c r="E12" s="22" t="s">
        <v>78</v>
      </c>
      <c r="F12" s="22" t="s">
        <v>91</v>
      </c>
      <c r="G12" s="23" t="s">
        <v>31</v>
      </c>
      <c r="H12" s="23" t="s">
        <v>137</v>
      </c>
      <c r="I12" s="22" t="s">
        <v>115</v>
      </c>
      <c r="J12" s="22" t="s">
        <v>115</v>
      </c>
      <c r="K12" s="23" t="s">
        <v>84</v>
      </c>
      <c r="L12" s="22">
        <v>10</v>
      </c>
      <c r="M12" s="22" t="s">
        <v>30</v>
      </c>
      <c r="N12" s="24">
        <v>43854</v>
      </c>
      <c r="O12" s="25" t="s">
        <v>88</v>
      </c>
      <c r="P12" s="24">
        <v>43893</v>
      </c>
      <c r="Q12" s="22">
        <v>27</v>
      </c>
      <c r="R12" s="22">
        <v>27</v>
      </c>
      <c r="S12" s="22" t="s">
        <v>107</v>
      </c>
      <c r="T12" s="22" t="s">
        <v>119</v>
      </c>
      <c r="U12" s="22" t="s">
        <v>88</v>
      </c>
      <c r="V12" s="22" t="s">
        <v>88</v>
      </c>
      <c r="W12" s="22" t="s">
        <v>88</v>
      </c>
      <c r="X12" s="22" t="s">
        <v>88</v>
      </c>
      <c r="Y12" s="9" t="s">
        <v>120</v>
      </c>
    </row>
    <row r="13" spans="1:25" ht="39" thickBot="1" x14ac:dyDescent="0.3">
      <c r="A13" s="29" t="s">
        <v>138</v>
      </c>
      <c r="B13" s="10" t="s">
        <v>72</v>
      </c>
      <c r="C13" s="10" t="s">
        <v>102</v>
      </c>
      <c r="D13" s="11" t="s">
        <v>35</v>
      </c>
      <c r="E13" s="10" t="s">
        <v>78</v>
      </c>
      <c r="F13" s="10" t="s">
        <v>94</v>
      </c>
      <c r="G13" s="11" t="s">
        <v>34</v>
      </c>
      <c r="H13" s="11" t="s">
        <v>122</v>
      </c>
      <c r="I13" s="10" t="s">
        <v>80</v>
      </c>
      <c r="J13" s="10" t="s">
        <v>80</v>
      </c>
      <c r="K13" s="11" t="s">
        <v>84</v>
      </c>
      <c r="L13" s="10">
        <v>10</v>
      </c>
      <c r="M13" s="10" t="s">
        <v>33</v>
      </c>
      <c r="N13" s="12">
        <v>43858</v>
      </c>
      <c r="O13" s="13">
        <v>20202000000701</v>
      </c>
      <c r="P13" s="12">
        <v>43867</v>
      </c>
      <c r="Q13" s="10">
        <v>7</v>
      </c>
      <c r="R13" s="10">
        <v>7</v>
      </c>
      <c r="S13" s="10" t="s">
        <v>85</v>
      </c>
      <c r="T13" s="10" t="s">
        <v>121</v>
      </c>
      <c r="U13" s="14">
        <v>43894</v>
      </c>
      <c r="V13" s="10" t="s">
        <v>86</v>
      </c>
      <c r="W13" s="10" t="s">
        <v>87</v>
      </c>
      <c r="X13" s="10" t="s">
        <v>88</v>
      </c>
      <c r="Y13" s="9" t="s">
        <v>88</v>
      </c>
    </row>
    <row r="14" spans="1:25" s="15" customFormat="1" ht="64.5" thickBot="1" x14ac:dyDescent="0.3">
      <c r="A14" s="29" t="s">
        <v>138</v>
      </c>
      <c r="B14" s="10" t="s">
        <v>72</v>
      </c>
      <c r="C14" s="10" t="s">
        <v>124</v>
      </c>
      <c r="D14" s="11" t="s">
        <v>38</v>
      </c>
      <c r="E14" s="10" t="s">
        <v>93</v>
      </c>
      <c r="F14" s="10" t="s">
        <v>91</v>
      </c>
      <c r="G14" s="11" t="s">
        <v>37</v>
      </c>
      <c r="H14" s="11" t="s">
        <v>82</v>
      </c>
      <c r="I14" s="5" t="s">
        <v>81</v>
      </c>
      <c r="J14" s="10" t="s">
        <v>80</v>
      </c>
      <c r="K14" s="11" t="s">
        <v>71</v>
      </c>
      <c r="L14" s="10">
        <v>15</v>
      </c>
      <c r="M14" s="10" t="s">
        <v>36</v>
      </c>
      <c r="N14" s="12">
        <v>43858</v>
      </c>
      <c r="O14" s="13">
        <v>20202050001473</v>
      </c>
      <c r="P14" s="12">
        <v>43867</v>
      </c>
      <c r="Q14" s="10">
        <v>7</v>
      </c>
      <c r="R14" s="10">
        <v>7</v>
      </c>
      <c r="S14" s="10" t="s">
        <v>85</v>
      </c>
      <c r="T14" s="10" t="s">
        <v>123</v>
      </c>
      <c r="U14" s="14">
        <v>43894</v>
      </c>
      <c r="V14" s="10" t="s">
        <v>86</v>
      </c>
      <c r="W14" s="10" t="s">
        <v>87</v>
      </c>
      <c r="X14" s="10" t="s">
        <v>88</v>
      </c>
      <c r="Y14" s="9" t="s">
        <v>125</v>
      </c>
    </row>
    <row r="15" spans="1:25" ht="51" x14ac:dyDescent="0.25">
      <c r="A15" s="29" t="s">
        <v>138</v>
      </c>
      <c r="B15" s="22" t="s">
        <v>72</v>
      </c>
      <c r="C15" s="22" t="s">
        <v>126</v>
      </c>
      <c r="D15" s="23" t="s">
        <v>41</v>
      </c>
      <c r="E15" s="22" t="s">
        <v>128</v>
      </c>
      <c r="F15" s="22" t="s">
        <v>91</v>
      </c>
      <c r="G15" s="23" t="s">
        <v>40</v>
      </c>
      <c r="H15" s="23" t="s">
        <v>129</v>
      </c>
      <c r="I15" s="22" t="s">
        <v>114</v>
      </c>
      <c r="J15" s="22" t="s">
        <v>115</v>
      </c>
      <c r="K15" s="23" t="s">
        <v>9</v>
      </c>
      <c r="L15" s="22">
        <v>10</v>
      </c>
      <c r="M15" s="22" t="s">
        <v>39</v>
      </c>
      <c r="N15" s="24">
        <v>43861</v>
      </c>
      <c r="O15" s="25"/>
      <c r="P15" s="24"/>
      <c r="Q15" s="22"/>
      <c r="R15" s="22"/>
      <c r="S15" s="22" t="s">
        <v>130</v>
      </c>
      <c r="T15" s="22" t="s">
        <v>127</v>
      </c>
      <c r="U15" s="22"/>
      <c r="V15" s="22"/>
      <c r="W15" s="22"/>
      <c r="X15" s="22"/>
      <c r="Y15" s="9" t="s">
        <v>131</v>
      </c>
    </row>
    <row r="16" spans="1:25" s="27" customFormat="1" ht="42.75" customHeight="1" x14ac:dyDescent="0.25">
      <c r="A16" s="29" t="s">
        <v>138</v>
      </c>
      <c r="B16" s="10" t="s">
        <v>72</v>
      </c>
      <c r="C16" s="10" t="s">
        <v>133</v>
      </c>
      <c r="D16" s="11" t="s">
        <v>43</v>
      </c>
      <c r="E16" s="10" t="s">
        <v>128</v>
      </c>
      <c r="F16" s="10" t="s">
        <v>91</v>
      </c>
      <c r="G16" s="11" t="s">
        <v>21</v>
      </c>
      <c r="H16" s="11" t="s">
        <v>134</v>
      </c>
      <c r="I16" s="10" t="s">
        <v>106</v>
      </c>
      <c r="J16" s="10" t="s">
        <v>106</v>
      </c>
      <c r="K16" s="11" t="s">
        <v>9</v>
      </c>
      <c r="L16" s="10">
        <v>10</v>
      </c>
      <c r="M16" s="10" t="s">
        <v>42</v>
      </c>
      <c r="N16" s="12">
        <v>43861</v>
      </c>
      <c r="O16" s="13">
        <v>20203000000741</v>
      </c>
      <c r="P16" s="12">
        <v>43873</v>
      </c>
      <c r="Q16" s="10">
        <v>8</v>
      </c>
      <c r="R16" s="10">
        <v>8</v>
      </c>
      <c r="S16" s="10" t="s">
        <v>85</v>
      </c>
      <c r="T16" s="10" t="s">
        <v>132</v>
      </c>
      <c r="U16" s="10" t="s">
        <v>88</v>
      </c>
      <c r="V16" s="10" t="s">
        <v>108</v>
      </c>
      <c r="W16" s="10" t="s">
        <v>88</v>
      </c>
      <c r="X16" s="10" t="s">
        <v>88</v>
      </c>
      <c r="Y16" s="9" t="s">
        <v>109</v>
      </c>
    </row>
    <row r="17" spans="1:25" s="15" customFormat="1" ht="51" x14ac:dyDescent="0.25">
      <c r="A17" s="29" t="s">
        <v>138</v>
      </c>
      <c r="B17" s="10" t="s">
        <v>72</v>
      </c>
      <c r="C17" s="10" t="s">
        <v>124</v>
      </c>
      <c r="D17" s="11" t="s">
        <v>46</v>
      </c>
      <c r="E17" s="10" t="s">
        <v>103</v>
      </c>
      <c r="F17" s="10" t="s">
        <v>91</v>
      </c>
      <c r="G17" s="11" t="s">
        <v>45</v>
      </c>
      <c r="H17" s="11" t="s">
        <v>122</v>
      </c>
      <c r="I17" s="10" t="s">
        <v>80</v>
      </c>
      <c r="J17" s="10" t="s">
        <v>80</v>
      </c>
      <c r="K17" s="11" t="s">
        <v>83</v>
      </c>
      <c r="L17" s="10">
        <v>15</v>
      </c>
      <c r="M17" s="10" t="s">
        <v>44</v>
      </c>
      <c r="N17" s="12">
        <v>43861</v>
      </c>
      <c r="O17" s="13">
        <v>20202000000711</v>
      </c>
      <c r="P17" s="12">
        <v>43867</v>
      </c>
      <c r="Q17" s="10">
        <v>4</v>
      </c>
      <c r="R17" s="10">
        <v>4</v>
      </c>
      <c r="S17" s="10" t="s">
        <v>85</v>
      </c>
      <c r="T17" s="10" t="s">
        <v>135</v>
      </c>
      <c r="U17" s="14">
        <v>43894</v>
      </c>
      <c r="V17" s="10" t="s">
        <v>86</v>
      </c>
      <c r="W17" s="10" t="s">
        <v>88</v>
      </c>
      <c r="X17" s="10" t="s">
        <v>88</v>
      </c>
      <c r="Y17" s="9" t="s">
        <v>136</v>
      </c>
    </row>
    <row r="18" spans="1:25" hidden="1" x14ac:dyDescent="0.25"/>
    <row r="19" spans="1:25" hidden="1" x14ac:dyDescent="0.25"/>
    <row r="20" spans="1:25" hidden="1" x14ac:dyDescent="0.25"/>
    <row r="21" spans="1:25" hidden="1" x14ac:dyDescent="0.25"/>
    <row r="22" spans="1:25" hidden="1" x14ac:dyDescent="0.25"/>
    <row r="23" spans="1:25" hidden="1" x14ac:dyDescent="0.25"/>
    <row r="24" spans="1:25" hidden="1" x14ac:dyDescent="0.25"/>
    <row r="25" spans="1:25" hidden="1" x14ac:dyDescent="0.25"/>
    <row r="26" spans="1:25" hidden="1" x14ac:dyDescent="0.25"/>
    <row r="27" spans="1:25" hidden="1" x14ac:dyDescent="0.25"/>
    <row r="28" spans="1:25" hidden="1" x14ac:dyDescent="0.25"/>
    <row r="29" spans="1:25" hidden="1" x14ac:dyDescent="0.25"/>
    <row r="30" spans="1:25" hidden="1" x14ac:dyDescent="0.25"/>
    <row r="31" spans="1:25" hidden="1" x14ac:dyDescent="0.25"/>
    <row r="32" spans="1:25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</sheetData>
  <autoFilter ref="A1:Y1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2"/>
  <sheetViews>
    <sheetView tabSelected="1" topLeftCell="A66" zoomScale="70" zoomScaleNormal="70" workbookViewId="0">
      <selection activeCell="B81" sqref="B81"/>
    </sheetView>
  </sheetViews>
  <sheetFormatPr baseColWidth="10" defaultRowHeight="15" x14ac:dyDescent="0.25"/>
  <cols>
    <col min="1" max="1" width="41.28515625" customWidth="1"/>
    <col min="2" max="2" width="43.140625" customWidth="1"/>
    <col min="3" max="3" width="11.42578125" style="36"/>
  </cols>
  <sheetData>
    <row r="1" spans="1:3" x14ac:dyDescent="0.25">
      <c r="A1" s="31" t="s">
        <v>139</v>
      </c>
      <c r="B1" s="1" t="s">
        <v>141</v>
      </c>
      <c r="C1" s="35" t="s">
        <v>154</v>
      </c>
    </row>
    <row r="2" spans="1:3" x14ac:dyDescent="0.25">
      <c r="A2" s="1" t="s">
        <v>115</v>
      </c>
      <c r="B2" s="32">
        <v>3</v>
      </c>
      <c r="C2" s="37">
        <f>3/16</f>
        <v>0.1875</v>
      </c>
    </row>
    <row r="3" spans="1:3" ht="30" x14ac:dyDescent="0.25">
      <c r="A3" s="1" t="s">
        <v>106</v>
      </c>
      <c r="B3" s="32">
        <v>2</v>
      </c>
      <c r="C3" s="37">
        <f>2/16</f>
        <v>0.125</v>
      </c>
    </row>
    <row r="4" spans="1:3" ht="30" x14ac:dyDescent="0.25">
      <c r="A4" s="1" t="s">
        <v>80</v>
      </c>
      <c r="B4" s="32">
        <v>11</v>
      </c>
      <c r="C4" s="37">
        <f>11/16</f>
        <v>0.6875</v>
      </c>
    </row>
    <row r="5" spans="1:3" x14ac:dyDescent="0.25">
      <c r="A5" s="1" t="s">
        <v>140</v>
      </c>
      <c r="B5" s="32">
        <v>16</v>
      </c>
      <c r="C5" s="35">
        <f>SUM(C2:C4)</f>
        <v>1</v>
      </c>
    </row>
    <row r="13" spans="1:3" x14ac:dyDescent="0.25">
      <c r="A13" s="31" t="s">
        <v>139</v>
      </c>
      <c r="B13" s="1" t="s">
        <v>142</v>
      </c>
      <c r="C13" s="35" t="s">
        <v>154</v>
      </c>
    </row>
    <row r="14" spans="1:3" x14ac:dyDescent="0.25">
      <c r="A14" s="1" t="s">
        <v>85</v>
      </c>
      <c r="B14" s="32">
        <v>12</v>
      </c>
      <c r="C14" s="37">
        <f>12/16</f>
        <v>0.75</v>
      </c>
    </row>
    <row r="15" spans="1:3" x14ac:dyDescent="0.25">
      <c r="A15" s="1" t="s">
        <v>107</v>
      </c>
      <c r="B15" s="32">
        <v>3</v>
      </c>
      <c r="C15" s="37">
        <f>3/16</f>
        <v>0.1875</v>
      </c>
    </row>
    <row r="16" spans="1:3" x14ac:dyDescent="0.25">
      <c r="A16" s="1" t="s">
        <v>130</v>
      </c>
      <c r="B16" s="32">
        <v>1</v>
      </c>
      <c r="C16" s="37">
        <f>1/16</f>
        <v>6.25E-2</v>
      </c>
    </row>
    <row r="17" spans="1:3" x14ac:dyDescent="0.25">
      <c r="A17" s="1" t="s">
        <v>140</v>
      </c>
      <c r="B17" s="32">
        <v>16</v>
      </c>
      <c r="C17" s="35">
        <f>SUM(C14:C16)</f>
        <v>1</v>
      </c>
    </row>
    <row r="26" spans="1:3" x14ac:dyDescent="0.25">
      <c r="A26" s="33" t="s">
        <v>149</v>
      </c>
      <c r="B26" s="33" t="s">
        <v>150</v>
      </c>
    </row>
    <row r="27" spans="1:3" x14ac:dyDescent="0.25">
      <c r="A27" s="1" t="s">
        <v>151</v>
      </c>
      <c r="B27" s="1">
        <v>141</v>
      </c>
    </row>
    <row r="28" spans="1:3" x14ac:dyDescent="0.25">
      <c r="A28" s="1" t="s">
        <v>152</v>
      </c>
      <c r="B28" s="1">
        <v>109</v>
      </c>
    </row>
    <row r="29" spans="1:3" x14ac:dyDescent="0.25">
      <c r="A29" s="1" t="s">
        <v>153</v>
      </c>
      <c r="B29" s="1">
        <v>16</v>
      </c>
    </row>
    <row r="39" spans="1:3" x14ac:dyDescent="0.25">
      <c r="A39" s="31" t="s">
        <v>139</v>
      </c>
      <c r="B39" s="1" t="s">
        <v>143</v>
      </c>
      <c r="C39" s="35" t="s">
        <v>154</v>
      </c>
    </row>
    <row r="40" spans="1:3" x14ac:dyDescent="0.25">
      <c r="A40" s="38" t="s">
        <v>3</v>
      </c>
      <c r="B40" s="32">
        <v>4</v>
      </c>
      <c r="C40" s="37">
        <f>4/16</f>
        <v>0.25</v>
      </c>
    </row>
    <row r="41" spans="1:3" x14ac:dyDescent="0.25">
      <c r="A41" s="38" t="s">
        <v>9</v>
      </c>
      <c r="B41" s="32">
        <v>2</v>
      </c>
      <c r="C41" s="37">
        <f>2/16</f>
        <v>0.125</v>
      </c>
    </row>
    <row r="42" spans="1:3" x14ac:dyDescent="0.25">
      <c r="A42" s="38" t="s">
        <v>71</v>
      </c>
      <c r="B42" s="32">
        <v>5</v>
      </c>
      <c r="C42" s="37">
        <f>5/16</f>
        <v>0.3125</v>
      </c>
    </row>
    <row r="43" spans="1:3" x14ac:dyDescent="0.25">
      <c r="A43" s="1" t="s">
        <v>83</v>
      </c>
      <c r="B43" s="32">
        <v>1</v>
      </c>
      <c r="C43" s="37">
        <f>1/16</f>
        <v>6.25E-2</v>
      </c>
    </row>
    <row r="44" spans="1:3" x14ac:dyDescent="0.25">
      <c r="A44" s="38" t="s">
        <v>84</v>
      </c>
      <c r="B44" s="32">
        <v>3</v>
      </c>
      <c r="C44" s="37">
        <f>3/16</f>
        <v>0.1875</v>
      </c>
    </row>
    <row r="45" spans="1:3" x14ac:dyDescent="0.25">
      <c r="A45" s="1" t="s">
        <v>25</v>
      </c>
      <c r="B45" s="32">
        <v>1</v>
      </c>
      <c r="C45" s="37">
        <f>1/16</f>
        <v>6.25E-2</v>
      </c>
    </row>
    <row r="46" spans="1:3" x14ac:dyDescent="0.25">
      <c r="A46" s="1" t="s">
        <v>140</v>
      </c>
      <c r="B46" s="32">
        <v>16</v>
      </c>
      <c r="C46" s="35">
        <f>SUM(C40:C45)</f>
        <v>1</v>
      </c>
    </row>
    <row r="62" spans="1:3" x14ac:dyDescent="0.25">
      <c r="A62" s="31" t="s">
        <v>139</v>
      </c>
      <c r="B62" s="1" t="s">
        <v>144</v>
      </c>
      <c r="C62" s="35" t="s">
        <v>154</v>
      </c>
    </row>
    <row r="63" spans="1:3" x14ac:dyDescent="0.25">
      <c r="A63" s="1" t="s">
        <v>138</v>
      </c>
      <c r="B63" s="32">
        <v>16</v>
      </c>
      <c r="C63" s="35">
        <f>16/16</f>
        <v>1</v>
      </c>
    </row>
    <row r="64" spans="1:3" x14ac:dyDescent="0.25">
      <c r="A64" s="1" t="s">
        <v>140</v>
      </c>
      <c r="B64" s="32">
        <v>16</v>
      </c>
      <c r="C64" s="35">
        <f>SUM(C63)</f>
        <v>1</v>
      </c>
    </row>
    <row r="77" spans="1:3" x14ac:dyDescent="0.25">
      <c r="A77" s="31" t="s">
        <v>139</v>
      </c>
      <c r="B77" s="1" t="s">
        <v>145</v>
      </c>
      <c r="C77" s="35" t="s">
        <v>154</v>
      </c>
    </row>
    <row r="78" spans="1:3" x14ac:dyDescent="0.25">
      <c r="A78" s="1" t="s">
        <v>93</v>
      </c>
      <c r="B78" s="32">
        <v>6</v>
      </c>
      <c r="C78" s="37">
        <f>6/16</f>
        <v>0.375</v>
      </c>
    </row>
    <row r="79" spans="1:3" x14ac:dyDescent="0.25">
      <c r="A79" s="1" t="s">
        <v>78</v>
      </c>
      <c r="B79" s="32">
        <v>6</v>
      </c>
      <c r="C79" s="37">
        <f>6/16</f>
        <v>0.375</v>
      </c>
    </row>
    <row r="80" spans="1:3" x14ac:dyDescent="0.25">
      <c r="A80" s="1" t="s">
        <v>128</v>
      </c>
      <c r="B80" s="32">
        <v>2</v>
      </c>
      <c r="C80" s="37">
        <f>2/16</f>
        <v>0.125</v>
      </c>
    </row>
    <row r="81" spans="1:3" x14ac:dyDescent="0.25">
      <c r="A81" s="1" t="s">
        <v>103</v>
      </c>
      <c r="B81" s="32">
        <v>2</v>
      </c>
      <c r="C81" s="37">
        <f>2/16</f>
        <v>0.125</v>
      </c>
    </row>
    <row r="82" spans="1:3" x14ac:dyDescent="0.25">
      <c r="A82" s="1" t="s">
        <v>140</v>
      </c>
      <c r="B82" s="32">
        <v>16</v>
      </c>
      <c r="C82" s="35">
        <f>SUM(C78:C81)</f>
        <v>1</v>
      </c>
    </row>
    <row r="92" spans="1:3" x14ac:dyDescent="0.25">
      <c r="A92" s="31" t="s">
        <v>139</v>
      </c>
      <c r="B92" s="1" t="s">
        <v>146</v>
      </c>
      <c r="C92" s="35" t="s">
        <v>154</v>
      </c>
    </row>
    <row r="93" spans="1:3" x14ac:dyDescent="0.25">
      <c r="A93" s="1" t="s">
        <v>75</v>
      </c>
      <c r="B93" s="32">
        <v>1</v>
      </c>
      <c r="C93" s="37">
        <f>1/16</f>
        <v>6.25E-2</v>
      </c>
    </row>
    <row r="94" spans="1:3" x14ac:dyDescent="0.25">
      <c r="A94" s="1" t="s">
        <v>102</v>
      </c>
      <c r="B94" s="32">
        <v>2</v>
      </c>
      <c r="C94" s="37">
        <f>2/16</f>
        <v>0.125</v>
      </c>
    </row>
    <row r="95" spans="1:3" x14ac:dyDescent="0.25">
      <c r="A95" s="1" t="s">
        <v>133</v>
      </c>
      <c r="B95" s="32">
        <v>1</v>
      </c>
      <c r="C95" s="37">
        <f t="shared" ref="C95:C103" si="0">1/16</f>
        <v>6.25E-2</v>
      </c>
    </row>
    <row r="96" spans="1:3" x14ac:dyDescent="0.25">
      <c r="A96" s="1" t="s">
        <v>124</v>
      </c>
      <c r="B96" s="32">
        <v>2</v>
      </c>
      <c r="C96" s="37">
        <f>2/16</f>
        <v>0.125</v>
      </c>
    </row>
    <row r="97" spans="1:3" x14ac:dyDescent="0.25">
      <c r="A97" s="1" t="s">
        <v>111</v>
      </c>
      <c r="B97" s="32">
        <v>1</v>
      </c>
      <c r="C97" s="37">
        <f t="shared" si="0"/>
        <v>6.25E-2</v>
      </c>
    </row>
    <row r="98" spans="1:3" x14ac:dyDescent="0.25">
      <c r="A98" s="1" t="s">
        <v>126</v>
      </c>
      <c r="B98" s="32">
        <v>1</v>
      </c>
      <c r="C98" s="37">
        <f t="shared" si="0"/>
        <v>6.25E-2</v>
      </c>
    </row>
    <row r="99" spans="1:3" x14ac:dyDescent="0.25">
      <c r="A99" s="1" t="s">
        <v>74</v>
      </c>
      <c r="B99" s="32">
        <v>2</v>
      </c>
      <c r="C99" s="37">
        <f>2/16</f>
        <v>0.125</v>
      </c>
    </row>
    <row r="100" spans="1:3" x14ac:dyDescent="0.25">
      <c r="A100" s="1" t="s">
        <v>118</v>
      </c>
      <c r="B100" s="32">
        <v>1</v>
      </c>
      <c r="C100" s="37">
        <f t="shared" si="0"/>
        <v>6.25E-2</v>
      </c>
    </row>
    <row r="101" spans="1:3" x14ac:dyDescent="0.25">
      <c r="A101" s="1" t="s">
        <v>77</v>
      </c>
      <c r="B101" s="32">
        <v>1</v>
      </c>
      <c r="C101" s="37">
        <f t="shared" si="0"/>
        <v>6.25E-2</v>
      </c>
    </row>
    <row r="102" spans="1:3" x14ac:dyDescent="0.25">
      <c r="A102" s="1" t="s">
        <v>76</v>
      </c>
      <c r="B102" s="32">
        <v>1</v>
      </c>
      <c r="C102" s="37">
        <f t="shared" si="0"/>
        <v>6.25E-2</v>
      </c>
    </row>
    <row r="103" spans="1:3" x14ac:dyDescent="0.25">
      <c r="A103" s="1" t="s">
        <v>113</v>
      </c>
      <c r="B103" s="32">
        <v>1</v>
      </c>
      <c r="C103" s="37">
        <f t="shared" si="0"/>
        <v>6.25E-2</v>
      </c>
    </row>
    <row r="104" spans="1:3" x14ac:dyDescent="0.25">
      <c r="A104" s="1" t="s">
        <v>100</v>
      </c>
      <c r="B104" s="32">
        <v>2</v>
      </c>
      <c r="C104" s="37">
        <f>2/16</f>
        <v>0.125</v>
      </c>
    </row>
    <row r="105" spans="1:3" x14ac:dyDescent="0.25">
      <c r="A105" s="1" t="s">
        <v>140</v>
      </c>
      <c r="B105" s="32">
        <v>16</v>
      </c>
      <c r="C105" s="35">
        <f>SUM(C93:C104)</f>
        <v>1</v>
      </c>
    </row>
    <row r="118" spans="1:3" x14ac:dyDescent="0.25">
      <c r="A118" s="31" t="s">
        <v>139</v>
      </c>
      <c r="B118" s="1" t="s">
        <v>147</v>
      </c>
      <c r="C118" s="35" t="s">
        <v>154</v>
      </c>
    </row>
    <row r="119" spans="1:3" x14ac:dyDescent="0.25">
      <c r="A119" s="1" t="s">
        <v>96</v>
      </c>
      <c r="B119" s="32">
        <v>2</v>
      </c>
      <c r="C119" s="37">
        <f>2/16</f>
        <v>0.125</v>
      </c>
    </row>
    <row r="120" spans="1:3" x14ac:dyDescent="0.25">
      <c r="A120" s="1" t="s">
        <v>79</v>
      </c>
      <c r="B120" s="32">
        <v>4</v>
      </c>
      <c r="C120" s="37">
        <f>4/16</f>
        <v>0.25</v>
      </c>
    </row>
    <row r="121" spans="1:3" x14ac:dyDescent="0.25">
      <c r="A121" s="1" t="s">
        <v>112</v>
      </c>
      <c r="B121" s="32">
        <v>1</v>
      </c>
      <c r="C121" s="37">
        <f>1/16</f>
        <v>6.25E-2</v>
      </c>
    </row>
    <row r="122" spans="1:3" x14ac:dyDescent="0.25">
      <c r="A122" s="1" t="s">
        <v>94</v>
      </c>
      <c r="B122" s="32">
        <v>2</v>
      </c>
      <c r="C122" s="37">
        <f>2/16</f>
        <v>0.125</v>
      </c>
    </row>
    <row r="123" spans="1:3" x14ac:dyDescent="0.25">
      <c r="A123" s="1" t="s">
        <v>91</v>
      </c>
      <c r="B123" s="32">
        <v>7</v>
      </c>
      <c r="C123" s="37">
        <f>7/16</f>
        <v>0.4375</v>
      </c>
    </row>
    <row r="124" spans="1:3" x14ac:dyDescent="0.25">
      <c r="A124" s="1" t="s">
        <v>140</v>
      </c>
      <c r="B124" s="32">
        <v>16</v>
      </c>
      <c r="C124" s="35">
        <f>SUM(C119:C123)</f>
        <v>1</v>
      </c>
    </row>
    <row r="135" spans="1:2" x14ac:dyDescent="0.25">
      <c r="A135" s="31" t="s">
        <v>139</v>
      </c>
      <c r="B135" s="1" t="s">
        <v>148</v>
      </c>
    </row>
    <row r="136" spans="1:2" x14ac:dyDescent="0.25">
      <c r="A136" s="1" t="s">
        <v>3</v>
      </c>
      <c r="B136" s="34">
        <v>11.5</v>
      </c>
    </row>
    <row r="137" spans="1:2" x14ac:dyDescent="0.25">
      <c r="A137" s="1" t="s">
        <v>9</v>
      </c>
      <c r="B137" s="34">
        <v>8</v>
      </c>
    </row>
    <row r="138" spans="1:2" x14ac:dyDescent="0.25">
      <c r="A138" s="1" t="s">
        <v>71</v>
      </c>
      <c r="B138" s="34">
        <v>5</v>
      </c>
    </row>
    <row r="139" spans="1:2" x14ac:dyDescent="0.25">
      <c r="A139" s="1" t="s">
        <v>83</v>
      </c>
      <c r="B139" s="34">
        <v>4</v>
      </c>
    </row>
    <row r="140" spans="1:2" x14ac:dyDescent="0.25">
      <c r="A140" s="1" t="s">
        <v>84</v>
      </c>
      <c r="B140" s="34">
        <v>11.666666666666666</v>
      </c>
    </row>
    <row r="141" spans="1:2" x14ac:dyDescent="0.25">
      <c r="A141" s="1" t="s">
        <v>25</v>
      </c>
      <c r="B141" s="34">
        <v>16</v>
      </c>
    </row>
    <row r="142" spans="1:2" x14ac:dyDescent="0.25">
      <c r="A142" s="1" t="s">
        <v>140</v>
      </c>
      <c r="B142" s="34">
        <v>8.9333333333333336</v>
      </c>
    </row>
  </sheetData>
  <autoFilter ref="A26:B26"/>
  <pageMargins left="0.7" right="0.7" top="0.75" bottom="0.75" header="0.3" footer="0.3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PQRSD ENERO</vt:lpstr>
      <vt:lpstr>Dinamicas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radicacion</dc:creator>
  <cp:lastModifiedBy>MACA</cp:lastModifiedBy>
  <dcterms:created xsi:type="dcterms:W3CDTF">2020-05-20T14:45:31Z</dcterms:created>
  <dcterms:modified xsi:type="dcterms:W3CDTF">2020-05-21T16:47:06Z</dcterms:modified>
</cp:coreProperties>
</file>