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encionciudadano.DNBC\Desktop\"/>
    </mc:Choice>
  </mc:AlternateContent>
  <bookViews>
    <workbookView xWindow="0" yWindow="0" windowWidth="24000" windowHeight="9345" activeTab="1"/>
  </bookViews>
  <sheets>
    <sheet name="PQRSD febrero 2020" sheetId="2" r:id="rId1"/>
    <sheet name="Dinamicas" sheetId="3" r:id="rId2"/>
  </sheets>
  <definedNames>
    <definedName name="_xlnm._FilterDatabase" localSheetId="1" hidden="1">Dinamicas!$A$32:$B$32</definedName>
    <definedName name="_xlnm._FilterDatabase" localSheetId="0" hidden="1">'PQRSD febrero 2020'!$A$1:$Y$40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" i="3" l="1"/>
  <c r="C136" i="3"/>
  <c r="C135" i="3"/>
  <c r="C134" i="3"/>
  <c r="C133" i="3"/>
  <c r="C132" i="3"/>
  <c r="C131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88" i="3"/>
  <c r="C87" i="3"/>
  <c r="C86" i="3"/>
  <c r="C85" i="3"/>
  <c r="C84" i="3"/>
  <c r="C70" i="3"/>
  <c r="C69" i="3"/>
  <c r="C68" i="3"/>
  <c r="C67" i="3"/>
  <c r="C52" i="3"/>
  <c r="C51" i="3"/>
  <c r="C50" i="3"/>
  <c r="C49" i="3"/>
  <c r="C48" i="3"/>
  <c r="C47" i="3"/>
  <c r="C46" i="3"/>
  <c r="C18" i="3"/>
  <c r="C17" i="3"/>
  <c r="C16" i="3"/>
  <c r="C15" i="3"/>
  <c r="C5" i="3"/>
  <c r="C4" i="3"/>
  <c r="C3" i="3"/>
  <c r="C2" i="3"/>
</calcChain>
</file>

<file path=xl/sharedStrings.xml><?xml version="1.0" encoding="utf-8"?>
<sst xmlns="http://schemas.openxmlformats.org/spreadsheetml/2006/main" count="767" uniqueCount="256">
  <si>
    <t>Asunto</t>
  </si>
  <si>
    <t>SM REMISION DE EXPEDIENTE </t>
  </si>
  <si>
    <t>CUERPO DE BOMBEROS VOLUNTARIOS DE PAIPA - BOYACA  </t>
  </si>
  <si>
    <t>SOLICITUD </t>
  </si>
  <si>
    <t>20203320000842  </t>
  </si>
  <si>
    <t>RD DERECHO DE PETICION </t>
  </si>
  <si>
    <t>CUERPO DE BOMBEROS VOLUNTARIOS DE LA CALERA  </t>
  </si>
  <si>
    <t>20203320000872  </t>
  </si>
  <si>
    <t>SM FORTALECIMIENTO </t>
  </si>
  <si>
    <t>ALCALDIA DE PORE - CASANARE  </t>
  </si>
  <si>
    <t>LUIS.VALENCIA </t>
  </si>
  <si>
    <t>20203320000882  </t>
  </si>
  <si>
    <t>CUERPO DE BOMBEROS VOLUNTARIOS DEL SOCORRO  </t>
  </si>
  <si>
    <t>SM PROYECTO </t>
  </si>
  <si>
    <t>20203320000912  </t>
  </si>
  <si>
    <t>SM QUEJA  </t>
  </si>
  <si>
    <t>ALCALDÍA DE AGUA DE DIOS - CUNDINAMARCA  </t>
  </si>
  <si>
    <t>20203320000932  </t>
  </si>
  <si>
    <t>SM VISITA CONTROL DE CUMPLIMIENTO NORMATIVO </t>
  </si>
  <si>
    <t>SECRETARIA DISTRITAL DE AMBIENTE  </t>
  </si>
  <si>
    <t>20203320001002  </t>
  </si>
  <si>
    <t>GOBERNACIÓN ARAUCA  </t>
  </si>
  <si>
    <t>RD PROYECTO </t>
  </si>
  <si>
    <t>20203320001042  </t>
  </si>
  <si>
    <t>20203320001142  </t>
  </si>
  <si>
    <t>SM PETICIÓN VEHÍCULO </t>
  </si>
  <si>
    <t>CUERPO DE BOMBEROS VOLUNTARIOS DE HONDA  </t>
  </si>
  <si>
    <t>ANDREA.CASTAñEDA </t>
  </si>
  <si>
    <t>20203320001172  </t>
  </si>
  <si>
    <t>CUERPO DE BOMBEROS VOLUNTARIOS DE ZARZAL  </t>
  </si>
  <si>
    <t>20203320001192  </t>
  </si>
  <si>
    <t>ERIKA.AGUIRRE </t>
  </si>
  <si>
    <t>20203320001202  </t>
  </si>
  <si>
    <t>SM. COPIA QUEJA POR NO ATENCIÓN DE INCENDIO </t>
  </si>
  <si>
    <t>ALCALDIA MUNICIPAL DE EL PLAYON - SANTANDER  </t>
  </si>
  <si>
    <t>20203320001232  </t>
  </si>
  <si>
    <t>RD DERECHO DE PETICIÓN </t>
  </si>
  <si>
    <t>CUERPO DE BOMBEROS VOLUNTARIOS DE CLEMENCIA BOLIVAR  </t>
  </si>
  <si>
    <t>20203320001282  </t>
  </si>
  <si>
    <t>SM SOLICITUD DE CERTIFICACION </t>
  </si>
  <si>
    <t>RED COLOMBIANA DE INSTITUCIONES DE EDUCACIÓN SUPERIOR EDURED  </t>
  </si>
  <si>
    <t>20203320001312  </t>
  </si>
  <si>
    <t>SM SEGUIMIENTO </t>
  </si>
  <si>
    <t>CUERPO DE BOMBEROS VOLUNTARIOS DE SIBATE  </t>
  </si>
  <si>
    <t>20203320001342  </t>
  </si>
  <si>
    <t>SM ASESORIA JURIDICA PARA AVALAR GRADO </t>
  </si>
  <si>
    <t>HEINER JONED GUZMAN RIVERA </t>
  </si>
  <si>
    <t>CARLOS.LOPEZ </t>
  </si>
  <si>
    <t>20203320001402  </t>
  </si>
  <si>
    <t>SM TRASLADO SOLICITUD DEL MINISTERIO DE EDUCACIÓN </t>
  </si>
  <si>
    <t>ROBINSON REINA  </t>
  </si>
  <si>
    <t>20203320001412  </t>
  </si>
  <si>
    <t>SM DERECHO DE PETICION CONCEPTO SOBRE AUTORIZACIÓN DE CBV PITALITO PARA CERTIFICAR AUXILIARES DE ENFERMERIA  </t>
  </si>
  <si>
    <t>20203320001432  </t>
  </si>
  <si>
    <t>SM SOLICITUD VISITA DE VERIFICACIÓN DE CONDICIONES DE SEGURIDAD </t>
  </si>
  <si>
    <t>CRISTHIAN ZAMBRANO BARRETO </t>
  </si>
  <si>
    <t>20203320001462  </t>
  </si>
  <si>
    <t>SM TRASLADO DERECHO DE PETICIÓN CARLOS JULIO RINCON </t>
  </si>
  <si>
    <t>20203320001512  </t>
  </si>
  <si>
    <t>SM SOLICITUD DE CONCEPTO </t>
  </si>
  <si>
    <t>DELEGACION DEPARTAMENTAL DE BOMBEROS CUNDINAMARCA  </t>
  </si>
  <si>
    <t>20203320001532  </t>
  </si>
  <si>
    <t>SM DERECHO DE PETICIÓN </t>
  </si>
  <si>
    <t>LIBARDO GOMEZ URREA </t>
  </si>
  <si>
    <t>20203320001582  </t>
  </si>
  <si>
    <t>SM REITERACION SOLICITUD </t>
  </si>
  <si>
    <t>CONTRALORIA GENERAL DE LA NACION  </t>
  </si>
  <si>
    <t>20203320001602  </t>
  </si>
  <si>
    <t>RD SOLICITUD </t>
  </si>
  <si>
    <t>CUERPO DE BOMBEROS VOLUNTARIOS DE ANSERMANUEVO  </t>
  </si>
  <si>
    <t>20203320001612  </t>
  </si>
  <si>
    <t>RD PRESENTACIÓN CBV  </t>
  </si>
  <si>
    <t>FEDERACION DEPARTAMENTAL DE BOMBEROS DEL VALLE DEL CAUCA  </t>
  </si>
  <si>
    <t>20203320001622  </t>
  </si>
  <si>
    <t>MINISTERIO DE INTERIOR  </t>
  </si>
  <si>
    <t>20203320001632  </t>
  </si>
  <si>
    <t>SM TRASLADO POR COMPETENCIA </t>
  </si>
  <si>
    <t>20203320001672  </t>
  </si>
  <si>
    <t>SM DERECHO DE PETICION </t>
  </si>
  <si>
    <t>CUERPO DE BOMBEROS VOLUNTARIOS DE OPORAPA HUILA  </t>
  </si>
  <si>
    <t>SM TRASLADO </t>
  </si>
  <si>
    <t>20203320001772  </t>
  </si>
  <si>
    <t>CONSULTA </t>
  </si>
  <si>
    <t>ALCALDIA CIENAGA  </t>
  </si>
  <si>
    <t>20203320001782  </t>
  </si>
  <si>
    <t>SM FORTALECIMIENTO INSTITUCIONAL </t>
  </si>
  <si>
    <t>SECRETARIA DE GOBIERNO DE ARMENIA  </t>
  </si>
  <si>
    <t>20203320001842  </t>
  </si>
  <si>
    <t>CAMARA DE COMERCIO DE BUCARAMANGA  </t>
  </si>
  <si>
    <t>20203320001882  </t>
  </si>
  <si>
    <t>SM SOLICITUD </t>
  </si>
  <si>
    <t>GOBERNACIÓN DE ANTIOQUIA  </t>
  </si>
  <si>
    <t>20203320001912  </t>
  </si>
  <si>
    <t>RD SOLICITUD DE INFORMACION </t>
  </si>
  <si>
    <t>CONGRESO DE LA REPUBLICA DE COLOMBIA  </t>
  </si>
  <si>
    <t>20203320001962  </t>
  </si>
  <si>
    <t>CAC SOLICITUD DE CERTIFICADO </t>
  </si>
  <si>
    <t>JIUD MAGNOLY GAVIRIA NARVAEZ  </t>
  </si>
  <si>
    <t>20203320002052  </t>
  </si>
  <si>
    <t>SM REQUERIMIENTO </t>
  </si>
  <si>
    <t>20203320002072  </t>
  </si>
  <si>
    <t>SM REMISION </t>
  </si>
  <si>
    <t>20203320002092  </t>
  </si>
  <si>
    <t>ORLANDO PONCE MALAGA </t>
  </si>
  <si>
    <t>20203320002122  </t>
  </si>
  <si>
    <t>CAC SOLICITUD </t>
  </si>
  <si>
    <t>COLJUEGOS  </t>
  </si>
  <si>
    <t>20203320002132  </t>
  </si>
  <si>
    <t>CAC SOLICITUD DE INFORMACION </t>
  </si>
  <si>
    <t>JOSE MANUEL ROJAS GARCIA </t>
  </si>
  <si>
    <t>20203320002142  </t>
  </si>
  <si>
    <t>CAC DERECHO DE PETICION </t>
  </si>
  <si>
    <t>CARLOS JULIO RINCON AYALA </t>
  </si>
  <si>
    <t>Canal Oficial de Entrada</t>
  </si>
  <si>
    <t>Canal de Atención</t>
  </si>
  <si>
    <t>Departamento</t>
  </si>
  <si>
    <t>Peticionario</t>
  </si>
  <si>
    <t>Naturaleza jurídica del peticionario</t>
  </si>
  <si>
    <t>Tema de Consulta</t>
  </si>
  <si>
    <t>Responsable</t>
  </si>
  <si>
    <t>Área</t>
  </si>
  <si>
    <t>Dependencia</t>
  </si>
  <si>
    <t>Tipo de petición</t>
  </si>
  <si>
    <t>Tiempo de respuesta legal</t>
  </si>
  <si>
    <t>No Radicado</t>
  </si>
  <si>
    <t>Fecha Radicación</t>
  </si>
  <si>
    <t>Número de salida</t>
  </si>
  <si>
    <t>Fecha de salida</t>
  </si>
  <si>
    <t>Tiempo de respuesta días hábiles</t>
  </si>
  <si>
    <t>Tiempo de atención</t>
  </si>
  <si>
    <t>Estado</t>
  </si>
  <si>
    <t>Observaciones</t>
  </si>
  <si>
    <t>FECHA DIGITALIZACIÓN DOCUMENTO DE RESPUESTA</t>
  </si>
  <si>
    <t>TIPO DE DOCUMENTO SALIDA</t>
  </si>
  <si>
    <t>ENVIAR POR CORREO ELECTRÓNICO</t>
  </si>
  <si>
    <t>ENVIAR POR CORREO TERRESTRE #PLANILLA</t>
  </si>
  <si>
    <t>OBSERVACIONES ATENCIÓN CIUDADANO</t>
  </si>
  <si>
    <t>Cundinamarca</t>
  </si>
  <si>
    <t>Cuerpo de bomberos</t>
  </si>
  <si>
    <t>Formato PQRSD</t>
  </si>
  <si>
    <t>Ronny Estiven Romero Velandia</t>
  </si>
  <si>
    <t>FORMULACIÓN Y ACTUALIZACIÓN NORMATIVA Y OPERATIVA</t>
  </si>
  <si>
    <t>Subdirección estratégica y de coordinación bomberil</t>
  </si>
  <si>
    <t>Petición de interés general</t>
  </si>
  <si>
    <t>05-02-2020 15:16 PM Archivar Ronny Estiven Romero Velandia RESPONDIDO CON Radicado DNBC No. *20202050064101* **20202050064101** Bogotá D.C, 09-01-2020</t>
  </si>
  <si>
    <t>Cumplida</t>
  </si>
  <si>
    <t>N/A</t>
  </si>
  <si>
    <t>Word</t>
  </si>
  <si>
    <t>Casanare</t>
  </si>
  <si>
    <t>Arauca</t>
  </si>
  <si>
    <t>Santander</t>
  </si>
  <si>
    <t>Entidad Publica</t>
  </si>
  <si>
    <t>Solicitud de recursos</t>
  </si>
  <si>
    <t>Área Central de Referencia Bomberil</t>
  </si>
  <si>
    <t>Vencida</t>
  </si>
  <si>
    <t>Andrés Fernando Muñoz Cabrera</t>
  </si>
  <si>
    <t>14-02-2020 15:17 PM Archivar Ronny Estiven Romero Velandia Respondido con radicado DNBC No. *20202050064451* **20202050064451** Bogotá D.C, 14-02-2020</t>
  </si>
  <si>
    <t>Queja contra CB</t>
  </si>
  <si>
    <t>Pdf</t>
  </si>
  <si>
    <t>Si</t>
  </si>
  <si>
    <t>Bogotá D.C.</t>
  </si>
  <si>
    <t>Otros</t>
  </si>
  <si>
    <t>SUBDIRECCIÓN ADMINISTRATIVA Y FINANCIERA</t>
  </si>
  <si>
    <t>Rainer Narval Naranjo Charrasquiel</t>
  </si>
  <si>
    <t>Se procederá a realizar las actividades pertinentes para dar cumplimiento a los requerimientos de la Secretaria Ambiental.</t>
  </si>
  <si>
    <t>No se tiene evidencia de respuesta.</t>
  </si>
  <si>
    <t>Cristhian Matiz</t>
  </si>
  <si>
    <t xml:space="preserve"> Cristhian Matiz</t>
  </si>
  <si>
    <t>18-02-2020 09:03 AM Archivar Andrea Bibiana Castañeda Durán SE DIO RESPUESTA CON RAD. 20202050064481 ENVIADO EL 17/02/2020</t>
  </si>
  <si>
    <t>Tolima</t>
  </si>
  <si>
    <t>Valle del Cauca</t>
  </si>
  <si>
    <t>02-03-2020 12:11 PM Archivar ERIKA AGUIRRE LEMUS Se archiva con radicado de salida número 20202050064761. Se adjunto pantallazo de envío de comunicación.</t>
  </si>
  <si>
    <t>ERIKA AGUIRRE LEMUS</t>
  </si>
  <si>
    <t>18-02-2020 16:53 PM Archivar Andrea Bibiana Castañeda Durán SE DIO TRÁMITE CON RAD. 20202050064501 ENVIADO EL 18/2/2020 POR CORREO ELECTRÓNICO</t>
  </si>
  <si>
    <t>Andrea Bibiana Castañeda Durán</t>
  </si>
  <si>
    <t>17-02-2020 10:53 AM Archivar Ronny Estiven Romero Velandia Respondido con Radicado DNBC No. *20202050064421* **20202050064421** Bogotá D.C, 13-02-2020</t>
  </si>
  <si>
    <t>CAROLINA ESCARRAGA</t>
  </si>
  <si>
    <t>GESTIÓN CONTRACTUAL</t>
  </si>
  <si>
    <t>18-02-2020 16:56 PM Archivar Andrea Bibiana Castañeda Durán SE DIO TRÁMITE CON RAD. 20202050064511 ENVIADO EL 18/012/2020 POR CORREO ELECTRÓNICO</t>
  </si>
  <si>
    <t>21-02-2020 15:38 PM Archivar Andrea Bibiana Castañeda Durán SE DIO TRÁMITE CON RAD. 20202050064681 ENVIADO EL 21/2/2020</t>
  </si>
  <si>
    <t>Huila</t>
  </si>
  <si>
    <t>Persona Natural</t>
  </si>
  <si>
    <t>18-02-2020 16:49 PM Archivar Andrea Bibiana Castañeda Durán SE DARÁ TRÁMITE CON EL RADICADO No. 20203320001412</t>
  </si>
  <si>
    <t>03-04-2020 13:11 PM Archivar Andrea Bibiana Castañeda Durán SE DIO TRÁMITE CON RAD. 20202050064591 ENVIADO EL 24/3/2020 POR CORREO ELECTRÓNICO</t>
  </si>
  <si>
    <t>19-02-2020 16:12 PM Archivar Andrea Bibiana Castañeda Durán SE DIO RESPUESTA CON RAD. 20202050064581 ENVIADO EL 19/02/2020 POR CORREO ELECTRÓNICO</t>
  </si>
  <si>
    <t>18-02-2020 16:57 PM Archivar Andrea Bibiana Castañeda Durán SE DIO TRÁMITE CON RAD. 20202050064541 ENVIADO EL 18/02/2020 POR CORREO ELECTRÓNICO</t>
  </si>
  <si>
    <t>05-03-2020 16:34 PM Archivar Andrea Bibiana Castañeda Durán SE DIO TRÁMITE CON RADICADO 20202050064601 ENVIADO EL 26/2/2020</t>
  </si>
  <si>
    <t>04-03-2020 16:06 PM Archivar Freddy Andrés Farfán Moreno se da respuesta con el oficio No. 20203600000871</t>
  </si>
  <si>
    <t>Freddy Andrés Farfán Moreno</t>
  </si>
  <si>
    <t>GESTIÓN PRESUPUESTO</t>
  </si>
  <si>
    <t xml:space="preserve"> CAROLINA ESCARRAGA</t>
  </si>
  <si>
    <t>16-03-2020 16:31 PM Archivar ERIKA AGUIRRE LEMUS Se archiva con número de radicado **20202050065241**, **20202050065231** y **20202050065261**.</t>
  </si>
  <si>
    <t>20202050065241, 20202050065231 y 20202050065261</t>
  </si>
  <si>
    <t>TRD incorrecta</t>
  </si>
  <si>
    <t>Choco</t>
  </si>
  <si>
    <t>Cristhian Matiz </t>
  </si>
  <si>
    <t>02-03-2020 14:03 PM Archivar ERIKA AGUIRRE LEMUS se archiva con radicado de salida número 20202050064781. Se adjunta pantallazo de envío.</t>
  </si>
  <si>
    <t>18-02-2020 12:00 PM Archivar Ronny Estiven Romero Velandia respondido con Radicado DNBC No. *20202050064561* **20202050064561** Bogotá D.C, 18-02-2020</t>
  </si>
  <si>
    <t>Antioquia</t>
  </si>
  <si>
    <t>27-02-2020 10:51 AM Archivar ERIKA AGUIRRE LEMUS Se envío comunicación el 25 de febrero de 2020. Se adjunto pantallazo de envío.</t>
  </si>
  <si>
    <t>20202050064741 y 20202050064831</t>
  </si>
  <si>
    <t xml:space="preserve"> ERIKA AGUIRRE LEMUS</t>
  </si>
  <si>
    <t>16-03-2020 16:36 PM Archivar ERIKA AGUIRRE LEMUS Se archiva con el radicado de salida número 20202050065281.</t>
  </si>
  <si>
    <t>OFICINA ASESORA JURIDICA</t>
  </si>
  <si>
    <t>16-03-2020 17:40 PM Archivar Carlos Armando López Barrera Se archiva y se da respuesta mediante radicado No. 20201200000033</t>
  </si>
  <si>
    <t>02-03-2020 14:43 PM Archivar ERIKA AGUIRRE LEMUS Se archiva con radicado de salida número 20202050064741. Se adjunta pantallazo de envío.</t>
  </si>
  <si>
    <t>16-03-2020 09:25 AM Archivar Andrea Bibiana Castañeda Durán SE DIO TRÁMITE CON RAD. 20202050065041 ENVIADO EL 11/03/2020</t>
  </si>
  <si>
    <t>Andrés Fernando Muñoz Cabrera </t>
  </si>
  <si>
    <t>Documento sin firma</t>
  </si>
  <si>
    <t>10-03-2020 14:44 PM Archivar ERIKA AGUIRRE LEMUS Se archiva con el radicado de salida número 20202050064941. Se adjunto pantallazo de salida.</t>
  </si>
  <si>
    <t>03-03-2020 16:58 PM Archivar Andrea Bibiana Castañeda Durán SE DIO TRÁMITE CON RAD. 20202050064861 ENVIADO EL 02/03/2020</t>
  </si>
  <si>
    <t>28-02-2020 10:45 AM Archivar Andrea Bibiana Castañeda Durán SE DIO TRÁMITE CON RAD. 20202050064661 ENVIADO POR CORREO ELECTRÓNICO EL 20/02/2020</t>
  </si>
  <si>
    <t>Presencial</t>
  </si>
  <si>
    <t>Escrito</t>
  </si>
  <si>
    <t>Virtual</t>
  </si>
  <si>
    <t>Etiquetas de fila</t>
  </si>
  <si>
    <t>Total general</t>
  </si>
  <si>
    <t>Cuenta de Dependencia</t>
  </si>
  <si>
    <t>Cuenta de Estado</t>
  </si>
  <si>
    <t>Cuenta de Tipo de petición</t>
  </si>
  <si>
    <t>Cuenta de Canal Oficial de Entrada</t>
  </si>
  <si>
    <t>Cuenta de Naturaleza jurídica del peticionario</t>
  </si>
  <si>
    <t>Cuenta de Departamento</t>
  </si>
  <si>
    <t>Cuenta de Tema de Consulta</t>
  </si>
  <si>
    <t>Promedio de Tiempo de respuesta legal</t>
  </si>
  <si>
    <t>Evolución PQRSD</t>
  </si>
  <si>
    <t>Total</t>
  </si>
  <si>
    <t>Diciembre</t>
  </si>
  <si>
    <t>ENERO</t>
  </si>
  <si>
    <t>Febrero</t>
  </si>
  <si>
    <t>Petición de documentos e información</t>
  </si>
  <si>
    <t>Solicitud de información</t>
  </si>
  <si>
    <t>No se especifica medio de envío, documento sin firma.</t>
  </si>
  <si>
    <t>Servicio de mensajería</t>
  </si>
  <si>
    <t>Extemporánea</t>
  </si>
  <si>
    <t>Área Central de Referencia Bomberil 19-03-2020 13:24 PM Archivar Luis Alberto Valencia Pulido Se da respuesta mediante Documento No 20202100001031</t>
  </si>
  <si>
    <t>Petición entre autoridades</t>
  </si>
  <si>
    <t>Radicación Directa</t>
  </si>
  <si>
    <t>Boyacá</t>
  </si>
  <si>
    <t>Bolívar</t>
  </si>
  <si>
    <t>Persona Jurídica</t>
  </si>
  <si>
    <t>Acompañamiento jurídico</t>
  </si>
  <si>
    <t>Legislación Bomberil</t>
  </si>
  <si>
    <t>Petición de interés particular</t>
  </si>
  <si>
    <t>SECRETARÍA DISTRITAL DE GOBIERNO Alcaldía MAYOR DE Bogotá  </t>
  </si>
  <si>
    <t>Quindío</t>
  </si>
  <si>
    <t>Edgar Alexander Maya López</t>
  </si>
  <si>
    <t>14-04-2020 12:48 PM Archivar Edgar Alexander Maya López Se da respuesta con radicado DNBC N° 20202050065721</t>
  </si>
  <si>
    <t>Dirección Genera</t>
  </si>
  <si>
    <t>Petición por congresista</t>
  </si>
  <si>
    <t>Correo atención al Ciudadano</t>
  </si>
  <si>
    <t>24-03-2020 19:09 PM Archivar Andrés Fernando Muñoz Cabrera Se archiva. Se envió documento por correo electrónico al destinatario</t>
  </si>
  <si>
    <t>Fecha real de recepción 04-02-2020, extemporánea por 29 días a respuesta</t>
  </si>
  <si>
    <t>Fecha real de recepción día 24 de febrero de 2020</t>
  </si>
  <si>
    <t>Fecha real de recepción día 19 de febrero de 2020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</si>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</sst>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40A]d&quot; de &quot;mmmm&quot; de &quot;yyyy;@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 applyBorder="1" applyAlignment="1">
      <alignment horizontal="center" vertical="center" wrapText="1"/>
    </xf>
    <xf numFmtId="0" fontId="0" fillId="0" borderId="1" xfId="0" applyBorder="1"/>
    <xf numFmtId="1" fontId="0" fillId="0" borderId="0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14" fontId="2" fillId="5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pivotButton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NumberFormat="1" applyBorder="1" applyAlignment="1">
      <alignment wrapText="1"/>
    </xf>
    <xf numFmtId="9" fontId="0" fillId="0" borderId="1" xfId="1" applyFon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0" fontId="0" fillId="0" borderId="0" xfId="1" applyNumberFormat="1" applyFont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wrapText="1"/>
    </xf>
  </cellXfs>
  <cellStyles count="2">
    <cellStyle name="Normal" xfId="0" builtinId="0"/>
    <cellStyle name="Porcentaje" xfId="1" builtinId="5"/>
  </cellStyles>
  <dxfs count="93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pivotSource>
    <c:name>[febrero PQRSD 2020 (1).xlsx]Dinamicas!Tabla dinámica2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chemeClr val="accent2">
              <a:shade val="53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2">
              <a:shade val="76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Dinamicas!$B$14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2">
                  <a:tint val="9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Dinamicas!$A$15:$A$18</c:f>
              <c:strCache>
                <c:ptCount val="3"/>
                <c:pt idx="0">
                  <c:v>Cumplida</c:v>
                </c:pt>
                <c:pt idx="1">
                  <c:v>Vencida</c:v>
                </c:pt>
                <c:pt idx="2">
                  <c:v>Extemporánea</c:v>
                </c:pt>
              </c:strCache>
            </c:strRef>
          </c:cat>
          <c:val>
            <c:numRef>
              <c:f>Dinamicas!$B$15:$B$18</c:f>
              <c:numCache>
                <c:formatCode>General</c:formatCode>
                <c:ptCount val="3"/>
                <c:pt idx="0">
                  <c:v>23</c:v>
                </c:pt>
                <c:pt idx="1">
                  <c:v>10</c:v>
                </c:pt>
                <c:pt idx="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5C-4A97-9D3A-E32D4284F9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Dinamicas!$B$32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Dinamicas!$A$33:$A$35</c:f>
              <c:strCache>
                <c:ptCount val="3"/>
                <c:pt idx="0">
                  <c:v>Diciembre</c:v>
                </c:pt>
                <c:pt idx="1">
                  <c:v>ENERO</c:v>
                </c:pt>
                <c:pt idx="2">
                  <c:v>Febrero</c:v>
                </c:pt>
              </c:strCache>
            </c:strRef>
          </c:cat>
          <c:val>
            <c:numRef>
              <c:f>Dinamicas!$B$33:$B$35</c:f>
              <c:numCache>
                <c:formatCode>General</c:formatCode>
                <c:ptCount val="3"/>
                <c:pt idx="0">
                  <c:v>109</c:v>
                </c:pt>
                <c:pt idx="1">
                  <c:v>16</c:v>
                </c:pt>
                <c:pt idx="2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C3-447D-8EB9-5214C52C5F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29336408"/>
        <c:axId val="229336800"/>
      </c:barChart>
      <c:catAx>
        <c:axId val="229336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9336800"/>
        <c:crosses val="autoZero"/>
        <c:auto val="1"/>
        <c:lblAlgn val="ctr"/>
        <c:lblOffset val="100"/>
        <c:noMultiLvlLbl val="0"/>
      </c:catAx>
      <c:valAx>
        <c:axId val="2293368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29336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lrMapOvr bg1="lt1" tx1="dk1" bg2="lt2" tx2="dk2" accent1="accent1" accent2="accent2" accent3="accent3" accent4="accent4" accent5="accent5" accent6="accent6" hlink="hlink" folHlink="folHlink"/>
  <c:pivotSource>
    <c:name>[febrero PQRSD 2020 (1).xlsx]Dinamicas!Tabla dinámica4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Dinamicas!$B$45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Dinamicas!$A$46:$A$52</c:f>
              <c:strCache>
                <c:ptCount val="6"/>
                <c:pt idx="0">
                  <c:v>CONSULTA </c:v>
                </c:pt>
                <c:pt idx="1">
                  <c:v>Petición de interés general</c:v>
                </c:pt>
                <c:pt idx="2">
                  <c:v>Petición entre autoridades</c:v>
                </c:pt>
                <c:pt idx="3">
                  <c:v>Petición de interés particular</c:v>
                </c:pt>
                <c:pt idx="4">
                  <c:v>Petición por congresista</c:v>
                </c:pt>
                <c:pt idx="5">
                  <c:v>Petición de documentos e información</c:v>
                </c:pt>
              </c:strCache>
            </c:strRef>
          </c:cat>
          <c:val>
            <c:numRef>
              <c:f>Dinamicas!$B$46:$B$52</c:f>
              <c:numCache>
                <c:formatCode>General</c:formatCode>
                <c:ptCount val="6"/>
                <c:pt idx="0">
                  <c:v>5</c:v>
                </c:pt>
                <c:pt idx="1">
                  <c:v>18</c:v>
                </c:pt>
                <c:pt idx="2">
                  <c:v>3</c:v>
                </c:pt>
                <c:pt idx="3">
                  <c:v>10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D8-4D2E-BB90-D28066E2A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37584"/>
        <c:axId val="229337976"/>
      </c:barChart>
      <c:catAx>
        <c:axId val="22933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9337976"/>
        <c:crosses val="autoZero"/>
        <c:auto val="1"/>
        <c:lblAlgn val="ctr"/>
        <c:lblOffset val="100"/>
        <c:noMultiLvlLbl val="0"/>
      </c:catAx>
      <c:valAx>
        <c:axId val="229337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933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pivotSource>
    <c:name>[febrero PQRSD 2020 (1).xlsx]Dinamicas!Tabla dinámica5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</c:pivotFmt>
      <c:pivotFmt>
        <c:idx val="1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2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Dinamicas!$B$66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Dinamicas!$A$67:$A$70</c:f>
              <c:strCache>
                <c:ptCount val="3"/>
                <c:pt idx="0">
                  <c:v>Escrito</c:v>
                </c:pt>
                <c:pt idx="1">
                  <c:v>Presencial</c:v>
                </c:pt>
                <c:pt idx="2">
                  <c:v>Virtual</c:v>
                </c:pt>
              </c:strCache>
            </c:strRef>
          </c:cat>
          <c:val>
            <c:numRef>
              <c:f>Dinamicas!$B$67:$B$70</c:f>
              <c:numCache>
                <c:formatCode>General</c:formatCode>
                <c:ptCount val="3"/>
                <c:pt idx="0">
                  <c:v>34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CE-4CEB-B8E7-EEF2A3CB3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299239296"/>
        <c:axId val="299239688"/>
      </c:barChart>
      <c:catAx>
        <c:axId val="299239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9239688"/>
        <c:crosses val="autoZero"/>
        <c:auto val="1"/>
        <c:lblAlgn val="ctr"/>
        <c:lblOffset val="100"/>
        <c:noMultiLvlLbl val="0"/>
      </c:catAx>
      <c:valAx>
        <c:axId val="299239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923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lrMapOvr bg1="lt1" tx1="dk1" bg2="lt2" tx2="dk2" accent1="accent1" accent2="accent2" accent3="accent3" accent4="accent4" accent5="accent5" accent6="accent6" hlink="hlink" folHlink="folHlink"/>
  <c:pivotSource>
    <c:name>[febrero PQRSD 2020 (1).xlsx]Dinamicas!Tabla dinámica6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</c:pivotFmt>
      <c:pivotFmt>
        <c:idx val="1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</c:pivotFmt>
      <c:pivotFmt>
        <c:idx val="3"/>
        <c:spPr>
          <a:gradFill rotWithShape="1">
            <a:gsLst>
              <a:gs pos="0">
                <a:schemeClr val="accent5">
                  <a:shade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4"/>
        <c:spPr>
          <a:gradFill rotWithShape="1">
            <a:gsLst>
              <a:gs pos="0">
                <a:schemeClr val="accent5">
                  <a:shade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5"/>
        <c:spPr>
          <a:gradFill rotWithShape="1">
            <a:gsLst>
              <a:gs pos="0">
                <a:schemeClr val="accent5">
                  <a:tint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6"/>
        <c:spPr>
          <a:gradFill rotWithShape="1">
            <a:gsLst>
              <a:gs pos="0">
                <a:schemeClr val="accent5">
                  <a:tint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7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</c:pivotFmt>
      <c:pivotFmt>
        <c:idx val="8"/>
        <c:spPr>
          <a:gradFill rotWithShape="1">
            <a:gsLst>
              <a:gs pos="0">
                <a:schemeClr val="accent5">
                  <a:shade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9"/>
        <c:spPr>
          <a:gradFill rotWithShape="1">
            <a:gsLst>
              <a:gs pos="0">
                <a:schemeClr val="accent5">
                  <a:shade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0"/>
        <c:spPr>
          <a:gradFill rotWithShape="1">
            <a:gsLst>
              <a:gs pos="0">
                <a:schemeClr val="accent5">
                  <a:tint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1"/>
        <c:spPr>
          <a:gradFill rotWithShape="1">
            <a:gsLst>
              <a:gs pos="0">
                <a:schemeClr val="accent5">
                  <a:tint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Dinamicas!$B$83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5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5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elete val="1"/>
          </c:dLbls>
          <c:cat>
            <c:strRef>
              <c:f>Dinamicas!$A$84:$A$88</c:f>
              <c:strCache>
                <c:ptCount val="4"/>
                <c:pt idx="0">
                  <c:v>Cuerpo de bomberos</c:v>
                </c:pt>
                <c:pt idx="1">
                  <c:v>Entidad Publica</c:v>
                </c:pt>
                <c:pt idx="2">
                  <c:v>Persona Natural</c:v>
                </c:pt>
                <c:pt idx="3">
                  <c:v>Persona Jurídica</c:v>
                </c:pt>
              </c:strCache>
            </c:strRef>
          </c:cat>
          <c:val>
            <c:numRef>
              <c:f>Dinamicas!$B$84:$B$88</c:f>
              <c:numCache>
                <c:formatCode>General</c:formatCode>
                <c:ptCount val="4"/>
                <c:pt idx="0">
                  <c:v>13</c:v>
                </c:pt>
                <c:pt idx="1">
                  <c:v>17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33-4B38-A611-B8A288039DA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pivotSource>
    <c:name>[febrero PQRSD 2020 (1).xlsx]Dinamicas!Tabla dinámica7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</c:pivotFmt>
      <c:pivotFmt>
        <c:idx val="1"/>
        <c:spPr>
          <a:gradFill rotWithShape="1">
            <a:gsLst>
              <a:gs pos="0">
                <a:schemeClr val="accent6">
                  <a:satMod val="103000"/>
                  <a:lumMod val="102000"/>
                  <a:tint val="94000"/>
                </a:schemeClr>
              </a:gs>
              <a:gs pos="50000">
                <a:schemeClr val="accent6">
                  <a:satMod val="110000"/>
                  <a:lumMod val="100000"/>
                  <a:shade val="100000"/>
                </a:schemeClr>
              </a:gs>
              <a:gs pos="100000">
                <a:schemeClr val="accent6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4925" cap="rnd">
            <a:solidFill>
              <a:schemeClr val="accent6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2"/>
        <c:spPr>
          <a:ln w="34925" cap="rnd">
            <a:solidFill>
              <a:schemeClr val="accent6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Dinamicas!$B$101</c:f>
              <c:strCache>
                <c:ptCount val="1"/>
                <c:pt idx="0">
                  <c:v>Total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Dinamicas!$A$102:$A$115</c:f>
              <c:strCache>
                <c:ptCount val="13"/>
                <c:pt idx="0">
                  <c:v>Antioquia</c:v>
                </c:pt>
                <c:pt idx="1">
                  <c:v>Arauca</c:v>
                </c:pt>
                <c:pt idx="2">
                  <c:v>Bogotá D.C.</c:v>
                </c:pt>
                <c:pt idx="3">
                  <c:v>Casanare</c:v>
                </c:pt>
                <c:pt idx="4">
                  <c:v>Choco</c:v>
                </c:pt>
                <c:pt idx="5">
                  <c:v>Cundinamarca</c:v>
                </c:pt>
                <c:pt idx="6">
                  <c:v>Huila</c:v>
                </c:pt>
                <c:pt idx="7">
                  <c:v>Santander</c:v>
                </c:pt>
                <c:pt idx="8">
                  <c:v>Tolima</c:v>
                </c:pt>
                <c:pt idx="9">
                  <c:v>Valle del Cauca</c:v>
                </c:pt>
                <c:pt idx="10">
                  <c:v>Boyacá</c:v>
                </c:pt>
                <c:pt idx="11">
                  <c:v>Bolívar</c:v>
                </c:pt>
                <c:pt idx="12">
                  <c:v>Quindío</c:v>
                </c:pt>
              </c:strCache>
            </c:strRef>
          </c:cat>
          <c:val>
            <c:numRef>
              <c:f>Dinamicas!$B$102:$B$115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12</c:v>
                </c:pt>
                <c:pt idx="3">
                  <c:v>1</c:v>
                </c:pt>
                <c:pt idx="4">
                  <c:v>1</c:v>
                </c:pt>
                <c:pt idx="5">
                  <c:v>6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A1-470F-B629-D96D9719B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240864"/>
        <c:axId val="299241256"/>
      </c:lineChart>
      <c:catAx>
        <c:axId val="29924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9241256"/>
        <c:crosses val="autoZero"/>
        <c:auto val="1"/>
        <c:lblAlgn val="ctr"/>
        <c:lblOffset val="100"/>
        <c:noMultiLvlLbl val="0"/>
      </c:catAx>
      <c:valAx>
        <c:axId val="299241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92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pivotSource>
    <c:name>[febrero PQRSD 2020 (1).xlsx]Dinamicas!Tabla dinámica8</c:name>
    <c:fmtId val="0"/>
  </c:pivotSource>
  <c:chart>
    <c:title>
      <c:layout>
        <c:manualLayout>
          <c:xMode val="edge"/>
          <c:yMode val="edge"/>
          <c:x val="0.2306596675415573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Dinamicas!$B$130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Dinamicas!$A$131:$A$137</c:f>
              <c:strCache>
                <c:ptCount val="6"/>
                <c:pt idx="0">
                  <c:v>Otros</c:v>
                </c:pt>
                <c:pt idx="1">
                  <c:v>Queja contra CB</c:v>
                </c:pt>
                <c:pt idx="2">
                  <c:v>Solicitud de recursos</c:v>
                </c:pt>
                <c:pt idx="3">
                  <c:v>Solicitud de información</c:v>
                </c:pt>
                <c:pt idx="4">
                  <c:v>Acompañamiento jurídico</c:v>
                </c:pt>
                <c:pt idx="5">
                  <c:v>Legislación Bomberil</c:v>
                </c:pt>
              </c:strCache>
            </c:strRef>
          </c:cat>
          <c:val>
            <c:numRef>
              <c:f>Dinamicas!$B$131:$B$137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19</c:v>
                </c:pt>
                <c:pt idx="4">
                  <c:v>3</c:v>
                </c:pt>
                <c:pt idx="5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66-4892-B252-526463F3E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9242040"/>
        <c:axId val="299242432"/>
      </c:barChart>
      <c:catAx>
        <c:axId val="299242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9242432"/>
        <c:crosses val="autoZero"/>
        <c:auto val="1"/>
        <c:lblAlgn val="ctr"/>
        <c:lblOffset val="100"/>
        <c:noMultiLvlLbl val="0"/>
      </c:catAx>
      <c:valAx>
        <c:axId val="299242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9242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23813</xdr:colOff>
      <xdr:row>7</xdr:row>
      <xdr:rowOff>182165</xdr:rowOff>
    </xdr:from>
    <xdr:to>
      <xdr:col>10</xdr:col>
      <xdr:colOff>23813</xdr:colOff>
      <xdr:row>22</xdr:row>
      <xdr:rowOff>67865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726281</xdr:colOff>
      <xdr:row>25</xdr:row>
      <xdr:rowOff>182165</xdr:rowOff>
    </xdr:from>
    <xdr:to>
      <xdr:col>9</xdr:col>
      <xdr:colOff>726281</xdr:colOff>
      <xdr:row>40</xdr:row>
      <xdr:rowOff>67865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750094</xdr:colOff>
      <xdr:row>42</xdr:row>
      <xdr:rowOff>15478</xdr:rowOff>
    </xdr:from>
    <xdr:to>
      <xdr:col>11</xdr:col>
      <xdr:colOff>47624</xdr:colOff>
      <xdr:row>55</xdr:row>
      <xdr:rowOff>91678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</xdr:colOff>
      <xdr:row>59</xdr:row>
      <xdr:rowOff>158353</xdr:rowOff>
    </xdr:from>
    <xdr:to>
      <xdr:col>11</xdr:col>
      <xdr:colOff>523875</xdr:colOff>
      <xdr:row>75</xdr:row>
      <xdr:rowOff>47625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78</xdr:row>
      <xdr:rowOff>182165</xdr:rowOff>
    </xdr:from>
    <xdr:to>
      <xdr:col>10</xdr:col>
      <xdr:colOff>0</xdr:colOff>
      <xdr:row>92</xdr:row>
      <xdr:rowOff>67865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11906</xdr:colOff>
      <xdr:row>98</xdr:row>
      <xdr:rowOff>182164</xdr:rowOff>
    </xdr:from>
    <xdr:to>
      <xdr:col>12</xdr:col>
      <xdr:colOff>678656</xdr:colOff>
      <xdr:row>115</xdr:row>
      <xdr:rowOff>23811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11906</xdr:colOff>
      <xdr:row>126</xdr:row>
      <xdr:rowOff>122635</xdr:rowOff>
    </xdr:from>
    <xdr:to>
      <xdr:col>11</xdr:col>
      <xdr:colOff>214312</xdr:colOff>
      <xdr:row>140</xdr:row>
      <xdr:rowOff>8335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CA" refreshedDate="43981.753827546294" createdVersion="5" refreshedVersion="5" minRefreshableVersion="3" recordCount="39">
  <cacheSource type="worksheet">
    <worksheetSource ref="A1:Y40" sheet="PQRSD febrero 2020"/>
  </cacheSource>
  <cacheFields count="25">
    <cacheField name="Canal Oficial de Entrada" numFmtId="0">
      <sharedItems count="3">
        <s v="Presencial"/>
        <s v="Escrito"/>
        <s v="Virtual"/>
      </sharedItems>
    </cacheField>
    <cacheField name="Canal de Atención" numFmtId="0">
      <sharedItems/>
    </cacheField>
    <cacheField name="Departamento" numFmtId="0">
      <sharedItems count="16">
        <s v="Cundinamarca"/>
        <s v="Casanare"/>
        <s v="Santander"/>
        <s v="Bogotá D.C."/>
        <s v="Arauca"/>
        <s v="Tolima"/>
        <s v="Valle del Cauca"/>
        <s v="Boyacá"/>
        <s v="Bolívar"/>
        <s v="Huila"/>
        <s v="Choco"/>
        <s v="Quindío"/>
        <s v="Antioquia"/>
        <s v="Bolivar" u="1"/>
        <s v="Boyaca" u="1"/>
        <s v="Quindio" u="1"/>
      </sharedItems>
    </cacheField>
    <cacheField name="Peticionario" numFmtId="0">
      <sharedItems/>
    </cacheField>
    <cacheField name="Naturaleza jurídica del peticionario" numFmtId="0">
      <sharedItems count="5">
        <s v="Cuerpo de bomberos"/>
        <s v="Entidad Publica"/>
        <s v="Persona Jurídica"/>
        <s v="Persona Natural"/>
        <s v="Persona Juridica" u="1"/>
      </sharedItems>
    </cacheField>
    <cacheField name="Tema de Consulta" numFmtId="0">
      <sharedItems count="9">
        <s v="Solicitud de información"/>
        <s v="Solicitud de recursos"/>
        <s v="Queja contra CB"/>
        <s v="Otros"/>
        <s v="Acompañamiento jurídico"/>
        <s v="Legislación Bomberil"/>
        <s v="Legislacion Bomberil" u="1"/>
        <s v="Acompañamiento juridico" u="1"/>
        <s v="Solicitud de informacion" u="1"/>
      </sharedItems>
    </cacheField>
    <cacheField name="Asunto" numFmtId="0">
      <sharedItems/>
    </cacheField>
    <cacheField name="Responsable" numFmtId="0">
      <sharedItems/>
    </cacheField>
    <cacheField name="Área" numFmtId="0">
      <sharedItems/>
    </cacheField>
    <cacheField name="Dependencia" numFmtId="0">
      <sharedItems count="4">
        <s v="Subdirección estratégica y de coordinación bomberil"/>
        <s v="SUBDIRECCIÓN ADMINISTRATIVA Y FINANCIERA"/>
        <s v="Dirección Genera"/>
        <s v="Direccion Genera" u="1"/>
      </sharedItems>
    </cacheField>
    <cacheField name="Tipo de petición" numFmtId="0">
      <sharedItems count="12">
        <s v="Petición de interés general"/>
        <s v="Petición entre autoridades"/>
        <s v="Petición de interés particular"/>
        <s v="CONSULTA "/>
        <s v="Petición por congresista"/>
        <s v="Petición de documentos e información"/>
        <s v="Peticion por congresista" u="1"/>
        <s v="Peticion entre autoridades" u="1"/>
        <s v="Peticion de interes particular" u="1"/>
        <s v="Peticion de interes general" u="1"/>
        <s v="PETICIÓN DE DOCUMENTOS E INFORMACIÓN " u="1"/>
        <s v="Peticion de documentos e informacion" u="1"/>
      </sharedItems>
    </cacheField>
    <cacheField name="Tiempo de respuesta legal" numFmtId="0">
      <sharedItems containsSemiMixedTypes="0" containsString="0" containsNumber="1" containsInteger="1" minValue="5" maxValue="30"/>
    </cacheField>
    <cacheField name="No Radicado" numFmtId="0">
      <sharedItems/>
    </cacheField>
    <cacheField name="Fecha Radicación" numFmtId="164">
      <sharedItems containsSemiMixedTypes="0" containsNonDate="0" containsDate="1" containsString="0" minDate="2020-02-04T00:00:00" maxDate="2020-02-28T00:00:00"/>
    </cacheField>
    <cacheField name="Número de salida" numFmtId="1">
      <sharedItems containsBlank="1" containsMixedTypes="1" containsNumber="1" containsInteger="1" minValue="20201200000033" maxValue="20203600000871"/>
    </cacheField>
    <cacheField name="Fecha de salida" numFmtId="164">
      <sharedItems containsNonDate="0" containsDate="1" containsString="0" containsBlank="1" minDate="2020-01-09T00:00:00" maxDate="2020-04-15T00:00:00"/>
    </cacheField>
    <cacheField name="Tiempo de respuesta días hábiles" numFmtId="0">
      <sharedItems containsString="0" containsBlank="1" containsNumber="1" containsInteger="1" minValue="0" maxValue="34"/>
    </cacheField>
    <cacheField name="Tiempo de atención" numFmtId="0">
      <sharedItems containsString="0" containsBlank="1" containsNumber="1" containsInteger="1" minValue="0" maxValue="34"/>
    </cacheField>
    <cacheField name="Estado" numFmtId="0">
      <sharedItems count="4">
        <s v="Cumplida"/>
        <s v="Extemporánea"/>
        <s v="Vencida"/>
        <s v="Extemporanea" u="1"/>
      </sharedItems>
    </cacheField>
    <cacheField name="Observaciones" numFmtId="0">
      <sharedItems containsBlank="1"/>
    </cacheField>
    <cacheField name="FECHA DIGITALIZACIÓN DOCUMENTO DE RESPUESTA" numFmtId="0">
      <sharedItems containsDate="1" containsBlank="1" containsMixedTypes="1" minDate="2020-02-19T00:00:00" maxDate="2020-04-30T00:00:00"/>
    </cacheField>
    <cacheField name="TIPO DE DOCUMENTO SALIDA" numFmtId="0">
      <sharedItems containsBlank="1"/>
    </cacheField>
    <cacheField name="ENVIAR POR CORREO ELECTRÓNICO" numFmtId="0">
      <sharedItems containsBlank="1"/>
    </cacheField>
    <cacheField name="ENVIAR POR CORREO TERRESTRE #PLANILLA" numFmtId="0">
      <sharedItems containsBlank="1"/>
    </cacheField>
    <cacheField name="OBSERVACIONES ATENCIÓN CIUDADAN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">
  <r>
    <x v="0"/>
    <s v="Formato PQRSD"/>
    <x v="0"/>
    <s v="CUERPO DE BOMBEROS VOLUNTARIOS DE LA CALERA  "/>
    <x v="0"/>
    <x v="0"/>
    <s v="RD DERECHO DE PETICION "/>
    <s v="Ronny Estiven Romero Velandia"/>
    <s v="FORMULACIÓN Y ACTUALIZACIÓN NORMATIVA Y OPERATIVA"/>
    <x v="0"/>
    <x v="0"/>
    <n v="15"/>
    <s v="20203320000842  "/>
    <d v="2020-02-04T00:00:00"/>
    <n v="20202050064101"/>
    <d v="2020-01-09T00:00:00"/>
    <n v="0"/>
    <n v="0"/>
    <x v="0"/>
    <s v="05-02-2020 15:16 PM Archivar Ronny Estiven Romero Velandia RESPONDIDO CON Radicado DNBC No. *20202050064101* **20202050064101** Bogotá D.C, 09-01-2020"/>
    <s v="N/A"/>
    <s v="Word"/>
    <s v="N/A"/>
    <s v="N/A"/>
    <s v="No se especifica medio de envío, documento sin firma."/>
  </r>
  <r>
    <x v="1"/>
    <s v="Servicio de mensajería"/>
    <x v="1"/>
    <s v="ALCALDIA DE PORE - CASANARE  "/>
    <x v="1"/>
    <x v="1"/>
    <s v="SM FORTALECIMIENTO "/>
    <s v="LUIS.VALENCIA "/>
    <s v="Área Central de Referencia Bomberil"/>
    <x v="0"/>
    <x v="0"/>
    <n v="15"/>
    <s v="20203320000872  "/>
    <d v="2020-02-05T00:00:00"/>
    <n v="20202100001031"/>
    <d v="2020-03-19T00:00:00"/>
    <n v="31"/>
    <n v="31"/>
    <x v="1"/>
    <s v="Área Central de Referencia Bomberil 19-03-2020 13:24 PM Archivar Luis Alberto Valencia Pulido Se da respuesta mediante Documento No 20202100001031"/>
    <s v="N/A"/>
    <s v="Word"/>
    <s v="N/A"/>
    <s v="N/A"/>
    <s v="No se especifica medio de envío, documento sin firma."/>
  </r>
  <r>
    <x v="1"/>
    <s v="Servicio de mensajería"/>
    <x v="2"/>
    <s v="CUERPO DE BOMBEROS VOLUNTARIOS DEL SOCORRO  "/>
    <x v="0"/>
    <x v="1"/>
    <s v="SM FORTALECIMIENTO "/>
    <s v="Andrés Fernando Muñoz Cabrera"/>
    <s v="Área Central de Referencia Bomberil"/>
    <x v="0"/>
    <x v="0"/>
    <n v="15"/>
    <s v="20203320000882  "/>
    <d v="2020-02-05T00:00:00"/>
    <m/>
    <m/>
    <m/>
    <m/>
    <x v="2"/>
    <m/>
    <m/>
    <m/>
    <m/>
    <m/>
    <m/>
  </r>
  <r>
    <x v="1"/>
    <s v="Servicio de mensajería"/>
    <x v="0"/>
    <s v="ALCALDÍA DE AGUA DE DIOS - CUNDINAMARCA  "/>
    <x v="1"/>
    <x v="2"/>
    <s v="SM QUEJA  "/>
    <s v="Ronny Estiven Romero Velandia"/>
    <s v="FORMULACIÓN Y ACTUALIZACIÓN NORMATIVA Y OPERATIVA"/>
    <x v="0"/>
    <x v="0"/>
    <n v="15"/>
    <s v="20203320000912  "/>
    <d v="2020-02-06T00:00:00"/>
    <n v="20202050064451"/>
    <d v="2020-02-14T00:00:00"/>
    <n v="6"/>
    <n v="6"/>
    <x v="0"/>
    <s v="14-02-2020 15:17 PM Archivar Ronny Estiven Romero Velandia Respondido con radicado DNBC No. *20202050064451* **20202050064451** Bogotá D.C, 14-02-2020"/>
    <d v="2020-02-21T00:00:00"/>
    <s v="Pdf"/>
    <s v="Si"/>
    <s v="N/A"/>
    <s v="N/A"/>
  </r>
  <r>
    <x v="1"/>
    <s v="Servicio de mensajería"/>
    <x v="3"/>
    <s v="SECRETARIA DISTRITAL DE AMBIENTE  "/>
    <x v="1"/>
    <x v="3"/>
    <s v="SM VISITA CONTROL DE CUMPLIMIENTO NORMATIVO "/>
    <s v="Rainer Narval Naranjo Charrasquiel"/>
    <s v="SUBDIRECCIÓN ADMINISTRATIVA Y FINANCIERA"/>
    <x v="1"/>
    <x v="1"/>
    <n v="10"/>
    <s v="20203320000932  "/>
    <d v="2020-02-06T00:00:00"/>
    <s v="N/A"/>
    <d v="2020-02-17T00:00:00"/>
    <n v="7"/>
    <n v="7"/>
    <x v="0"/>
    <s v="Se procederá a realizar las actividades pertinentes para dar cumplimiento a los requerimientos de la Secretaria Ambiental."/>
    <s v="N/A"/>
    <s v="N/A"/>
    <s v="N/A"/>
    <s v="N/A"/>
    <s v="No se tiene evidencia de respuesta."/>
  </r>
  <r>
    <x v="1"/>
    <s v="Servicio de mensajería"/>
    <x v="4"/>
    <s v="GOBERNACIÓN ARAUCA  "/>
    <x v="1"/>
    <x v="1"/>
    <s v="SM PROYECTO "/>
    <s v="Cristhian Matiz"/>
    <s v="Subdirección estratégica y de coordinación bomberil"/>
    <x v="0"/>
    <x v="0"/>
    <n v="15"/>
    <s v="20203320001002  "/>
    <d v="2020-02-06T00:00:00"/>
    <m/>
    <m/>
    <m/>
    <m/>
    <x v="2"/>
    <m/>
    <m/>
    <m/>
    <m/>
    <m/>
    <m/>
  </r>
  <r>
    <x v="1"/>
    <s v="Servicio de mensajería"/>
    <x v="0"/>
    <s v="ALCALDÍA DE AGUA DE DIOS - CUNDINAMARCA  "/>
    <x v="1"/>
    <x v="1"/>
    <s v="SM PROYECTO "/>
    <s v=" Cristhian Matiz"/>
    <s v="Subdirección estratégica y de coordinación bomberil"/>
    <x v="0"/>
    <x v="0"/>
    <n v="15"/>
    <s v="20203320001042  "/>
    <d v="2020-02-10T00:00:00"/>
    <m/>
    <m/>
    <m/>
    <m/>
    <x v="2"/>
    <m/>
    <m/>
    <m/>
    <m/>
    <m/>
    <m/>
  </r>
  <r>
    <x v="1"/>
    <s v="Servicio de mensajería"/>
    <x v="5"/>
    <s v="CUERPO DE BOMBEROS VOLUNTARIOS DE HONDA  "/>
    <x v="0"/>
    <x v="1"/>
    <s v="SM PETICIÓN VEHÍCULO "/>
    <s v="ANDREA.CASTAñEDA "/>
    <s v="FORMULACIÓN Y ACTUALIZACIÓN NORMATIVA Y OPERATIVA"/>
    <x v="0"/>
    <x v="0"/>
    <n v="15"/>
    <s v="20203320001142  "/>
    <d v="2020-02-10T00:00:00"/>
    <n v="20202050064481"/>
    <d v="2020-02-17T00:00:00"/>
    <n v="5"/>
    <n v="5"/>
    <x v="0"/>
    <s v="18-02-2020 09:03 AM Archivar Andrea Bibiana Castañeda Durán SE DIO RESPUESTA CON RAD. 20202050064481 ENVIADO EL 17/02/2020"/>
    <d v="2020-02-21T00:00:00"/>
    <s v="Pdf"/>
    <s v="Si"/>
    <s v="N/A"/>
    <s v="N/A"/>
  </r>
  <r>
    <x v="1"/>
    <s v="Radicación Directa"/>
    <x v="6"/>
    <s v="CUERPO DE BOMBEROS VOLUNTARIOS DE ZARZAL  "/>
    <x v="0"/>
    <x v="0"/>
    <s v="RD PROYECTO "/>
    <s v=" Cristhian Matiz"/>
    <s v="Subdirección estratégica y de coordinación bomberil"/>
    <x v="0"/>
    <x v="0"/>
    <n v="15"/>
    <s v="20203320001172  "/>
    <d v="2020-02-10T00:00:00"/>
    <m/>
    <m/>
    <m/>
    <m/>
    <x v="2"/>
    <m/>
    <m/>
    <m/>
    <m/>
    <m/>
    <m/>
  </r>
  <r>
    <x v="1"/>
    <s v="Servicio de mensajería"/>
    <x v="7"/>
    <s v="CUERPO DE BOMBEROS VOLUNTARIOS DE PAIPA - BOYACA  "/>
    <x v="0"/>
    <x v="0"/>
    <s v="SM REMISION DE EXPEDIENTE "/>
    <s v="ERIKA AGUIRRE LEMUS"/>
    <s v="FORMULACIÓN Y ACTUALIZACIÓN NORMATIVA Y OPERATIVA"/>
    <x v="0"/>
    <x v="0"/>
    <n v="15"/>
    <s v="20203320001192  "/>
    <d v="2020-02-11T00:00:00"/>
    <n v="20202050064761"/>
    <d v="2020-03-02T00:00:00"/>
    <n v="15"/>
    <n v="15"/>
    <x v="0"/>
    <s v="02-03-2020 12:11 PM Archivar ERIKA AGUIRRE LEMUS Se archiva con radicado de salida número 20202050064761. Se adjunto pantallazo de envío de comunicación."/>
    <d v="2020-02-25T00:00:00"/>
    <s v="Pdf"/>
    <s v="Si"/>
    <s v="N/A"/>
    <s v="N/A"/>
  </r>
  <r>
    <x v="1"/>
    <s v="Servicio de mensajería"/>
    <x v="2"/>
    <s v="ALCALDIA MUNICIPAL DE EL PLAYON - SANTANDER  "/>
    <x v="1"/>
    <x v="2"/>
    <s v="SM. COPIA QUEJA POR NO ATENCIÓN DE INCENDIO "/>
    <s v="Andrea Bibiana Castañeda Durán"/>
    <s v="FORMULACIÓN Y ACTUALIZACIÓN NORMATIVA Y OPERATIVA"/>
    <x v="0"/>
    <x v="1"/>
    <n v="10"/>
    <s v="20203320001202  "/>
    <d v="2020-02-11T00:00:00"/>
    <n v="20202050064501"/>
    <d v="2020-02-18T00:00:00"/>
    <n v="5"/>
    <n v="5"/>
    <x v="0"/>
    <s v="18-02-2020 16:53 PM Archivar Andrea Bibiana Castañeda Durán SE DIO TRÁMITE CON RAD. 20202050064501 ENVIADO EL 18/2/2020 POR CORREO ELECTRÓNICO"/>
    <d v="2020-02-19T00:00:00"/>
    <s v="Pdf"/>
    <s v="Si"/>
    <s v="N/A"/>
    <s v="N/A"/>
  </r>
  <r>
    <x v="1"/>
    <s v="Radicación Directa"/>
    <x v="8"/>
    <s v="CUERPO DE BOMBEROS VOLUNTARIOS DE CLEMENCIA BOLIVAR  "/>
    <x v="0"/>
    <x v="0"/>
    <s v="RD DERECHO DE PETICIÓN "/>
    <s v="Ronny Estiven Romero Velandia"/>
    <s v="FORMULACIÓN Y ACTUALIZACIÓN NORMATIVA Y OPERATIVA"/>
    <x v="0"/>
    <x v="0"/>
    <n v="15"/>
    <s v="20203320001232  "/>
    <d v="2020-02-11T00:00:00"/>
    <n v="20202050064421"/>
    <d v="2020-02-14T00:00:00"/>
    <n v="3"/>
    <n v="3"/>
    <x v="0"/>
    <s v="17-02-2020 10:53 AM Archivar Ronny Estiven Romero Velandia Respondido con Radicado DNBC No. *20202050064421* **20202050064421** Bogotá D.C, 13-02-2020"/>
    <d v="2020-03-04T00:00:00"/>
    <s v="Pdf"/>
    <s v="Si"/>
    <s v="N/A"/>
    <s v="N/A"/>
  </r>
  <r>
    <x v="1"/>
    <s v="Servicio de mensajería"/>
    <x v="3"/>
    <s v="RED COLOMBIANA DE INSTITUCIONES DE EDUCACIÓN SUPERIOR EDURED  "/>
    <x v="2"/>
    <x v="0"/>
    <s v="SM SOLICITUD DE CERTIFICACION "/>
    <s v="CAROLINA ESCARRAGA"/>
    <s v="GESTIÓN CONTRACTUAL"/>
    <x v="1"/>
    <x v="0"/>
    <n v="15"/>
    <s v="20203320001282  "/>
    <d v="2020-02-11T00:00:00"/>
    <m/>
    <m/>
    <m/>
    <m/>
    <x v="2"/>
    <m/>
    <m/>
    <m/>
    <m/>
    <m/>
    <m/>
  </r>
  <r>
    <x v="1"/>
    <s v="Servicio de mensajería"/>
    <x v="0"/>
    <s v="CUERPO DE BOMBEROS VOLUNTARIOS DE SIBATE  "/>
    <x v="0"/>
    <x v="4"/>
    <s v="SM SEGUIMIENTO "/>
    <s v="Andrea Bibiana Castañeda Durán"/>
    <s v="FORMULACIÓN Y ACTUALIZACIÓN NORMATIVA Y OPERATIVA"/>
    <x v="0"/>
    <x v="0"/>
    <n v="15"/>
    <s v="20203320001312  "/>
    <d v="2020-02-12T00:00:00"/>
    <n v="20202050064511"/>
    <d v="2020-02-18T00:00:00"/>
    <n v="4"/>
    <n v="4"/>
    <x v="0"/>
    <s v="18-02-2020 16:56 PM Archivar Andrea Bibiana Castañeda Durán SE DIO TRÁMITE CON RAD. 20202050064511 ENVIADO EL 18/012/2020 POR CORREO ELECTRÓNICO"/>
    <d v="2020-02-21T00:00:00"/>
    <s v="Pdf"/>
    <s v="Si"/>
    <s v="N/A"/>
    <s v="N/A"/>
  </r>
  <r>
    <x v="1"/>
    <s v="Servicio de mensajería"/>
    <x v="9"/>
    <s v="HEINER JONED GUZMAN RIVERA "/>
    <x v="3"/>
    <x v="5"/>
    <s v="SM ASESORIA JURIDICA PARA AVALAR GRADO "/>
    <s v="Andrea Bibiana Castañeda Durán"/>
    <s v="FORMULACIÓN Y ACTUALIZACIÓN NORMATIVA Y OPERATIVA"/>
    <x v="0"/>
    <x v="2"/>
    <n v="15"/>
    <s v="20203320001342  "/>
    <d v="2020-02-12T00:00:00"/>
    <n v="20202050064681"/>
    <d v="2020-02-21T00:00:00"/>
    <n v="7"/>
    <n v="7"/>
    <x v="0"/>
    <s v="21-02-2020 15:38 PM Archivar Andrea Bibiana Castañeda Durán SE DIO TRÁMITE CON RAD. 20202050064681 ENVIADO EL 21/2/2020"/>
    <d v="2020-02-21T00:00:00"/>
    <s v="Pdf"/>
    <s v="Si"/>
    <s v="N/A"/>
    <s v="N/A"/>
  </r>
  <r>
    <x v="1"/>
    <s v="Servicio de mensajería"/>
    <x v="5"/>
    <s v="ROBINSON REINA  "/>
    <x v="3"/>
    <x v="0"/>
    <s v="SM TRASLADO SOLICITUD DEL MINISTERIO DE EDUCACIÓN "/>
    <s v="Andrea Bibiana Castañeda Durán"/>
    <s v="FORMULACIÓN Y ACTUALIZACIÓN NORMATIVA Y OPERATIVA"/>
    <x v="0"/>
    <x v="2"/>
    <n v="15"/>
    <s v="20203320001402  "/>
    <d v="2020-02-17T00:00:00"/>
    <n v="20203320001412"/>
    <d v="2020-02-18T00:00:00"/>
    <n v="1"/>
    <n v="1"/>
    <x v="0"/>
    <s v="18-02-2020 16:49 PM Archivar Andrea Bibiana Castañeda Durán SE DARÁ TRÁMITE CON EL RADICADO No. 20203320001412"/>
    <s v="N/A"/>
    <s v="N/A"/>
    <s v="N/A"/>
    <s v="N/A"/>
    <s v="N/A"/>
  </r>
  <r>
    <x v="1"/>
    <s v="Servicio de mensajería"/>
    <x v="5"/>
    <s v="ROBINSON REINA  "/>
    <x v="3"/>
    <x v="0"/>
    <s v="SM DERECHO DE PETICION CONCEPTO SOBRE AUTORIZACIÓN DE CBV PITALITO PARA CERTIFICAR AUXILIARES DE ENFERMERIA  "/>
    <s v="Andrea Bibiana Castañeda Durán"/>
    <s v="FORMULACIÓN Y ACTUALIZACIÓN NORMATIVA Y OPERATIVA"/>
    <x v="0"/>
    <x v="2"/>
    <n v="15"/>
    <s v="20203320001412  "/>
    <d v="2020-02-17T00:00:00"/>
    <n v="20202050064591"/>
    <d v="2020-03-24T00:00:00"/>
    <n v="25"/>
    <n v="25"/>
    <x v="1"/>
    <s v="03-04-2020 13:11 PM Archivar Andrea Bibiana Castañeda Durán SE DIO TRÁMITE CON RAD. 20202050064591 ENVIADO EL 24/3/2020 POR CORREO ELECTRÓNICO"/>
    <d v="2020-03-24T00:00:00"/>
    <s v="Pdf"/>
    <s v="Si"/>
    <s v="N/A"/>
    <s v="N/A"/>
  </r>
  <r>
    <x v="1"/>
    <s v="Servicio de mensajería"/>
    <x v="3"/>
    <s v="CRISTHIAN ZAMBRANO BARRETO "/>
    <x v="3"/>
    <x v="0"/>
    <s v="SM SOLICITUD VISITA DE VERIFICACIÓN DE CONDICIONES DE SEGURIDAD "/>
    <s v="Andrea Bibiana Castañeda Durán"/>
    <s v="FORMULACIÓN Y ACTUALIZACIÓN NORMATIVA Y OPERATIVA"/>
    <x v="0"/>
    <x v="2"/>
    <n v="15"/>
    <s v="20203320001432  "/>
    <d v="2020-02-17T00:00:00"/>
    <n v="20202050064581"/>
    <d v="2020-02-19T00:00:00"/>
    <n v="2"/>
    <n v="2"/>
    <x v="0"/>
    <s v="19-02-2020 16:12 PM Archivar Andrea Bibiana Castañeda Durán SE DIO RESPUESTA CON RAD. 20202050064581 ENVIADO EL 19/02/2020 POR CORREO ELECTRÓNICO"/>
    <d v="2020-02-21T00:00:00"/>
    <s v="Pdf"/>
    <s v="Si"/>
    <s v="N/A"/>
    <s v="N/A"/>
  </r>
  <r>
    <x v="1"/>
    <s v="Servicio de mensajería"/>
    <x v="3"/>
    <s v="SECRETARÍA DISTRITAL DE GOBIERNO Alcaldía MAYOR DE Bogotá  "/>
    <x v="1"/>
    <x v="0"/>
    <s v="SM TRASLADO DERECHO DE PETICIÓN CARLOS JULIO RINCON "/>
    <s v="Andrea Bibiana Castañeda Durán"/>
    <s v="FORMULACIÓN Y ACTUALIZACIÓN NORMATIVA Y OPERATIVA"/>
    <x v="0"/>
    <x v="2"/>
    <n v="15"/>
    <s v="20203320001462  "/>
    <d v="2020-02-17T00:00:00"/>
    <n v="20202050064541"/>
    <d v="2020-02-18T00:00:00"/>
    <n v="1"/>
    <n v="1"/>
    <x v="0"/>
    <s v="18-02-2020 16:57 PM Archivar Andrea Bibiana Castañeda Durán SE DIO TRÁMITE CON RAD. 20202050064541 ENVIADO EL 18/02/2020 POR CORREO ELECTRÓNICO"/>
    <d v="2020-02-21T00:00:00"/>
    <s v="Pdf"/>
    <s v="Si"/>
    <s v="N/A"/>
    <s v="N/A"/>
  </r>
  <r>
    <x v="1"/>
    <s v="Servicio de mensajería"/>
    <x v="0"/>
    <s v="DELEGACION DEPARTAMENTAL DE BOMBEROS CUNDINAMARCA  "/>
    <x v="0"/>
    <x v="5"/>
    <s v="SM SOLICITUD DE CONCEPTO "/>
    <s v="Andrea Bibiana Castañeda Durán"/>
    <s v="FORMULACIÓN Y ACTUALIZACIÓN NORMATIVA Y OPERATIVA"/>
    <x v="0"/>
    <x v="0"/>
    <n v="15"/>
    <s v="20203320001512  "/>
    <d v="2020-02-17T00:00:00"/>
    <n v="20202050064601"/>
    <d v="2020-02-26T00:00:00"/>
    <n v="8"/>
    <n v="8"/>
    <x v="0"/>
    <s v="05-03-2020 16:34 PM Archivar Andrea Bibiana Castañeda Durán SE DIO TRÁMITE CON RADICADO 20202050064601 ENVIADO EL 26/2/2020"/>
    <d v="2020-02-27T00:00:00"/>
    <s v="Pdf"/>
    <s v="Si"/>
    <s v="N/A"/>
    <s v="N/A"/>
  </r>
  <r>
    <x v="1"/>
    <s v="Servicio de mensajería"/>
    <x v="3"/>
    <s v="LIBARDO GOMEZ URREA "/>
    <x v="3"/>
    <x v="0"/>
    <s v="SM DERECHO DE PETICIÓN "/>
    <s v="Freddy Andrés Farfán Moreno"/>
    <s v="GESTIÓN PRESUPUESTO"/>
    <x v="1"/>
    <x v="2"/>
    <n v="15"/>
    <s v="20203320001532  "/>
    <d v="2020-02-17T00:00:00"/>
    <n v="20203600000871"/>
    <d v="2020-03-04T00:00:00"/>
    <n v="12"/>
    <n v="12"/>
    <x v="0"/>
    <s v="04-03-2020 16:06 PM Archivar Freddy Andrés Farfán Moreno se da respuesta con el oficio No. 20203600000871"/>
    <d v="2020-03-04T00:00:00"/>
    <s v="Word"/>
    <s v="N/A"/>
    <s v="N/A"/>
    <s v="No se especifica medio de envío, documento sin firma."/>
  </r>
  <r>
    <x v="1"/>
    <s v="Servicio de mensajería"/>
    <x v="3"/>
    <s v="CONTRALORIA GENERAL DE LA NACION  "/>
    <x v="1"/>
    <x v="0"/>
    <s v="SM REITERACION SOLICITUD "/>
    <s v=" CAROLINA ESCARRAGA"/>
    <s v="GESTIÓN CONTRACTUAL"/>
    <x v="1"/>
    <x v="1"/>
    <n v="10"/>
    <s v="20203320001582  "/>
    <d v="2020-02-17T00:00:00"/>
    <m/>
    <m/>
    <m/>
    <m/>
    <x v="2"/>
    <m/>
    <m/>
    <m/>
    <m/>
    <m/>
    <m/>
  </r>
  <r>
    <x v="1"/>
    <s v="Radicación Directa"/>
    <x v="6"/>
    <s v="CUERPO DE BOMBEROS VOLUNTARIOS DE ANSERMANUEVO  "/>
    <x v="0"/>
    <x v="0"/>
    <s v="RD SOLICITUD "/>
    <s v="Andrea Bibiana Castañeda Durán"/>
    <s v="FORMULACIÓN Y ACTUALIZACIÓN NORMATIVA Y OPERATIVA"/>
    <x v="0"/>
    <x v="0"/>
    <n v="15"/>
    <s v="20203320001602  "/>
    <d v="2020-02-17T00:00:00"/>
    <m/>
    <m/>
    <m/>
    <m/>
    <x v="2"/>
    <m/>
    <m/>
    <m/>
    <m/>
    <m/>
    <m/>
  </r>
  <r>
    <x v="1"/>
    <s v="Radicación Directa"/>
    <x v="6"/>
    <s v="FEDERACION DEPARTAMENTAL DE BOMBEROS DEL VALLE DEL CAUCA  "/>
    <x v="0"/>
    <x v="5"/>
    <s v="RD PRESENTACIÓN CBV  "/>
    <s v="ERIKA AGUIRRE LEMUS"/>
    <s v="FORMULACIÓN Y ACTUALIZACIÓN NORMATIVA Y OPERATIVA"/>
    <x v="0"/>
    <x v="3"/>
    <n v="30"/>
    <s v="20203320001612  "/>
    <d v="2020-02-17T00:00:00"/>
    <s v="20202050065241, 20202050065231 y 20202050065261"/>
    <d v="2020-03-31T00:00:00"/>
    <n v="30"/>
    <n v="30"/>
    <x v="0"/>
    <s v="16-03-2020 16:31 PM Archivar ERIKA AGUIRRE LEMUS Se archiva con número de radicado **20202050065241**, **20202050065231** y **20202050065261**."/>
    <d v="2020-04-29T00:00:00"/>
    <s v="Pdf"/>
    <s v="Si"/>
    <s v="N/A"/>
    <s v="TRD incorrecta"/>
  </r>
  <r>
    <x v="1"/>
    <s v="Servicio de mensajería"/>
    <x v="10"/>
    <s v="MINISTERIO DE INTERIOR  "/>
    <x v="1"/>
    <x v="1"/>
    <s v="SM PROYECTO "/>
    <s v="Cristhian Matiz "/>
    <s v="Subdirección estratégica y de coordinación bomberil"/>
    <x v="0"/>
    <x v="2"/>
    <n v="15"/>
    <s v="20203320001622  "/>
    <d v="2020-02-17T00:00:00"/>
    <m/>
    <m/>
    <m/>
    <m/>
    <x v="2"/>
    <m/>
    <m/>
    <m/>
    <m/>
    <m/>
    <m/>
  </r>
  <r>
    <x v="1"/>
    <s v="Servicio de mensajería"/>
    <x v="11"/>
    <s v="MINISTERIO DE INTERIOR  "/>
    <x v="0"/>
    <x v="0"/>
    <s v="SM TRASLADO POR COMPETENCIA "/>
    <s v="ERIKA.AGUIRRE "/>
    <s v="FORMULACIÓN Y ACTUALIZACIÓN NORMATIVA Y OPERATIVA"/>
    <x v="0"/>
    <x v="2"/>
    <n v="15"/>
    <s v="20203320001632  "/>
    <d v="2020-02-17T00:00:00"/>
    <n v="20202050064781"/>
    <d v="2020-03-02T00:00:00"/>
    <n v="10"/>
    <n v="10"/>
    <x v="0"/>
    <s v="02-03-2020 14:03 PM Archivar ERIKA AGUIRRE LEMUS se archiva con radicado de salida número 20202050064781. Se adjunta pantallazo de envío."/>
    <d v="2020-02-27T00:00:00"/>
    <s v="Pdf"/>
    <s v="Si"/>
    <s v="N/A"/>
    <s v="N/A"/>
  </r>
  <r>
    <x v="1"/>
    <s v="Servicio de mensajería"/>
    <x v="9"/>
    <s v="CUERPO DE BOMBEROS VOLUNTARIOS DE OPORAPA HUILA  "/>
    <x v="0"/>
    <x v="4"/>
    <s v="SM DERECHO DE PETICION "/>
    <s v="Ronny Estiven Romero Velandia"/>
    <s v="FORMULACIÓN Y ACTUALIZACIÓN NORMATIVA Y OPERATIVA"/>
    <x v="0"/>
    <x v="2"/>
    <n v="15"/>
    <s v="20203320001672  "/>
    <d v="2020-02-18T00:00:00"/>
    <n v="20202050064561"/>
    <d v="2020-02-19T00:00:00"/>
    <n v="1"/>
    <n v="1"/>
    <x v="0"/>
    <s v="18-02-2020 12:00 PM Archivar Ronny Estiven Romero Velandia respondido con Radicado DNBC No. *20202050064561* **20202050064561** Bogotá D.C, 18-02-2020"/>
    <d v="2020-02-21T00:00:00"/>
    <s v="Pdf"/>
    <s v="Si"/>
    <s v="N/A"/>
    <s v="N/A"/>
  </r>
  <r>
    <x v="1"/>
    <s v="Servicio de mensajería"/>
    <x v="7"/>
    <s v="ALCALDIA CIENAGA  "/>
    <x v="1"/>
    <x v="0"/>
    <s v="SM TRASLADO "/>
    <s v="ERIKA.AGUIRRE "/>
    <s v="FORMULACIÓN Y ACTUALIZACIÓN NORMATIVA Y OPERATIVA"/>
    <x v="0"/>
    <x v="3"/>
    <n v="30"/>
    <s v="20203320001772  "/>
    <d v="2020-02-20T00:00:00"/>
    <s v="20202050064741 y 20202050064831"/>
    <d v="2020-02-25T00:00:00"/>
    <n v="3"/>
    <n v="3"/>
    <x v="0"/>
    <s v="27-02-2020 10:51 AM Archivar ERIKA AGUIRRE LEMUS Se envío comunicación el 25 de febrero de 2020. Se adjunto pantallazo de envío."/>
    <d v="2020-02-25T00:00:00"/>
    <s v="Pdf"/>
    <s v="Si"/>
    <s v="N/A"/>
    <s v="N/A"/>
  </r>
  <r>
    <x v="1"/>
    <s v="Servicio de mensajería"/>
    <x v="12"/>
    <s v="SECRETARIA DE GOBIERNO DE ARMENIA  "/>
    <x v="1"/>
    <x v="5"/>
    <s v="SM FORTALECIMIENTO INSTITUCIONAL "/>
    <s v="Edgar Alexander Maya López"/>
    <s v="FORMULACIÓN Y ACTUALIZACIÓN NORMATIVA Y OPERATIVA"/>
    <x v="0"/>
    <x v="3"/>
    <n v="30"/>
    <s v="20203320001782  "/>
    <d v="2020-02-20T00:00:00"/>
    <n v="20202050065721"/>
    <d v="2020-04-14T00:00:00"/>
    <n v="34"/>
    <n v="34"/>
    <x v="1"/>
    <s v="14-04-2020 12:48 PM Archivar Edgar Alexander Maya López Se da respuesta con radicado DNBC N° 20202050065721"/>
    <s v="N/A"/>
    <s v="Word"/>
    <s v="N/A"/>
    <s v="N/A"/>
    <s v="No se especifica medio de envío, documento sin firma."/>
  </r>
  <r>
    <x v="1"/>
    <s v="Servicio de mensajería"/>
    <x v="2"/>
    <s v="CAMARA DE COMERCIO DE BUCARAMANGA  "/>
    <x v="1"/>
    <x v="4"/>
    <s v="SOLICITUD "/>
    <s v=" ERIKA AGUIRRE LEMUS"/>
    <s v="FORMULACIÓN Y ACTUALIZACIÓN NORMATIVA Y OPERATIVA"/>
    <x v="0"/>
    <x v="0"/>
    <n v="15"/>
    <s v="20203320001842  "/>
    <d v="2020-02-20T00:00:00"/>
    <m/>
    <m/>
    <m/>
    <m/>
    <x v="2"/>
    <m/>
    <m/>
    <m/>
    <m/>
    <m/>
    <m/>
  </r>
  <r>
    <x v="1"/>
    <s v="Servicio de mensajería"/>
    <x v="12"/>
    <s v="GOBERNACIÓN DE ANTIOQUIA  "/>
    <x v="1"/>
    <x v="5"/>
    <s v="SM SOLICITUD "/>
    <s v="ERIKA.AGUIRRE "/>
    <s v="FORMULACIÓN Y ACTUALIZACIÓN NORMATIVA Y OPERATIVA"/>
    <x v="0"/>
    <x v="3"/>
    <n v="30"/>
    <s v="20203320001882  "/>
    <d v="2020-02-24T00:00:00"/>
    <n v="20202050065281"/>
    <d v="2020-03-16T00:00:00"/>
    <n v="15"/>
    <n v="15"/>
    <x v="0"/>
    <s v="16-03-2020 16:36 PM Archivar ERIKA AGUIRRE LEMUS Se archiva con el radicado de salida número 20202050065281."/>
    <d v="2020-03-18T00:00:00"/>
    <s v="Pdf"/>
    <s v="Si"/>
    <s v="N/A"/>
    <s v="N/A"/>
  </r>
  <r>
    <x v="1"/>
    <s v="Radicación Directa"/>
    <x v="3"/>
    <s v="CONGRESO DE LA REPUBLICA DE COLOMBIA  "/>
    <x v="1"/>
    <x v="0"/>
    <s v="RD SOLICITUD DE INFORMACION "/>
    <s v="CARLOS.LOPEZ "/>
    <s v="OFICINA ASESORA JURIDICA"/>
    <x v="2"/>
    <x v="4"/>
    <n v="5"/>
    <s v="20203320001912  "/>
    <d v="2020-02-25T00:00:00"/>
    <n v="20201200000033"/>
    <d v="2020-03-16T00:00:00"/>
    <n v="15"/>
    <n v="15"/>
    <x v="1"/>
    <s v="16-03-2020 17:40 PM Archivar Carlos Armando López Barrera Se archiva y se da respuesta mediante radicado No. 20201200000033"/>
    <s v="N/A"/>
    <s v="Word"/>
    <s v="N/A"/>
    <s v="N/A"/>
    <s v="N/A"/>
  </r>
  <r>
    <x v="2"/>
    <s v="Correo atención al Ciudadano"/>
    <x v="3"/>
    <s v="JIUD MAGNOLY GAVIRIA NARVAEZ  "/>
    <x v="3"/>
    <x v="0"/>
    <s v="CAC SOLICITUD DE CERTIFICADO "/>
    <s v="CAROLINA ESCARRAGA"/>
    <s v="GESTIÓN CONTRACTUAL"/>
    <x v="1"/>
    <x v="5"/>
    <n v="10"/>
    <s v="20203320001962  "/>
    <d v="2020-02-26T00:00:00"/>
    <m/>
    <m/>
    <m/>
    <m/>
    <x v="2"/>
    <m/>
    <m/>
    <m/>
    <m/>
    <m/>
    <m/>
  </r>
  <r>
    <x v="1"/>
    <s v="Servicio de mensajería"/>
    <x v="7"/>
    <s v="ALCALDIA CIENAGA  "/>
    <x v="1"/>
    <x v="5"/>
    <s v="SM REQUERIMIENTO "/>
    <s v="ERIKA AGUIRRE LEMUS"/>
    <s v="FORMULACIÓN Y ACTUALIZACIÓN NORMATIVA Y OPERATIVA"/>
    <x v="0"/>
    <x v="0"/>
    <n v="15"/>
    <s v="20203320002052  "/>
    <d v="2020-02-27T00:00:00"/>
    <n v="20202050064741"/>
    <d v="2020-02-25T00:00:00"/>
    <n v="0"/>
    <n v="0"/>
    <x v="0"/>
    <s v="02-03-2020 14:43 PM Archivar ERIKA AGUIRRE LEMUS Se archiva con radicado de salida número 20202050064741. Se adjunta pantallazo de envío."/>
    <d v="2020-02-25T00:00:00"/>
    <s v="Pdf"/>
    <s v="Si"/>
    <s v="N/A"/>
    <s v="N/A"/>
  </r>
  <r>
    <x v="1"/>
    <s v="Servicio de mensajería"/>
    <x v="0"/>
    <s v="CUERPO DE BOMBEROS VOLUNTARIOS DE SIBATE  "/>
    <x v="0"/>
    <x v="5"/>
    <s v="SM REMISION "/>
    <s v="Andrea Bibiana Castañeda Durán"/>
    <s v="FORMULACIÓN Y ACTUALIZACIÓN NORMATIVA Y OPERATIVA"/>
    <x v="0"/>
    <x v="3"/>
    <n v="30"/>
    <s v="20203320002072  "/>
    <d v="2020-02-27T00:00:00"/>
    <n v="20202050065041"/>
    <d v="2020-03-11T00:00:00"/>
    <n v="9"/>
    <n v="9"/>
    <x v="0"/>
    <s v="16-03-2020 09:25 AM Archivar Andrea Bibiana Castañeda Durán SE DIO TRÁMITE CON RAD. 20202050065041 ENVIADO EL 11/03/2020"/>
    <d v="2020-03-13T00:00:00"/>
    <s v="Pdf"/>
    <s v="Si"/>
    <s v="N/A"/>
    <s v="N/A"/>
  </r>
  <r>
    <x v="1"/>
    <s v="Servicio de mensajería"/>
    <x v="3"/>
    <s v="ORLANDO PONCE MALAGA "/>
    <x v="1"/>
    <x v="3"/>
    <s v="SM SOLICITUD "/>
    <s v="Andrés Fernando Muñoz Cabrera "/>
    <s v="Área Central de Referencia Bomberil"/>
    <x v="0"/>
    <x v="0"/>
    <n v="15"/>
    <s v="20203320002092  "/>
    <d v="2020-02-27T00:00:00"/>
    <n v="20202100001081"/>
    <d v="2020-03-24T00:00:00"/>
    <n v="18"/>
    <n v="18"/>
    <x v="1"/>
    <s v="24-03-2020 19:09 PM Archivar Andrés Fernando Muñoz Cabrera Se archiva. Se envió documento por correo electrónico al destinatario"/>
    <s v="N/A"/>
    <s v="Word"/>
    <s v="Si"/>
    <s v="N/A"/>
    <s v="Documento sin firma"/>
  </r>
  <r>
    <x v="2"/>
    <s v="Correo atención al Ciudadano"/>
    <x v="3"/>
    <s v="COLJUEGOS  "/>
    <x v="1"/>
    <x v="0"/>
    <s v="CAC SOLICITUD "/>
    <s v="ERIKA AGUIRRE LEMUS"/>
    <s v="FORMULACIÓN Y ACTUALIZACIÓN NORMATIVA Y OPERATIVA"/>
    <x v="0"/>
    <x v="0"/>
    <n v="15"/>
    <s v="20203320002122  "/>
    <d v="2020-02-27T00:00:00"/>
    <n v="20202050064941"/>
    <d v="2020-03-10T00:00:00"/>
    <n v="8"/>
    <n v="8"/>
    <x v="1"/>
    <s v="10-03-2020 14:44 PM Archivar ERIKA AGUIRRE LEMUS Se archiva con el radicado de salida número 20202050064941. Se adjunto pantallazo de salida."/>
    <d v="2020-03-10T00:00:00"/>
    <s v="Pdf"/>
    <s v="Si"/>
    <s v="N/A"/>
    <s v="Fecha real de recepción 04-02-2020, extemporánea por 29 días a respuesta"/>
  </r>
  <r>
    <x v="2"/>
    <s v="Correo atención al Ciudadano"/>
    <x v="3"/>
    <s v="JOSE MANUEL ROJAS GARCIA "/>
    <x v="3"/>
    <x v="0"/>
    <s v="CAC SOLICITUD DE INFORMACION "/>
    <s v="Andrea Bibiana Castañeda Durán"/>
    <s v="FORMULACIÓN Y ACTUALIZACIÓN NORMATIVA Y OPERATIVA"/>
    <x v="0"/>
    <x v="2"/>
    <n v="15"/>
    <s v="20203320002132  "/>
    <d v="2020-02-27T00:00:00"/>
    <n v="20202050064861"/>
    <d v="2020-03-02T00:00:00"/>
    <n v="5"/>
    <n v="5"/>
    <x v="0"/>
    <s v="03-03-2020 16:58 PM Archivar Andrea Bibiana Castañeda Durán SE DIO TRÁMITE CON RAD. 20202050064861 ENVIADO EL 02/03/2020"/>
    <d v="2020-03-04T00:00:00"/>
    <s v="Pdf"/>
    <s v="Si"/>
    <s v="N/A"/>
    <s v="Fecha real de recepción día 24 de febrero de 2020"/>
  </r>
  <r>
    <x v="2"/>
    <s v="Correo atención al Ciudadano"/>
    <x v="3"/>
    <s v="CARLOS JULIO RINCON AYALA "/>
    <x v="3"/>
    <x v="0"/>
    <s v="CAC DERECHO DE PETICION "/>
    <s v="Andrea Bibiana Castañeda Durán"/>
    <s v="FORMULACIÓN Y ACTUALIZACIÓN NORMATIVA Y OPERATIVA"/>
    <x v="0"/>
    <x v="5"/>
    <n v="10"/>
    <s v="20203320002142  "/>
    <d v="2020-02-27T00:00:00"/>
    <n v="20202050064661"/>
    <d v="2020-02-20T00:00:00"/>
    <n v="1"/>
    <n v="1"/>
    <x v="0"/>
    <s v="28-02-2020 10:45 AM Archivar Andrea Bibiana Castañeda Durán SE DIO TRÁMITE CON RAD. 20202050064661 ENVIADO POR CORREO ELECTRÓNICO EL 20/02/2020"/>
    <d v="2020-02-21T00:00:00"/>
    <s v="Pdf"/>
    <s v="Si"/>
    <s v="N/A"/>
    <s v="Fecha real de recepción día 19 de febrero de 20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6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83:B88" firstHeaderRow="1" firstDataRow="1" firstDataCol="1"/>
  <pivotFields count="25">
    <pivotField showAll="0"/>
    <pivotField showAll="0"/>
    <pivotField showAll="0"/>
    <pivotField showAll="0"/>
    <pivotField axis="axisRow" dataField="1" showAll="0">
      <items count="6">
        <item x="0"/>
        <item x="1"/>
        <item m="1" x="4"/>
        <item x="3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5">
    <i>
      <x/>
    </i>
    <i>
      <x v="1"/>
    </i>
    <i>
      <x v="3"/>
    </i>
    <i>
      <x v="4"/>
    </i>
    <i t="grand">
      <x/>
    </i>
  </rowItems>
  <colItems count="1">
    <i/>
  </colItems>
  <dataFields count="1">
    <dataField name="Cuenta de Naturaleza jurídica del peticionario" fld="4" subtotal="count" baseField="0" baseItem="0"/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4" type="button" dataOnly="0" labelOnly="1" outline="0" axis="axisRow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1">
          <reference field="4" count="0"/>
        </references>
      </pivotArea>
    </format>
    <format dxfId="6">
      <pivotArea dataOnly="0" labelOnly="1" grandRow="1" outline="0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4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grandRow="1" outline="0" fieldPosition="0"/>
    </format>
  </formats>
  <chartFormats count="5">
    <chartFormat chart="0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5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66:B70" firstHeaderRow="1" firstDataRow="1" firstDataCol="1"/>
  <pivotFields count="25">
    <pivotField axis="axisRow" dataField="1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Canal Oficial de Entrada" fld="0" subtotal="count" baseField="0" baseItem="0"/>
  </dataFields>
  <formats count="12">
    <format dxfId="23">
      <pivotArea type="all" dataOnly="0" outline="0" fieldPosition="0"/>
    </format>
    <format dxfId="22">
      <pivotArea outline="0" collapsedLevelsAreSubtotals="1" fieldPosition="0"/>
    </format>
    <format dxfId="21">
      <pivotArea field="0" type="button" dataOnly="0" labelOnly="1" outline="0" axis="axisRow" fieldPosition="0"/>
    </format>
    <format dxfId="20">
      <pivotArea dataOnly="0" labelOnly="1" outline="0" axis="axisValues" fieldPosition="0"/>
    </format>
    <format dxfId="19">
      <pivotArea dataOnly="0" labelOnly="1" fieldPosition="0">
        <references count="1">
          <reference field="0" count="0"/>
        </references>
      </pivotArea>
    </format>
    <format dxfId="18">
      <pivotArea dataOnly="0" labelOnly="1" grandRow="1" outline="0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0" type="button" dataOnly="0" labelOnly="1" outline="0" axis="axisRow" fieldPosition="0"/>
    </format>
    <format dxfId="14">
      <pivotArea dataOnly="0" labelOnly="1" outline="0" axis="axisValues" fieldPosition="0"/>
    </format>
    <format dxfId="13">
      <pivotArea dataOnly="0" labelOnly="1" fieldPosition="0">
        <references count="1">
          <reference field="0" count="0"/>
        </references>
      </pivotArea>
    </format>
    <format dxfId="12">
      <pivotArea dataOnly="0" labelOnly="1" grandRow="1" outline="0" fieldPosition="0"/>
    </format>
  </format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4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45:B52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13">
        <item x="3"/>
        <item m="1" x="11"/>
        <item m="1" x="10"/>
        <item m="1" x="9"/>
        <item x="0"/>
        <item m="1" x="8"/>
        <item m="1" x="7"/>
        <item m="1" x="6"/>
        <item x="1"/>
        <item x="2"/>
        <item x="4"/>
        <item x="5"/>
        <item t="default"/>
      </items>
    </pivotField>
    <pivotField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7">
    <i>
      <x/>
    </i>
    <i>
      <x v="4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Cuenta de Tipo de petición" fld="10" subtotal="count" baseField="0" baseItem="0"/>
  </dataFields>
  <formats count="12">
    <format dxfId="35">
      <pivotArea type="all" dataOnly="0" outline="0" fieldPosition="0"/>
    </format>
    <format dxfId="34">
      <pivotArea outline="0" collapsedLevelsAreSubtotals="1" fieldPosition="0"/>
    </format>
    <format dxfId="33">
      <pivotArea field="10" type="button" dataOnly="0" labelOnly="1" outline="0" axis="axisRow" fieldPosition="0"/>
    </format>
    <format dxfId="32">
      <pivotArea dataOnly="0" labelOnly="1" outline="0" axis="axisValues" fieldPosition="0"/>
    </format>
    <format dxfId="31">
      <pivotArea dataOnly="0" labelOnly="1" fieldPosition="0">
        <references count="1">
          <reference field="10" count="0"/>
        </references>
      </pivotArea>
    </format>
    <format dxfId="30">
      <pivotArea dataOnly="0" labelOnly="1" grandRow="1" outline="0" fieldPosition="0"/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10" type="button" dataOnly="0" labelOnly="1" outline="0" axis="axisRow" fieldPosition="0"/>
    </format>
    <format dxfId="26">
      <pivotArea dataOnly="0" labelOnly="1" outline="0" axis="axisValues" fieldPosition="0"/>
    </format>
    <format dxfId="25">
      <pivotArea dataOnly="0" labelOnly="1" fieldPosition="0">
        <references count="1">
          <reference field="10" count="0"/>
        </references>
      </pivotArea>
    </format>
    <format dxfId="24">
      <pivotArea dataOnly="0" labelOnly="1" grandRow="1" outline="0" fieldPosition="0"/>
    </format>
  </format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9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51:B158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3">
        <item x="3"/>
        <item m="1" x="11"/>
        <item m="1" x="10"/>
        <item m="1" x="9"/>
        <item x="0"/>
        <item m="1" x="8"/>
        <item m="1" x="7"/>
        <item m="1" x="6"/>
        <item x="1"/>
        <item x="2"/>
        <item x="4"/>
        <item x="5"/>
        <item t="default"/>
      </items>
    </pivotField>
    <pivotField dataField="1"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7">
    <i>
      <x/>
    </i>
    <i>
      <x v="4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Promedio de Tiempo de respuesta legal" fld="11" subtotal="average" baseField="10" baseItem="0"/>
  </dataFields>
  <formats count="15"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10" type="button" dataOnly="0" labelOnly="1" outline="0" axis="axisRow" fieldPosition="0"/>
    </format>
    <format dxfId="47">
      <pivotArea dataOnly="0" labelOnly="1" outline="0" axis="axisValues" fieldPosition="0"/>
    </format>
    <format dxfId="46">
      <pivotArea dataOnly="0" labelOnly="1" fieldPosition="0">
        <references count="1">
          <reference field="10" count="0"/>
        </references>
      </pivotArea>
    </format>
    <format dxfId="45">
      <pivotArea dataOnly="0" labelOnly="1" grandRow="1" outline="0" fieldPosition="0"/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field="10" type="button" dataOnly="0" labelOnly="1" outline="0" axis="axisRow" fieldPosition="0"/>
    </format>
    <format dxfId="41">
      <pivotArea dataOnly="0" labelOnly="1" outline="0" axis="axisValues" fieldPosition="0"/>
    </format>
    <format dxfId="40">
      <pivotArea dataOnly="0" labelOnly="1" fieldPosition="0">
        <references count="1">
          <reference field="10" count="0"/>
        </references>
      </pivotArea>
    </format>
    <format dxfId="39">
      <pivotArea dataOnly="0" labelOnly="1" grandRow="1" outline="0" fieldPosition="0"/>
    </format>
    <format dxfId="38">
      <pivotArea outline="0" collapsedLevelsAreSubtotals="1" fieldPosition="0"/>
    </format>
    <format dxfId="37">
      <pivotArea dataOnly="0" labelOnly="1" outline="0" axis="axisValues" fieldPosition="0"/>
    </format>
    <format dxfId="36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8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130:B137" firstHeaderRow="1" firstDataRow="1" firstDataCol="1"/>
  <pivotFields count="25">
    <pivotField showAll="0"/>
    <pivotField showAll="0"/>
    <pivotField showAll="0"/>
    <pivotField showAll="0"/>
    <pivotField showAll="0"/>
    <pivotField axis="axisRow" dataField="1" showAll="0">
      <items count="10">
        <item m="1" x="7"/>
        <item m="1" x="6"/>
        <item x="3"/>
        <item x="2"/>
        <item m="1" x="8"/>
        <item x="1"/>
        <item x="0"/>
        <item x="4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7">
    <i>
      <x v="2"/>
    </i>
    <i>
      <x v="3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Cuenta de Tema de Consulta" fld="5" subtotal="count" baseField="0" baseItem="0"/>
  </dataFields>
  <formats count="12">
    <format dxfId="62">
      <pivotArea type="all" dataOnly="0" outline="0" fieldPosition="0"/>
    </format>
    <format dxfId="61">
      <pivotArea outline="0" collapsedLevelsAreSubtotals="1" fieldPosition="0"/>
    </format>
    <format dxfId="60">
      <pivotArea field="5" type="button" dataOnly="0" labelOnly="1" outline="0" axis="axisRow" fieldPosition="0"/>
    </format>
    <format dxfId="59">
      <pivotArea dataOnly="0" labelOnly="1" outline="0" axis="axisValues" fieldPosition="0"/>
    </format>
    <format dxfId="58">
      <pivotArea dataOnly="0" labelOnly="1" fieldPosition="0">
        <references count="1">
          <reference field="5" count="0"/>
        </references>
      </pivotArea>
    </format>
    <format dxfId="57">
      <pivotArea dataOnly="0" labelOnly="1" grandRow="1" outline="0" fieldPosition="0"/>
    </format>
    <format dxfId="56">
      <pivotArea type="all" dataOnly="0" outline="0" fieldPosition="0"/>
    </format>
    <format dxfId="55">
      <pivotArea outline="0" collapsedLevelsAreSubtotals="1" fieldPosition="0"/>
    </format>
    <format dxfId="54">
      <pivotArea field="5" type="button" dataOnly="0" labelOnly="1" outline="0" axis="axisRow" fieldPosition="0"/>
    </format>
    <format dxfId="53">
      <pivotArea dataOnly="0" labelOnly="1" outline="0" axis="axisValues" fieldPosition="0"/>
    </format>
    <format dxfId="52">
      <pivotArea dataOnly="0" labelOnly="1" fieldPosition="0">
        <references count="1">
          <reference field="5" count="0"/>
        </references>
      </pivotArea>
    </format>
    <format dxfId="51">
      <pivotArea dataOnly="0" labelOnly="1" grandRow="1" outline="0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14:B18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showAll="0"/>
    <pivotField showAll="0"/>
    <pivotField axis="axisRow" dataField="1" showAll="0">
      <items count="5">
        <item x="0"/>
        <item m="1" x="3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8"/>
  </rowFields>
  <rowItems count="4">
    <i>
      <x/>
    </i>
    <i>
      <x v="2"/>
    </i>
    <i>
      <x v="3"/>
    </i>
    <i t="grand">
      <x/>
    </i>
  </rowItems>
  <colItems count="1">
    <i/>
  </colItems>
  <dataFields count="1">
    <dataField name="Cuenta de Estado" fld="18" subtotal="count" baseField="0" baseItem="0"/>
  </dataFields>
  <formats count="6">
    <format dxfId="68">
      <pivotArea type="all" dataOnly="0" outline="0" fieldPosition="0"/>
    </format>
    <format dxfId="67">
      <pivotArea outline="0" collapsedLevelsAreSubtotals="1" fieldPosition="0"/>
    </format>
    <format dxfId="66">
      <pivotArea field="18" type="button" dataOnly="0" labelOnly="1" outline="0" axis="axisRow" fieldPosition="0"/>
    </format>
    <format dxfId="65">
      <pivotArea dataOnly="0" labelOnly="1" outline="0" axis="axisValues" fieldPosition="0"/>
    </format>
    <format dxfId="64">
      <pivotArea dataOnly="0" labelOnly="1" fieldPosition="0">
        <references count="1">
          <reference field="18" count="0"/>
        </references>
      </pivotArea>
    </format>
    <format dxfId="63">
      <pivotArea dataOnly="0" labelOnly="1" grandRow="1" outline="0" fieldPosition="0"/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8" count="1" selected="0">
            <x v="2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18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 dinámica7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">
  <location ref="A101:B115" firstHeaderRow="1" firstDataRow="1" firstDataCol="1"/>
  <pivotFields count="25">
    <pivotField showAll="0"/>
    <pivotField showAll="0"/>
    <pivotField axis="axisRow" dataField="1" showAll="0">
      <items count="17">
        <item x="12"/>
        <item x="4"/>
        <item x="3"/>
        <item m="1" x="13"/>
        <item m="1" x="14"/>
        <item x="1"/>
        <item x="10"/>
        <item x="0"/>
        <item x="9"/>
        <item m="1" x="15"/>
        <item x="2"/>
        <item x="5"/>
        <item x="6"/>
        <item x="7"/>
        <item x="8"/>
        <item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4">
    <i>
      <x/>
    </i>
    <i>
      <x v="1"/>
    </i>
    <i>
      <x v="2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Cuenta de Departamento" fld="2" subtotal="count" baseField="0" baseItem="0"/>
  </dataFields>
  <formats count="12">
    <format dxfId="80">
      <pivotArea type="all" dataOnly="0" outline="0" fieldPosition="0"/>
    </format>
    <format dxfId="79">
      <pivotArea outline="0" collapsedLevelsAreSubtotals="1" fieldPosition="0"/>
    </format>
    <format dxfId="78">
      <pivotArea field="2" type="button" dataOnly="0" labelOnly="1" outline="0" axis="axisRow" fieldPosition="0"/>
    </format>
    <format dxfId="77">
      <pivotArea dataOnly="0" labelOnly="1" outline="0" axis="axisValues" fieldPosition="0"/>
    </format>
    <format dxfId="76">
      <pivotArea dataOnly="0" labelOnly="1" fieldPosition="0">
        <references count="1">
          <reference field="2" count="0"/>
        </references>
      </pivotArea>
    </format>
    <format dxfId="75">
      <pivotArea dataOnly="0" labelOnly="1" grandRow="1" outline="0" fieldPosition="0"/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field="2" type="button" dataOnly="0" labelOnly="1" outline="0" axis="axisRow" fieldPosition="0"/>
    </format>
    <format dxfId="71">
      <pivotArea dataOnly="0" labelOnly="1" outline="0" axis="axisValues" fieldPosition="0"/>
    </format>
    <format dxfId="70">
      <pivotArea dataOnly="0" labelOnly="1" fieldPosition="0">
        <references count="1">
          <reference field="2" count="0"/>
        </references>
      </pivotArea>
    </format>
    <format dxfId="69">
      <pivotArea dataOnly="0" labelOnly="1" grandRow="1" outline="0" fieldPosition="0"/>
    </format>
  </format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:B5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m="1" x="3"/>
        <item x="1"/>
        <item x="0"/>
        <item x="2"/>
        <item t="default"/>
      </items>
    </pivotField>
    <pivotField showAll="0"/>
    <pivotField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4">
    <i>
      <x v="1"/>
    </i>
    <i>
      <x v="2"/>
    </i>
    <i>
      <x v="3"/>
    </i>
    <i t="grand">
      <x/>
    </i>
  </rowItems>
  <colItems count="1">
    <i/>
  </colItems>
  <dataFields count="1">
    <dataField name="Cuenta de Dependencia" fld="9" subtotal="count" baseField="0" baseItem="0"/>
  </dataFields>
  <formats count="12">
    <format dxfId="92">
      <pivotArea type="all" dataOnly="0" outline="0" fieldPosition="0"/>
    </format>
    <format dxfId="91">
      <pivotArea outline="0" collapsedLevelsAreSubtotals="1" fieldPosition="0"/>
    </format>
    <format dxfId="90">
      <pivotArea field="9" type="button" dataOnly="0" labelOnly="1" outline="0" axis="axisRow" fieldPosition="0"/>
    </format>
    <format dxfId="89">
      <pivotArea dataOnly="0" labelOnly="1" outline="0" axis="axisValues" fieldPosition="0"/>
    </format>
    <format dxfId="88">
      <pivotArea dataOnly="0" labelOnly="1" fieldPosition="0">
        <references count="1">
          <reference field="9" count="0"/>
        </references>
      </pivotArea>
    </format>
    <format dxfId="87">
      <pivotArea dataOnly="0" labelOnly="1" grandRow="1" outline="0" fieldPosition="0"/>
    </format>
    <format dxfId="86">
      <pivotArea type="all" dataOnly="0" outline="0" fieldPosition="0"/>
    </format>
    <format dxfId="85">
      <pivotArea outline="0" collapsedLevelsAreSubtotals="1" fieldPosition="0"/>
    </format>
    <format dxfId="84">
      <pivotArea field="9" type="button" dataOnly="0" labelOnly="1" outline="0" axis="axisRow" fieldPosition="0"/>
    </format>
    <format dxfId="83">
      <pivotArea dataOnly="0" labelOnly="1" outline="0" axis="axisValues" fieldPosition="0"/>
    </format>
    <format dxfId="82">
      <pivotArea dataOnly="0" labelOnly="1" fieldPosition="0">
        <references count="1">
          <reference field="9" count="0"/>
        </references>
      </pivotArea>
    </format>
    <format dxfId="81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4"/>
  <sheetViews>
    <sheetView workbookViewId="0">
      <selection activeCell="A2" sqref="A2"/>
    </sheetView>
  </sheetViews>
  <sheetFormatPr baseColWidth="10" defaultColWidth="0" defaultRowHeight="15" zeroHeight="1" x14ac:dyDescent="0.25"/>
  <cols>
    <col min="1" max="1" width="19.85546875" style="4" customWidth="1"/>
    <col min="2" max="2" width="22.28515625" style="4" customWidth="1"/>
    <col min="3" max="3" width="24.42578125" style="4" customWidth="1"/>
    <col min="4" max="4" width="33.7109375" style="4" customWidth="1"/>
    <col min="5" max="5" width="32.5703125" style="4" customWidth="1"/>
    <col min="6" max="6" width="30.7109375" style="4" customWidth="1"/>
    <col min="7" max="7" width="36.42578125" style="4" customWidth="1"/>
    <col min="8" max="8" width="26.140625" style="4" customWidth="1"/>
    <col min="9" max="9" width="33.140625" style="4" customWidth="1"/>
    <col min="10" max="10" width="32.7109375" style="4" customWidth="1"/>
    <col min="11" max="11" width="26.85546875" style="4" customWidth="1"/>
    <col min="12" max="12" width="26.7109375" style="4" customWidth="1"/>
    <col min="13" max="13" width="30.7109375" style="4" customWidth="1"/>
    <col min="14" max="14" width="31.28515625" style="6" customWidth="1"/>
    <col min="15" max="15" width="27" style="8" customWidth="1"/>
    <col min="16" max="16" width="23.140625" style="6" customWidth="1"/>
    <col min="17" max="17" width="25" style="4" customWidth="1"/>
    <col min="18" max="18" width="24.140625" style="4" customWidth="1"/>
    <col min="19" max="19" width="30.140625" style="4" customWidth="1"/>
    <col min="20" max="20" width="54.5703125" style="4" customWidth="1"/>
    <col min="21" max="21" width="26.28515625" style="4" customWidth="1"/>
    <col min="22" max="22" width="24.42578125" style="4" customWidth="1"/>
    <col min="23" max="23" width="29.7109375" style="4" customWidth="1"/>
    <col min="24" max="24" width="30.85546875" style="4" customWidth="1"/>
    <col min="25" max="25" width="36.140625" style="4" customWidth="1"/>
    <col min="26" max="16384" width="11.42578125" style="5" hidden="1"/>
  </cols>
  <sheetData>
    <row r="1" spans="1:25" customFormat="1" ht="38.25" x14ac:dyDescent="0.25">
      <c r="A1" s="1" t="s">
        <v>113</v>
      </c>
      <c r="B1" s="1" t="s">
        <v>114</v>
      </c>
      <c r="C1" s="1" t="s">
        <v>115</v>
      </c>
      <c r="D1" s="1" t="s">
        <v>116</v>
      </c>
      <c r="E1" s="1" t="s">
        <v>117</v>
      </c>
      <c r="F1" s="1" t="s">
        <v>118</v>
      </c>
      <c r="G1" s="1" t="s">
        <v>0</v>
      </c>
      <c r="H1" s="1" t="s">
        <v>119</v>
      </c>
      <c r="I1" s="1" t="s">
        <v>120</v>
      </c>
      <c r="J1" s="1" t="s">
        <v>121</v>
      </c>
      <c r="K1" s="1" t="s">
        <v>122</v>
      </c>
      <c r="L1" s="1" t="s">
        <v>123</v>
      </c>
      <c r="M1" s="2" t="s">
        <v>124</v>
      </c>
      <c r="N1" s="3" t="s">
        <v>125</v>
      </c>
      <c r="O1" s="2" t="s">
        <v>126</v>
      </c>
      <c r="P1" s="3" t="s">
        <v>127</v>
      </c>
      <c r="Q1" s="1" t="s">
        <v>128</v>
      </c>
      <c r="R1" s="1" t="s">
        <v>129</v>
      </c>
      <c r="S1" s="1" t="s">
        <v>130</v>
      </c>
      <c r="T1" s="1" t="s">
        <v>131</v>
      </c>
      <c r="U1" s="1" t="s">
        <v>132</v>
      </c>
      <c r="V1" s="1" t="s">
        <v>133</v>
      </c>
      <c r="W1" s="1" t="s">
        <v>134</v>
      </c>
      <c r="X1" s="1" t="s">
        <v>135</v>
      </c>
      <c r="Y1" s="1" t="s">
        <v>136</v>
      </c>
    </row>
    <row r="2" spans="1:25" s="14" customFormat="1" ht="36" x14ac:dyDescent="0.25">
      <c r="A2" s="9" t="s">
        <v>212</v>
      </c>
      <c r="B2" s="9" t="s">
        <v>139</v>
      </c>
      <c r="C2" s="9" t="s">
        <v>137</v>
      </c>
      <c r="D2" s="9" t="s">
        <v>6</v>
      </c>
      <c r="E2" s="9" t="s">
        <v>138</v>
      </c>
      <c r="F2" s="9" t="s">
        <v>231</v>
      </c>
      <c r="G2" s="9" t="s">
        <v>5</v>
      </c>
      <c r="H2" s="9" t="s">
        <v>140</v>
      </c>
      <c r="I2" s="9" t="s">
        <v>141</v>
      </c>
      <c r="J2" s="9" t="s">
        <v>142</v>
      </c>
      <c r="K2" s="9" t="s">
        <v>143</v>
      </c>
      <c r="L2" s="9">
        <v>15</v>
      </c>
      <c r="M2" s="10" t="s">
        <v>4</v>
      </c>
      <c r="N2" s="11">
        <v>43865</v>
      </c>
      <c r="O2" s="12">
        <v>20202050064101</v>
      </c>
      <c r="P2" s="11">
        <v>43839</v>
      </c>
      <c r="Q2" s="9">
        <v>0</v>
      </c>
      <c r="R2" s="9">
        <v>0</v>
      </c>
      <c r="S2" s="9" t="s">
        <v>145</v>
      </c>
      <c r="T2" s="9" t="s">
        <v>144</v>
      </c>
      <c r="U2" s="9" t="s">
        <v>146</v>
      </c>
      <c r="V2" s="9" t="s">
        <v>147</v>
      </c>
      <c r="W2" s="9" t="s">
        <v>146</v>
      </c>
      <c r="X2" s="9" t="s">
        <v>146</v>
      </c>
      <c r="Y2" s="9" t="s">
        <v>232</v>
      </c>
    </row>
    <row r="3" spans="1:25" s="24" customFormat="1" ht="36" x14ac:dyDescent="0.25">
      <c r="A3" s="20" t="s">
        <v>213</v>
      </c>
      <c r="B3" s="20" t="s">
        <v>233</v>
      </c>
      <c r="C3" s="20" t="s">
        <v>148</v>
      </c>
      <c r="D3" s="20" t="s">
        <v>9</v>
      </c>
      <c r="E3" s="20" t="s">
        <v>151</v>
      </c>
      <c r="F3" s="20" t="s">
        <v>152</v>
      </c>
      <c r="G3" s="20" t="s">
        <v>8</v>
      </c>
      <c r="H3" s="20" t="s">
        <v>10</v>
      </c>
      <c r="I3" s="20" t="s">
        <v>153</v>
      </c>
      <c r="J3" s="20" t="s">
        <v>142</v>
      </c>
      <c r="K3" s="20" t="s">
        <v>143</v>
      </c>
      <c r="L3" s="20">
        <v>15</v>
      </c>
      <c r="M3" s="21" t="s">
        <v>7</v>
      </c>
      <c r="N3" s="22">
        <v>43866</v>
      </c>
      <c r="O3" s="23">
        <v>20202100001031</v>
      </c>
      <c r="P3" s="22">
        <v>43909</v>
      </c>
      <c r="Q3" s="20">
        <v>31</v>
      </c>
      <c r="R3" s="20">
        <v>31</v>
      </c>
      <c r="S3" s="20" t="s">
        <v>234</v>
      </c>
      <c r="T3" s="20" t="s">
        <v>235</v>
      </c>
      <c r="U3" s="20" t="s">
        <v>146</v>
      </c>
      <c r="V3" s="20" t="s">
        <v>147</v>
      </c>
      <c r="W3" s="20" t="s">
        <v>146</v>
      </c>
      <c r="X3" s="20" t="s">
        <v>146</v>
      </c>
      <c r="Y3" s="20" t="s">
        <v>232</v>
      </c>
    </row>
    <row r="4" spans="1:25" customFormat="1" ht="24" x14ac:dyDescent="0.25">
      <c r="A4" s="15" t="s">
        <v>213</v>
      </c>
      <c r="B4" s="15" t="s">
        <v>233</v>
      </c>
      <c r="C4" s="15" t="s">
        <v>150</v>
      </c>
      <c r="D4" s="15" t="s">
        <v>12</v>
      </c>
      <c r="E4" s="15" t="s">
        <v>138</v>
      </c>
      <c r="F4" s="15" t="s">
        <v>152</v>
      </c>
      <c r="G4" s="15" t="s">
        <v>8</v>
      </c>
      <c r="H4" s="15" t="s">
        <v>155</v>
      </c>
      <c r="I4" s="15" t="s">
        <v>153</v>
      </c>
      <c r="J4" s="15" t="s">
        <v>142</v>
      </c>
      <c r="K4" s="15" t="s">
        <v>143</v>
      </c>
      <c r="L4" s="15">
        <v>15</v>
      </c>
      <c r="M4" s="16" t="s">
        <v>11</v>
      </c>
      <c r="N4" s="17">
        <v>43866</v>
      </c>
      <c r="O4" s="18"/>
      <c r="P4" s="17"/>
      <c r="Q4" s="15"/>
      <c r="R4" s="15"/>
      <c r="S4" s="15" t="s">
        <v>154</v>
      </c>
      <c r="T4" s="15"/>
      <c r="U4" s="15"/>
      <c r="V4" s="15"/>
      <c r="W4" s="15"/>
      <c r="X4" s="15"/>
      <c r="Y4" s="15"/>
    </row>
    <row r="5" spans="1:25" customFormat="1" ht="36" x14ac:dyDescent="0.25">
      <c r="A5" s="9" t="s">
        <v>213</v>
      </c>
      <c r="B5" s="9" t="s">
        <v>233</v>
      </c>
      <c r="C5" s="9" t="s">
        <v>137</v>
      </c>
      <c r="D5" s="9" t="s">
        <v>16</v>
      </c>
      <c r="E5" s="9" t="s">
        <v>151</v>
      </c>
      <c r="F5" s="9" t="s">
        <v>157</v>
      </c>
      <c r="G5" s="9" t="s">
        <v>15</v>
      </c>
      <c r="H5" s="9" t="s">
        <v>140</v>
      </c>
      <c r="I5" s="9" t="s">
        <v>141</v>
      </c>
      <c r="J5" s="9" t="s">
        <v>142</v>
      </c>
      <c r="K5" s="9" t="s">
        <v>143</v>
      </c>
      <c r="L5" s="9">
        <v>15</v>
      </c>
      <c r="M5" s="10" t="s">
        <v>14</v>
      </c>
      <c r="N5" s="11">
        <v>43867</v>
      </c>
      <c r="O5" s="12">
        <v>20202050064451</v>
      </c>
      <c r="P5" s="11">
        <v>43875</v>
      </c>
      <c r="Q5" s="9">
        <v>6</v>
      </c>
      <c r="R5" s="9">
        <v>6</v>
      </c>
      <c r="S5" s="9" t="s">
        <v>145</v>
      </c>
      <c r="T5" s="9" t="s">
        <v>156</v>
      </c>
      <c r="U5" s="13">
        <v>43882</v>
      </c>
      <c r="V5" s="9" t="s">
        <v>158</v>
      </c>
      <c r="W5" s="9" t="s">
        <v>159</v>
      </c>
      <c r="X5" s="9" t="s">
        <v>146</v>
      </c>
      <c r="Y5" s="9" t="s">
        <v>146</v>
      </c>
    </row>
    <row r="6" spans="1:25" customFormat="1" ht="24" x14ac:dyDescent="0.25">
      <c r="A6" s="9" t="s">
        <v>213</v>
      </c>
      <c r="B6" s="9" t="s">
        <v>233</v>
      </c>
      <c r="C6" s="9" t="s">
        <v>160</v>
      </c>
      <c r="D6" s="9" t="s">
        <v>19</v>
      </c>
      <c r="E6" s="9" t="s">
        <v>151</v>
      </c>
      <c r="F6" s="9" t="s">
        <v>161</v>
      </c>
      <c r="G6" s="9" t="s">
        <v>18</v>
      </c>
      <c r="H6" s="9" t="s">
        <v>163</v>
      </c>
      <c r="I6" s="9" t="s">
        <v>162</v>
      </c>
      <c r="J6" s="9" t="s">
        <v>162</v>
      </c>
      <c r="K6" s="9" t="s">
        <v>236</v>
      </c>
      <c r="L6" s="9">
        <v>10</v>
      </c>
      <c r="M6" s="10" t="s">
        <v>17</v>
      </c>
      <c r="N6" s="11">
        <v>43867</v>
      </c>
      <c r="O6" s="12" t="s">
        <v>146</v>
      </c>
      <c r="P6" s="11">
        <v>43878</v>
      </c>
      <c r="Q6" s="9">
        <v>7</v>
      </c>
      <c r="R6" s="9">
        <v>7</v>
      </c>
      <c r="S6" s="9" t="s">
        <v>145</v>
      </c>
      <c r="T6" s="9" t="s">
        <v>164</v>
      </c>
      <c r="U6" s="9" t="s">
        <v>146</v>
      </c>
      <c r="V6" s="9" t="s">
        <v>146</v>
      </c>
      <c r="W6" s="9" t="s">
        <v>146</v>
      </c>
      <c r="X6" s="9" t="s">
        <v>146</v>
      </c>
      <c r="Y6" s="9" t="s">
        <v>165</v>
      </c>
    </row>
    <row r="7" spans="1:25" s="19" customFormat="1" ht="24" x14ac:dyDescent="0.25">
      <c r="A7" s="15" t="s">
        <v>213</v>
      </c>
      <c r="B7" s="15" t="s">
        <v>233</v>
      </c>
      <c r="C7" s="15" t="s">
        <v>149</v>
      </c>
      <c r="D7" s="15" t="s">
        <v>21</v>
      </c>
      <c r="E7" s="15" t="s">
        <v>151</v>
      </c>
      <c r="F7" s="15" t="s">
        <v>152</v>
      </c>
      <c r="G7" s="15" t="s">
        <v>13</v>
      </c>
      <c r="H7" s="15" t="s">
        <v>166</v>
      </c>
      <c r="I7" s="15" t="s">
        <v>142</v>
      </c>
      <c r="J7" s="15" t="s">
        <v>142</v>
      </c>
      <c r="K7" s="15" t="s">
        <v>143</v>
      </c>
      <c r="L7" s="15">
        <v>15</v>
      </c>
      <c r="M7" s="16" t="s">
        <v>20</v>
      </c>
      <c r="N7" s="17">
        <v>43867</v>
      </c>
      <c r="O7" s="18"/>
      <c r="P7" s="17"/>
      <c r="Q7" s="15"/>
      <c r="R7" s="15"/>
      <c r="S7" s="15" t="s">
        <v>154</v>
      </c>
      <c r="T7" s="15"/>
      <c r="U7" s="15"/>
      <c r="V7" s="15"/>
      <c r="W7" s="15"/>
      <c r="X7" s="15"/>
      <c r="Y7" s="15"/>
    </row>
    <row r="8" spans="1:25" customFormat="1" ht="24" x14ac:dyDescent="0.25">
      <c r="A8" s="15" t="s">
        <v>213</v>
      </c>
      <c r="B8" s="15" t="s">
        <v>233</v>
      </c>
      <c r="C8" s="15" t="s">
        <v>137</v>
      </c>
      <c r="D8" s="15" t="s">
        <v>16</v>
      </c>
      <c r="E8" s="15" t="s">
        <v>151</v>
      </c>
      <c r="F8" s="15" t="s">
        <v>152</v>
      </c>
      <c r="G8" s="15" t="s">
        <v>13</v>
      </c>
      <c r="H8" s="15" t="s">
        <v>167</v>
      </c>
      <c r="I8" s="15" t="s">
        <v>142</v>
      </c>
      <c r="J8" s="15" t="s">
        <v>142</v>
      </c>
      <c r="K8" s="15" t="s">
        <v>143</v>
      </c>
      <c r="L8" s="15">
        <v>15</v>
      </c>
      <c r="M8" s="16" t="s">
        <v>23</v>
      </c>
      <c r="N8" s="17">
        <v>43871</v>
      </c>
      <c r="O8" s="18"/>
      <c r="P8" s="17"/>
      <c r="Q8" s="15"/>
      <c r="R8" s="15"/>
      <c r="S8" s="15" t="s">
        <v>154</v>
      </c>
      <c r="T8" s="15"/>
      <c r="U8" s="15"/>
      <c r="V8" s="15"/>
      <c r="W8" s="15"/>
      <c r="X8" s="15"/>
      <c r="Y8" s="15"/>
    </row>
    <row r="9" spans="1:25" s="14" customFormat="1" ht="36" x14ac:dyDescent="0.25">
      <c r="A9" s="9" t="s">
        <v>213</v>
      </c>
      <c r="B9" s="9" t="s">
        <v>233</v>
      </c>
      <c r="C9" s="9" t="s">
        <v>169</v>
      </c>
      <c r="D9" s="9" t="s">
        <v>26</v>
      </c>
      <c r="E9" s="9" t="s">
        <v>138</v>
      </c>
      <c r="F9" s="9" t="s">
        <v>152</v>
      </c>
      <c r="G9" s="9" t="s">
        <v>25</v>
      </c>
      <c r="H9" s="9" t="s">
        <v>27</v>
      </c>
      <c r="I9" s="9" t="s">
        <v>141</v>
      </c>
      <c r="J9" s="9" t="s">
        <v>142</v>
      </c>
      <c r="K9" s="9" t="s">
        <v>143</v>
      </c>
      <c r="L9" s="9">
        <v>15</v>
      </c>
      <c r="M9" s="10" t="s">
        <v>24</v>
      </c>
      <c r="N9" s="11">
        <v>43871</v>
      </c>
      <c r="O9" s="12">
        <v>20202050064481</v>
      </c>
      <c r="P9" s="11">
        <v>43878</v>
      </c>
      <c r="Q9" s="9">
        <v>5</v>
      </c>
      <c r="R9" s="9">
        <v>5</v>
      </c>
      <c r="S9" s="9" t="s">
        <v>145</v>
      </c>
      <c r="T9" s="9" t="s">
        <v>168</v>
      </c>
      <c r="U9" s="13">
        <v>43882</v>
      </c>
      <c r="V9" s="9" t="s">
        <v>158</v>
      </c>
      <c r="W9" s="9" t="s">
        <v>159</v>
      </c>
      <c r="X9" s="9" t="s">
        <v>146</v>
      </c>
      <c r="Y9" s="9" t="s">
        <v>146</v>
      </c>
    </row>
    <row r="10" spans="1:25" s="19" customFormat="1" ht="24" x14ac:dyDescent="0.25">
      <c r="A10" s="15" t="s">
        <v>213</v>
      </c>
      <c r="B10" s="15" t="s">
        <v>237</v>
      </c>
      <c r="C10" s="15" t="s">
        <v>170</v>
      </c>
      <c r="D10" s="15" t="s">
        <v>29</v>
      </c>
      <c r="E10" s="15" t="s">
        <v>138</v>
      </c>
      <c r="F10" s="15" t="s">
        <v>231</v>
      </c>
      <c r="G10" s="15" t="s">
        <v>22</v>
      </c>
      <c r="H10" s="15" t="s">
        <v>167</v>
      </c>
      <c r="I10" s="15" t="s">
        <v>142</v>
      </c>
      <c r="J10" s="15" t="s">
        <v>142</v>
      </c>
      <c r="K10" s="15" t="s">
        <v>143</v>
      </c>
      <c r="L10" s="15">
        <v>15</v>
      </c>
      <c r="M10" s="16" t="s">
        <v>28</v>
      </c>
      <c r="N10" s="17">
        <v>43871</v>
      </c>
      <c r="O10" s="18"/>
      <c r="P10" s="17"/>
      <c r="Q10" s="15"/>
      <c r="R10" s="15"/>
      <c r="S10" s="15" t="s">
        <v>154</v>
      </c>
      <c r="T10" s="15"/>
      <c r="U10" s="15"/>
      <c r="V10" s="15"/>
      <c r="W10" s="15"/>
      <c r="X10" s="15"/>
      <c r="Y10" s="15"/>
    </row>
    <row r="11" spans="1:25" customFormat="1" ht="36" x14ac:dyDescent="0.25">
      <c r="A11" s="9" t="s">
        <v>213</v>
      </c>
      <c r="B11" s="9" t="s">
        <v>233</v>
      </c>
      <c r="C11" s="9" t="s">
        <v>238</v>
      </c>
      <c r="D11" s="9" t="s">
        <v>2</v>
      </c>
      <c r="E11" s="9" t="s">
        <v>138</v>
      </c>
      <c r="F11" s="9" t="s">
        <v>231</v>
      </c>
      <c r="G11" s="9" t="s">
        <v>1</v>
      </c>
      <c r="H11" s="9" t="s">
        <v>172</v>
      </c>
      <c r="I11" s="9" t="s">
        <v>141</v>
      </c>
      <c r="J11" s="9" t="s">
        <v>142</v>
      </c>
      <c r="K11" s="9" t="s">
        <v>143</v>
      </c>
      <c r="L11" s="9">
        <v>15</v>
      </c>
      <c r="M11" s="10" t="s">
        <v>30</v>
      </c>
      <c r="N11" s="11">
        <v>43872</v>
      </c>
      <c r="O11" s="12">
        <v>20202050064761</v>
      </c>
      <c r="P11" s="11">
        <v>43892</v>
      </c>
      <c r="Q11" s="9">
        <v>15</v>
      </c>
      <c r="R11" s="9">
        <v>15</v>
      </c>
      <c r="S11" s="9" t="s">
        <v>145</v>
      </c>
      <c r="T11" s="9" t="s">
        <v>171</v>
      </c>
      <c r="U11" s="13">
        <v>43886</v>
      </c>
      <c r="V11" s="9" t="s">
        <v>158</v>
      </c>
      <c r="W11" s="9" t="s">
        <v>159</v>
      </c>
      <c r="X11" s="9" t="s">
        <v>146</v>
      </c>
      <c r="Y11" s="9" t="s">
        <v>146</v>
      </c>
    </row>
    <row r="12" spans="1:25" customFormat="1" ht="36" x14ac:dyDescent="0.25">
      <c r="A12" s="9" t="s">
        <v>213</v>
      </c>
      <c r="B12" s="9" t="s">
        <v>233</v>
      </c>
      <c r="C12" s="9" t="s">
        <v>150</v>
      </c>
      <c r="D12" s="9" t="s">
        <v>34</v>
      </c>
      <c r="E12" s="9" t="s">
        <v>151</v>
      </c>
      <c r="F12" s="9" t="s">
        <v>157</v>
      </c>
      <c r="G12" s="9" t="s">
        <v>33</v>
      </c>
      <c r="H12" s="9" t="s">
        <v>174</v>
      </c>
      <c r="I12" s="9" t="s">
        <v>141</v>
      </c>
      <c r="J12" s="9" t="s">
        <v>142</v>
      </c>
      <c r="K12" s="9" t="s">
        <v>236</v>
      </c>
      <c r="L12" s="9">
        <v>10</v>
      </c>
      <c r="M12" s="10" t="s">
        <v>32</v>
      </c>
      <c r="N12" s="11">
        <v>43872</v>
      </c>
      <c r="O12" s="12">
        <v>20202050064501</v>
      </c>
      <c r="P12" s="11">
        <v>43879</v>
      </c>
      <c r="Q12" s="9">
        <v>5</v>
      </c>
      <c r="R12" s="9">
        <v>5</v>
      </c>
      <c r="S12" s="9" t="s">
        <v>145</v>
      </c>
      <c r="T12" s="9" t="s">
        <v>173</v>
      </c>
      <c r="U12" s="13">
        <v>43880</v>
      </c>
      <c r="V12" s="9" t="s">
        <v>158</v>
      </c>
      <c r="W12" s="9" t="s">
        <v>159</v>
      </c>
      <c r="X12" s="9" t="s">
        <v>146</v>
      </c>
      <c r="Y12" s="9" t="s">
        <v>146</v>
      </c>
    </row>
    <row r="13" spans="1:25" customFormat="1" ht="36" x14ac:dyDescent="0.25">
      <c r="A13" s="9" t="s">
        <v>213</v>
      </c>
      <c r="B13" s="9" t="s">
        <v>237</v>
      </c>
      <c r="C13" s="9" t="s">
        <v>239</v>
      </c>
      <c r="D13" s="9" t="s">
        <v>37</v>
      </c>
      <c r="E13" s="9" t="s">
        <v>138</v>
      </c>
      <c r="F13" s="9" t="s">
        <v>231</v>
      </c>
      <c r="G13" s="9" t="s">
        <v>36</v>
      </c>
      <c r="H13" s="9" t="s">
        <v>140</v>
      </c>
      <c r="I13" s="9" t="s">
        <v>141</v>
      </c>
      <c r="J13" s="9" t="s">
        <v>142</v>
      </c>
      <c r="K13" s="9" t="s">
        <v>143</v>
      </c>
      <c r="L13" s="9">
        <v>15</v>
      </c>
      <c r="M13" s="10" t="s">
        <v>35</v>
      </c>
      <c r="N13" s="11">
        <v>43872</v>
      </c>
      <c r="O13" s="12">
        <v>20202050064421</v>
      </c>
      <c r="P13" s="11">
        <v>43875</v>
      </c>
      <c r="Q13" s="9">
        <v>3</v>
      </c>
      <c r="R13" s="9">
        <v>3</v>
      </c>
      <c r="S13" s="9" t="s">
        <v>145</v>
      </c>
      <c r="T13" s="9" t="s">
        <v>175</v>
      </c>
      <c r="U13" s="13">
        <v>43894</v>
      </c>
      <c r="V13" s="9" t="s">
        <v>158</v>
      </c>
      <c r="W13" s="9" t="s">
        <v>159</v>
      </c>
      <c r="X13" s="9" t="s">
        <v>146</v>
      </c>
      <c r="Y13" s="9" t="s">
        <v>146</v>
      </c>
    </row>
    <row r="14" spans="1:25" s="19" customFormat="1" ht="24" x14ac:dyDescent="0.25">
      <c r="A14" s="15" t="s">
        <v>213</v>
      </c>
      <c r="B14" s="15" t="s">
        <v>233</v>
      </c>
      <c r="C14" s="15" t="s">
        <v>160</v>
      </c>
      <c r="D14" s="15" t="s">
        <v>40</v>
      </c>
      <c r="E14" s="15" t="s">
        <v>240</v>
      </c>
      <c r="F14" s="15" t="s">
        <v>231</v>
      </c>
      <c r="G14" s="15" t="s">
        <v>39</v>
      </c>
      <c r="H14" s="15" t="s">
        <v>176</v>
      </c>
      <c r="I14" s="15" t="s">
        <v>177</v>
      </c>
      <c r="J14" s="15" t="s">
        <v>162</v>
      </c>
      <c r="K14" s="15" t="s">
        <v>143</v>
      </c>
      <c r="L14" s="15">
        <v>15</v>
      </c>
      <c r="M14" s="16" t="s">
        <v>38</v>
      </c>
      <c r="N14" s="17">
        <v>43872</v>
      </c>
      <c r="O14" s="18"/>
      <c r="P14" s="17"/>
      <c r="Q14" s="15"/>
      <c r="R14" s="15"/>
      <c r="S14" s="15" t="s">
        <v>154</v>
      </c>
      <c r="T14" s="15"/>
      <c r="U14" s="15"/>
      <c r="V14" s="15"/>
      <c r="W14" s="15"/>
      <c r="X14" s="15"/>
      <c r="Y14" s="15"/>
    </row>
    <row r="15" spans="1:25" customFormat="1" ht="36" x14ac:dyDescent="0.25">
      <c r="A15" s="9" t="s">
        <v>213</v>
      </c>
      <c r="B15" s="9" t="s">
        <v>233</v>
      </c>
      <c r="C15" s="9" t="s">
        <v>137</v>
      </c>
      <c r="D15" s="9" t="s">
        <v>43</v>
      </c>
      <c r="E15" s="9" t="s">
        <v>138</v>
      </c>
      <c r="F15" s="9" t="s">
        <v>241</v>
      </c>
      <c r="G15" s="9" t="s">
        <v>42</v>
      </c>
      <c r="H15" s="9" t="s">
        <v>174</v>
      </c>
      <c r="I15" s="9" t="s">
        <v>141</v>
      </c>
      <c r="J15" s="9" t="s">
        <v>142</v>
      </c>
      <c r="K15" s="9" t="s">
        <v>143</v>
      </c>
      <c r="L15" s="9">
        <v>15</v>
      </c>
      <c r="M15" s="10" t="s">
        <v>41</v>
      </c>
      <c r="N15" s="11">
        <v>43873</v>
      </c>
      <c r="O15" s="12">
        <v>20202050064511</v>
      </c>
      <c r="P15" s="11">
        <v>43879</v>
      </c>
      <c r="Q15" s="9">
        <v>4</v>
      </c>
      <c r="R15" s="9">
        <v>4</v>
      </c>
      <c r="S15" s="9" t="s">
        <v>145</v>
      </c>
      <c r="T15" s="9" t="s">
        <v>178</v>
      </c>
      <c r="U15" s="13">
        <v>43882</v>
      </c>
      <c r="V15" s="9" t="s">
        <v>158</v>
      </c>
      <c r="W15" s="9" t="s">
        <v>159</v>
      </c>
      <c r="X15" s="9" t="s">
        <v>146</v>
      </c>
      <c r="Y15" s="9" t="s">
        <v>146</v>
      </c>
    </row>
    <row r="16" spans="1:25" customFormat="1" ht="36" x14ac:dyDescent="0.25">
      <c r="A16" s="9" t="s">
        <v>213</v>
      </c>
      <c r="B16" s="9" t="s">
        <v>233</v>
      </c>
      <c r="C16" s="9" t="s">
        <v>180</v>
      </c>
      <c r="D16" s="9" t="s">
        <v>46</v>
      </c>
      <c r="E16" s="9" t="s">
        <v>181</v>
      </c>
      <c r="F16" s="9" t="s">
        <v>242</v>
      </c>
      <c r="G16" s="9" t="s">
        <v>45</v>
      </c>
      <c r="H16" s="9" t="s">
        <v>174</v>
      </c>
      <c r="I16" s="9" t="s">
        <v>141</v>
      </c>
      <c r="J16" s="9" t="s">
        <v>142</v>
      </c>
      <c r="K16" s="9" t="s">
        <v>243</v>
      </c>
      <c r="L16" s="9">
        <v>15</v>
      </c>
      <c r="M16" s="10" t="s">
        <v>44</v>
      </c>
      <c r="N16" s="11">
        <v>43873</v>
      </c>
      <c r="O16" s="12">
        <v>20202050064681</v>
      </c>
      <c r="P16" s="11">
        <v>43882</v>
      </c>
      <c r="Q16" s="9">
        <v>7</v>
      </c>
      <c r="R16" s="9">
        <v>7</v>
      </c>
      <c r="S16" s="9" t="s">
        <v>145</v>
      </c>
      <c r="T16" s="9" t="s">
        <v>179</v>
      </c>
      <c r="U16" s="13">
        <v>43882</v>
      </c>
      <c r="V16" s="9" t="s">
        <v>158</v>
      </c>
      <c r="W16" s="9" t="s">
        <v>159</v>
      </c>
      <c r="X16" s="9" t="s">
        <v>146</v>
      </c>
      <c r="Y16" s="9" t="s">
        <v>146</v>
      </c>
    </row>
    <row r="17" spans="1:25" customFormat="1" ht="24" x14ac:dyDescent="0.25">
      <c r="A17" s="9" t="s">
        <v>213</v>
      </c>
      <c r="B17" s="9" t="s">
        <v>233</v>
      </c>
      <c r="C17" s="9" t="s">
        <v>169</v>
      </c>
      <c r="D17" s="9" t="s">
        <v>50</v>
      </c>
      <c r="E17" s="9" t="s">
        <v>181</v>
      </c>
      <c r="F17" s="9" t="s">
        <v>231</v>
      </c>
      <c r="G17" s="9" t="s">
        <v>49</v>
      </c>
      <c r="H17" s="9" t="s">
        <v>174</v>
      </c>
      <c r="I17" s="9" t="s">
        <v>141</v>
      </c>
      <c r="J17" s="9" t="s">
        <v>142</v>
      </c>
      <c r="K17" s="9" t="s">
        <v>243</v>
      </c>
      <c r="L17" s="9">
        <v>15</v>
      </c>
      <c r="M17" s="10" t="s">
        <v>48</v>
      </c>
      <c r="N17" s="11">
        <v>43878</v>
      </c>
      <c r="O17" s="12">
        <v>20203320001412</v>
      </c>
      <c r="P17" s="11">
        <v>43879</v>
      </c>
      <c r="Q17" s="9">
        <v>1</v>
      </c>
      <c r="R17" s="9">
        <v>1</v>
      </c>
      <c r="S17" s="9" t="s">
        <v>145</v>
      </c>
      <c r="T17" s="9" t="s">
        <v>182</v>
      </c>
      <c r="U17" s="9" t="s">
        <v>146</v>
      </c>
      <c r="V17" s="9" t="s">
        <v>146</v>
      </c>
      <c r="W17" s="9" t="s">
        <v>146</v>
      </c>
      <c r="X17" s="9" t="s">
        <v>146</v>
      </c>
      <c r="Y17" s="9" t="s">
        <v>146</v>
      </c>
    </row>
    <row r="18" spans="1:25" customFormat="1" ht="48" x14ac:dyDescent="0.25">
      <c r="A18" s="20" t="s">
        <v>213</v>
      </c>
      <c r="B18" s="20" t="s">
        <v>233</v>
      </c>
      <c r="C18" s="20" t="s">
        <v>169</v>
      </c>
      <c r="D18" s="20" t="s">
        <v>50</v>
      </c>
      <c r="E18" s="20" t="s">
        <v>181</v>
      </c>
      <c r="F18" s="20" t="s">
        <v>231</v>
      </c>
      <c r="G18" s="20" t="s">
        <v>52</v>
      </c>
      <c r="H18" s="20" t="s">
        <v>174</v>
      </c>
      <c r="I18" s="20" t="s">
        <v>141</v>
      </c>
      <c r="J18" s="20" t="s">
        <v>142</v>
      </c>
      <c r="K18" s="20" t="s">
        <v>243</v>
      </c>
      <c r="L18" s="20">
        <v>15</v>
      </c>
      <c r="M18" s="21" t="s">
        <v>51</v>
      </c>
      <c r="N18" s="22">
        <v>43878</v>
      </c>
      <c r="O18" s="23">
        <v>20202050064591</v>
      </c>
      <c r="P18" s="22">
        <v>43914</v>
      </c>
      <c r="Q18" s="20">
        <v>25</v>
      </c>
      <c r="R18" s="20">
        <v>25</v>
      </c>
      <c r="S18" s="20" t="s">
        <v>234</v>
      </c>
      <c r="T18" s="20" t="s">
        <v>183</v>
      </c>
      <c r="U18" s="25">
        <v>43914</v>
      </c>
      <c r="V18" s="20" t="s">
        <v>158</v>
      </c>
      <c r="W18" s="20" t="s">
        <v>159</v>
      </c>
      <c r="X18" s="20" t="s">
        <v>146</v>
      </c>
      <c r="Y18" s="20" t="s">
        <v>146</v>
      </c>
    </row>
    <row r="19" spans="1:25" customFormat="1" ht="36" x14ac:dyDescent="0.25">
      <c r="A19" s="9" t="s">
        <v>213</v>
      </c>
      <c r="B19" s="9" t="s">
        <v>233</v>
      </c>
      <c r="C19" s="9" t="s">
        <v>160</v>
      </c>
      <c r="D19" s="9" t="s">
        <v>55</v>
      </c>
      <c r="E19" s="9" t="s">
        <v>181</v>
      </c>
      <c r="F19" s="9" t="s">
        <v>231</v>
      </c>
      <c r="G19" s="9" t="s">
        <v>54</v>
      </c>
      <c r="H19" s="9" t="s">
        <v>174</v>
      </c>
      <c r="I19" s="9" t="s">
        <v>141</v>
      </c>
      <c r="J19" s="9" t="s">
        <v>142</v>
      </c>
      <c r="K19" s="9" t="s">
        <v>243</v>
      </c>
      <c r="L19" s="9">
        <v>15</v>
      </c>
      <c r="M19" s="10" t="s">
        <v>53</v>
      </c>
      <c r="N19" s="11">
        <v>43878</v>
      </c>
      <c r="O19" s="12">
        <v>20202050064581</v>
      </c>
      <c r="P19" s="11">
        <v>43880</v>
      </c>
      <c r="Q19" s="9">
        <v>2</v>
      </c>
      <c r="R19" s="9">
        <v>2</v>
      </c>
      <c r="S19" s="9" t="s">
        <v>145</v>
      </c>
      <c r="T19" s="9" t="s">
        <v>184</v>
      </c>
      <c r="U19" s="13">
        <v>43882</v>
      </c>
      <c r="V19" s="9" t="s">
        <v>158</v>
      </c>
      <c r="W19" s="9" t="s">
        <v>159</v>
      </c>
      <c r="X19" s="9" t="s">
        <v>146</v>
      </c>
      <c r="Y19" s="9" t="s">
        <v>146</v>
      </c>
    </row>
    <row r="20" spans="1:25" customFormat="1" ht="36" x14ac:dyDescent="0.25">
      <c r="A20" s="9" t="s">
        <v>213</v>
      </c>
      <c r="B20" s="9" t="s">
        <v>233</v>
      </c>
      <c r="C20" s="9" t="s">
        <v>160</v>
      </c>
      <c r="D20" s="9" t="s">
        <v>244</v>
      </c>
      <c r="E20" s="9" t="s">
        <v>151</v>
      </c>
      <c r="F20" s="9" t="s">
        <v>231</v>
      </c>
      <c r="G20" s="9" t="s">
        <v>57</v>
      </c>
      <c r="H20" s="9" t="s">
        <v>174</v>
      </c>
      <c r="I20" s="9" t="s">
        <v>141</v>
      </c>
      <c r="J20" s="9" t="s">
        <v>142</v>
      </c>
      <c r="K20" s="9" t="s">
        <v>243</v>
      </c>
      <c r="L20" s="9">
        <v>15</v>
      </c>
      <c r="M20" s="10" t="s">
        <v>56</v>
      </c>
      <c r="N20" s="11">
        <v>43878</v>
      </c>
      <c r="O20" s="12">
        <v>20202050064541</v>
      </c>
      <c r="P20" s="11">
        <v>43879</v>
      </c>
      <c r="Q20" s="9">
        <v>1</v>
      </c>
      <c r="R20" s="9">
        <v>1</v>
      </c>
      <c r="S20" s="9" t="s">
        <v>145</v>
      </c>
      <c r="T20" s="9" t="s">
        <v>185</v>
      </c>
      <c r="U20" s="13">
        <v>43882</v>
      </c>
      <c r="V20" s="9" t="s">
        <v>158</v>
      </c>
      <c r="W20" s="9" t="s">
        <v>159</v>
      </c>
      <c r="X20" s="9" t="s">
        <v>146</v>
      </c>
      <c r="Y20" s="9" t="s">
        <v>146</v>
      </c>
    </row>
    <row r="21" spans="1:25" customFormat="1" ht="36" x14ac:dyDescent="0.25">
      <c r="A21" s="9" t="s">
        <v>213</v>
      </c>
      <c r="B21" s="9" t="s">
        <v>233</v>
      </c>
      <c r="C21" s="9" t="s">
        <v>137</v>
      </c>
      <c r="D21" s="9" t="s">
        <v>60</v>
      </c>
      <c r="E21" s="9" t="s">
        <v>138</v>
      </c>
      <c r="F21" s="9" t="s">
        <v>242</v>
      </c>
      <c r="G21" s="9" t="s">
        <v>59</v>
      </c>
      <c r="H21" s="9" t="s">
        <v>174</v>
      </c>
      <c r="I21" s="9" t="s">
        <v>141</v>
      </c>
      <c r="J21" s="9" t="s">
        <v>142</v>
      </c>
      <c r="K21" s="9" t="s">
        <v>143</v>
      </c>
      <c r="L21" s="9">
        <v>15</v>
      </c>
      <c r="M21" s="10" t="s">
        <v>58</v>
      </c>
      <c r="N21" s="11">
        <v>43878</v>
      </c>
      <c r="O21" s="12">
        <v>20202050064601</v>
      </c>
      <c r="P21" s="11">
        <v>43887</v>
      </c>
      <c r="Q21" s="9">
        <v>8</v>
      </c>
      <c r="R21" s="9">
        <v>8</v>
      </c>
      <c r="S21" s="9" t="s">
        <v>145</v>
      </c>
      <c r="T21" s="9" t="s">
        <v>186</v>
      </c>
      <c r="U21" s="13">
        <v>43888</v>
      </c>
      <c r="V21" s="9" t="s">
        <v>158</v>
      </c>
      <c r="W21" s="9" t="s">
        <v>159</v>
      </c>
      <c r="X21" s="9" t="s">
        <v>146</v>
      </c>
      <c r="Y21" s="9" t="s">
        <v>146</v>
      </c>
    </row>
    <row r="22" spans="1:25" customFormat="1" ht="24" x14ac:dyDescent="0.25">
      <c r="A22" s="9" t="s">
        <v>213</v>
      </c>
      <c r="B22" s="9" t="s">
        <v>233</v>
      </c>
      <c r="C22" s="9" t="s">
        <v>160</v>
      </c>
      <c r="D22" s="9" t="s">
        <v>63</v>
      </c>
      <c r="E22" s="9" t="s">
        <v>181</v>
      </c>
      <c r="F22" s="9" t="s">
        <v>231</v>
      </c>
      <c r="G22" s="9" t="s">
        <v>62</v>
      </c>
      <c r="H22" s="9" t="s">
        <v>188</v>
      </c>
      <c r="I22" s="9" t="s">
        <v>189</v>
      </c>
      <c r="J22" s="9" t="s">
        <v>162</v>
      </c>
      <c r="K22" s="9" t="s">
        <v>243</v>
      </c>
      <c r="L22" s="9">
        <v>15</v>
      </c>
      <c r="M22" s="10" t="s">
        <v>61</v>
      </c>
      <c r="N22" s="11">
        <v>43878</v>
      </c>
      <c r="O22" s="12">
        <v>20203600000871</v>
      </c>
      <c r="P22" s="11">
        <v>43894</v>
      </c>
      <c r="Q22" s="9">
        <v>12</v>
      </c>
      <c r="R22" s="9">
        <v>12</v>
      </c>
      <c r="S22" s="9" t="s">
        <v>145</v>
      </c>
      <c r="T22" s="9" t="s">
        <v>187</v>
      </c>
      <c r="U22" s="13">
        <v>43894</v>
      </c>
      <c r="V22" s="9" t="s">
        <v>147</v>
      </c>
      <c r="W22" s="9" t="s">
        <v>146</v>
      </c>
      <c r="X22" s="9" t="s">
        <v>146</v>
      </c>
      <c r="Y22" s="9" t="s">
        <v>232</v>
      </c>
    </row>
    <row r="23" spans="1:25" s="19" customFormat="1" ht="24" x14ac:dyDescent="0.25">
      <c r="A23" s="15" t="s">
        <v>213</v>
      </c>
      <c r="B23" s="15" t="s">
        <v>233</v>
      </c>
      <c r="C23" s="15" t="s">
        <v>160</v>
      </c>
      <c r="D23" s="15" t="s">
        <v>66</v>
      </c>
      <c r="E23" s="15" t="s">
        <v>151</v>
      </c>
      <c r="F23" s="15" t="s">
        <v>231</v>
      </c>
      <c r="G23" s="15" t="s">
        <v>65</v>
      </c>
      <c r="H23" s="15" t="s">
        <v>190</v>
      </c>
      <c r="I23" s="15" t="s">
        <v>177</v>
      </c>
      <c r="J23" s="15" t="s">
        <v>162</v>
      </c>
      <c r="K23" s="15" t="s">
        <v>236</v>
      </c>
      <c r="L23" s="15">
        <v>10</v>
      </c>
      <c r="M23" s="16" t="s">
        <v>64</v>
      </c>
      <c r="N23" s="17">
        <v>43878</v>
      </c>
      <c r="O23" s="18"/>
      <c r="P23" s="17"/>
      <c r="Q23" s="15"/>
      <c r="R23" s="15"/>
      <c r="S23" s="15" t="s">
        <v>154</v>
      </c>
      <c r="T23" s="15"/>
      <c r="U23" s="15"/>
      <c r="V23" s="15"/>
      <c r="W23" s="15"/>
      <c r="X23" s="15"/>
      <c r="Y23" s="15"/>
    </row>
    <row r="24" spans="1:25" s="19" customFormat="1" ht="24" x14ac:dyDescent="0.25">
      <c r="A24" s="15" t="s">
        <v>213</v>
      </c>
      <c r="B24" s="15" t="s">
        <v>237</v>
      </c>
      <c r="C24" s="15" t="s">
        <v>170</v>
      </c>
      <c r="D24" s="15" t="s">
        <v>69</v>
      </c>
      <c r="E24" s="15" t="s">
        <v>138</v>
      </c>
      <c r="F24" s="15" t="s">
        <v>231</v>
      </c>
      <c r="G24" s="15" t="s">
        <v>68</v>
      </c>
      <c r="H24" s="15" t="s">
        <v>174</v>
      </c>
      <c r="I24" s="15" t="s">
        <v>141</v>
      </c>
      <c r="J24" s="15" t="s">
        <v>142</v>
      </c>
      <c r="K24" s="15" t="s">
        <v>143</v>
      </c>
      <c r="L24" s="15">
        <v>15</v>
      </c>
      <c r="M24" s="16" t="s">
        <v>67</v>
      </c>
      <c r="N24" s="17">
        <v>43878</v>
      </c>
      <c r="O24" s="18"/>
      <c r="P24" s="17"/>
      <c r="Q24" s="15"/>
      <c r="R24" s="15"/>
      <c r="S24" s="15" t="s">
        <v>154</v>
      </c>
      <c r="T24" s="15"/>
      <c r="U24" s="15"/>
      <c r="V24" s="15"/>
      <c r="W24" s="15"/>
      <c r="X24" s="15"/>
      <c r="Y24" s="15"/>
    </row>
    <row r="25" spans="1:25" customFormat="1" ht="36" x14ac:dyDescent="0.25">
      <c r="A25" s="9" t="s">
        <v>213</v>
      </c>
      <c r="B25" s="9" t="s">
        <v>237</v>
      </c>
      <c r="C25" s="9" t="s">
        <v>170</v>
      </c>
      <c r="D25" s="9" t="s">
        <v>72</v>
      </c>
      <c r="E25" s="9" t="s">
        <v>138</v>
      </c>
      <c r="F25" s="9" t="s">
        <v>242</v>
      </c>
      <c r="G25" s="9" t="s">
        <v>71</v>
      </c>
      <c r="H25" s="9" t="s">
        <v>172</v>
      </c>
      <c r="I25" s="9" t="s">
        <v>141</v>
      </c>
      <c r="J25" s="9" t="s">
        <v>142</v>
      </c>
      <c r="K25" s="9" t="s">
        <v>82</v>
      </c>
      <c r="L25" s="9">
        <v>30</v>
      </c>
      <c r="M25" s="10" t="s">
        <v>70</v>
      </c>
      <c r="N25" s="11">
        <v>43878</v>
      </c>
      <c r="O25" s="12" t="s">
        <v>192</v>
      </c>
      <c r="P25" s="11">
        <v>43921</v>
      </c>
      <c r="Q25" s="9">
        <v>30</v>
      </c>
      <c r="R25" s="9">
        <v>30</v>
      </c>
      <c r="S25" s="9" t="s">
        <v>145</v>
      </c>
      <c r="T25" s="9" t="s">
        <v>191</v>
      </c>
      <c r="U25" s="13">
        <v>43950</v>
      </c>
      <c r="V25" s="9" t="s">
        <v>158</v>
      </c>
      <c r="W25" s="9" t="s">
        <v>159</v>
      </c>
      <c r="X25" s="9" t="s">
        <v>146</v>
      </c>
      <c r="Y25" s="9" t="s">
        <v>193</v>
      </c>
    </row>
    <row r="26" spans="1:25" customFormat="1" ht="24" x14ac:dyDescent="0.25">
      <c r="A26" s="15" t="s">
        <v>213</v>
      </c>
      <c r="B26" s="15" t="s">
        <v>233</v>
      </c>
      <c r="C26" s="15" t="s">
        <v>194</v>
      </c>
      <c r="D26" s="15" t="s">
        <v>74</v>
      </c>
      <c r="E26" s="15" t="s">
        <v>151</v>
      </c>
      <c r="F26" s="15" t="s">
        <v>152</v>
      </c>
      <c r="G26" s="15" t="s">
        <v>13</v>
      </c>
      <c r="H26" s="15" t="s">
        <v>195</v>
      </c>
      <c r="I26" s="15" t="s">
        <v>142</v>
      </c>
      <c r="J26" s="15" t="s">
        <v>142</v>
      </c>
      <c r="K26" s="15" t="s">
        <v>243</v>
      </c>
      <c r="L26" s="15">
        <v>15</v>
      </c>
      <c r="M26" s="16" t="s">
        <v>73</v>
      </c>
      <c r="N26" s="17">
        <v>43878</v>
      </c>
      <c r="O26" s="18"/>
      <c r="P26" s="17"/>
      <c r="Q26" s="15"/>
      <c r="R26" s="15"/>
      <c r="S26" s="15" t="s">
        <v>154</v>
      </c>
      <c r="T26" s="15"/>
      <c r="U26" s="15"/>
      <c r="V26" s="15"/>
      <c r="W26" s="15"/>
      <c r="X26" s="15"/>
      <c r="Y26" s="15"/>
    </row>
    <row r="27" spans="1:25" customFormat="1" ht="36" x14ac:dyDescent="0.25">
      <c r="A27" s="9" t="s">
        <v>213</v>
      </c>
      <c r="B27" s="9" t="s">
        <v>233</v>
      </c>
      <c r="C27" s="9" t="s">
        <v>245</v>
      </c>
      <c r="D27" s="9" t="s">
        <v>74</v>
      </c>
      <c r="E27" s="9" t="s">
        <v>138</v>
      </c>
      <c r="F27" s="9" t="s">
        <v>231</v>
      </c>
      <c r="G27" s="9" t="s">
        <v>76</v>
      </c>
      <c r="H27" s="9" t="s">
        <v>31</v>
      </c>
      <c r="I27" s="9" t="s">
        <v>141</v>
      </c>
      <c r="J27" s="9" t="s">
        <v>142</v>
      </c>
      <c r="K27" s="9" t="s">
        <v>243</v>
      </c>
      <c r="L27" s="9">
        <v>15</v>
      </c>
      <c r="M27" s="10" t="s">
        <v>75</v>
      </c>
      <c r="N27" s="11">
        <v>43878</v>
      </c>
      <c r="O27" s="12">
        <v>20202050064781</v>
      </c>
      <c r="P27" s="11">
        <v>43892</v>
      </c>
      <c r="Q27" s="9">
        <v>10</v>
      </c>
      <c r="R27" s="9">
        <v>10</v>
      </c>
      <c r="S27" s="9" t="s">
        <v>145</v>
      </c>
      <c r="T27" s="9" t="s">
        <v>196</v>
      </c>
      <c r="U27" s="13">
        <v>43888</v>
      </c>
      <c r="V27" s="9" t="s">
        <v>158</v>
      </c>
      <c r="W27" s="9" t="s">
        <v>159</v>
      </c>
      <c r="X27" s="9" t="s">
        <v>146</v>
      </c>
      <c r="Y27" s="9" t="s">
        <v>146</v>
      </c>
    </row>
    <row r="28" spans="1:25" customFormat="1" ht="36" x14ac:dyDescent="0.25">
      <c r="A28" s="9" t="s">
        <v>213</v>
      </c>
      <c r="B28" s="9" t="s">
        <v>233</v>
      </c>
      <c r="C28" s="9" t="s">
        <v>180</v>
      </c>
      <c r="D28" s="9" t="s">
        <v>79</v>
      </c>
      <c r="E28" s="9" t="s">
        <v>138</v>
      </c>
      <c r="F28" s="9" t="s">
        <v>241</v>
      </c>
      <c r="G28" s="9" t="s">
        <v>78</v>
      </c>
      <c r="H28" s="9" t="s">
        <v>140</v>
      </c>
      <c r="I28" s="9" t="s">
        <v>141</v>
      </c>
      <c r="J28" s="9" t="s">
        <v>142</v>
      </c>
      <c r="K28" s="9" t="s">
        <v>243</v>
      </c>
      <c r="L28" s="9">
        <v>15</v>
      </c>
      <c r="M28" s="10" t="s">
        <v>77</v>
      </c>
      <c r="N28" s="11">
        <v>43879</v>
      </c>
      <c r="O28" s="12">
        <v>20202050064561</v>
      </c>
      <c r="P28" s="11">
        <v>43880</v>
      </c>
      <c r="Q28" s="9">
        <v>1</v>
      </c>
      <c r="R28" s="9">
        <v>1</v>
      </c>
      <c r="S28" s="9" t="s">
        <v>145</v>
      </c>
      <c r="T28" s="9" t="s">
        <v>197</v>
      </c>
      <c r="U28" s="13">
        <v>43882</v>
      </c>
      <c r="V28" s="9" t="s">
        <v>158</v>
      </c>
      <c r="W28" s="9" t="s">
        <v>159</v>
      </c>
      <c r="X28" s="9" t="s">
        <v>146</v>
      </c>
      <c r="Y28" s="9" t="s">
        <v>146</v>
      </c>
    </row>
    <row r="29" spans="1:25" customFormat="1" ht="36" x14ac:dyDescent="0.25">
      <c r="A29" s="9" t="s">
        <v>213</v>
      </c>
      <c r="B29" s="9" t="s">
        <v>233</v>
      </c>
      <c r="C29" s="9" t="s">
        <v>238</v>
      </c>
      <c r="D29" s="9" t="s">
        <v>83</v>
      </c>
      <c r="E29" s="9" t="s">
        <v>151</v>
      </c>
      <c r="F29" s="9" t="s">
        <v>231</v>
      </c>
      <c r="G29" s="9" t="s">
        <v>80</v>
      </c>
      <c r="H29" s="9" t="s">
        <v>31</v>
      </c>
      <c r="I29" s="9" t="s">
        <v>141</v>
      </c>
      <c r="J29" s="9" t="s">
        <v>142</v>
      </c>
      <c r="K29" s="9" t="s">
        <v>82</v>
      </c>
      <c r="L29" s="9">
        <v>30</v>
      </c>
      <c r="M29" s="10" t="s">
        <v>81</v>
      </c>
      <c r="N29" s="11">
        <v>43881</v>
      </c>
      <c r="O29" s="12" t="s">
        <v>200</v>
      </c>
      <c r="P29" s="11">
        <v>43886</v>
      </c>
      <c r="Q29" s="9">
        <v>3</v>
      </c>
      <c r="R29" s="9">
        <v>3</v>
      </c>
      <c r="S29" s="9" t="s">
        <v>145</v>
      </c>
      <c r="T29" s="9" t="s">
        <v>199</v>
      </c>
      <c r="U29" s="13">
        <v>43886</v>
      </c>
      <c r="V29" s="9" t="s">
        <v>158</v>
      </c>
      <c r="W29" s="9" t="s">
        <v>159</v>
      </c>
      <c r="X29" s="9" t="s">
        <v>146</v>
      </c>
      <c r="Y29" s="9" t="s">
        <v>146</v>
      </c>
    </row>
    <row r="30" spans="1:25" s="24" customFormat="1" ht="24" x14ac:dyDescent="0.25">
      <c r="A30" s="20" t="s">
        <v>213</v>
      </c>
      <c r="B30" s="20" t="s">
        <v>233</v>
      </c>
      <c r="C30" s="20" t="s">
        <v>198</v>
      </c>
      <c r="D30" s="20" t="s">
        <v>86</v>
      </c>
      <c r="E30" s="20" t="s">
        <v>151</v>
      </c>
      <c r="F30" s="20" t="s">
        <v>242</v>
      </c>
      <c r="G30" s="20" t="s">
        <v>85</v>
      </c>
      <c r="H30" s="20" t="s">
        <v>246</v>
      </c>
      <c r="I30" s="20" t="s">
        <v>141</v>
      </c>
      <c r="J30" s="20" t="s">
        <v>142</v>
      </c>
      <c r="K30" s="20" t="s">
        <v>82</v>
      </c>
      <c r="L30" s="20">
        <v>30</v>
      </c>
      <c r="M30" s="21" t="s">
        <v>84</v>
      </c>
      <c r="N30" s="22">
        <v>43881</v>
      </c>
      <c r="O30" s="23">
        <v>20202050065721</v>
      </c>
      <c r="P30" s="22">
        <v>43935</v>
      </c>
      <c r="Q30" s="20">
        <v>34</v>
      </c>
      <c r="R30" s="20">
        <v>34</v>
      </c>
      <c r="S30" s="20" t="s">
        <v>234</v>
      </c>
      <c r="T30" s="20" t="s">
        <v>247</v>
      </c>
      <c r="U30" s="20" t="s">
        <v>146</v>
      </c>
      <c r="V30" s="20" t="s">
        <v>147</v>
      </c>
      <c r="W30" s="20" t="s">
        <v>146</v>
      </c>
      <c r="X30" s="20" t="s">
        <v>146</v>
      </c>
      <c r="Y30" s="20" t="s">
        <v>232</v>
      </c>
    </row>
    <row r="31" spans="1:25" s="19" customFormat="1" ht="24" x14ac:dyDescent="0.25">
      <c r="A31" s="15" t="s">
        <v>213</v>
      </c>
      <c r="B31" s="15" t="s">
        <v>233</v>
      </c>
      <c r="C31" s="15" t="s">
        <v>150</v>
      </c>
      <c r="D31" s="15" t="s">
        <v>88</v>
      </c>
      <c r="E31" s="15" t="s">
        <v>151</v>
      </c>
      <c r="F31" s="15" t="s">
        <v>241</v>
      </c>
      <c r="G31" s="15" t="s">
        <v>3</v>
      </c>
      <c r="H31" s="15" t="s">
        <v>201</v>
      </c>
      <c r="I31" s="15" t="s">
        <v>141</v>
      </c>
      <c r="J31" s="15" t="s">
        <v>142</v>
      </c>
      <c r="K31" s="15" t="s">
        <v>143</v>
      </c>
      <c r="L31" s="15">
        <v>15</v>
      </c>
      <c r="M31" s="16" t="s">
        <v>87</v>
      </c>
      <c r="N31" s="17">
        <v>43881</v>
      </c>
      <c r="O31" s="18"/>
      <c r="P31" s="17"/>
      <c r="Q31" s="15"/>
      <c r="R31" s="15"/>
      <c r="S31" s="15" t="s">
        <v>154</v>
      </c>
      <c r="T31" s="15"/>
      <c r="U31" s="15"/>
      <c r="V31" s="15"/>
      <c r="W31" s="15"/>
      <c r="X31" s="15"/>
      <c r="Y31" s="15"/>
    </row>
    <row r="32" spans="1:25" customFormat="1" ht="24" x14ac:dyDescent="0.25">
      <c r="A32" s="9" t="s">
        <v>213</v>
      </c>
      <c r="B32" s="9" t="s">
        <v>233</v>
      </c>
      <c r="C32" s="9" t="s">
        <v>198</v>
      </c>
      <c r="D32" s="9" t="s">
        <v>91</v>
      </c>
      <c r="E32" s="9" t="s">
        <v>151</v>
      </c>
      <c r="F32" s="9" t="s">
        <v>242</v>
      </c>
      <c r="G32" s="9" t="s">
        <v>90</v>
      </c>
      <c r="H32" s="9" t="s">
        <v>31</v>
      </c>
      <c r="I32" s="9" t="s">
        <v>141</v>
      </c>
      <c r="J32" s="9" t="s">
        <v>142</v>
      </c>
      <c r="K32" s="9" t="s">
        <v>82</v>
      </c>
      <c r="L32" s="9">
        <v>30</v>
      </c>
      <c r="M32" s="10" t="s">
        <v>89</v>
      </c>
      <c r="N32" s="11">
        <v>43885</v>
      </c>
      <c r="O32" s="12">
        <v>20202050065281</v>
      </c>
      <c r="P32" s="11">
        <v>43906</v>
      </c>
      <c r="Q32" s="9">
        <v>15</v>
      </c>
      <c r="R32" s="9">
        <v>15</v>
      </c>
      <c r="S32" s="9" t="s">
        <v>145</v>
      </c>
      <c r="T32" s="9" t="s">
        <v>202</v>
      </c>
      <c r="U32" s="13">
        <v>43908</v>
      </c>
      <c r="V32" s="9" t="s">
        <v>158</v>
      </c>
      <c r="W32" s="9" t="s">
        <v>159</v>
      </c>
      <c r="X32" s="9" t="s">
        <v>146</v>
      </c>
      <c r="Y32" s="9" t="s">
        <v>146</v>
      </c>
    </row>
    <row r="33" spans="1:25" customFormat="1" ht="36" x14ac:dyDescent="0.25">
      <c r="A33" s="20" t="s">
        <v>213</v>
      </c>
      <c r="B33" s="20" t="s">
        <v>237</v>
      </c>
      <c r="C33" s="20" t="s">
        <v>160</v>
      </c>
      <c r="D33" s="20" t="s">
        <v>94</v>
      </c>
      <c r="E33" s="20" t="s">
        <v>151</v>
      </c>
      <c r="F33" s="20" t="s">
        <v>231</v>
      </c>
      <c r="G33" s="20" t="s">
        <v>93</v>
      </c>
      <c r="H33" s="20" t="s">
        <v>47</v>
      </c>
      <c r="I33" s="20" t="s">
        <v>203</v>
      </c>
      <c r="J33" s="20" t="s">
        <v>248</v>
      </c>
      <c r="K33" s="20" t="s">
        <v>249</v>
      </c>
      <c r="L33" s="20">
        <v>5</v>
      </c>
      <c r="M33" s="21" t="s">
        <v>92</v>
      </c>
      <c r="N33" s="22">
        <v>43886</v>
      </c>
      <c r="O33" s="23">
        <v>20201200000033</v>
      </c>
      <c r="P33" s="22">
        <v>43906</v>
      </c>
      <c r="Q33" s="20">
        <v>15</v>
      </c>
      <c r="R33" s="20">
        <v>15</v>
      </c>
      <c r="S33" s="20" t="s">
        <v>234</v>
      </c>
      <c r="T33" s="20" t="s">
        <v>204</v>
      </c>
      <c r="U33" s="20" t="s">
        <v>146</v>
      </c>
      <c r="V33" s="20" t="s">
        <v>147</v>
      </c>
      <c r="W33" s="20" t="s">
        <v>146</v>
      </c>
      <c r="X33" s="20" t="s">
        <v>146</v>
      </c>
      <c r="Y33" s="20" t="s">
        <v>146</v>
      </c>
    </row>
    <row r="34" spans="1:25" s="19" customFormat="1" ht="24" x14ac:dyDescent="0.25">
      <c r="A34" s="15" t="s">
        <v>214</v>
      </c>
      <c r="B34" s="15" t="s">
        <v>250</v>
      </c>
      <c r="C34" s="15" t="s">
        <v>160</v>
      </c>
      <c r="D34" s="15" t="s">
        <v>97</v>
      </c>
      <c r="E34" s="15" t="s">
        <v>181</v>
      </c>
      <c r="F34" s="15" t="s">
        <v>231</v>
      </c>
      <c r="G34" s="15" t="s">
        <v>96</v>
      </c>
      <c r="H34" s="15" t="s">
        <v>176</v>
      </c>
      <c r="I34" s="15" t="s">
        <v>177</v>
      </c>
      <c r="J34" s="15" t="s">
        <v>162</v>
      </c>
      <c r="K34" s="15" t="s">
        <v>230</v>
      </c>
      <c r="L34" s="15">
        <v>10</v>
      </c>
      <c r="M34" s="16" t="s">
        <v>95</v>
      </c>
      <c r="N34" s="17">
        <v>43887</v>
      </c>
      <c r="O34" s="18"/>
      <c r="P34" s="17"/>
      <c r="Q34" s="15"/>
      <c r="R34" s="15"/>
      <c r="S34" s="15" t="s">
        <v>154</v>
      </c>
      <c r="T34" s="15"/>
      <c r="U34" s="15"/>
      <c r="V34" s="15"/>
      <c r="W34" s="15"/>
      <c r="X34" s="15"/>
      <c r="Y34" s="15"/>
    </row>
    <row r="35" spans="1:25" customFormat="1" ht="36" x14ac:dyDescent="0.25">
      <c r="A35" s="9" t="s">
        <v>213</v>
      </c>
      <c r="B35" s="9" t="s">
        <v>233</v>
      </c>
      <c r="C35" s="9" t="s">
        <v>238</v>
      </c>
      <c r="D35" s="9" t="s">
        <v>83</v>
      </c>
      <c r="E35" s="9" t="s">
        <v>151</v>
      </c>
      <c r="F35" s="9" t="s">
        <v>242</v>
      </c>
      <c r="G35" s="9" t="s">
        <v>99</v>
      </c>
      <c r="H35" s="9" t="s">
        <v>172</v>
      </c>
      <c r="I35" s="9" t="s">
        <v>141</v>
      </c>
      <c r="J35" s="9" t="s">
        <v>142</v>
      </c>
      <c r="K35" s="9" t="s">
        <v>143</v>
      </c>
      <c r="L35" s="9">
        <v>15</v>
      </c>
      <c r="M35" s="10" t="s">
        <v>98</v>
      </c>
      <c r="N35" s="11">
        <v>43888</v>
      </c>
      <c r="O35" s="12">
        <v>20202050064741</v>
      </c>
      <c r="P35" s="11">
        <v>43886</v>
      </c>
      <c r="Q35" s="9">
        <v>0</v>
      </c>
      <c r="R35" s="9">
        <v>0</v>
      </c>
      <c r="S35" s="9" t="s">
        <v>145</v>
      </c>
      <c r="T35" s="9" t="s">
        <v>205</v>
      </c>
      <c r="U35" s="13">
        <v>43886</v>
      </c>
      <c r="V35" s="9" t="s">
        <v>158</v>
      </c>
      <c r="W35" s="9" t="s">
        <v>159</v>
      </c>
      <c r="X35" s="9" t="s">
        <v>146</v>
      </c>
      <c r="Y35" s="9" t="s">
        <v>146</v>
      </c>
    </row>
    <row r="36" spans="1:25" customFormat="1" ht="36" x14ac:dyDescent="0.25">
      <c r="A36" s="9" t="s">
        <v>213</v>
      </c>
      <c r="B36" s="9" t="s">
        <v>233</v>
      </c>
      <c r="C36" s="9" t="s">
        <v>137</v>
      </c>
      <c r="D36" s="9" t="s">
        <v>43</v>
      </c>
      <c r="E36" s="9" t="s">
        <v>138</v>
      </c>
      <c r="F36" s="9" t="s">
        <v>242</v>
      </c>
      <c r="G36" s="9" t="s">
        <v>101</v>
      </c>
      <c r="H36" s="9" t="s">
        <v>174</v>
      </c>
      <c r="I36" s="9" t="s">
        <v>141</v>
      </c>
      <c r="J36" s="9" t="s">
        <v>142</v>
      </c>
      <c r="K36" s="9" t="s">
        <v>82</v>
      </c>
      <c r="L36" s="9">
        <v>30</v>
      </c>
      <c r="M36" s="10" t="s">
        <v>100</v>
      </c>
      <c r="N36" s="11">
        <v>43888</v>
      </c>
      <c r="O36" s="12">
        <v>20202050065041</v>
      </c>
      <c r="P36" s="11">
        <v>43901</v>
      </c>
      <c r="Q36" s="9">
        <v>9</v>
      </c>
      <c r="R36" s="9">
        <v>9</v>
      </c>
      <c r="S36" s="9" t="s">
        <v>145</v>
      </c>
      <c r="T36" s="9" t="s">
        <v>206</v>
      </c>
      <c r="U36" s="13">
        <v>43903</v>
      </c>
      <c r="V36" s="9" t="s">
        <v>158</v>
      </c>
      <c r="W36" s="9" t="s">
        <v>159</v>
      </c>
      <c r="X36" s="9" t="s">
        <v>146</v>
      </c>
      <c r="Y36" s="9" t="s">
        <v>146</v>
      </c>
    </row>
    <row r="37" spans="1:25" customFormat="1" ht="24" x14ac:dyDescent="0.25">
      <c r="A37" s="20" t="s">
        <v>213</v>
      </c>
      <c r="B37" s="20" t="s">
        <v>233</v>
      </c>
      <c r="C37" s="20" t="s">
        <v>160</v>
      </c>
      <c r="D37" s="20" t="s">
        <v>103</v>
      </c>
      <c r="E37" s="20" t="s">
        <v>151</v>
      </c>
      <c r="F37" s="20" t="s">
        <v>161</v>
      </c>
      <c r="G37" s="20" t="s">
        <v>90</v>
      </c>
      <c r="H37" s="20" t="s">
        <v>207</v>
      </c>
      <c r="I37" s="20" t="s">
        <v>153</v>
      </c>
      <c r="J37" s="20" t="s">
        <v>142</v>
      </c>
      <c r="K37" s="20" t="s">
        <v>143</v>
      </c>
      <c r="L37" s="20">
        <v>15</v>
      </c>
      <c r="M37" s="21" t="s">
        <v>102</v>
      </c>
      <c r="N37" s="22">
        <v>43888</v>
      </c>
      <c r="O37" s="23">
        <v>20202100001081</v>
      </c>
      <c r="P37" s="22">
        <v>43914</v>
      </c>
      <c r="Q37" s="20">
        <v>18</v>
      </c>
      <c r="R37" s="20">
        <v>18</v>
      </c>
      <c r="S37" s="20" t="s">
        <v>234</v>
      </c>
      <c r="T37" s="20" t="s">
        <v>251</v>
      </c>
      <c r="U37" s="20" t="s">
        <v>146</v>
      </c>
      <c r="V37" s="20" t="s">
        <v>147</v>
      </c>
      <c r="W37" s="20" t="s">
        <v>159</v>
      </c>
      <c r="X37" s="20" t="s">
        <v>146</v>
      </c>
      <c r="Y37" s="20" t="s">
        <v>208</v>
      </c>
    </row>
    <row r="38" spans="1:25" customFormat="1" ht="36" x14ac:dyDescent="0.25">
      <c r="A38" s="20" t="s">
        <v>214</v>
      </c>
      <c r="B38" s="20" t="s">
        <v>250</v>
      </c>
      <c r="C38" s="20" t="s">
        <v>160</v>
      </c>
      <c r="D38" s="20" t="s">
        <v>106</v>
      </c>
      <c r="E38" s="20" t="s">
        <v>151</v>
      </c>
      <c r="F38" s="20" t="s">
        <v>231</v>
      </c>
      <c r="G38" s="20" t="s">
        <v>105</v>
      </c>
      <c r="H38" s="20" t="s">
        <v>172</v>
      </c>
      <c r="I38" s="20" t="s">
        <v>141</v>
      </c>
      <c r="J38" s="20" t="s">
        <v>142</v>
      </c>
      <c r="K38" s="20" t="s">
        <v>143</v>
      </c>
      <c r="L38" s="20">
        <v>15</v>
      </c>
      <c r="M38" s="21" t="s">
        <v>104</v>
      </c>
      <c r="N38" s="22">
        <v>43888</v>
      </c>
      <c r="O38" s="23">
        <v>20202050064941</v>
      </c>
      <c r="P38" s="22">
        <v>43900</v>
      </c>
      <c r="Q38" s="20">
        <v>8</v>
      </c>
      <c r="R38" s="20">
        <v>8</v>
      </c>
      <c r="S38" s="20" t="s">
        <v>234</v>
      </c>
      <c r="T38" s="20" t="s">
        <v>209</v>
      </c>
      <c r="U38" s="25">
        <v>43900</v>
      </c>
      <c r="V38" s="20" t="s">
        <v>158</v>
      </c>
      <c r="W38" s="20" t="s">
        <v>159</v>
      </c>
      <c r="X38" s="20" t="s">
        <v>146</v>
      </c>
      <c r="Y38" s="20" t="s">
        <v>252</v>
      </c>
    </row>
    <row r="39" spans="1:25" customFormat="1" ht="36" x14ac:dyDescent="0.25">
      <c r="A39" s="26" t="s">
        <v>214</v>
      </c>
      <c r="B39" s="26" t="s">
        <v>250</v>
      </c>
      <c r="C39" s="26" t="s">
        <v>160</v>
      </c>
      <c r="D39" s="26" t="s">
        <v>109</v>
      </c>
      <c r="E39" s="26" t="s">
        <v>181</v>
      </c>
      <c r="F39" s="26" t="s">
        <v>231</v>
      </c>
      <c r="G39" s="26" t="s">
        <v>108</v>
      </c>
      <c r="H39" s="9" t="s">
        <v>174</v>
      </c>
      <c r="I39" s="9" t="s">
        <v>141</v>
      </c>
      <c r="J39" s="9" t="s">
        <v>142</v>
      </c>
      <c r="K39" s="9" t="s">
        <v>243</v>
      </c>
      <c r="L39" s="26">
        <v>15</v>
      </c>
      <c r="M39" s="27" t="s">
        <v>107</v>
      </c>
      <c r="N39" s="28">
        <v>43888</v>
      </c>
      <c r="O39" s="29">
        <v>20202050064861</v>
      </c>
      <c r="P39" s="28">
        <v>43892</v>
      </c>
      <c r="Q39" s="26">
        <v>5</v>
      </c>
      <c r="R39" s="26">
        <v>5</v>
      </c>
      <c r="S39" s="26" t="s">
        <v>145</v>
      </c>
      <c r="T39" s="26" t="s">
        <v>210</v>
      </c>
      <c r="U39" s="30">
        <v>43894</v>
      </c>
      <c r="V39" s="26" t="s">
        <v>158</v>
      </c>
      <c r="W39" s="26" t="s">
        <v>159</v>
      </c>
      <c r="X39" s="26" t="s">
        <v>146</v>
      </c>
      <c r="Y39" s="26" t="s">
        <v>253</v>
      </c>
    </row>
    <row r="40" spans="1:25" s="7" customFormat="1" ht="36" x14ac:dyDescent="0.25">
      <c r="A40" s="9" t="s">
        <v>214</v>
      </c>
      <c r="B40" s="9" t="s">
        <v>250</v>
      </c>
      <c r="C40" s="9" t="s">
        <v>160</v>
      </c>
      <c r="D40" s="9" t="s">
        <v>112</v>
      </c>
      <c r="E40" s="9" t="s">
        <v>181</v>
      </c>
      <c r="F40" s="26" t="s">
        <v>231</v>
      </c>
      <c r="G40" s="9" t="s">
        <v>111</v>
      </c>
      <c r="H40" s="9" t="s">
        <v>174</v>
      </c>
      <c r="I40" s="9" t="s">
        <v>141</v>
      </c>
      <c r="J40" s="9" t="s">
        <v>142</v>
      </c>
      <c r="K40" s="9" t="s">
        <v>230</v>
      </c>
      <c r="L40" s="9">
        <v>10</v>
      </c>
      <c r="M40" s="10" t="s">
        <v>110</v>
      </c>
      <c r="N40" s="11">
        <v>43888</v>
      </c>
      <c r="O40" s="12">
        <v>20202050064661</v>
      </c>
      <c r="P40" s="11">
        <v>43881</v>
      </c>
      <c r="Q40" s="9">
        <v>1</v>
      </c>
      <c r="R40" s="9">
        <v>1</v>
      </c>
      <c r="S40" s="9" t="s">
        <v>145</v>
      </c>
      <c r="T40" s="9" t="s">
        <v>211</v>
      </c>
      <c r="U40" s="13">
        <v>43882</v>
      </c>
      <c r="V40" s="9" t="s">
        <v>158</v>
      </c>
      <c r="W40" s="9" t="s">
        <v>159</v>
      </c>
      <c r="X40" s="9" t="s">
        <v>146</v>
      </c>
      <c r="Y40" s="26" t="s">
        <v>254</v>
      </c>
    </row>
    <row r="41" spans="1:25" hidden="1" x14ac:dyDescent="0.25"/>
    <row r="42" spans="1:25" hidden="1" x14ac:dyDescent="0.25"/>
    <row r="43" spans="1:25" hidden="1" x14ac:dyDescent="0.25"/>
    <row r="44" spans="1:25" hidden="1" x14ac:dyDescent="0.25"/>
    <row r="45" spans="1:25" hidden="1" x14ac:dyDescent="0.25"/>
    <row r="46" spans="1:25" hidden="1" x14ac:dyDescent="0.25"/>
    <row r="47" spans="1:25" hidden="1" x14ac:dyDescent="0.25"/>
    <row r="48" spans="1:25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x14ac:dyDescent="0.25"/>
  </sheetData>
  <autoFilter ref="A1:Y40"/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8"/>
  <sheetViews>
    <sheetView tabSelected="1" zoomScale="70" zoomScaleNormal="70" workbookViewId="0">
      <selection activeCell="A147" sqref="A147"/>
    </sheetView>
  </sheetViews>
  <sheetFormatPr baseColWidth="10" defaultRowHeight="15" x14ac:dyDescent="0.25"/>
  <cols>
    <col min="1" max="1" width="53.5703125" customWidth="1"/>
    <col min="2" max="2" width="22.42578125" customWidth="1"/>
    <col min="3" max="3" width="11.42578125" style="42"/>
  </cols>
  <sheetData>
    <row r="1" spans="1:3" x14ac:dyDescent="0.25">
      <c r="A1" s="36" t="s">
        <v>215</v>
      </c>
      <c r="B1" s="37" t="s">
        <v>217</v>
      </c>
      <c r="C1" s="41" t="s">
        <v>255</v>
      </c>
    </row>
    <row r="2" spans="1:3" x14ac:dyDescent="0.25">
      <c r="A2" s="38" t="s">
        <v>162</v>
      </c>
      <c r="B2" s="39">
        <v>5</v>
      </c>
      <c r="C2" s="41">
        <f>5/39</f>
        <v>0.12820512820512819</v>
      </c>
    </row>
    <row r="3" spans="1:3" x14ac:dyDescent="0.25">
      <c r="A3" s="38" t="s">
        <v>142</v>
      </c>
      <c r="B3" s="39">
        <v>33</v>
      </c>
      <c r="C3" s="41">
        <f>33/39</f>
        <v>0.84615384615384615</v>
      </c>
    </row>
    <row r="4" spans="1:3" x14ac:dyDescent="0.25">
      <c r="A4" s="38" t="s">
        <v>248</v>
      </c>
      <c r="B4" s="39">
        <v>1</v>
      </c>
      <c r="C4" s="41">
        <f>1/39</f>
        <v>2.564102564102564E-2</v>
      </c>
    </row>
    <row r="5" spans="1:3" x14ac:dyDescent="0.25">
      <c r="A5" s="38" t="s">
        <v>216</v>
      </c>
      <c r="B5" s="39">
        <v>39</v>
      </c>
      <c r="C5" s="40">
        <f>SUM(C2:C4)</f>
        <v>1</v>
      </c>
    </row>
    <row r="14" spans="1:3" x14ac:dyDescent="0.25">
      <c r="A14" s="33" t="s">
        <v>215</v>
      </c>
      <c r="B14" s="7" t="s">
        <v>218</v>
      </c>
      <c r="C14" s="43" t="s">
        <v>255</v>
      </c>
    </row>
    <row r="15" spans="1:3" x14ac:dyDescent="0.25">
      <c r="A15" s="34" t="s">
        <v>145</v>
      </c>
      <c r="B15" s="35">
        <v>23</v>
      </c>
      <c r="C15" s="43">
        <f>23/39</f>
        <v>0.58974358974358976</v>
      </c>
    </row>
    <row r="16" spans="1:3" x14ac:dyDescent="0.25">
      <c r="A16" s="34" t="s">
        <v>154</v>
      </c>
      <c r="B16" s="35">
        <v>10</v>
      </c>
      <c r="C16" s="43">
        <f>10/39</f>
        <v>0.25641025641025639</v>
      </c>
    </row>
    <row r="17" spans="1:3" x14ac:dyDescent="0.25">
      <c r="A17" s="34" t="s">
        <v>234</v>
      </c>
      <c r="B17" s="35">
        <v>6</v>
      </c>
      <c r="C17" s="43">
        <f>6/39</f>
        <v>0.15384615384615385</v>
      </c>
    </row>
    <row r="18" spans="1:3" x14ac:dyDescent="0.25">
      <c r="A18" s="34" t="s">
        <v>216</v>
      </c>
      <c r="B18" s="35">
        <v>39</v>
      </c>
      <c r="C18" s="44">
        <f>SUM(C15:C17)</f>
        <v>1</v>
      </c>
    </row>
    <row r="32" spans="1:3" x14ac:dyDescent="0.25">
      <c r="A32" s="31" t="s">
        <v>225</v>
      </c>
      <c r="B32" s="31" t="s">
        <v>226</v>
      </c>
    </row>
    <row r="33" spans="1:3" x14ac:dyDescent="0.25">
      <c r="A33" s="32" t="s">
        <v>227</v>
      </c>
      <c r="B33" s="32">
        <v>109</v>
      </c>
    </row>
    <row r="34" spans="1:3" x14ac:dyDescent="0.25">
      <c r="A34" s="32" t="s">
        <v>228</v>
      </c>
      <c r="B34" s="32">
        <v>16</v>
      </c>
    </row>
    <row r="35" spans="1:3" x14ac:dyDescent="0.25">
      <c r="A35" s="32" t="s">
        <v>229</v>
      </c>
      <c r="B35" s="32">
        <v>39</v>
      </c>
    </row>
    <row r="45" spans="1:3" ht="30" x14ac:dyDescent="0.25">
      <c r="A45" s="36" t="s">
        <v>215</v>
      </c>
      <c r="B45" s="37" t="s">
        <v>219</v>
      </c>
      <c r="C45" s="43" t="s">
        <v>255</v>
      </c>
    </row>
    <row r="46" spans="1:3" x14ac:dyDescent="0.25">
      <c r="A46" s="38" t="s">
        <v>82</v>
      </c>
      <c r="B46" s="39">
        <v>5</v>
      </c>
      <c r="C46" s="43">
        <f>5/39</f>
        <v>0.12820512820512819</v>
      </c>
    </row>
    <row r="47" spans="1:3" x14ac:dyDescent="0.25">
      <c r="A47" s="38" t="s">
        <v>143</v>
      </c>
      <c r="B47" s="39">
        <v>18</v>
      </c>
      <c r="C47" s="43">
        <f>18/39</f>
        <v>0.46153846153846156</v>
      </c>
    </row>
    <row r="48" spans="1:3" x14ac:dyDescent="0.25">
      <c r="A48" s="38" t="s">
        <v>236</v>
      </c>
      <c r="B48" s="39">
        <v>3</v>
      </c>
      <c r="C48" s="43">
        <f>3/39</f>
        <v>7.6923076923076927E-2</v>
      </c>
    </row>
    <row r="49" spans="1:3" x14ac:dyDescent="0.25">
      <c r="A49" s="38" t="s">
        <v>243</v>
      </c>
      <c r="B49" s="39">
        <v>10</v>
      </c>
      <c r="C49" s="43">
        <f>10/39</f>
        <v>0.25641025641025639</v>
      </c>
    </row>
    <row r="50" spans="1:3" x14ac:dyDescent="0.25">
      <c r="A50" s="38" t="s">
        <v>249</v>
      </c>
      <c r="B50" s="39">
        <v>1</v>
      </c>
      <c r="C50" s="43">
        <f>1/39</f>
        <v>2.564102564102564E-2</v>
      </c>
    </row>
    <row r="51" spans="1:3" x14ac:dyDescent="0.25">
      <c r="A51" s="38" t="s">
        <v>230</v>
      </c>
      <c r="B51" s="39">
        <v>2</v>
      </c>
      <c r="C51" s="43">
        <f>2/39</f>
        <v>5.128205128205128E-2</v>
      </c>
    </row>
    <row r="52" spans="1:3" x14ac:dyDescent="0.25">
      <c r="A52" s="38" t="s">
        <v>216</v>
      </c>
      <c r="B52" s="39">
        <v>39</v>
      </c>
      <c r="C52" s="44">
        <f>SUM(C46:C51)</f>
        <v>1</v>
      </c>
    </row>
    <row r="66" spans="1:3" ht="30" x14ac:dyDescent="0.25">
      <c r="A66" s="36" t="s">
        <v>215</v>
      </c>
      <c r="B66" s="37" t="s">
        <v>220</v>
      </c>
      <c r="C66" s="43" t="s">
        <v>255</v>
      </c>
    </row>
    <row r="67" spans="1:3" x14ac:dyDescent="0.25">
      <c r="A67" s="38" t="s">
        <v>213</v>
      </c>
      <c r="B67" s="39">
        <v>34</v>
      </c>
      <c r="C67" s="43">
        <f>34/39</f>
        <v>0.87179487179487181</v>
      </c>
    </row>
    <row r="68" spans="1:3" x14ac:dyDescent="0.25">
      <c r="A68" s="38" t="s">
        <v>212</v>
      </c>
      <c r="B68" s="39">
        <v>1</v>
      </c>
      <c r="C68" s="43">
        <f>1/39</f>
        <v>2.564102564102564E-2</v>
      </c>
    </row>
    <row r="69" spans="1:3" x14ac:dyDescent="0.25">
      <c r="A69" s="38" t="s">
        <v>214</v>
      </c>
      <c r="B69" s="39">
        <v>4</v>
      </c>
      <c r="C69" s="43">
        <f>4/39</f>
        <v>0.10256410256410256</v>
      </c>
    </row>
    <row r="70" spans="1:3" x14ac:dyDescent="0.25">
      <c r="A70" s="38" t="s">
        <v>216</v>
      </c>
      <c r="B70" s="39">
        <v>39</v>
      </c>
      <c r="C70" s="44">
        <f>SUM(C67:C69)</f>
        <v>1</v>
      </c>
    </row>
    <row r="83" spans="1:3" ht="30" x14ac:dyDescent="0.25">
      <c r="A83" s="36" t="s">
        <v>215</v>
      </c>
      <c r="B83" s="37" t="s">
        <v>221</v>
      </c>
      <c r="C83" s="43" t="s">
        <v>255</v>
      </c>
    </row>
    <row r="84" spans="1:3" x14ac:dyDescent="0.25">
      <c r="A84" s="38" t="s">
        <v>138</v>
      </c>
      <c r="B84" s="39">
        <v>13</v>
      </c>
      <c r="C84" s="43">
        <f>13/39</f>
        <v>0.33333333333333331</v>
      </c>
    </row>
    <row r="85" spans="1:3" x14ac:dyDescent="0.25">
      <c r="A85" s="38" t="s">
        <v>151</v>
      </c>
      <c r="B85" s="39">
        <v>17</v>
      </c>
      <c r="C85" s="43">
        <f>17/39</f>
        <v>0.4358974358974359</v>
      </c>
    </row>
    <row r="86" spans="1:3" x14ac:dyDescent="0.25">
      <c r="A86" s="38" t="s">
        <v>181</v>
      </c>
      <c r="B86" s="39">
        <v>8</v>
      </c>
      <c r="C86" s="43">
        <f>8/39</f>
        <v>0.20512820512820512</v>
      </c>
    </row>
    <row r="87" spans="1:3" x14ac:dyDescent="0.25">
      <c r="A87" s="38" t="s">
        <v>240</v>
      </c>
      <c r="B87" s="39">
        <v>1</v>
      </c>
      <c r="C87" s="43">
        <f>1/39</f>
        <v>2.564102564102564E-2</v>
      </c>
    </row>
    <row r="88" spans="1:3" x14ac:dyDescent="0.25">
      <c r="A88" s="38" t="s">
        <v>216</v>
      </c>
      <c r="B88" s="39">
        <v>39</v>
      </c>
      <c r="C88" s="44">
        <f>SUM(C84:C87)</f>
        <v>0.99999999999999989</v>
      </c>
    </row>
    <row r="101" spans="1:3" ht="30" x14ac:dyDescent="0.25">
      <c r="A101" s="36" t="s">
        <v>215</v>
      </c>
      <c r="B101" s="37" t="s">
        <v>222</v>
      </c>
      <c r="C101" s="43" t="s">
        <v>255</v>
      </c>
    </row>
    <row r="102" spans="1:3" x14ac:dyDescent="0.25">
      <c r="A102" s="38" t="s">
        <v>198</v>
      </c>
      <c r="B102" s="39">
        <v>2</v>
      </c>
      <c r="C102" s="43">
        <f>2/39</f>
        <v>5.128205128205128E-2</v>
      </c>
    </row>
    <row r="103" spans="1:3" x14ac:dyDescent="0.25">
      <c r="A103" s="38" t="s">
        <v>149</v>
      </c>
      <c r="B103" s="39">
        <v>1</v>
      </c>
      <c r="C103" s="43">
        <f>1/39</f>
        <v>2.564102564102564E-2</v>
      </c>
    </row>
    <row r="104" spans="1:3" x14ac:dyDescent="0.25">
      <c r="A104" s="38" t="s">
        <v>160</v>
      </c>
      <c r="B104" s="39">
        <v>12</v>
      </c>
      <c r="C104" s="43">
        <f>12/39</f>
        <v>0.30769230769230771</v>
      </c>
    </row>
    <row r="105" spans="1:3" x14ac:dyDescent="0.25">
      <c r="A105" s="38" t="s">
        <v>148</v>
      </c>
      <c r="B105" s="39">
        <v>1</v>
      </c>
      <c r="C105" s="43">
        <f>1/39</f>
        <v>2.564102564102564E-2</v>
      </c>
    </row>
    <row r="106" spans="1:3" x14ac:dyDescent="0.25">
      <c r="A106" s="38" t="s">
        <v>194</v>
      </c>
      <c r="B106" s="39">
        <v>1</v>
      </c>
      <c r="C106" s="43">
        <f>1/39</f>
        <v>2.564102564102564E-2</v>
      </c>
    </row>
    <row r="107" spans="1:3" x14ac:dyDescent="0.25">
      <c r="A107" s="38" t="s">
        <v>137</v>
      </c>
      <c r="B107" s="39">
        <v>6</v>
      </c>
      <c r="C107" s="43">
        <f>6/39</f>
        <v>0.15384615384615385</v>
      </c>
    </row>
    <row r="108" spans="1:3" x14ac:dyDescent="0.25">
      <c r="A108" s="38" t="s">
        <v>180</v>
      </c>
      <c r="B108" s="39">
        <v>2</v>
      </c>
      <c r="C108" s="43">
        <f>2/39</f>
        <v>5.128205128205128E-2</v>
      </c>
    </row>
    <row r="109" spans="1:3" x14ac:dyDescent="0.25">
      <c r="A109" s="38" t="s">
        <v>150</v>
      </c>
      <c r="B109" s="39">
        <v>3</v>
      </c>
      <c r="C109" s="43">
        <f>3/39</f>
        <v>7.6923076923076927E-2</v>
      </c>
    </row>
    <row r="110" spans="1:3" x14ac:dyDescent="0.25">
      <c r="A110" s="38" t="s">
        <v>169</v>
      </c>
      <c r="B110" s="39">
        <v>3</v>
      </c>
      <c r="C110" s="43">
        <f>3/39</f>
        <v>7.6923076923076927E-2</v>
      </c>
    </row>
    <row r="111" spans="1:3" x14ac:dyDescent="0.25">
      <c r="A111" s="38" t="s">
        <v>170</v>
      </c>
      <c r="B111" s="39">
        <v>3</v>
      </c>
      <c r="C111" s="43">
        <f>3/39</f>
        <v>7.6923076923076927E-2</v>
      </c>
    </row>
    <row r="112" spans="1:3" x14ac:dyDescent="0.25">
      <c r="A112" s="38" t="s">
        <v>238</v>
      </c>
      <c r="B112" s="39">
        <v>3</v>
      </c>
      <c r="C112" s="43">
        <f>3/39</f>
        <v>7.6923076923076927E-2</v>
      </c>
    </row>
    <row r="113" spans="1:3" x14ac:dyDescent="0.25">
      <c r="A113" s="38" t="s">
        <v>239</v>
      </c>
      <c r="B113" s="39">
        <v>1</v>
      </c>
      <c r="C113" s="43">
        <f>1/39</f>
        <v>2.564102564102564E-2</v>
      </c>
    </row>
    <row r="114" spans="1:3" x14ac:dyDescent="0.25">
      <c r="A114" s="38" t="s">
        <v>245</v>
      </c>
      <c r="B114" s="39">
        <v>1</v>
      </c>
      <c r="C114" s="43">
        <f>1/39</f>
        <v>2.564102564102564E-2</v>
      </c>
    </row>
    <row r="115" spans="1:3" x14ac:dyDescent="0.25">
      <c r="A115" s="38" t="s">
        <v>216</v>
      </c>
      <c r="B115" s="39">
        <v>39</v>
      </c>
      <c r="C115" s="44">
        <f>SUM(C102:C114)</f>
        <v>1</v>
      </c>
    </row>
    <row r="130" spans="1:3" ht="30" x14ac:dyDescent="0.25">
      <c r="A130" s="36" t="s">
        <v>215</v>
      </c>
      <c r="B130" s="37" t="s">
        <v>223</v>
      </c>
      <c r="C130" s="43" t="s">
        <v>255</v>
      </c>
    </row>
    <row r="131" spans="1:3" x14ac:dyDescent="0.25">
      <c r="A131" s="38" t="s">
        <v>161</v>
      </c>
      <c r="B131" s="39">
        <v>2</v>
      </c>
      <c r="C131" s="43">
        <f>2/39</f>
        <v>5.128205128205128E-2</v>
      </c>
    </row>
    <row r="132" spans="1:3" x14ac:dyDescent="0.25">
      <c r="A132" s="38" t="s">
        <v>157</v>
      </c>
      <c r="B132" s="39">
        <v>2</v>
      </c>
      <c r="C132" s="43">
        <f>2/39</f>
        <v>5.128205128205128E-2</v>
      </c>
    </row>
    <row r="133" spans="1:3" x14ac:dyDescent="0.25">
      <c r="A133" s="38" t="s">
        <v>152</v>
      </c>
      <c r="B133" s="39">
        <v>6</v>
      </c>
      <c r="C133" s="43">
        <f>6/39</f>
        <v>0.15384615384615385</v>
      </c>
    </row>
    <row r="134" spans="1:3" x14ac:dyDescent="0.25">
      <c r="A134" s="38" t="s">
        <v>231</v>
      </c>
      <c r="B134" s="39">
        <v>19</v>
      </c>
      <c r="C134" s="43">
        <f>19/39</f>
        <v>0.48717948717948717</v>
      </c>
    </row>
    <row r="135" spans="1:3" x14ac:dyDescent="0.25">
      <c r="A135" s="38" t="s">
        <v>241</v>
      </c>
      <c r="B135" s="39">
        <v>3</v>
      </c>
      <c r="C135" s="43">
        <f>3/39</f>
        <v>7.6923076923076927E-2</v>
      </c>
    </row>
    <row r="136" spans="1:3" x14ac:dyDescent="0.25">
      <c r="A136" s="38" t="s">
        <v>242</v>
      </c>
      <c r="B136" s="39">
        <v>7</v>
      </c>
      <c r="C136" s="43">
        <f>7/39</f>
        <v>0.17948717948717949</v>
      </c>
    </row>
    <row r="137" spans="1:3" x14ac:dyDescent="0.25">
      <c r="A137" s="38" t="s">
        <v>216</v>
      </c>
      <c r="B137" s="39">
        <v>39</v>
      </c>
      <c r="C137" s="44">
        <f>SUM(C131:C136)</f>
        <v>1</v>
      </c>
    </row>
    <row r="151" spans="1:3" ht="30" x14ac:dyDescent="0.25">
      <c r="A151" s="36" t="s">
        <v>215</v>
      </c>
      <c r="B151" s="37" t="s">
        <v>224</v>
      </c>
      <c r="C151" s="45"/>
    </row>
    <row r="152" spans="1:3" x14ac:dyDescent="0.25">
      <c r="A152" s="38" t="s">
        <v>82</v>
      </c>
      <c r="B152" s="39">
        <v>30</v>
      </c>
      <c r="C152" s="45"/>
    </row>
    <row r="153" spans="1:3" x14ac:dyDescent="0.25">
      <c r="A153" s="38" t="s">
        <v>143</v>
      </c>
      <c r="B153" s="39">
        <v>15</v>
      </c>
      <c r="C153" s="45"/>
    </row>
    <row r="154" spans="1:3" x14ac:dyDescent="0.25">
      <c r="A154" s="38" t="s">
        <v>236</v>
      </c>
      <c r="B154" s="39">
        <v>10</v>
      </c>
      <c r="C154" s="45"/>
    </row>
    <row r="155" spans="1:3" x14ac:dyDescent="0.25">
      <c r="A155" s="38" t="s">
        <v>243</v>
      </c>
      <c r="B155" s="39">
        <v>15</v>
      </c>
      <c r="C155" s="45"/>
    </row>
    <row r="156" spans="1:3" x14ac:dyDescent="0.25">
      <c r="A156" s="38" t="s">
        <v>249</v>
      </c>
      <c r="B156" s="39">
        <v>5</v>
      </c>
      <c r="C156" s="45"/>
    </row>
    <row r="157" spans="1:3" x14ac:dyDescent="0.25">
      <c r="A157" s="38" t="s">
        <v>230</v>
      </c>
      <c r="B157" s="39">
        <v>10</v>
      </c>
      <c r="C157" s="45"/>
    </row>
    <row r="158" spans="1:3" x14ac:dyDescent="0.25">
      <c r="A158" s="38" t="s">
        <v>216</v>
      </c>
      <c r="B158" s="46">
        <v>16.025641025641026</v>
      </c>
      <c r="C158" s="45"/>
    </row>
  </sheetData>
  <autoFilter ref="A32:B32"/>
  <pageMargins left="0.7" right="0.7" top="0.75" bottom="0.75" header="0.3" footer="0.3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PQRSD febrero 2020</vt:lpstr>
      <vt:lpstr>Dinamicas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radicacion</dc:creator>
  <cp:lastModifiedBy>Atención  Ciudadano</cp:lastModifiedBy>
  <dcterms:created xsi:type="dcterms:W3CDTF">2020-05-26T14:55:02Z</dcterms:created>
  <dcterms:modified xsi:type="dcterms:W3CDTF">2020-06-01T16:20:14Z</dcterms:modified>
</cp:coreProperties>
</file>