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4.xml" ContentType="application/vnd.openxmlformats-officedocument.spreadsheetml.pivotCacheRecords+xml"/>
  <Override PartName="/xl/pivotCache/pivotCacheDefinition5.xml" ContentType="application/vnd.openxmlformats-officedocument.spreadsheetml.pivotCacheDefinition+xml"/>
  <Override PartName="/xl/pivotCache/pivotCacheRecords5.xml" ContentType="application/vnd.openxmlformats-officedocument.spreadsheetml.pivotCacheRecords+xml"/>
  <Override PartName="/xl/pivotCache/pivotCacheDefinition6.xml" ContentType="application/vnd.openxmlformats-officedocument.spreadsheetml.pivotCacheDefinition+xml"/>
  <Override PartName="/xl/pivotCache/pivotCacheRecords6.xml" ContentType="application/vnd.openxmlformats-officedocument.spreadsheetml.pivotCacheRecords+xml"/>
  <Override PartName="/xl/pivotCache/pivotCacheDefinition7.xml" ContentType="application/vnd.openxmlformats-officedocument.spreadsheetml.pivotCacheDefinition+xml"/>
  <Override PartName="/xl/pivotCache/pivotCacheRecords7.xml" ContentType="application/vnd.openxmlformats-officedocument.spreadsheetml.pivotCacheRecords+xml"/>
  <Override PartName="/xl/pivotCache/pivotCacheDefinition8.xml" ContentType="application/vnd.openxmlformats-officedocument.spreadsheetml.pivotCacheDefinition+xml"/>
  <Override PartName="/xl/pivotCache/pivotCacheRecords8.xml" ContentType="application/vnd.openxmlformats-officedocument.spreadsheetml.pivotCacheRecords+xml"/>
  <Override PartName="/xl/pivotCache/pivotCacheDefinition9.xml" ContentType="application/vnd.openxmlformats-officedocument.spreadsheetml.pivotCacheDefinition+xml"/>
  <Override PartName="/xl/pivotCache/pivotCacheRecords9.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VANESSA.ALVAREZ\Documents\2024\Carpeta 2024\2024\DNBC\Informes\2023\Diciembre\"/>
    </mc:Choice>
  </mc:AlternateContent>
  <bookViews>
    <workbookView xWindow="0" yWindow="0" windowWidth="20490" windowHeight="7530" activeTab="1"/>
  </bookViews>
  <sheets>
    <sheet name="Diciembre" sheetId="14" r:id="rId1"/>
    <sheet name="Dinámicas diciembre" sheetId="2" r:id="rId2"/>
  </sheets>
  <definedNames>
    <definedName name="_xlnm._FilterDatabase" localSheetId="0" hidden="1">Diciembre!$A$1:$Y$1</definedName>
  </definedNames>
  <calcPr calcId="162913"/>
  <pivotCaches>
    <pivotCache cacheId="1" r:id="rId3"/>
    <pivotCache cacheId="2" r:id="rId4"/>
    <pivotCache cacheId="22" r:id="rId5"/>
    <pivotCache cacheId="4" r:id="rId6"/>
    <pivotCache cacheId="5" r:id="rId7"/>
    <pivotCache cacheId="26" r:id="rId8"/>
    <pivotCache cacheId="7" r:id="rId9"/>
    <pivotCache cacheId="25" r:id="rId10"/>
    <pivotCache cacheId="59" r:id="rId11"/>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78" i="14" l="1"/>
  <c r="Q78" i="14" s="1"/>
  <c r="R79" i="14"/>
  <c r="Q79" i="14" s="1"/>
  <c r="R80" i="14"/>
  <c r="Q80" i="14" s="1"/>
  <c r="R81" i="14"/>
  <c r="Q81" i="14" s="1"/>
  <c r="R82" i="14"/>
  <c r="Q82" i="14" s="1"/>
  <c r="R83" i="14"/>
  <c r="Q83" i="14" s="1"/>
  <c r="R84" i="14"/>
  <c r="Q84" i="14" s="1"/>
  <c r="R85" i="14"/>
  <c r="Q85" i="14" s="1"/>
  <c r="R86" i="14"/>
  <c r="Q86" i="14" s="1"/>
  <c r="R87" i="14"/>
  <c r="Q87" i="14" s="1"/>
  <c r="R88" i="14"/>
  <c r="Q88" i="14" s="1"/>
  <c r="R89" i="14"/>
  <c r="Q89" i="14" s="1"/>
  <c r="R90" i="14"/>
  <c r="Q90" i="14" s="1"/>
  <c r="R91" i="14"/>
  <c r="Q91" i="14" s="1"/>
  <c r="R92" i="14"/>
  <c r="Q92" i="14" s="1"/>
  <c r="R93" i="14"/>
  <c r="Q93" i="14" s="1"/>
  <c r="R94" i="14"/>
  <c r="Q94" i="14" s="1"/>
  <c r="R95" i="14"/>
  <c r="Q95" i="14" s="1"/>
  <c r="R96" i="14"/>
  <c r="Q96" i="14" s="1"/>
  <c r="R97" i="14"/>
  <c r="Q97" i="14" s="1"/>
  <c r="R98" i="14"/>
  <c r="Q98" i="14" s="1"/>
  <c r="R99" i="14"/>
  <c r="Q99" i="14" s="1"/>
  <c r="R100" i="14"/>
  <c r="Q100" i="14" s="1"/>
  <c r="R101" i="14"/>
  <c r="Q101" i="14" s="1"/>
  <c r="R102" i="14"/>
  <c r="Q102" i="14" s="1"/>
  <c r="R103" i="14"/>
  <c r="Q103" i="14" s="1"/>
  <c r="R104" i="14"/>
  <c r="Q104" i="14" s="1"/>
  <c r="R105" i="14"/>
  <c r="Q105" i="14" s="1"/>
  <c r="R106" i="14"/>
  <c r="Q106" i="14" s="1"/>
  <c r="R107" i="14"/>
  <c r="Q107" i="14" s="1"/>
  <c r="R108" i="14"/>
  <c r="Q108" i="14" s="1"/>
  <c r="R109" i="14"/>
  <c r="Q109" i="14" s="1"/>
  <c r="R110" i="14"/>
  <c r="Q110" i="14" s="1"/>
  <c r="R111" i="14"/>
  <c r="Q111" i="14" s="1"/>
  <c r="R77" i="14"/>
  <c r="Q77" i="14" s="1"/>
  <c r="R76" i="14"/>
  <c r="Q76" i="14"/>
  <c r="R75" i="14"/>
  <c r="Q75" i="14"/>
  <c r="R74" i="14"/>
  <c r="Q74" i="14"/>
  <c r="R73" i="14"/>
  <c r="Q73" i="14"/>
  <c r="R72" i="14"/>
  <c r="Q72" i="14"/>
  <c r="R71" i="14"/>
  <c r="Q71" i="14"/>
  <c r="R70" i="14"/>
  <c r="Q70" i="14"/>
  <c r="R69" i="14"/>
  <c r="Q69" i="14"/>
  <c r="R68" i="14"/>
  <c r="Q68" i="14"/>
  <c r="R67" i="14"/>
  <c r="Q67" i="14" s="1"/>
  <c r="R66" i="14"/>
  <c r="Q66" i="14"/>
  <c r="R65" i="14"/>
  <c r="Q65" i="14"/>
  <c r="R64" i="14"/>
  <c r="Q64" i="14"/>
  <c r="R63" i="14"/>
  <c r="Q63" i="14"/>
  <c r="R62" i="14"/>
  <c r="Q62" i="14"/>
  <c r="R61" i="14"/>
  <c r="Q61" i="14"/>
  <c r="R60" i="14"/>
  <c r="Q60" i="14"/>
  <c r="R59" i="14"/>
  <c r="Q59" i="14"/>
  <c r="R58" i="14"/>
  <c r="Q58" i="14"/>
  <c r="R57" i="14"/>
  <c r="Q57" i="14" s="1"/>
  <c r="R56" i="14"/>
  <c r="Q56" i="14"/>
  <c r="R55" i="14"/>
  <c r="Q55" i="14"/>
  <c r="R54" i="14"/>
  <c r="Q54" i="14"/>
  <c r="R53" i="14"/>
  <c r="Q53" i="14"/>
  <c r="R52" i="14"/>
  <c r="Q52" i="14"/>
  <c r="R51" i="14"/>
  <c r="Q51" i="14"/>
  <c r="R50" i="14"/>
  <c r="Q50" i="14"/>
  <c r="R49" i="14"/>
  <c r="Q49" i="14"/>
  <c r="R48" i="14"/>
  <c r="Q48" i="14" s="1"/>
  <c r="R47" i="14"/>
  <c r="Q47" i="14" s="1"/>
  <c r="R46" i="14"/>
  <c r="Q46" i="14"/>
  <c r="R45" i="14"/>
  <c r="Q45" i="14"/>
  <c r="R44" i="14"/>
  <c r="Q44" i="14"/>
  <c r="R43" i="14"/>
  <c r="Q43" i="14"/>
  <c r="R42" i="14"/>
  <c r="Q42" i="14"/>
  <c r="R41" i="14"/>
  <c r="Q41" i="14"/>
  <c r="R40" i="14"/>
  <c r="Q40" i="14"/>
  <c r="R39" i="14"/>
  <c r="Q39" i="14"/>
  <c r="R38" i="14"/>
  <c r="Q38" i="14"/>
  <c r="R37" i="14"/>
  <c r="Q37" i="14" s="1"/>
  <c r="R36" i="14"/>
  <c r="Q36" i="14"/>
  <c r="R35" i="14"/>
  <c r="Q35" i="14"/>
  <c r="R34" i="14"/>
  <c r="Q34" i="14"/>
  <c r="R33" i="14"/>
  <c r="Q33" i="14"/>
  <c r="R32" i="14"/>
  <c r="Q32" i="14"/>
  <c r="R31" i="14"/>
  <c r="Q31" i="14"/>
  <c r="R30" i="14"/>
  <c r="Q30" i="14"/>
  <c r="R29" i="14"/>
  <c r="Q29" i="14"/>
  <c r="R28" i="14"/>
  <c r="Q28" i="14"/>
  <c r="R27" i="14"/>
  <c r="Q27" i="14" s="1"/>
  <c r="R26" i="14"/>
  <c r="Q26" i="14"/>
  <c r="R25" i="14"/>
  <c r="Q25" i="14"/>
  <c r="R24" i="14"/>
  <c r="Q24" i="14"/>
  <c r="R23" i="14"/>
  <c r="Q23" i="14"/>
  <c r="R22" i="14"/>
  <c r="Q22" i="14"/>
  <c r="R21" i="14"/>
  <c r="Q21" i="14"/>
  <c r="R20" i="14"/>
  <c r="Q20" i="14"/>
  <c r="R19" i="14"/>
  <c r="Q19" i="14"/>
  <c r="R18" i="14"/>
  <c r="Q18" i="14" s="1"/>
  <c r="R17" i="14"/>
  <c r="Q17" i="14" s="1"/>
  <c r="R16" i="14"/>
  <c r="Q16" i="14"/>
  <c r="R15" i="14"/>
  <c r="Q15" i="14"/>
  <c r="R14" i="14"/>
  <c r="Q14" i="14"/>
  <c r="R13" i="14"/>
  <c r="Q13" i="14"/>
  <c r="R12" i="14"/>
  <c r="Q12" i="14"/>
  <c r="R11" i="14"/>
  <c r="Q11" i="14"/>
  <c r="R10" i="14"/>
  <c r="Q10" i="14"/>
  <c r="R9" i="14"/>
  <c r="Q9" i="14"/>
  <c r="R8" i="14"/>
  <c r="Q8" i="14"/>
  <c r="R7" i="14"/>
  <c r="Q7" i="14" s="1"/>
  <c r="R6" i="14"/>
  <c r="Q6" i="14"/>
  <c r="R5" i="14"/>
  <c r="Q5" i="14"/>
  <c r="R4" i="14"/>
  <c r="Q4" i="14"/>
  <c r="R3" i="14"/>
  <c r="Q3" i="14"/>
  <c r="R2" i="14"/>
  <c r="Q2" i="14"/>
  <c r="B123" i="2" l="1"/>
  <c r="B124" i="2"/>
  <c r="B125" i="2"/>
  <c r="B126" i="2"/>
  <c r="B154" i="2" s="1"/>
  <c r="B127" i="2"/>
  <c r="B128" i="2"/>
  <c r="B129" i="2"/>
  <c r="B130" i="2"/>
  <c r="B131" i="2"/>
  <c r="B132" i="2"/>
  <c r="B133" i="2"/>
  <c r="B134" i="2"/>
  <c r="B135" i="2"/>
  <c r="B136" i="2"/>
  <c r="B137" i="2"/>
  <c r="B138" i="2"/>
  <c r="B139" i="2"/>
  <c r="B140" i="2"/>
  <c r="B141" i="2"/>
  <c r="B142" i="2"/>
  <c r="B143" i="2"/>
  <c r="B144" i="2"/>
  <c r="B145" i="2"/>
  <c r="B146" i="2"/>
  <c r="B147" i="2"/>
  <c r="B148" i="2"/>
  <c r="B149" i="2"/>
  <c r="B150" i="2"/>
  <c r="B151" i="2"/>
  <c r="B152" i="2"/>
  <c r="B153" i="2"/>
  <c r="C102" i="2" l="1"/>
  <c r="C105" i="2"/>
  <c r="C104" i="2"/>
  <c r="C103" i="2"/>
  <c r="B105" i="2"/>
  <c r="C6" i="2" l="1"/>
  <c r="C5" i="2"/>
  <c r="C4" i="2"/>
  <c r="C7" i="2" s="1"/>
  <c r="C70" i="2" l="1"/>
  <c r="C69" i="2"/>
  <c r="C68" i="2"/>
  <c r="C67" i="2"/>
  <c r="C66" i="2"/>
  <c r="C65" i="2"/>
  <c r="C64" i="2"/>
  <c r="C71" i="2" s="1"/>
  <c r="C59" i="2"/>
  <c r="C58" i="2"/>
  <c r="C57" i="2"/>
  <c r="C60" i="2" s="1"/>
  <c r="C80" i="2"/>
  <c r="C79" i="2"/>
  <c r="C78" i="2"/>
  <c r="C77" i="2"/>
  <c r="C76" i="2"/>
  <c r="C75" i="2"/>
  <c r="C81" i="2" s="1"/>
  <c r="C89" i="2"/>
  <c r="C88" i="2"/>
  <c r="C87" i="2"/>
  <c r="C86" i="2"/>
  <c r="C51" i="2"/>
  <c r="C30" i="2"/>
  <c r="C44" i="2"/>
  <c r="C48" i="2"/>
  <c r="C32" i="2"/>
  <c r="C14" i="2"/>
  <c r="C16" i="2"/>
  <c r="C15" i="2"/>
  <c r="C13" i="2"/>
  <c r="C17" i="2"/>
  <c r="C18" i="2" l="1"/>
</calcChain>
</file>

<file path=xl/sharedStrings.xml><?xml version="1.0" encoding="utf-8"?>
<sst xmlns="http://schemas.openxmlformats.org/spreadsheetml/2006/main" count="1755" uniqueCount="552">
  <si>
    <t>Canal Oficial de Entrada</t>
  </si>
  <si>
    <t>Servicio de Entrada</t>
  </si>
  <si>
    <t>Departamento</t>
  </si>
  <si>
    <t>Peticionario</t>
  </si>
  <si>
    <t>Naturaleza jurídica del peticionario</t>
  </si>
  <si>
    <t>Tema de Consulta</t>
  </si>
  <si>
    <t>Asunto</t>
  </si>
  <si>
    <t>Responsable</t>
  </si>
  <si>
    <t>Área</t>
  </si>
  <si>
    <t>Dependencia</t>
  </si>
  <si>
    <t>Tipo de petición</t>
  </si>
  <si>
    <t>Tiempo de respuesta legal</t>
  </si>
  <si>
    <t>RADICADO</t>
  </si>
  <si>
    <t>Fecha</t>
  </si>
  <si>
    <t>Número de salida</t>
  </si>
  <si>
    <t>Fecha de salida</t>
  </si>
  <si>
    <t>Días hábiles</t>
  </si>
  <si>
    <t>Tiempo de atención</t>
  </si>
  <si>
    <t>Estado</t>
  </si>
  <si>
    <t>Observaciones</t>
  </si>
  <si>
    <t>FECHA DIGITALIZACIÓN DOCUMENTO DE RESPUESTA</t>
  </si>
  <si>
    <t>TIPO DE DOCUMENTO SALIDA</t>
  </si>
  <si>
    <t>ENVIAR POR CORREO ELECTRÓNICO</t>
  </si>
  <si>
    <t>ENVIAR POR CORREO TERRESTRE #PLANILLA</t>
  </si>
  <si>
    <t>OBSERVACIONES ATENCIÓN CIUDADANO</t>
  </si>
  <si>
    <t>FESTIVOS</t>
  </si>
  <si>
    <t>Canal escrito</t>
  </si>
  <si>
    <t>Correo atencion ciudadano</t>
  </si>
  <si>
    <t>Santander</t>
  </si>
  <si>
    <t>GOBERNACION DE SANTANDER  </t>
  </si>
  <si>
    <t>Entidad territorial</t>
  </si>
  <si>
    <t>Acompañamiento juridico</t>
  </si>
  <si>
    <t>CAC. Reiteración solicitud de acompañamiento jurídico al CBV de Cimitarra  </t>
  </si>
  <si>
    <t>Andrea Bibiana Castañeda Durán</t>
  </si>
  <si>
    <t>SUBDIRECCIÓN ESTRATÉGICA Y DE COORDINACIÓN BOMBERIL</t>
  </si>
  <si>
    <t>FORMULACIÓN, ACTUALIZACIÓN ,ACOMPAÑAMINETO NORMATIVO Y OPERATIVO</t>
  </si>
  <si>
    <t>PETICIÓN INTERÉS GENERAL  </t>
  </si>
  <si>
    <t>20231140266292  </t>
  </si>
  <si>
    <t>Cumplida</t>
  </si>
  <si>
    <t>14-12-2023 13:59 PM	Archivar	Andrea Bibiana Castañeda Durán	SE DIO TRÁMITE EN CONJUNTO CON EL RAD. 20231140263832</t>
  </si>
  <si>
    <t>PDF</t>
  </si>
  <si>
    <t>SI</t>
  </si>
  <si>
    <t>ALCALDIA MUNICIPAL DE RIONEGRO  </t>
  </si>
  <si>
    <t>Seguimiento a Cuerpo de bomberos</t>
  </si>
  <si>
    <t>CAC. Solicitud de información referente a la operatividad de bombero voluntario del municipio de Barbosa contemplada en la circular de 30 de Marzo de 2023. </t>
  </si>
  <si>
    <t>Margodt Obando Beltrán </t>
  </si>
  <si>
    <t>INSPECCIÓN, VIGILANCIA Y CONTROL </t>
  </si>
  <si>
    <t>20231140266332  </t>
  </si>
  <si>
    <t>18-12-2023 18:07 PM Archivar Margodt Obando Beltrán Se envió respuesta por correo electrónico el día 18 de diciembre del 2023.</t>
  </si>
  <si>
    <t>No informa</t>
  </si>
  <si>
    <t>ABERLKAIN VIDALES  </t>
  </si>
  <si>
    <t>Persona natural</t>
  </si>
  <si>
    <t>Otros</t>
  </si>
  <si>
    <t>CAC: Solicita información sobre el procedimiento para publicar página de Facebook de la DNBC la clausura del proceso de formación para bombero realizado por el Cuerpo de Bomberos de Génova Quindío </t>
  </si>
  <si>
    <t>Edgar Hernán Molina Macías </t>
  </si>
  <si>
    <t>DIRECCIÓN GENERAL</t>
  </si>
  <si>
    <t>GESTIÓN DE COMUNICACIONES </t>
  </si>
  <si>
    <t>PETICIóN INTERéS PARTICULAR  </t>
  </si>
  <si>
    <t>20231140266702  </t>
  </si>
  <si>
    <t>Vencida</t>
  </si>
  <si>
    <t>Bogotá D.C</t>
  </si>
  <si>
    <t>VICEMINISTERIO DEL INTERIOR CAROL INES VILLAMIL ARDILA ASESORA </t>
  </si>
  <si>
    <t>Entidad Pública</t>
  </si>
  <si>
    <t>Administrativo</t>
  </si>
  <si>
    <t>CAC: Remite solicitud de Información de la Junta Nacional de Bomberos </t>
  </si>
  <si>
    <t>GERMAN MAURICIO MARQUEZ RUIZ</t>
  </si>
  <si>
    <t>GESTIÓN JURÍDICA</t>
  </si>
  <si>
    <t>PETICIóN DOCUMENTOS O INFORMACIóN </t>
  </si>
  <si>
    <t>20231140266952  </t>
  </si>
  <si>
    <t>15-12-2023 10:01 AM	Archivar	GERMAN MAURICIO MARQUEZ RUIZ	Petición dirigida al doctor Ronny Romero. Se procede a remitir por correo electronico y colocandolo al tanto de la remisión.</t>
  </si>
  <si>
    <t>No se encuentra la respuesta a esta peticion. Se archiva sin reaisgnarse al "responsable".</t>
  </si>
  <si>
    <t>FERNEY DUBAN  </t>
  </si>
  <si>
    <t>Educacion Bomberil</t>
  </si>
  <si>
    <t>CAC. Solicita información sobre proceso para hacer parte de la DNBC y aspirante a bombero </t>
  </si>
  <si>
    <t>Edgar Alexander Maya Lopez</t>
  </si>
  <si>
    <t>EDUCACIÓN NACIONAL PARA BOMBEROS  </t>
  </si>
  <si>
    <t>20231140267032  </t>
  </si>
  <si>
    <t>11-12-2023 11:44 AM	Archivar	Edgar Alexander Maya Lopez	Se da respuesta por correo electronico</t>
  </si>
  <si>
    <t>Pdf</t>
  </si>
  <si>
    <t>Quindio</t>
  </si>
  <si>
    <t>GOBERNACION DEL QUINDIO  </t>
  </si>
  <si>
    <t>CAC:solicita el Informe Inspección vigilancia y control BV Circasia Quindío, realizado por funcionarios de la DNBC. </t>
  </si>
  <si>
    <t>Massiel Mendez </t>
  </si>
  <si>
    <t>20231140267082  </t>
  </si>
  <si>
    <t>No aparece respuesta</t>
  </si>
  <si>
    <t>CUERPO BOMBEROS VOLUNTARIOS SALONICA - VALLE  </t>
  </si>
  <si>
    <t>Entidad Bomberil</t>
  </si>
  <si>
    <t>CAC. Correspondencia para Vigilancia y control.  </t>
  </si>
  <si>
    <t>Rubén Darío Rincón Sanchez </t>
  </si>
  <si>
    <t>20231140267212  </t>
  </si>
  <si>
    <t>Magdalena</t>
  </si>
  <si>
    <t>NEFER JOSE ESCUDERO MONTES </t>
  </si>
  <si>
    <t>CAC: Remite solicitud de ayuda por retención de Paz y Salvo con el Cuerpo de Bomberos Voluntarios de Nueva Granada - Magdalena. </t>
  </si>
  <si>
    <t>20231140267282  </t>
  </si>
  <si>
    <t>Valle del Cauca</t>
  </si>
  <si>
    <t>CUERPO DE BOMBEROS VOLUNTARIOS ROZO - VALLE  </t>
  </si>
  <si>
    <t>CAC. Solicitud de información Tribunal Disciplinario </t>
  </si>
  <si>
    <t>ANDRES FERNANDO RODRIGUEZ AGUDELO 2 </t>
  </si>
  <si>
    <t>20231140267512  </t>
  </si>
  <si>
    <t>15-12-2023 17:23 PM Archivar ANDRES FERNANDO RODRIGUEZ AGUDELO 2 PRUEBA DE ENVÍO</t>
  </si>
  <si>
    <t>ASOCIACION DE BOMBEROS RESCATES Y SIMILARES EDWIN PACHECO ASDEBER </t>
  </si>
  <si>
    <t>Persona juridica</t>
  </si>
  <si>
    <t>CAC. Derecho de petición  </t>
  </si>
  <si>
    <t>PETICIóN DE CONSULTA </t>
  </si>
  <si>
    <t>20231140267582  </t>
  </si>
  <si>
    <t>UNGRD SUBDIRECCION PARA EL MANEJO DE DESASTRES  </t>
  </si>
  <si>
    <t>CAC: Subdirección de Manejo de Desastres remite Traslado solicitud con radicado UNGRD No. 2022ER06920 referente a la solicitud del comandante del Cuerpo de Bomberos de Santa Elena. </t>
  </si>
  <si>
    <t>Andrés Fernando Muñoz Cabrera </t>
  </si>
  <si>
    <t>FORTALECIMIENTO BOMBERIL PARA LA RESPUESTA </t>
  </si>
  <si>
    <t>20231140267592  </t>
  </si>
  <si>
    <t>DIANA CAROLINA LOPEZ CHAPARRO  </t>
  </si>
  <si>
    <t>Legislacion bomberil</t>
  </si>
  <si>
    <t>CAC. Derecho de peticion de Informacion </t>
  </si>
  <si>
    <t>Orlando Murillo Lopez</t>
  </si>
  <si>
    <t>20231140267702  </t>
  </si>
  <si>
    <t>13-12-2023 18:19 PM Archivar Orlando Murillo Lopez Se dio respuesta adjuntando al presente constancia de envio y documento firmado</t>
  </si>
  <si>
    <t>LUIS FELIPE TRIANA CASALLAS </t>
  </si>
  <si>
    <t>CAC: Solicita información sobre proceso de educación en el marco del AUTO ADMISORIO TUTELA 2023-00595  </t>
  </si>
  <si>
    <t>Beimar Mauricio Serna Duque </t>
  </si>
  <si>
    <t>20231140267882  </t>
  </si>
  <si>
    <t>31-12-2023 23:21 PM Archivar Beimar Mauricio Serna Duque Se envía respuesta por correo electrónico</t>
  </si>
  <si>
    <t xml:space="preserve">Se anexa documento de respuesta en PDF con su respectiva firma; sin embargo, no se anexa pantallazo de envio de la repsuesta. Por procedimiento interno de las PQRSD, se deja este orfeo como vencido, aunque se haya respondido en los temrinos de ley. </t>
  </si>
  <si>
    <t>La Guajira</t>
  </si>
  <si>
    <t>ALCALDIA MUNICIPAL LA JAGUA DEL PILAR LA GUAJIRA </t>
  </si>
  <si>
    <t>CAC: Secretario de Planeación solicita información para la construcción de una Estación de Bomberos en el municipio de La Jagua del Pilar - La Guajira.  </t>
  </si>
  <si>
    <t>Jonathan Prieto </t>
  </si>
  <si>
    <t>20231140267922  </t>
  </si>
  <si>
    <t>19-12-2023 18:35 PM Archivar Jonathan Prieto Se archiva ya que se dio respuesta al Orfeo No. 20231140267922 vía correo electrónico el día 19 de diciembre de 2023 con sus anexos, bajo el Radicado No. 20232130101411.</t>
  </si>
  <si>
    <t>NO</t>
  </si>
  <si>
    <t>Vencida por incumplimiento al procedimiento interno de PQRSD</t>
  </si>
  <si>
    <t>PROCURADURIA DELEGADA DISCIPLINARIA DE INSTRUCCIóN 6: PRIMERA PARA LA CONTRATACION ESTATAL  </t>
  </si>
  <si>
    <t>CAC: Requerimiento Expediente IUS-E-2023-012889 IUC-D-2023-3290448 </t>
  </si>
  <si>
    <t>PETICIÓN ENTRE AUTORIDADES  </t>
  </si>
  <si>
    <t>20231140268122  </t>
  </si>
  <si>
    <t>20-12-2023 10:19 AM Archivar GERMAN MAURICIO MARQUEZ RUIZ Documento enviado mediante link One Drive el dia 19 de diciembre de 2023, y se remite respuesta firmada por director nacional el dia de hoy, 20 de diciembre del 2023</t>
  </si>
  <si>
    <t>KEVIN ANDRES MURILLO HERNANDEZ </t>
  </si>
  <si>
    <t>CAC. Solicitud información - Contrato, estudios, diseños y contrucción de estación de bomberos </t>
  </si>
  <si>
    <t>20231140268252  </t>
  </si>
  <si>
    <t>20-12-2023 11:12 AM Archivar Jonathan Prieto Se archiva ya que se dio respuesta al Orfeo No. 20231140268252 vía correo electrónico el día 19 de diciembre de 2023 con sus anexos, bajo el Radicado No. 20232130101721.</t>
  </si>
  <si>
    <t>si</t>
  </si>
  <si>
    <t>CUERPO DE BOMBEROS VOLUNTARIOS DE TIMANA  </t>
  </si>
  <si>
    <t>CAC. Solicitud de concepto - Adición presupuestal  </t>
  </si>
  <si>
    <t>20231140268272  </t>
  </si>
  <si>
    <t>13-12-2023 18:19 PM	Archivar	Orlando Murillo Lopez	Se dio respuesta adjuntando al presente constancia de envio y documento firmado</t>
  </si>
  <si>
    <t>CNSC - COMISION NACIONAL DEL SERVICIO CIVIL  </t>
  </si>
  <si>
    <t>**2023RS159480** Remisión de Comunicación: 2023RS159480  </t>
  </si>
  <si>
    <t xml:space="preserve"> Miguel Ángel Franco Torres</t>
  </si>
  <si>
    <t>SUBDIRECCIÓN ADMINISTRATIVA Y FINANCIERA</t>
  </si>
  <si>
    <t>GESTION FINANCIERA</t>
  </si>
  <si>
    <t>20231140268302  </t>
  </si>
  <si>
    <t>BENEMERITO CUERPO DE BOMBEROS VOLUNTARIOS TULUA - DEPARTAMENTO DE EDUCACIÓN  </t>
  </si>
  <si>
    <t>Educacion bomberil</t>
  </si>
  <si>
    <t>CAC. Solicitud de Concepto Definitivo  </t>
  </si>
  <si>
    <t>20231140268322  </t>
  </si>
  <si>
    <t>BENEMERITO CUERPO DE BOMBEROS VOLUNTARIOS TULUA - VALLE  </t>
  </si>
  <si>
    <t>CAC. Solicitud de Información - Concepto Escuela </t>
  </si>
  <si>
    <t>20231140268332  </t>
  </si>
  <si>
    <t>VEEDURIA CIUDADANA VIGIAS DEL CAFE LUIS FERNANDO REYES RAMíREZ  </t>
  </si>
  <si>
    <t>CAC. SOLICITUD ASESORIA E INFORMACION  </t>
  </si>
  <si>
    <t>20231140268392  </t>
  </si>
  <si>
    <t>27-12-2023 14:01 PM Archivar Julio Cesar Garcia Triana SE ENVIA EL 27 DE DICIEMBRE POR EL CORREO DE RESPUESTAS DE ATENCION AL CIUDADANO</t>
  </si>
  <si>
    <t>LUISA CARLOS DAZA SINISTERRA  </t>
  </si>
  <si>
    <t>CAC. Requerimientos concepto radicado 20231140236532  </t>
  </si>
  <si>
    <t>20231140268402  </t>
  </si>
  <si>
    <t>N/A</t>
  </si>
  <si>
    <t>21-12-2023 17:16 PM Archivar Beimar Mauricio Serna Duque Se envía respuesta por correo electrónico con el asunto Requerimientos concepto radicado 20231140236532 – 20231140268402 y radicado 20231140268402</t>
  </si>
  <si>
    <t>Caldas</t>
  </si>
  <si>
    <t>JOSE TABARES SIERRA </t>
  </si>
  <si>
    <t>CAC. SOLICITUD DE COPIA DIGITAL DE CERTIFICADOS DE CURSOS </t>
  </si>
  <si>
    <t>20231140268422  </t>
  </si>
  <si>
    <t>Huila</t>
  </si>
  <si>
    <t>ALCALDIA MUNICIPAL DE BARAYA HUILA </t>
  </si>
  <si>
    <t>CAC. TRASLADO POR COMPETENCIA DENUNCIA POR HECHOS DE FALSEDAD EN DOCUMENTO PARA LA CONTRATACION PUBLICA, VULNERACION DE DERECHOS LABORALES Y DISCRIMINACION EJERCIDOS POR EL COMANDANTE DEL CUERPO DE BOMBEROS, EL SEÑOR JAVIER SUAREZ GARCIA </t>
  </si>
  <si>
    <t>20231140268462  </t>
  </si>
  <si>
    <t>Cauca</t>
  </si>
  <si>
    <t>CUERPO DE BOMBEROS VOLUNTARIOS DE MIRANDA  </t>
  </si>
  <si>
    <t>CAC. Solicitud de Información - Orientación con respecto a los asensos de conformidad al articulo 30 </t>
  </si>
  <si>
    <t>20231140268472  </t>
  </si>
  <si>
    <t>12-01-2024 11:17 AM Archivar fano TRAMITADO CON RADICADO DNBC No. 20232110101471 DE FECHA 18 DE DICIEMBRE DE 2023</t>
  </si>
  <si>
    <t>pdf</t>
  </si>
  <si>
    <t xml:space="preserve">Se anexa documento de respuesta en word; sin embargo, no se anexa pantallazo de envio de la respuesta. Por procedimiento interno de las PQRSD, se deja este orfeo como vencido, aunque se haya respondido en los temrinos de ley. </t>
  </si>
  <si>
    <t>CUERPO DE BOMBEROS VOLUNTARIOS DE PARAMO  </t>
  </si>
  <si>
    <t>CAC. Solicitud de ayuda jurídica para dar respuesta a la alcaldía. </t>
  </si>
  <si>
    <t>PROSPERO ANTONIO CARBONELL TANGARIFE </t>
  </si>
  <si>
    <t>20231140268502  </t>
  </si>
  <si>
    <t>12-01-2024 11:20 AM Archivar fano TRAMITADO CON RADICADO DNBC No. 20231140268502 DE FECHA 18/12/2023</t>
  </si>
  <si>
    <t xml:space="preserve">No informa </t>
  </si>
  <si>
    <t>CUERPO DE BOMBEROS VOLUNTARIOS PRADERA  </t>
  </si>
  <si>
    <t>CAC. SOLICITUD CUERPO DE BOMBEROS VOLUNTARIOS DE PRADERA VALLE  </t>
  </si>
  <si>
    <t>20231140268552  </t>
  </si>
  <si>
    <t>18-12-2023 12:25 PM Archivar Edgar Alexander Maya Lopez PARA TRAMITE</t>
  </si>
  <si>
    <t>EAGLEBURGMANN COLOMBIA SAS  </t>
  </si>
  <si>
    <t>CAC. Solicitud de Información - Cobro CBV Nueva cota certificado y visita técnica  </t>
  </si>
  <si>
    <t>20231140268582  </t>
  </si>
  <si>
    <t>20-12-2023 13:27 PM Archivar Orlando Murillo Lopez Se dio tramite correspondiente</t>
  </si>
  <si>
    <t>WORD</t>
  </si>
  <si>
    <t>CAC. Traslado por competencia solicitud Alcaldía de Rionegro  </t>
  </si>
  <si>
    <t>20231140268592  </t>
  </si>
  <si>
    <t>12-01-2024 11:22 AM Archivar fano TRAMITADO CON RADICADO DNBC 20231140268592 DE 19/12/2023</t>
  </si>
  <si>
    <t>Antioquia</t>
  </si>
  <si>
    <t>CUERPO DE BOMBEROS VOLUNTARIOS DE GRANADA ANTIOQUIA PAOLA GONZALEZ </t>
  </si>
  <si>
    <t>CAC. Duda sobre la manipulacion y destinacion de la sobretasa bomberil  </t>
  </si>
  <si>
    <t>20231140268642  </t>
  </si>
  <si>
    <t>12-01-2024 11:23 AM Archivar fano TRAMITADO CON RADICADO DNBC 20232110101521 DE FECHA 18/12/2023</t>
  </si>
  <si>
    <t>HAIDER GIRALDO  </t>
  </si>
  <si>
    <t>CAC. SOLICITUD DE INFORMACION  </t>
  </si>
  <si>
    <t>20231140268812  </t>
  </si>
  <si>
    <t xml:space="preserve"> Margodt Obando Beltrán </t>
  </si>
  <si>
    <t>20231140268842  </t>
  </si>
  <si>
    <t>ALCALDÍA SUESCA CUNDINAMARCA CUNDINAMARCA </t>
  </si>
  <si>
    <t>CAC. Derecho de petición </t>
  </si>
  <si>
    <t>Ronny Estiven Romero Velandia </t>
  </si>
  <si>
    <t>20231140268852  </t>
  </si>
  <si>
    <t>12-01-2024 11:25 AM Archivar fano TRAMITADO CON RADICADO DNBC No. 20242110102371 DE FECHA 12/01/2024</t>
  </si>
  <si>
    <t>Cundinamarca</t>
  </si>
  <si>
    <t>CAC. Solicitud 2835  </t>
  </si>
  <si>
    <t>20231140268862  </t>
  </si>
  <si>
    <t>VEEDURIA CIUDADANA DE NEIVA JUAN PABLO CAMPO GOMEZ  </t>
  </si>
  <si>
    <t>20231140269082  </t>
  </si>
  <si>
    <t>DELEGACION DEPARTAMENTAL DE SANTANDER  </t>
  </si>
  <si>
    <t>CAC. Petición - Ejecución de recursos </t>
  </si>
  <si>
    <t>Carlos Armando López Barrera</t>
  </si>
  <si>
    <t>20231140269092  </t>
  </si>
  <si>
    <t>CAC. Solicitud concepto jurídico - CBV de Cimitarra </t>
  </si>
  <si>
    <t>20231140269112  </t>
  </si>
  <si>
    <t>17-01-2024 08:23 AM Archivar fano TRAMITADO CON RADICADO DNBC No. 20232110102051 DEL 25/12/2023</t>
  </si>
  <si>
    <t>CAC. Solicitud de concepto frente a queja disciplinaria presentada por el señor Pardo Luna  </t>
  </si>
  <si>
    <t>20231140269122  </t>
  </si>
  <si>
    <t>CAC. Solicitud de concepto frente a la suspensión de actividades del CBV de Cimitarra </t>
  </si>
  <si>
    <t>20231140269132  </t>
  </si>
  <si>
    <t>17-01-2024 08:25 AM Archivar fano TRAMITADO CON RADICADO DNBC No. 20232110102041 DE FECHA 25/12/2023</t>
  </si>
  <si>
    <t>GOBERNACION DE SANTANDER SECRETARIA DE GOBIERNO  </t>
  </si>
  <si>
    <t>CAC. SOLICITUD URGENTE - ACOMPAÑAMIENTO / INTERVENCIÓN URGENTE AL CBV DE CIMITARRA  </t>
  </si>
  <si>
    <t>20231140269162  </t>
  </si>
  <si>
    <t>17-01-2024 08:26 AM Archivar fano TRAMITADO DNBC No. 20232110102031 DE FECHA 25/12/2023</t>
  </si>
  <si>
    <t>Norte de santander</t>
  </si>
  <si>
    <t>WILLIAM CARVAJAL CONTRERAS  </t>
  </si>
  <si>
    <t>CAC. DERECHO DE PETICIÓN  </t>
  </si>
  <si>
    <t>20231140269232  </t>
  </si>
  <si>
    <t>CUERPO DE BOMBEROS VOLUNTARIOS DE VALLEDUPAR  </t>
  </si>
  <si>
    <t>CAC. Remisión de solicitud de información sobre seguro de vida  </t>
  </si>
  <si>
    <t>Jiud Magnoly Gaviria Narvaez </t>
  </si>
  <si>
    <t>COORDINACIÓN OPERATIVA </t>
  </si>
  <si>
    <t>20231140269242  </t>
  </si>
  <si>
    <t>19-12-2023 16:14 PM Archivar Jiud Magnoly Gaviria Narvaez Se brinda respuesta vía email 19/12/2023, se adjunta soporte.</t>
  </si>
  <si>
    <t>Correo</t>
  </si>
  <si>
    <t>DANIEL GOMEZ MOLINA </t>
  </si>
  <si>
    <t>CAC. RADICACIÓN DERECHO DE PETICIÓN. </t>
  </si>
  <si>
    <t>20231140269392  </t>
  </si>
  <si>
    <t>17-01-2024 08:30 AM Archivar fano TRAMITADO CON RADICADO DNBC No. 20242110102461 DE FECHA 15/01/2024</t>
  </si>
  <si>
    <t>CUERPO DE BOMBEROS VOLUNTARIOS DE SAN VICENTE DE CHUCURI  </t>
  </si>
  <si>
    <t>CAC. Solicitud información radicado 20231140258472  </t>
  </si>
  <si>
    <t>20231140269432  </t>
  </si>
  <si>
    <t>16-12-2023 13:13 PM Archivar Edgar Alexander Maya Lopez se responde por correo electronico el 06/12/2023</t>
  </si>
  <si>
    <t>Respuesta directamente por correo electronico.</t>
  </si>
  <si>
    <t>Tolima</t>
  </si>
  <si>
    <t>CUERPO DE BOMBEROS VOLUNTARIOS DE MURILLO  </t>
  </si>
  <si>
    <t>CAC. SOLICITUD AVAL INSTRUCTOR </t>
  </si>
  <si>
    <t xml:space="preserve"> Carlos Humberto Lopez</t>
  </si>
  <si>
    <t>20231140269452  </t>
  </si>
  <si>
    <t>19-12-2023 12:50 PM Archivar Carlos Humberto Lopez Se da respuesta vía correo electrónico</t>
  </si>
  <si>
    <t>CUERPO DE BOMBEROS VOLUNTARIOS DE SAN JUAN DEL CESAR GUAJIRA  </t>
  </si>
  <si>
    <t>CAC: Solicita el acompañamiento de la comisión de inspección, vigilancia y control para así poder acreditar la certificación de idoneidad  </t>
  </si>
  <si>
    <t>RUBén Darío Rincón Sanchez </t>
  </si>
  <si>
    <t>20231140269482  </t>
  </si>
  <si>
    <t>Servicio de mensajeria</t>
  </si>
  <si>
    <t>CUERPO DE BOMBEROS VOLUNTARIOS DE VILLAMARIA CALDAS  </t>
  </si>
  <si>
    <t>SM. Acta # 012 Finalización de curso - Reg. N° 275-2023 </t>
  </si>
  <si>
    <t>Maicol Villarreal Ospina</t>
  </si>
  <si>
    <t>20231140269492  </t>
  </si>
  <si>
    <t>21-12-2023 15:02 PM Archivar Maicol Villarreal Ospina SE ANEXA GUIA DE ENVIO POR TRANSPORTADORA</t>
  </si>
  <si>
    <t>No se anexa respuesta con firmas.</t>
  </si>
  <si>
    <t>JORGE IVAN MARIN GRANADA </t>
  </si>
  <si>
    <t>CAC: Remite derecho de petición de información, referente a capacitación o acreditaciones de Bomberos Colombia </t>
  </si>
  <si>
    <t>20231140269502  </t>
  </si>
  <si>
    <t>06-03-2024 12:51 PM Archivar Edgar Alexander Maya Lopez Se responde con radicado dnbc 2024-214-000075-1</t>
  </si>
  <si>
    <t xml:space="preserve">No se puede verificar radicado de salida que permita visualizar respuesta con firmas y su respectiva evidencia de envio de la respuesta. </t>
  </si>
  <si>
    <t>SM. Acta # 001 Finalización de curso - Reg. N° 426-2023 </t>
  </si>
  <si>
    <t>20231140269512  </t>
  </si>
  <si>
    <t>21-12-2023 15:03 PM Archivar Maicol Villarreal Ospina SE ANEXA GUIA DE ENVIO POR TRANSPORTADORA</t>
  </si>
  <si>
    <t>EDISON DELGADO HINCAPIE </t>
  </si>
  <si>
    <t>CAC: SOLICITA CERTIFICACIÓN DE CONTRATOS DE EDISON DELGADO HINCAPIÉ CC.6013.943 CONTRATOS No.164-2020 y 216-2020 </t>
  </si>
  <si>
    <t>Nataly Andrea BarbosaSanchez</t>
  </si>
  <si>
    <t>FORTALECIMIENTO</t>
  </si>
  <si>
    <t>20231140269532  </t>
  </si>
  <si>
    <t>CAC: SOLICITA LA ACTUALIZACION Y RECONOCIMIENTO INSTRUCTORES CBV PRADERA - PRIMER GRUPO 3 UNIDADES ( VELEZ, ARIAS, HERRERA) </t>
  </si>
  <si>
    <t>Carlos Humberto Lopez</t>
  </si>
  <si>
    <t>20231140269542  </t>
  </si>
  <si>
    <t>19-12-2023 17:33 PM Archivar Carlos Humberto Lopez Se da respuesta vía correo electrónico</t>
  </si>
  <si>
    <t>DELEGACION DEPARTAMENTAL DE BOMBEROS DE CALDAS  </t>
  </si>
  <si>
    <t>Recurso para bomberos</t>
  </si>
  <si>
    <t>CAC: Remite proyecto del Cuerpo de Bomberos Voluntarios Pácora Caldas en la adquisición de camión Cisterna.  </t>
  </si>
  <si>
    <t>Andrés Fernando Muñoz Cabrera</t>
  </si>
  <si>
    <t>20231140269552  </t>
  </si>
  <si>
    <t>CESAR AUGUSTO PARDO LUNA  </t>
  </si>
  <si>
    <t>CAC: Remite derecho de petición. </t>
  </si>
  <si>
    <t xml:space="preserve"> Margodt Obando Beltrán</t>
  </si>
  <si>
    <t>20231140269582  </t>
  </si>
  <si>
    <t>CUERPO DE BOMBEROS VOLUNTARIOS DE GUAMO  </t>
  </si>
  <si>
    <t>SM. Acta # 004 Finalización de curso - Reg. N° 385-2023 </t>
  </si>
  <si>
    <t xml:space="preserve"> Maicol Villarreal Ospina</t>
  </si>
  <si>
    <t>20231140269592  </t>
  </si>
  <si>
    <t>21-12-2023 15:06 PM Archivar Maicol Villarreal Ospina SE ANEXA GUIA DE ENVIO POR TRANSPORTADORA</t>
  </si>
  <si>
    <t>CAC: Remite proyecto del Cuerpo de Bomberos Voluntarios Chinchiná Caldas en la adquisición de Máquina Extintora.  </t>
  </si>
  <si>
    <t xml:space="preserve"> Andrés Fernando Muñoz Cabrera</t>
  </si>
  <si>
    <t>20231140269602  </t>
  </si>
  <si>
    <t>BENEMERITO CUERPO DE BOMBEROS VOLUNTARIOS DE CALI  </t>
  </si>
  <si>
    <t>SM. Finalización de curso - Reg. N° 290-2023 </t>
  </si>
  <si>
    <t>20231140269612  </t>
  </si>
  <si>
    <t>20-12-2023 15:48 PM Archivar Maicol Villarreal Ospina SE ANEXA SOPORTE DE ENVÍO POR TRANSPORTADORA</t>
  </si>
  <si>
    <t>Nariño</t>
  </si>
  <si>
    <t>BENEMERITO CUERPO DE BOMBEROS VOLUNTARIOS DE SAN JUAN DE PASTO  </t>
  </si>
  <si>
    <t>SM. Acta # 008 Finalización de curso - Reg. N° 353-2023 </t>
  </si>
  <si>
    <t>20231140269622  </t>
  </si>
  <si>
    <t>21-12-2023 15:07 PM Archivar Maicol Villarreal Ospina SE ANEXA GUIA DE ENVIO POR TRANSPORTADORA</t>
  </si>
  <si>
    <t>CUERPO DE BOMBEROS OFICIALES DE BOGOTA GESTION HUMANA  </t>
  </si>
  <si>
    <t>SM. Acta # 020 Finalización de curso - Reg. N° 382-2023 </t>
  </si>
  <si>
    <t>20231140269632  </t>
  </si>
  <si>
    <t>21-12-2023 15:12 PM Archivar Maicol Villarreal Ospina SE ANEXA GUIA DE ENVIO POR TRASNPORTADORA</t>
  </si>
  <si>
    <t>CUERPO DE BOMBEROS VOLUNTARIOS DE LIBANO  </t>
  </si>
  <si>
    <t>CAC: Solicita la cancelación de la capacitación de Gestión y Administración para Cuerpos de Bomberos. </t>
  </si>
  <si>
    <t>OLGA JIMENEZ GARCIA</t>
  </si>
  <si>
    <t>20231140269642  </t>
  </si>
  <si>
    <t>21-12-2023 11:13 AM Archivar OLGA JIMENEZ GARCIA SE RESPONDE POR CORREO EL 21-12-2023 CON CANCELACION DEL REGISTRO 283-2023 POR SOLICITUDE DEL COMANDANTE</t>
  </si>
  <si>
    <t>Radicacion directa</t>
  </si>
  <si>
    <t>MAICOL VILLARREAL OSPINA  </t>
  </si>
  <si>
    <t>RD. ACCESO A LA HERRAMIENTA RUE  </t>
  </si>
  <si>
    <t xml:space="preserve"> Luis Alberto Valencia Pulido</t>
  </si>
  <si>
    <t xml:space="preserve">FORTALECIMIENTO BOMBERIL PARA LA RESPUESTA </t>
  </si>
  <si>
    <t>20231140269662  </t>
  </si>
  <si>
    <t>ALCALDIA ITUANGO ANTIOQUIA </t>
  </si>
  <si>
    <t>CAC. REITERANDO SOLICITUD DE INFORMACIÓN </t>
  </si>
  <si>
    <t>20231140269692  </t>
  </si>
  <si>
    <t>19-12-2023 15:21 PM Archivar GERMAN MAURICIO MARQUEZ RUIZ RESPUESTA ENVIADA</t>
  </si>
  <si>
    <t>No se anexa evidencia de envio de respuesta</t>
  </si>
  <si>
    <t>CAC: Solicita la carnetización a los cuerpos de bomberos de los municipios del Departamento de Caldas </t>
  </si>
  <si>
    <t>Edwin Alfonso Zamora Oyola</t>
  </si>
  <si>
    <t>GESTIÓN DE TECNOLOGÍA E INFORMACIÓN </t>
  </si>
  <si>
    <t>20231140269752  </t>
  </si>
  <si>
    <t>CAC: Solicita la actualización y reconocimiento Instructores CBV Pradera - Segundo Grupo 3 Unidades (Daza, Darwin, Lopez) </t>
  </si>
  <si>
    <t>20231140269792  </t>
  </si>
  <si>
    <t>CUERPO DE BOMBEROS VOLUNTARIOS DE VENECIA  </t>
  </si>
  <si>
    <t>entidad bomberil</t>
  </si>
  <si>
    <t>CAC: Solicitud información de las convocatorias vigentes para formación bomberil en cursos de SCIB y GACB </t>
  </si>
  <si>
    <t>20231140269802  </t>
  </si>
  <si>
    <t>04-01-2024 10:14 AM Archivar Edgar Alexander Maya Lopez Se responde por correo electronico se deja evidencia en digital</t>
  </si>
  <si>
    <t>Se brinda repsuesta directamnete por correo</t>
  </si>
  <si>
    <t>Bolivar</t>
  </si>
  <si>
    <t xml:space="preserve">GOBERNACION DEL BOLIVAR </t>
  </si>
  <si>
    <t>CAC: Solicita disponibilidad de 2 vehículos cisterna de 800 galones de capacidad en virtud del fenómeno de el niño y sus efectos adversos.  </t>
  </si>
  <si>
    <t>20231140269822  </t>
  </si>
  <si>
    <t>CAC: Remite proyecto del Cuerpo de Bomberos Voluntarios Viterbo Caldas en la adquisición de KIT de RESCATE VEHICULAR.  </t>
  </si>
  <si>
    <t>20231140269832  </t>
  </si>
  <si>
    <t>CAC: Remite proyecto del Cuerpo de Bomberos Voluntarios Villamaría Caldas en la adquisición de KIT de INCENDIOS FORESTALES .  </t>
  </si>
  <si>
    <t>20231140269842  </t>
  </si>
  <si>
    <t>BENEMÉRITO CUERPO DE BOMBEROS CANDELARIA - VALLE  </t>
  </si>
  <si>
    <t>CAC: Solicita aval de instructor del Bro Santiago Rubio Londoño  </t>
  </si>
  <si>
    <t xml:space="preserve"> Edgar Alexander Maya Lopez</t>
  </si>
  <si>
    <t>20231140269862  </t>
  </si>
  <si>
    <t>CUERPO DE BOMBEROS VOLUNTARIOS DE ARBELAEZ - CUNDINAMARCA  </t>
  </si>
  <si>
    <t>CAC: Solicita la realización del curso de formación para bomberos. </t>
  </si>
  <si>
    <t>20231140269872  </t>
  </si>
  <si>
    <t>Extemporanea</t>
  </si>
  <si>
    <t>19-01-2024 10:48 AM Archivar Edgar Alexander Maya Lopez Se da respuesta por correo electronico</t>
  </si>
  <si>
    <t>CUERPO DE BOMBEROS VOLUNTARIOS FLORIDABLANCA FORMACIóN INTERNA  </t>
  </si>
  <si>
    <t>CAC: Solicita se amplié el plazo previsto por la D.N.B.C. para la firma y así el SG. Emerson Fabian Granados Quintanilla y CB. Serge Renaul Ayala Morales puedan certificarse como instructores del Curso de Operaciones con Cuerdas - Básico. </t>
  </si>
  <si>
    <t>20231140269892  </t>
  </si>
  <si>
    <t>FIDUCIARIA LA PREVISORA  </t>
  </si>
  <si>
    <t>CAC: REMITE PARA FIRMA: OT6_CONVENIO INTERADMINISTRATITVO 884-2019_LA DIRECCION NACIONAL DE BOMBEROS </t>
  </si>
  <si>
    <t>DIRECCION GENERAL</t>
  </si>
  <si>
    <t>20231140269902  </t>
  </si>
  <si>
    <t>ALCALDIA CALOTO CAUCA </t>
  </si>
  <si>
    <t>CAC: Remite documentación para la prórroga del convenio No. 101 de 2023 suscrito entre la Dirección Nacional de Bomberos y el Municipio de Caloto Cauca. </t>
  </si>
  <si>
    <t>SIMÓN ANDRES GONZALEZ BOHORQUEZ</t>
  </si>
  <si>
    <t>20231140269912  </t>
  </si>
  <si>
    <t>27-12-2023 14:15 PM Archivar SIMÓN ANDRES GONZALEZ BOHORQUEZ Se procede a archivar documento enviado y firmado al municipio de Caloto Cauca, se dio respuesta bajo radicado No 20232130102241 el día 27 de diciembre de 2023. Se adjunta documento de Orfeo de salida</t>
  </si>
  <si>
    <t>No se adjunta documento con firmas ni evidencia de envio de respuesta</t>
  </si>
  <si>
    <t>BENEMERITO CUERPO DE BOMBEROS VOLUNTARIOS SANTA ELENA  </t>
  </si>
  <si>
    <t>CAC: Remite documentación para solicitar el usuario y contraseña del RUE.  </t>
  </si>
  <si>
    <t>20231140269962  </t>
  </si>
  <si>
    <t>Cesar</t>
  </si>
  <si>
    <t>CUERPO DE BOMBEROS VOLUNTARIOS DE BOSCONIA  </t>
  </si>
  <si>
    <t>CAC: Solicita apoyo y fortalecimiento educativo con los cursos SCI, Administración para Cuerpos de Bomberos, PON y Inspector de Seguridad </t>
  </si>
  <si>
    <t>20231140269972  </t>
  </si>
  <si>
    <t>CUERPO DE BOMBEROS VOLUNTARIOS DE GOMEZ PLATA - ANTIOQUIA  </t>
  </si>
  <si>
    <t>CAC: Remite consulta sobre ponderación recibida en visita de Inspección, Vigilancia y Control y si es impedimento para la contratación con la alcaldía. </t>
  </si>
  <si>
    <t>Rubén Darío Rincón Sanchez</t>
  </si>
  <si>
    <t>20231140269982  </t>
  </si>
  <si>
    <t>CUERPO DE BOMBEROS VOLUNTARIOS DE VILLANUEVA - GUAJIRA  </t>
  </si>
  <si>
    <t>CAC: Solicita acompañamiento del proceso FANO para gestionar los recursos para el funcionamiento de la institución bomberil vigencia 2024 </t>
  </si>
  <si>
    <t>20231140269992  </t>
  </si>
  <si>
    <t>17-01-2024 08:29 AM Archivar fano TRAMITADO CON RADICADO DNBC No. 20232110102311 DE FECHA 28/12/2023</t>
  </si>
  <si>
    <t>Amazonas</t>
  </si>
  <si>
    <t>ALCALDIA DE LETICIA  </t>
  </si>
  <si>
    <t>CAC: SOLICITUD DE PRÓRROGA EN TIEMPO Y ADICION DE RECURSOS AL CONVENIO 174 – 2021 – SUSCRITO ENTRE EL UNIDAD ADMINISTRATIVA ESPECIAL DIRECCIÓN NACIONAL DE BOMBEROS (BNBC) Y EL MUNICIPIO DE LETICIA AMAZONAS </t>
  </si>
  <si>
    <t>20231140270002  </t>
  </si>
  <si>
    <t>27-12-2023 14:02 PM Archivar SIMÓN ANDRES GONZALEZ BOHORQUEZ Se procede a archivar documento enviado y firmado al municipio de Leticia Amazonas, se dio respuesta bajo radicado No 20232130102221 el día 27 de diciembre de 2023. Se adjunta documento de Orfeo de salida</t>
  </si>
  <si>
    <t>No se adjunta evidencia de envio de repsuesta</t>
  </si>
  <si>
    <t>CUERPO DE BOMBEROS VOLUNTARIOS DE LOS SANTOS  </t>
  </si>
  <si>
    <t>SM. Acta # 038 Finalización de curso - Reg. N° 464-2023 </t>
  </si>
  <si>
    <t>20231140270042  </t>
  </si>
  <si>
    <t>21-12-2023 15:20 PM Archivar Maicol Villarreal Ospina SE ANEXA GUIA DE ENVIO POR TRANSPORTADORA</t>
  </si>
  <si>
    <t>No se anexa respuesta con firmas</t>
  </si>
  <si>
    <t>SM. Acta # 034 Finalización de curso - Reg. N° 447-2023  </t>
  </si>
  <si>
    <t>20231140270052  </t>
  </si>
  <si>
    <t>21-12-2023 15:21 PM Archivar Maicol Villarreal Ospina SE ANEXA GUIA DE ENVIO POR TRANSPORTADORA</t>
  </si>
  <si>
    <t>SM. Acta # 035 Finalización de curso - Reg. N° 448-2023 </t>
  </si>
  <si>
    <t>20231140270062  </t>
  </si>
  <si>
    <t>SM. Acta # 036 Finalización de curso - Reg. N° 454-2023 </t>
  </si>
  <si>
    <t>20231140270072  </t>
  </si>
  <si>
    <t>21-12-2023 15:22 PM Archivar Maicol Villarreal Ospina SE ANEXA GUIA DE ENVIO POR TRANSPORTADORA</t>
  </si>
  <si>
    <t>SM. Acta # 037 Finalización de curso - Reg. N° 457-2023 </t>
  </si>
  <si>
    <t>20231140270082  </t>
  </si>
  <si>
    <t>21-12-2023 15:23 PM Archivar Maicol Villarreal Ospina SE ANEXA GUIA DE ENVIO POR TRANSPORTADORA</t>
  </si>
  <si>
    <t>SM. Acta # 040 Finalización de curso - Reg. N° 450-2023 </t>
  </si>
  <si>
    <t>20231140270092  </t>
  </si>
  <si>
    <t>SM. Acta # 039 Finalización de curso - Reg. N° 449-2023  </t>
  </si>
  <si>
    <t>20231140270102  </t>
  </si>
  <si>
    <t>21-12-2023 15:24 PM Archivar Maicol Villarreal Ospina SE ANEXA GUIA DE ENVIO POR TRANSPORTADORA</t>
  </si>
  <si>
    <t>CUERPO DE BOMBEROS VOLUNTARIOS DE SAN ANTONIO DEL TEQUENDAMA  </t>
  </si>
  <si>
    <t>CAC: Solicita autorización para curso de bomberos básico y aval de instructores </t>
  </si>
  <si>
    <t>20231140270182  </t>
  </si>
  <si>
    <t>03-01-2024 16:20 PM Archivar Edgar Alexander Maya Lopez Se da respuesta por correo electronico se deja evidencia en digital</t>
  </si>
  <si>
    <t>Respuesta brindada directamente por correo electronico</t>
  </si>
  <si>
    <t>JUZGADO PRIMERO CIVIL DEL CIRCUITO ARMENIA  </t>
  </si>
  <si>
    <t>CAC: Notificación Auto Vincula Rad. 2023.00286.00 Accionante: Julio Cesar Suarez </t>
  </si>
  <si>
    <t>20231140270202  </t>
  </si>
  <si>
    <t>20-12-2023 12:26 PM Archivar Andrea Bibiana Castañeda Durán SE DIO TRÁMITE CON RAD. 20232110101611 ENVIADO EL 19/12/23</t>
  </si>
  <si>
    <t>ALCALDIA MUNICIPAL FUNDACION MAGDALENA </t>
  </si>
  <si>
    <t>CAC: Remite Solicitud de prórroga del convenio interadministrativo de cofinanciación No. 181 de 2021, suscrito entre la Dirección Nacional de Bomberos de Colombia (DNBC) y el municipio de Fundación (Magdalena). </t>
  </si>
  <si>
    <t>DANIEL MAURICIO GONZALEZ RODRIGUEZ</t>
  </si>
  <si>
    <t>20231140270212  </t>
  </si>
  <si>
    <t>28-12-2023 13:28 PM Archivar DANIEL MAURICIO GONZALEZ RODRIGUEZ Se procede a archivar documento enviado y firmado al municipio de Fundación (Magdalena), se dio respuesta bajo radicado No 20232130102081 el día 26 de diciembre de 2023. Se adjunta documento de Orfeo de salida</t>
  </si>
  <si>
    <t>no</t>
  </si>
  <si>
    <t>No se evidencia envio de respuesta al peticionario</t>
  </si>
  <si>
    <t>Sucre</t>
  </si>
  <si>
    <t>ALCALDIA MUNICIPAL SUCRE SAMPUES </t>
  </si>
  <si>
    <t>CAC: Solicita prórroga al Convenio 182-2021 entre la DNBC y el municipio de Sampues  </t>
  </si>
  <si>
    <t xml:space="preserve"> DANIEL MAURICIO GONZALEZ RODRIGUEZ</t>
  </si>
  <si>
    <t>20231140270222  </t>
  </si>
  <si>
    <t>28-12-2023 13:29 PM Archivar DANIEL MAURICIO GONZALEZ RODRIGUEZ Se procede a archivar documento enviado y firmado al municipio de Sampués (Sucre), se dio respuesta bajo radicado No 20232130102011 el día 22 de diciembre de 2023. Se adjunta documento de Orfeo de salida</t>
  </si>
  <si>
    <t>CUERPO DE BOMBEROS VOLUNTARIOS DE NEIVA  </t>
  </si>
  <si>
    <t>SM: Acta # 002 de 2023 Finalización de curso - Reg. N° 319-2023 </t>
  </si>
  <si>
    <t>20231140270232  </t>
  </si>
  <si>
    <t xml:space="preserve">No se evidencia repsuesta ni envio de la misma. </t>
  </si>
  <si>
    <t>EDGAR JOSE MEDINA TORRES </t>
  </si>
  <si>
    <t>CAC: Remite derecho de petición </t>
  </si>
  <si>
    <t>Ronny Estiven Romero Velandia</t>
  </si>
  <si>
    <t>20231140270262  </t>
  </si>
  <si>
    <t xml:space="preserve">El presente radicado se asigna a la oficina de FANO pero no especifica  el usuario del profesional a quie fue asignada. Esto es importante debido a que al firmar las cuentas de cobros o firmar los paz y salvos de los usuarios contratistas que salen de la entidad, el funcionario lider/gestor no puede firmarlos sin tener su orfeo al dia. Esto en atencion al procedimiento interno de PQRSD. </t>
  </si>
  <si>
    <t>Boyaca</t>
  </si>
  <si>
    <t>CUERPO DE BOMBEROS VOLUNTARIOS COMBITA  </t>
  </si>
  <si>
    <t>CAC: Solicita apoyo en estructuración del proyecto para la construcción de estación bomberil. </t>
  </si>
  <si>
    <t xml:space="preserve"> Jonathan Prieto</t>
  </si>
  <si>
    <t>20231140270272  </t>
  </si>
  <si>
    <t>20-12-2023 12:01 PM Archivar Jonathan Prieto Se archiva ya que se dio respuesta vía correo electrónico desde infraestructura@dnbc.gov.co el día 20 de diciembre de 2023 con sus respectivos anexos al Radicado No. 20231140270272.</t>
  </si>
  <si>
    <t>Se brinda repsuesta directamente por correo</t>
  </si>
  <si>
    <t>CONTRALORIA GENERAL DE LA NACION  </t>
  </si>
  <si>
    <t>CAC: Remite Informe Auditoría Financiera DNBC, vigencia 2022 </t>
  </si>
  <si>
    <t xml:space="preserve"> Carlos Armando López Barrera</t>
  </si>
  <si>
    <t>20231140270282  </t>
  </si>
  <si>
    <t>COMITE DEPARTAMENTAL DEL QUINDIO  </t>
  </si>
  <si>
    <t>CAC: Remite pronunciamiento emitido por el juzgado 1 primero civil del circuito de Armenia y solicita asistencia técnica para la revisión de la capacidad operativa del Cuerpo de Bomberos Voluntarios de Salento - Quindio </t>
  </si>
  <si>
    <t>Julio Cesar Garcia Triana</t>
  </si>
  <si>
    <t>20231140270292  </t>
  </si>
  <si>
    <t>CAC: Remite derecho de petición y solicita información sobre los tiempos de respuesta </t>
  </si>
  <si>
    <t>20231140270332  </t>
  </si>
  <si>
    <t>CUERPO DE BOMBEROS DE PENSILVANIA - CALDAS  </t>
  </si>
  <si>
    <t>CAC: Solicita en medio magnético o de forma digital el escudo de la Dirección Nacional de Bomberos para los elementos pertinentes y necesarios para la inauguración de la nueva estación de bomberos </t>
  </si>
  <si>
    <t>Edgar Hernán Molina Macías</t>
  </si>
  <si>
    <t>GESTION DE COMUNICACIONES</t>
  </si>
  <si>
    <t>20231140270372  </t>
  </si>
  <si>
    <t>SINBOCOLOMBIA SINDICATO NACIONAL DE BOMBEROS OFICIALES  </t>
  </si>
  <si>
    <t>CAC: Queja por irregularidades en el Cuerpo de Bomberos Oficial de Montería el cual su director comandante y/o representante legal es el señor JORGE ELIECER ARBELAEZ MORALES. </t>
  </si>
  <si>
    <t xml:space="preserve"> Rubén Darío Rincón Sanchez</t>
  </si>
  <si>
    <t>20231140270382  </t>
  </si>
  <si>
    <t>Atlantico</t>
  </si>
  <si>
    <t>CUERPO OFICIAL DE BOMBEROS DE GALAPA STE MARLEN NARVAEZ </t>
  </si>
  <si>
    <t>CAC: Remite solicitud de Usuario y Clave Plataforma del RUE. </t>
  </si>
  <si>
    <t>KEYLA YESENIA CORTES RODRIGUEZ</t>
  </si>
  <si>
    <t>CITEL</t>
  </si>
  <si>
    <t>20231140270392  </t>
  </si>
  <si>
    <t>Casanare</t>
  </si>
  <si>
    <t>CUERPO DE BOMBEROS VOLUNTARIOS DE YOPAL  </t>
  </si>
  <si>
    <t>SM: Acta # 007 de 2023 Finalización de curso Atención Prehospitalaria - Reg. N° 427 </t>
  </si>
  <si>
    <t>20231140270402  </t>
  </si>
  <si>
    <t>21-12-2023 15:27 PM Archivar Maicol Villarreal Ospina SE ANEXA GUIA DE ENVIO POR TRANSPORTADORA</t>
  </si>
  <si>
    <t>DIANA PATRICIA PONARE CASTILLO </t>
  </si>
  <si>
    <t>CAC: Solicita oportunidad para presentar el examen del curso Sistema Comando de Incidentes  </t>
  </si>
  <si>
    <t xml:space="preserve"> Edwin Alfonso Zamora Oyola</t>
  </si>
  <si>
    <t>20231140270412  </t>
  </si>
  <si>
    <t>21-12-2023 10:45 AM Archivar Edwin Alfonso Zamora Oyola Tramitado</t>
  </si>
  <si>
    <t>ALCALDIA MUNICIPAL ZONA BANANERA MAGDALENA </t>
  </si>
  <si>
    <t>CAC: Solicita prórroga del convenio interadministrativo de cofinanciación No. 179 de 2021, suscrito entre la Dirección Nacional de Bomberos de Colombia (DNBC) y el municipio de Zona Bananera (Magdalena).  </t>
  </si>
  <si>
    <t>20231140270422  </t>
  </si>
  <si>
    <t>28-12-2023 13:30 PM Archivar DANIEL MAURICIO GONZALEZ RODRIGUEZ Se procede a archivar documento enviado y firmado al municipio de Zona Bananera (Magdalena), se dio respuesta bajo radicado No 20232130102061 el día 26 de diciembre de 2023. Se adjunta documento de Orfeo de salida</t>
  </si>
  <si>
    <t>Vaupes</t>
  </si>
  <si>
    <t>ALCALDIA MUNICIPAL DE MITU  </t>
  </si>
  <si>
    <t>CAC: Solicita Prorroga N5, del convenio N175 DEL 2021. el cual tiene por objeto; “AUNAR ESFUERZOS TÉCNICOS, ADMINISTRATIVOS Y FINANCIEROS PARA EL FORTALECIMIENTO DE LOS CUERPOS DE BOMBEROS DE ACUERDO CON LOE ESTABLECIDO EN LA LEY 1575 DE 2012, A TRAVÉS DEL DESARROLLO DE LOS ESTUDIOS, DISEÑOS Y CONSTRUCCIÓN DE LA ESTACIÓN DE BOMBEROS PARA EL </t>
  </si>
  <si>
    <t xml:space="preserve"> SIMÓN ANDRES GONZALEZ BOHORQUEZ</t>
  </si>
  <si>
    <t>20231140270432  </t>
  </si>
  <si>
    <t>27-12-2023 13:58 PM Archivar SIMÓN ANDRES GONZALEZ BOHORQUEZ Se procede a archivar documento enviado y firmado al municipio de Mitú Vaupés, se dio respuesta bajo radicado No 20232130102171 el día 26 de diciembre de 2023. Se adjunta documento de Orfeo de salida</t>
  </si>
  <si>
    <t>No se evidencia envio de respuesta.</t>
  </si>
  <si>
    <t>CUERPO DE BOMBEROS VOLUNTARIOS CAQUEZA  </t>
  </si>
  <si>
    <t>CAC: Remite solicitud y soportes del personal para actualización como instructores de la nueva formación de Bomberos. </t>
  </si>
  <si>
    <t>20231140270452  </t>
  </si>
  <si>
    <t>ALCALDIA MUNICIPAL SAN JOAQUIN SANTANDER </t>
  </si>
  <si>
    <t>CAC: Solicita colaboración ante situación que se presenta con el Cuerpo de Bomberos del municipio para dar cumplimiento a la Ley 1575. </t>
  </si>
  <si>
    <t>20231140270462  </t>
  </si>
  <si>
    <t>CONGRESO DE LA REPUBLICA DE COLOMBIA  </t>
  </si>
  <si>
    <t>CAC: Traslado de la Gobernación de Antioquia del derecho de petición presentado por el Senador FABIAN DÍAZ PLATA con respecto a denuncia e investigación Cuerpo de Bomberos Voluntarios de Itagui </t>
  </si>
  <si>
    <t>PETICIóN INFORMES A CONGRESISTAS  </t>
  </si>
  <si>
    <t>20231140270572  </t>
  </si>
  <si>
    <t>OLGA MORENO  </t>
  </si>
  <si>
    <t>CAC: Remite inquietudes con respecto a Brigadas de Emergencia. </t>
  </si>
  <si>
    <t>20231140270582  </t>
  </si>
  <si>
    <t xml:space="preserve"> Valle del cauca</t>
  </si>
  <si>
    <t>CAC: Remite documentos dando respuesta al Radicado 20231140259922 </t>
  </si>
  <si>
    <t>20231140270602  </t>
  </si>
  <si>
    <t>CUERPO DE BOMBEROS DE OVEJAS  </t>
  </si>
  <si>
    <t>CAC: Remite documentos informando situación del Cuerpo de Bomberos de Ovejas. </t>
  </si>
  <si>
    <t>20231140270612  </t>
  </si>
  <si>
    <t>CUERPO DE BOMBEROS VOLUNTARIOS DE EL RETIRO - ANTIOQUIA  </t>
  </si>
  <si>
    <t>SM. Acta # 001 Finalización de curso - Reg. N° 425-2023 Primeros Auxilios Psicologico PAP-B (Psicologia de la emergencia) </t>
  </si>
  <si>
    <t>eDUCACIÓN NACIONAL PARA BOMBEROS  </t>
  </si>
  <si>
    <t>20231140270622  </t>
  </si>
  <si>
    <t>21-12-2023 15:30 PM Archivar Maicol Villarreal Ospina SE ANEXA SOPORTE DE ENVIO DE CERTIFICADOS POR TRANSPORTADORA</t>
  </si>
  <si>
    <t>No se evidencia documentos con firma</t>
  </si>
  <si>
    <t>RED SUMMA  </t>
  </si>
  <si>
    <t>RD SOLICITUD PRORROGA CONTRATO 105/2023 </t>
  </si>
  <si>
    <t>20231140273002  </t>
  </si>
  <si>
    <t>RD SOLICITUD PRORROGA </t>
  </si>
  <si>
    <t>20231140273192  </t>
  </si>
  <si>
    <t>Etiquetas de fila</t>
  </si>
  <si>
    <t>Total general</t>
  </si>
  <si>
    <t>Cuenta de Área</t>
  </si>
  <si>
    <t>Cuenta de Canal Oficial de Entrada</t>
  </si>
  <si>
    <t>Cuenta de Servicio de Entrada</t>
  </si>
  <si>
    <t>Cuenta de Departamento</t>
  </si>
  <si>
    <t>Cuenta de Naturaleza jurídica del peticionario</t>
  </si>
  <si>
    <t>Cuenta de Tema de Consulta</t>
  </si>
  <si>
    <t>Cuenta de Tipo de petición</t>
  </si>
  <si>
    <t>Cuenta de Estado</t>
  </si>
  <si>
    <t>PROMEDIO</t>
  </si>
  <si>
    <t>TIEMPO DE REPSUESTA</t>
  </si>
  <si>
    <t>EVALUACION MESES PQRSD</t>
  </si>
  <si>
    <t>FANO</t>
  </si>
  <si>
    <t>Promedio de Días hábiles</t>
  </si>
  <si>
    <t>Octubre</t>
  </si>
  <si>
    <t>Noviembre</t>
  </si>
  <si>
    <t>Diciembre</t>
  </si>
  <si>
    <t>EVALUACION CANALES DE ATENCIÓN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</si>
</sst>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C0A]d\-mmm\-yy;@"/>
    <numFmt numFmtId="171" formatCode="0.0%"/>
  </numFmts>
  <fonts count="11" x14ac:knownFonts="1">
    <font>
      <sz val="11"/>
      <color theme="1"/>
      <name val="Calibri"/>
      <family val="2"/>
      <scheme val="minor"/>
    </font>
    <font>
      <sz val="10"/>
      <name val="Arial"/>
      <family val="2"/>
    </font>
    <font>
      <sz val="10"/>
      <color theme="1"/>
      <name val="Arial"/>
      <family val="2"/>
    </font>
    <font>
      <u/>
      <sz val="11"/>
      <color theme="10"/>
      <name val="Calibri"/>
      <family val="2"/>
      <scheme val="minor"/>
    </font>
    <font>
      <sz val="8"/>
      <color rgb="FF000000"/>
      <name val="Arial"/>
      <family val="2"/>
    </font>
    <font>
      <sz val="11"/>
      <color theme="1"/>
      <name val="Calibri"/>
      <family val="2"/>
      <scheme val="minor"/>
    </font>
    <font>
      <b/>
      <sz val="11"/>
      <color theme="1"/>
      <name val="Calibri"/>
      <family val="2"/>
      <scheme val="minor"/>
    </font>
    <font>
      <sz val="10"/>
      <name val="Calibri"/>
      <family val="2"/>
      <scheme val="minor"/>
    </font>
    <font>
      <b/>
      <sz val="11"/>
      <name val="Calibri"/>
      <family val="2"/>
      <scheme val="minor"/>
    </font>
    <font>
      <sz val="9"/>
      <name val="Calibri"/>
      <family val="2"/>
      <scheme val="minor"/>
    </font>
    <font>
      <sz val="1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rgb="FFC00000"/>
        <bgColor indexed="64"/>
      </patternFill>
    </fill>
    <fill>
      <patternFill patternType="solid">
        <fgColor theme="5"/>
        <bgColor indexed="64"/>
      </patternFill>
    </fill>
    <fill>
      <patternFill patternType="solid">
        <fgColor theme="4" tint="0.59999389629810485"/>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3" fillId="0" borderId="0" applyNumberFormat="0" applyFill="0" applyBorder="0" applyAlignment="0" applyProtection="0"/>
    <xf numFmtId="9" fontId="5" fillId="0" borderId="0" applyFont="0" applyFill="0" applyBorder="0" applyAlignment="0" applyProtection="0"/>
  </cellStyleXfs>
  <cellXfs count="74">
    <xf numFmtId="0" fontId="0" fillId="0" borderId="0" xfId="0"/>
    <xf numFmtId="0" fontId="0" fillId="0" borderId="0" xfId="0" applyAlignment="1">
      <alignment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14" fontId="1" fillId="2" borderId="1" xfId="0" applyNumberFormat="1" applyFont="1" applyFill="1" applyBorder="1" applyAlignment="1">
      <alignment horizontal="center" vertical="center"/>
    </xf>
    <xf numFmtId="1" fontId="1" fillId="2" borderId="1"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0" fontId="1" fillId="4"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2" borderId="1" xfId="1" applyFont="1" applyFill="1" applyBorder="1" applyAlignment="1">
      <alignment horizontal="center" vertical="center" wrapText="1"/>
    </xf>
    <xf numFmtId="0" fontId="0" fillId="3" borderId="1" xfId="0" applyFill="1" applyBorder="1" applyAlignment="1">
      <alignment horizontal="center" vertical="center" wrapText="1"/>
    </xf>
    <xf numFmtId="0" fontId="0" fillId="2" borderId="1" xfId="0" applyFill="1" applyBorder="1" applyAlignment="1">
      <alignment horizontal="center" vertical="center" wrapText="1"/>
    </xf>
    <xf numFmtId="14" fontId="2" fillId="2" borderId="1" xfId="1" applyNumberFormat="1" applyFont="1" applyFill="1" applyBorder="1" applyAlignment="1">
      <alignment horizontal="center" vertical="center" wrapText="1"/>
    </xf>
    <xf numFmtId="0" fontId="0" fillId="4" borderId="1" xfId="0" applyFill="1" applyBorder="1" applyAlignment="1">
      <alignment horizontal="center" vertical="center" wrapText="1"/>
    </xf>
    <xf numFmtId="0" fontId="0" fillId="2" borderId="1" xfId="0" applyFill="1" applyBorder="1" applyAlignment="1">
      <alignment wrapText="1"/>
    </xf>
    <xf numFmtId="0" fontId="0" fillId="4"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4" fillId="0" borderId="0" xfId="0" applyFont="1" applyAlignment="1">
      <alignment horizontal="center" vertical="center" wrapText="1"/>
    </xf>
    <xf numFmtId="0" fontId="2" fillId="2" borderId="1" xfId="0" applyFont="1" applyFill="1" applyBorder="1" applyAlignment="1">
      <alignment horizontal="center" wrapText="1"/>
    </xf>
    <xf numFmtId="0" fontId="2" fillId="2" borderId="1" xfId="0" applyFont="1" applyFill="1" applyBorder="1" applyAlignment="1">
      <alignment horizontal="center"/>
    </xf>
    <xf numFmtId="0" fontId="2" fillId="2" borderId="1" xfId="1" applyFont="1" applyFill="1" applyBorder="1" applyAlignment="1">
      <alignment horizontal="center" wrapText="1"/>
    </xf>
    <xf numFmtId="14" fontId="2" fillId="2" borderId="1" xfId="1" applyNumberFormat="1" applyFont="1" applyFill="1" applyBorder="1" applyAlignment="1">
      <alignment horizontal="center" wrapText="1"/>
    </xf>
    <xf numFmtId="164" fontId="1" fillId="2" borderId="1" xfId="0" applyNumberFormat="1" applyFont="1" applyFill="1" applyBorder="1" applyAlignment="1">
      <alignment horizontal="center" wrapText="1"/>
    </xf>
    <xf numFmtId="0" fontId="0" fillId="5" borderId="1" xfId="0" applyFill="1" applyBorder="1" applyAlignment="1">
      <alignment horizontal="center" vertical="center" wrapText="1"/>
    </xf>
    <xf numFmtId="0" fontId="0" fillId="2" borderId="1" xfId="0" applyFont="1" applyFill="1" applyBorder="1" applyAlignment="1">
      <alignment horizontal="center" vertical="center" wrapText="1"/>
    </xf>
    <xf numFmtId="14" fontId="0" fillId="2" borderId="1" xfId="0" applyNumberFormat="1" applyFill="1" applyBorder="1" applyAlignment="1">
      <alignment horizontal="center" vertical="center" wrapText="1"/>
    </xf>
    <xf numFmtId="0" fontId="1" fillId="0" borderId="1" xfId="0" applyFont="1" applyBorder="1" applyAlignment="1">
      <alignment horizontal="center" vertical="center" wrapText="1"/>
    </xf>
    <xf numFmtId="1" fontId="2" fillId="2" borderId="1" xfId="0" applyNumberFormat="1" applyFont="1" applyFill="1" applyBorder="1" applyAlignment="1">
      <alignment horizontal="center" vertical="center"/>
    </xf>
    <xf numFmtId="0" fontId="0" fillId="4" borderId="1" xfId="0" applyFill="1" applyBorder="1" applyAlignment="1">
      <alignment horizontal="center" vertical="center"/>
    </xf>
    <xf numFmtId="0" fontId="0" fillId="2" borderId="1" xfId="0" applyFill="1" applyBorder="1"/>
    <xf numFmtId="0" fontId="0" fillId="2" borderId="1" xfId="0" applyFill="1" applyBorder="1" applyAlignment="1">
      <alignment horizontal="center" vertical="center"/>
    </xf>
    <xf numFmtId="0" fontId="0" fillId="0" borderId="0" xfId="0" pivotButton="1" applyAlignment="1">
      <alignment horizontal="center" vertical="center" wrapText="1"/>
    </xf>
    <xf numFmtId="0" fontId="0" fillId="0" borderId="0" xfId="0" applyAlignment="1">
      <alignment horizontal="center" vertical="center" wrapText="1"/>
    </xf>
    <xf numFmtId="0" fontId="0" fillId="0" borderId="0" xfId="0" applyNumberFormat="1" applyAlignment="1">
      <alignment horizontal="center" vertical="center" wrapText="1"/>
    </xf>
    <xf numFmtId="0" fontId="0" fillId="0" borderId="0" xfId="0" pivotButton="1" applyAlignment="1">
      <alignment horizontal="center" vertical="center"/>
    </xf>
    <xf numFmtId="0" fontId="0" fillId="0" borderId="0" xfId="0" applyAlignment="1">
      <alignment horizontal="center" vertical="center"/>
    </xf>
    <xf numFmtId="0" fontId="0" fillId="0" borderId="0" xfId="0" applyNumberFormat="1" applyAlignment="1">
      <alignment horizontal="center" vertical="center"/>
    </xf>
    <xf numFmtId="0" fontId="0" fillId="7" borderId="0" xfId="0" applyFill="1" applyAlignment="1">
      <alignment horizontal="center" vertical="center"/>
    </xf>
    <xf numFmtId="0" fontId="0" fillId="0" borderId="1" xfId="0" applyBorder="1" applyAlignment="1">
      <alignment horizontal="center" vertical="center"/>
    </xf>
    <xf numFmtId="0" fontId="0" fillId="0" borderId="1" xfId="0" applyNumberFormat="1" applyBorder="1" applyAlignment="1">
      <alignment horizontal="center" vertical="center"/>
    </xf>
    <xf numFmtId="0" fontId="0" fillId="2" borderId="1" xfId="0" applyNumberFormat="1" applyFill="1" applyBorder="1" applyAlignment="1">
      <alignment horizontal="center" vertical="center"/>
    </xf>
    <xf numFmtId="10" fontId="6" fillId="2" borderId="1" xfId="2" applyNumberFormat="1" applyFont="1" applyFill="1" applyBorder="1" applyAlignment="1">
      <alignment horizontal="center" vertical="center" wrapText="1"/>
    </xf>
    <xf numFmtId="10" fontId="6" fillId="2" borderId="1" xfId="2" applyNumberFormat="1" applyFont="1" applyFill="1" applyBorder="1" applyAlignment="1">
      <alignment horizontal="center" vertical="center"/>
    </xf>
    <xf numFmtId="0" fontId="6" fillId="2" borderId="0" xfId="0" applyFont="1" applyFill="1" applyAlignment="1">
      <alignment horizontal="center" vertical="center"/>
    </xf>
    <xf numFmtId="10" fontId="6" fillId="2" borderId="0" xfId="0" applyNumberFormat="1" applyFont="1" applyFill="1" applyAlignment="1">
      <alignment horizontal="center" vertical="center" wrapText="1"/>
    </xf>
    <xf numFmtId="10" fontId="6" fillId="2" borderId="0" xfId="0" applyNumberFormat="1" applyFont="1" applyFill="1" applyAlignment="1">
      <alignment horizontal="center"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10" fontId="6" fillId="2" borderId="1" xfId="0" applyNumberFormat="1" applyFont="1" applyFill="1" applyBorder="1" applyAlignment="1">
      <alignment horizontal="center" vertical="center" wrapText="1"/>
    </xf>
    <xf numFmtId="0" fontId="0" fillId="0" borderId="2" xfId="0" applyNumberFormat="1" applyBorder="1" applyAlignment="1">
      <alignment horizontal="center" vertical="center" wrapText="1"/>
    </xf>
    <xf numFmtId="0" fontId="0" fillId="0" borderId="2" xfId="0" applyBorder="1" applyAlignment="1">
      <alignment horizontal="center" vertical="center" wrapText="1"/>
    </xf>
    <xf numFmtId="0" fontId="0" fillId="2" borderId="2" xfId="0" applyFill="1" applyBorder="1" applyAlignment="1">
      <alignment horizontal="center" vertical="center" wrapText="1"/>
    </xf>
    <xf numFmtId="0" fontId="0" fillId="2" borderId="0" xfId="0" applyFill="1" applyAlignment="1">
      <alignment horizontal="center" vertical="center"/>
    </xf>
    <xf numFmtId="10" fontId="6" fillId="2" borderId="0" xfId="2" applyNumberFormat="1" applyFont="1" applyFill="1" applyAlignment="1">
      <alignment horizontal="center" vertical="center"/>
    </xf>
    <xf numFmtId="14" fontId="7" fillId="0" borderId="0" xfId="0" applyNumberFormat="1" applyFont="1" applyAlignment="1">
      <alignment horizontal="center" vertical="center" wrapText="1"/>
    </xf>
    <xf numFmtId="171" fontId="0" fillId="0" borderId="0" xfId="2" applyNumberFormat="1" applyFont="1"/>
    <xf numFmtId="9" fontId="0" fillId="0" borderId="0" xfId="2" applyFont="1" applyAlignment="1">
      <alignment horizontal="center" vertical="center"/>
    </xf>
    <xf numFmtId="1" fontId="1" fillId="0" borderId="1" xfId="0" applyNumberFormat="1" applyFont="1" applyBorder="1" applyAlignment="1">
      <alignment horizontal="center" vertical="center" wrapText="1"/>
    </xf>
    <xf numFmtId="0" fontId="7" fillId="0" borderId="0" xfId="0" applyFont="1" applyAlignment="1">
      <alignment horizontal="center" vertical="center" wrapText="1"/>
    </xf>
    <xf numFmtId="0" fontId="9" fillId="0" borderId="0" xfId="0" applyFont="1" applyAlignment="1">
      <alignment wrapText="1"/>
    </xf>
    <xf numFmtId="1" fontId="0" fillId="0" borderId="0" xfId="0" applyNumberFormat="1" applyAlignment="1">
      <alignment horizontal="center" vertical="center"/>
    </xf>
    <xf numFmtId="0" fontId="10" fillId="7" borderId="0" xfId="0" applyFont="1" applyFill="1" applyAlignment="1">
      <alignment horizontal="center" vertical="center"/>
    </xf>
    <xf numFmtId="0" fontId="8" fillId="6" borderId="1" xfId="0" applyFont="1" applyFill="1" applyBorder="1" applyAlignment="1">
      <alignment horizontal="center" vertical="center" wrapText="1"/>
    </xf>
    <xf numFmtId="1" fontId="8" fillId="6" borderId="1" xfId="0" applyNumberFormat="1" applyFont="1" applyFill="1" applyBorder="1" applyAlignment="1">
      <alignment horizontal="center" vertical="center" wrapText="1"/>
    </xf>
    <xf numFmtId="1" fontId="8" fillId="6" borderId="2" xfId="0" applyNumberFormat="1" applyFont="1" applyFill="1" applyBorder="1" applyAlignment="1">
      <alignment horizontal="center" vertical="center" wrapText="1"/>
    </xf>
    <xf numFmtId="164" fontId="8" fillId="6" borderId="1" xfId="0" applyNumberFormat="1" applyFont="1" applyFill="1" applyBorder="1" applyAlignment="1">
      <alignment horizontal="center" vertical="center" wrapText="1"/>
    </xf>
    <xf numFmtId="1" fontId="8" fillId="6" borderId="3" xfId="0" applyNumberFormat="1" applyFont="1" applyFill="1" applyBorder="1" applyAlignment="1">
      <alignment horizontal="center" vertical="center" wrapText="1"/>
    </xf>
    <xf numFmtId="14" fontId="8" fillId="6" borderId="1" xfId="0" applyNumberFormat="1" applyFont="1" applyFill="1" applyBorder="1" applyAlignment="1">
      <alignment horizontal="center" vertical="center" wrapText="1"/>
    </xf>
  </cellXfs>
  <cellStyles count="3">
    <cellStyle name="Hipervínculo" xfId="1" builtinId="8"/>
    <cellStyle name="Normal" xfId="0" builtinId="0"/>
    <cellStyle name="Porcentaje" xfId="2" builtinId="5"/>
  </cellStyles>
  <dxfs count="174">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numFmt numFmtId="2" formatCode="0.00"/>
    </dxf>
    <dxf>
      <numFmt numFmtId="165" formatCode="0.000"/>
    </dxf>
    <dxf>
      <numFmt numFmtId="2" formatCode="0.00"/>
    </dxf>
    <dxf>
      <numFmt numFmtId="166" formatCode="0.0"/>
    </dxf>
    <dxf>
      <numFmt numFmtId="1" formatCode="0"/>
    </dxf>
    <dxf>
      <fill>
        <patternFill>
          <bgColor theme="0"/>
        </patternFill>
      </fill>
    </dxf>
    <dxf>
      <fill>
        <patternFill>
          <bgColor theme="0"/>
        </patternFill>
      </fill>
    </dxf>
    <dxf>
      <fill>
        <patternFill>
          <bgColor theme="0"/>
        </patternFill>
      </fill>
    </dxf>
    <dxf>
      <fill>
        <patternFill patternType="solid">
          <bgColor rgb="FFFFFF00"/>
        </patternFill>
      </fill>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vertical style="thin">
          <color indexed="64"/>
        </vertical>
        <horizontal style="thin">
          <color indexed="64"/>
        </horizontal>
      </border>
    </dxf>
    <dxf>
      <border>
        <bottom style="thin">
          <color indexed="64"/>
        </bottom>
      </border>
    </dxf>
    <dxf>
      <fill>
        <patternFill patternType="solid">
          <bgColor rgb="FFFFFF00"/>
        </patternFill>
      </fill>
    </dxf>
    <dxf>
      <fill>
        <patternFill patternType="solid">
          <bgColor rgb="FFFFFF00"/>
        </patternFill>
      </fill>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6.xml"/><Relationship Id="rId13" Type="http://schemas.openxmlformats.org/officeDocument/2006/relationships/styles" Target="styles.xml"/><Relationship Id="rId3" Type="http://schemas.openxmlformats.org/officeDocument/2006/relationships/pivotCacheDefinition" Target="pivotCache/pivotCacheDefinition1.xml"/><Relationship Id="rId7" Type="http://schemas.openxmlformats.org/officeDocument/2006/relationships/pivotCacheDefinition" Target="pivotCache/pivotCacheDefinition5.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4.xml"/><Relationship Id="rId11" Type="http://schemas.openxmlformats.org/officeDocument/2006/relationships/pivotCacheDefinition" Target="pivotCache/pivotCacheDefinition9.xml"/><Relationship Id="rId5" Type="http://schemas.openxmlformats.org/officeDocument/2006/relationships/pivotCacheDefinition" Target="pivotCache/pivotCacheDefinition3.xml"/><Relationship Id="rId15" Type="http://schemas.openxmlformats.org/officeDocument/2006/relationships/calcChain" Target="calcChain.xml"/><Relationship Id="rId10" Type="http://schemas.openxmlformats.org/officeDocument/2006/relationships/pivotCacheDefinition" Target="pivotCache/pivotCacheDefinition8.xml"/><Relationship Id="rId4" Type="http://schemas.openxmlformats.org/officeDocument/2006/relationships/pivotCacheDefinition" Target="pivotCache/pivotCacheDefinition2.xml"/><Relationship Id="rId9" Type="http://schemas.openxmlformats.org/officeDocument/2006/relationships/pivotCacheDefinition" Target="pivotCache/pivotCacheDefinition7.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publico Diciembre 2023.xlsx]Dinámicas diciembre!TablaDinámica33</c:name>
    <c:fmtId val="0"/>
  </c:pivotSource>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s>
    <c:plotArea>
      <c:layout/>
      <c:barChart>
        <c:barDir val="col"/>
        <c:grouping val="clustered"/>
        <c:varyColors val="0"/>
        <c:ser>
          <c:idx val="0"/>
          <c:order val="0"/>
          <c:tx>
            <c:strRef>
              <c:f>'Dinámicas diciembre'!$B$85</c:f>
              <c:strCache>
                <c:ptCount val="1"/>
                <c:pt idx="0">
                  <c:v>Total</c:v>
                </c:pt>
              </c:strCache>
            </c:strRef>
          </c:tx>
          <c:spPr>
            <a:solidFill>
              <a:schemeClr val="accent1"/>
            </a:solidFill>
            <a:ln>
              <a:noFill/>
            </a:ln>
            <a:effectLst/>
          </c:spPr>
          <c:invertIfNegative val="0"/>
          <c:cat>
            <c:strRef>
              <c:f>'Dinámicas diciembre'!$A$86:$A$89</c:f>
              <c:strCache>
                <c:ptCount val="3"/>
                <c:pt idx="0">
                  <c:v>Cumplida</c:v>
                </c:pt>
                <c:pt idx="1">
                  <c:v>Extemporanea</c:v>
                </c:pt>
                <c:pt idx="2">
                  <c:v>Vencida</c:v>
                </c:pt>
              </c:strCache>
            </c:strRef>
          </c:cat>
          <c:val>
            <c:numRef>
              <c:f>'Dinámicas diciembre'!$B$86:$B$89</c:f>
              <c:numCache>
                <c:formatCode>General</c:formatCode>
                <c:ptCount val="3"/>
                <c:pt idx="0">
                  <c:v>32</c:v>
                </c:pt>
                <c:pt idx="1">
                  <c:v>1</c:v>
                </c:pt>
                <c:pt idx="2">
                  <c:v>77</c:v>
                </c:pt>
              </c:numCache>
            </c:numRef>
          </c:val>
          <c:extLst>
            <c:ext xmlns:c16="http://schemas.microsoft.com/office/drawing/2014/chart" uri="{C3380CC4-5D6E-409C-BE32-E72D297353CC}">
              <c16:uniqueId val="{00000000-C033-4342-84FA-3DEE8B01F785}"/>
            </c:ext>
          </c:extLst>
        </c:ser>
        <c:dLbls>
          <c:showLegendKey val="0"/>
          <c:showVal val="0"/>
          <c:showCatName val="0"/>
          <c:showSerName val="0"/>
          <c:showPercent val="0"/>
          <c:showBubbleSize val="0"/>
        </c:dLbls>
        <c:gapWidth val="219"/>
        <c:overlap val="-27"/>
        <c:axId val="198858528"/>
        <c:axId val="198864352"/>
      </c:barChart>
      <c:catAx>
        <c:axId val="198858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98864352"/>
        <c:crosses val="autoZero"/>
        <c:auto val="1"/>
        <c:lblAlgn val="ctr"/>
        <c:lblOffset val="100"/>
        <c:noMultiLvlLbl val="0"/>
      </c:catAx>
      <c:valAx>
        <c:axId val="1988643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98858528"/>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publico Diciembre 2023.xlsx]Dinámicas diciembre!TablaDinámica32</c:name>
    <c:fmtId val="0"/>
  </c:pivotSource>
  <c:chart>
    <c:autoTitleDeleted val="1"/>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s>
    <c:plotArea>
      <c:layout/>
      <c:barChart>
        <c:barDir val="bar"/>
        <c:grouping val="clustered"/>
        <c:varyColors val="0"/>
        <c:ser>
          <c:idx val="0"/>
          <c:order val="0"/>
          <c:tx>
            <c:strRef>
              <c:f>'Dinámicas diciembre'!$B$74</c:f>
              <c:strCache>
                <c:ptCount val="1"/>
                <c:pt idx="0">
                  <c:v>Total</c:v>
                </c:pt>
              </c:strCache>
            </c:strRef>
          </c:tx>
          <c:spPr>
            <a:solidFill>
              <a:schemeClr val="accent1"/>
            </a:solidFill>
            <a:ln>
              <a:noFill/>
            </a:ln>
            <a:effectLst/>
          </c:spPr>
          <c:invertIfNegative val="0"/>
          <c:cat>
            <c:strRef>
              <c:f>'Dinámicas diciembre'!$A$75:$A$81</c:f>
              <c:strCache>
                <c:ptCount val="6"/>
                <c:pt idx="0">
                  <c:v>PETICIóN DE CONSULTA </c:v>
                </c:pt>
                <c:pt idx="1">
                  <c:v>PETICIóN DOCUMENTOS O INFORMACIóN </c:v>
                </c:pt>
                <c:pt idx="2">
                  <c:v>PETICIÓN ENTRE AUTORIDADES  </c:v>
                </c:pt>
                <c:pt idx="3">
                  <c:v>PETICIóN INFORMES A CONGRESISTAS  </c:v>
                </c:pt>
                <c:pt idx="4">
                  <c:v>PETICIÓN INTERÉS GENERAL  </c:v>
                </c:pt>
                <c:pt idx="5">
                  <c:v>PETICIóN INTERéS PARTICULAR  </c:v>
                </c:pt>
              </c:strCache>
            </c:strRef>
          </c:cat>
          <c:val>
            <c:numRef>
              <c:f>'Dinámicas diciembre'!$B$75:$B$81</c:f>
              <c:numCache>
                <c:formatCode>General</c:formatCode>
                <c:ptCount val="6"/>
                <c:pt idx="0">
                  <c:v>9</c:v>
                </c:pt>
                <c:pt idx="1">
                  <c:v>6</c:v>
                </c:pt>
                <c:pt idx="2">
                  <c:v>4</c:v>
                </c:pt>
                <c:pt idx="3">
                  <c:v>1</c:v>
                </c:pt>
                <c:pt idx="4">
                  <c:v>77</c:v>
                </c:pt>
                <c:pt idx="5">
                  <c:v>13</c:v>
                </c:pt>
              </c:numCache>
            </c:numRef>
          </c:val>
          <c:extLst>
            <c:ext xmlns:c16="http://schemas.microsoft.com/office/drawing/2014/chart" uri="{C3380CC4-5D6E-409C-BE32-E72D297353CC}">
              <c16:uniqueId val="{00000000-7C50-47C9-8B2E-2A3A4E4E9E55}"/>
            </c:ext>
          </c:extLst>
        </c:ser>
        <c:dLbls>
          <c:showLegendKey val="0"/>
          <c:showVal val="0"/>
          <c:showCatName val="0"/>
          <c:showSerName val="0"/>
          <c:showPercent val="0"/>
          <c:showBubbleSize val="0"/>
        </c:dLbls>
        <c:gapWidth val="182"/>
        <c:axId val="108552608"/>
        <c:axId val="47724064"/>
      </c:barChart>
      <c:catAx>
        <c:axId val="10855260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7724064"/>
        <c:crosses val="autoZero"/>
        <c:auto val="1"/>
        <c:lblAlgn val="ctr"/>
        <c:lblOffset val="100"/>
        <c:noMultiLvlLbl val="0"/>
      </c:catAx>
      <c:valAx>
        <c:axId val="4772406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85526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publico Diciembre 2023.xlsx]Dinámicas diciembre!TablaDinámica31</c:name>
    <c:fmtId val="0"/>
  </c:pivotSource>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w="19050">
            <a:solidFill>
              <a:schemeClr val="lt1"/>
            </a:solidFill>
          </a:ln>
          <a:effectLst/>
        </c:spPr>
        <c:marker>
          <c:symbol val="none"/>
        </c:marker>
      </c:pivotFmt>
      <c:pivotFmt>
        <c:idx val="1"/>
        <c:spPr>
          <a:solidFill>
            <a:schemeClr val="accent1"/>
          </a:solidFill>
          <a:ln w="19050">
            <a:solidFill>
              <a:schemeClr val="lt1"/>
            </a:solidFill>
          </a:ln>
          <a:effectLst/>
        </c:spPr>
        <c:marker>
          <c:symbol val="none"/>
        </c:marker>
      </c:pivotFmt>
    </c:pivotFmts>
    <c:plotArea>
      <c:layout/>
      <c:doughnutChart>
        <c:varyColors val="1"/>
        <c:ser>
          <c:idx val="0"/>
          <c:order val="0"/>
          <c:tx>
            <c:strRef>
              <c:f>'Dinámicas diciembre'!$B$63</c:f>
              <c:strCache>
                <c:ptCount val="1"/>
                <c:pt idx="0">
                  <c:v>Total</c:v>
                </c:pt>
              </c:strCache>
            </c:strRef>
          </c:tx>
          <c:dPt>
            <c:idx val="0"/>
            <c:bubble3D val="0"/>
            <c:spPr>
              <a:solidFill>
                <a:schemeClr val="accent1"/>
              </a:solidFill>
              <a:ln w="19050">
                <a:solidFill>
                  <a:schemeClr val="lt1"/>
                </a:solidFill>
              </a:ln>
              <a:effectLst/>
            </c:spPr>
          </c:dPt>
          <c:dPt>
            <c:idx val="1"/>
            <c:bubble3D val="0"/>
            <c:spPr>
              <a:solidFill>
                <a:schemeClr val="accent3"/>
              </a:solidFill>
              <a:ln w="19050">
                <a:solidFill>
                  <a:schemeClr val="lt1"/>
                </a:solidFill>
              </a:ln>
              <a:effectLst/>
            </c:spPr>
          </c:dPt>
          <c:dPt>
            <c:idx val="2"/>
            <c:bubble3D val="0"/>
            <c:spPr>
              <a:solidFill>
                <a:schemeClr val="accent5"/>
              </a:solidFill>
              <a:ln w="19050">
                <a:solidFill>
                  <a:schemeClr val="lt1"/>
                </a:solidFill>
              </a:ln>
              <a:effectLst/>
            </c:spPr>
          </c:dPt>
          <c:dPt>
            <c:idx val="3"/>
            <c:bubble3D val="0"/>
            <c:spPr>
              <a:solidFill>
                <a:schemeClr val="accent1">
                  <a:lumMod val="60000"/>
                </a:schemeClr>
              </a:solidFill>
              <a:ln w="19050">
                <a:solidFill>
                  <a:schemeClr val="lt1"/>
                </a:solidFill>
              </a:ln>
              <a:effectLst/>
            </c:spPr>
          </c:dPt>
          <c:dPt>
            <c:idx val="4"/>
            <c:bubble3D val="0"/>
            <c:spPr>
              <a:solidFill>
                <a:schemeClr val="accent3">
                  <a:lumMod val="60000"/>
                </a:schemeClr>
              </a:solidFill>
              <a:ln w="19050">
                <a:solidFill>
                  <a:schemeClr val="lt1"/>
                </a:solidFill>
              </a:ln>
              <a:effectLst/>
            </c:spPr>
          </c:dPt>
          <c:dPt>
            <c:idx val="5"/>
            <c:bubble3D val="0"/>
            <c:spPr>
              <a:solidFill>
                <a:schemeClr val="accent5">
                  <a:lumMod val="60000"/>
                </a:schemeClr>
              </a:solidFill>
              <a:ln w="19050">
                <a:solidFill>
                  <a:schemeClr val="lt1"/>
                </a:solidFill>
              </a:ln>
              <a:effectLst/>
            </c:spPr>
          </c:dPt>
          <c:dPt>
            <c:idx val="6"/>
            <c:bubble3D val="0"/>
            <c:spPr>
              <a:solidFill>
                <a:schemeClr val="accent1">
                  <a:lumMod val="80000"/>
                  <a:lumOff val="20000"/>
                </a:schemeClr>
              </a:solidFill>
              <a:ln w="19050">
                <a:solidFill>
                  <a:schemeClr val="lt1"/>
                </a:solidFill>
              </a:ln>
              <a:effectLst/>
            </c:spPr>
          </c:dPt>
          <c:cat>
            <c:strRef>
              <c:f>'Dinámicas diciembre'!$A$64:$A$71</c:f>
              <c:strCache>
                <c:ptCount val="7"/>
                <c:pt idx="0">
                  <c:v>Acompañamiento juridico</c:v>
                </c:pt>
                <c:pt idx="1">
                  <c:v>Administrativo</c:v>
                </c:pt>
                <c:pt idx="2">
                  <c:v>Educacion Bomberil</c:v>
                </c:pt>
                <c:pt idx="3">
                  <c:v>Legislacion bomberil</c:v>
                </c:pt>
                <c:pt idx="4">
                  <c:v>Otros</c:v>
                </c:pt>
                <c:pt idx="5">
                  <c:v>Recurso para bomberos</c:v>
                </c:pt>
                <c:pt idx="6">
                  <c:v>Seguimiento a Cuerpo de bomberos</c:v>
                </c:pt>
              </c:strCache>
            </c:strRef>
          </c:cat>
          <c:val>
            <c:numRef>
              <c:f>'Dinámicas diciembre'!$B$64:$B$71</c:f>
              <c:numCache>
                <c:formatCode>General</c:formatCode>
                <c:ptCount val="7"/>
                <c:pt idx="0">
                  <c:v>21</c:v>
                </c:pt>
                <c:pt idx="1">
                  <c:v>8</c:v>
                </c:pt>
                <c:pt idx="2">
                  <c:v>40</c:v>
                </c:pt>
                <c:pt idx="3">
                  <c:v>15</c:v>
                </c:pt>
                <c:pt idx="4">
                  <c:v>6</c:v>
                </c:pt>
                <c:pt idx="5">
                  <c:v>6</c:v>
                </c:pt>
                <c:pt idx="6">
                  <c:v>14</c:v>
                </c:pt>
              </c:numCache>
            </c:numRef>
          </c:val>
          <c:extLst>
            <c:ext xmlns:c16="http://schemas.microsoft.com/office/drawing/2014/chart" uri="{C3380CC4-5D6E-409C-BE32-E72D297353CC}">
              <c16:uniqueId val="{00000000-0AA8-406F-9804-780DF6405F15}"/>
            </c:ext>
          </c:extLst>
        </c:ser>
        <c:dLbls>
          <c:showLegendKey val="0"/>
          <c:showVal val="0"/>
          <c:showCatName val="0"/>
          <c:showSerName val="0"/>
          <c:showPercent val="0"/>
          <c:showBubbleSize val="0"/>
          <c:showLeaderLines val="1"/>
        </c:dLbls>
        <c:firstSliceAng val="0"/>
        <c:holeSize val="75"/>
      </c:doughnut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publico Diciembre 2023.xlsx]Dinámicas diciembre!TablaDinámica30</c:name>
    <c:fmtId val="0"/>
  </c:pivotSource>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ln w="28575" cap="rnd">
            <a:solidFill>
              <a:schemeClr val="accent1"/>
            </a:solidFill>
            <a:round/>
          </a:ln>
          <a:effectLst/>
        </c:spPr>
        <c:marker>
          <c:symbol val="none"/>
        </c:marker>
      </c:pivotFmt>
      <c:pivotFmt>
        <c:idx val="1"/>
        <c:spPr>
          <a:ln w="28575" cap="rnd">
            <a:solidFill>
              <a:schemeClr val="accent1"/>
            </a:solidFill>
            <a:round/>
          </a:ln>
          <a:effectLst/>
        </c:spPr>
        <c:marker>
          <c:symbol val="none"/>
        </c:marker>
      </c:pivotFmt>
    </c:pivotFmts>
    <c:plotArea>
      <c:layout/>
      <c:lineChart>
        <c:grouping val="standard"/>
        <c:varyColors val="0"/>
        <c:ser>
          <c:idx val="0"/>
          <c:order val="0"/>
          <c:tx>
            <c:strRef>
              <c:f>'Dinámicas diciembre'!$B$56</c:f>
              <c:strCache>
                <c:ptCount val="1"/>
                <c:pt idx="0">
                  <c:v>Total</c:v>
                </c:pt>
              </c:strCache>
            </c:strRef>
          </c:tx>
          <c:spPr>
            <a:ln w="28575" cap="rnd">
              <a:solidFill>
                <a:schemeClr val="accent1"/>
              </a:solidFill>
              <a:round/>
            </a:ln>
            <a:effectLst/>
          </c:spPr>
          <c:marker>
            <c:symbol val="none"/>
          </c:marker>
          <c:cat>
            <c:strRef>
              <c:f>'Dinámicas diciembre'!$A$57:$A$60</c:f>
              <c:strCache>
                <c:ptCount val="3"/>
                <c:pt idx="0">
                  <c:v>Correo atencion ciudadano</c:v>
                </c:pt>
                <c:pt idx="1">
                  <c:v>Radicacion directa</c:v>
                </c:pt>
                <c:pt idx="2">
                  <c:v>Servicio de mensajeria</c:v>
                </c:pt>
              </c:strCache>
            </c:strRef>
          </c:cat>
          <c:val>
            <c:numRef>
              <c:f>'Dinámicas diciembre'!$B$57:$B$60</c:f>
              <c:numCache>
                <c:formatCode>General</c:formatCode>
                <c:ptCount val="3"/>
                <c:pt idx="0">
                  <c:v>92</c:v>
                </c:pt>
                <c:pt idx="1">
                  <c:v>3</c:v>
                </c:pt>
                <c:pt idx="2">
                  <c:v>15</c:v>
                </c:pt>
              </c:numCache>
            </c:numRef>
          </c:val>
          <c:smooth val="0"/>
          <c:extLst>
            <c:ext xmlns:c16="http://schemas.microsoft.com/office/drawing/2014/chart" uri="{C3380CC4-5D6E-409C-BE32-E72D297353CC}">
              <c16:uniqueId val="{00000000-80EF-4DEF-B20C-116E7D1206C0}"/>
            </c:ext>
          </c:extLst>
        </c:ser>
        <c:dLbls>
          <c:showLegendKey val="0"/>
          <c:showVal val="0"/>
          <c:showCatName val="0"/>
          <c:showSerName val="0"/>
          <c:showPercent val="0"/>
          <c:showBubbleSize val="0"/>
        </c:dLbls>
        <c:smooth val="0"/>
        <c:axId val="454217456"/>
        <c:axId val="454224528"/>
      </c:lineChart>
      <c:catAx>
        <c:axId val="454217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54224528"/>
        <c:crosses val="autoZero"/>
        <c:auto val="1"/>
        <c:lblAlgn val="ctr"/>
        <c:lblOffset val="100"/>
        <c:noMultiLvlLbl val="0"/>
      </c:catAx>
      <c:valAx>
        <c:axId val="4542245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54217456"/>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publico Diciembre 2023.xlsx]Dinámicas diciembre!TablaDinámica27</c:name>
    <c:fmtId val="0"/>
  </c:pivotSource>
  <c:chart>
    <c:title>
      <c:layout/>
      <c:overlay val="0"/>
      <c:spPr>
        <a:noFill/>
        <a:ln>
          <a:noFill/>
        </a:ln>
        <a:effectLst/>
      </c:spPr>
      <c:txPr>
        <a:bodyPr rot="0" spcFirstLastPara="1" vertOverflow="ellipsis" vert="horz" wrap="square" anchor="ctr" anchorCtr="1"/>
        <a:lstStyle/>
        <a:p>
          <a:pPr>
            <a:defRPr sz="1800" b="0" i="0" u="none" strike="noStrike" kern="1200" cap="none" spc="50" baseline="0">
              <a:solidFill>
                <a:schemeClr val="tx1">
                  <a:lumMod val="65000"/>
                  <a:lumOff val="35000"/>
                </a:schemeClr>
              </a:solidFill>
              <a:latin typeface="+mn-lt"/>
              <a:ea typeface="+mn-ea"/>
              <a:cs typeface="+mn-cs"/>
            </a:defRPr>
          </a:pPr>
          <a:endParaRPr lang="es-CO"/>
        </a:p>
      </c:txPr>
    </c:title>
    <c:autoTitleDeleted val="0"/>
    <c:pivotFmts>
      <c:pivotFmt>
        <c:idx val="0"/>
      </c:pivotFmt>
    </c:pivotFmts>
    <c:plotArea>
      <c:layout/>
      <c:barChart>
        <c:barDir val="bar"/>
        <c:grouping val="clustered"/>
        <c:varyColors val="0"/>
        <c:ser>
          <c:idx val="0"/>
          <c:order val="0"/>
          <c:tx>
            <c:strRef>
              <c:f>'Dinámicas diciembre'!$B$12</c:f>
              <c:strCache>
                <c:ptCount val="1"/>
                <c:pt idx="0">
                  <c:v>Total</c:v>
                </c:pt>
              </c:strCache>
            </c:strRef>
          </c:tx>
          <c:spPr>
            <a:noFill/>
            <a:ln w="25400" cap="flat" cmpd="sng" algn="ctr">
              <a:solidFill>
                <a:schemeClr val="accent1"/>
              </a:solidFill>
              <a:miter lim="800000"/>
            </a:ln>
            <a:effectLst/>
          </c:spPr>
          <c:invertIfNegative val="0"/>
          <c:cat>
            <c:strRef>
              <c:f>'Dinámicas diciembre'!$A$13:$A$18</c:f>
              <c:strCache>
                <c:ptCount val="5"/>
                <c:pt idx="0">
                  <c:v>Entidad Bomberil</c:v>
                </c:pt>
                <c:pt idx="1">
                  <c:v>Entidad Pública</c:v>
                </c:pt>
                <c:pt idx="2">
                  <c:v>Entidad territorial</c:v>
                </c:pt>
                <c:pt idx="3">
                  <c:v>Persona juridica</c:v>
                </c:pt>
                <c:pt idx="4">
                  <c:v>Persona natural</c:v>
                </c:pt>
              </c:strCache>
            </c:strRef>
          </c:cat>
          <c:val>
            <c:numRef>
              <c:f>'Dinámicas diciembre'!$B$13:$B$18</c:f>
              <c:numCache>
                <c:formatCode>General</c:formatCode>
                <c:ptCount val="5"/>
                <c:pt idx="0">
                  <c:v>57</c:v>
                </c:pt>
                <c:pt idx="1">
                  <c:v>10</c:v>
                </c:pt>
                <c:pt idx="2">
                  <c:v>20</c:v>
                </c:pt>
                <c:pt idx="3">
                  <c:v>7</c:v>
                </c:pt>
                <c:pt idx="4">
                  <c:v>16</c:v>
                </c:pt>
              </c:numCache>
            </c:numRef>
          </c:val>
          <c:extLst>
            <c:ext xmlns:c16="http://schemas.microsoft.com/office/drawing/2014/chart" uri="{C3380CC4-5D6E-409C-BE32-E72D297353CC}">
              <c16:uniqueId val="{00000000-F45D-4DA3-85F2-53EB2F9C49A8}"/>
            </c:ext>
          </c:extLst>
        </c:ser>
        <c:dLbls>
          <c:showLegendKey val="0"/>
          <c:showVal val="0"/>
          <c:showCatName val="0"/>
          <c:showSerName val="0"/>
          <c:showPercent val="0"/>
          <c:showBubbleSize val="0"/>
        </c:dLbls>
        <c:gapWidth val="227"/>
        <c:overlap val="-48"/>
        <c:axId val="43252656"/>
        <c:axId val="43253072"/>
      </c:barChart>
      <c:catAx>
        <c:axId val="43252656"/>
        <c:scaling>
          <c:orientation val="minMax"/>
        </c:scaling>
        <c:delete val="0"/>
        <c:axPos val="l"/>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CO"/>
          </a:p>
        </c:txPr>
        <c:crossAx val="43253072"/>
        <c:crosses val="autoZero"/>
        <c:auto val="1"/>
        <c:lblAlgn val="ctr"/>
        <c:lblOffset val="100"/>
        <c:noMultiLvlLbl val="0"/>
      </c:catAx>
      <c:valAx>
        <c:axId val="43253072"/>
        <c:scaling>
          <c:orientation val="minMax"/>
        </c:scaling>
        <c:delete val="0"/>
        <c:axPos val="b"/>
        <c:numFmt formatCode="General" sourceLinked="1"/>
        <c:majorTickMark val="none"/>
        <c:minorTickMark val="none"/>
        <c:tickLblPos val="nextTo"/>
        <c:spPr>
          <a:noFill/>
          <a:ln w="9525">
            <a:solidFill>
              <a:schemeClr val="tx1">
                <a:lumMod val="15000"/>
                <a:lumOff val="85000"/>
              </a:schemeClr>
            </a:solid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CO"/>
          </a:p>
        </c:txPr>
        <c:crossAx val="43252656"/>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s>
    <c:plotArea>
      <c:layout/>
      <c:barChart>
        <c:barDir val="col"/>
        <c:grouping val="stacked"/>
        <c:varyColors val="0"/>
        <c:ser>
          <c:idx val="0"/>
          <c:order val="0"/>
          <c:tx>
            <c:v>Total</c:v>
          </c:tx>
          <c:spPr>
            <a:solidFill>
              <a:schemeClr val="accent1"/>
            </a:solidFill>
            <a:ln>
              <a:noFill/>
            </a:ln>
            <a:effectLst/>
          </c:spPr>
          <c:invertIfNegative val="0"/>
          <c:cat>
            <c:strLit>
              <c:ptCount val="25"/>
              <c:pt idx="0">
                <c:v> Valle del cauca</c:v>
              </c:pt>
              <c:pt idx="1">
                <c:v>Amazonas</c:v>
              </c:pt>
              <c:pt idx="2">
                <c:v>Antioquia</c:v>
              </c:pt>
              <c:pt idx="3">
                <c:v>Atlantico</c:v>
              </c:pt>
              <c:pt idx="4">
                <c:v>Bogotá D.C</c:v>
              </c:pt>
              <c:pt idx="5">
                <c:v>Bolivar</c:v>
              </c:pt>
              <c:pt idx="6">
                <c:v>Boyaca</c:v>
              </c:pt>
              <c:pt idx="7">
                <c:v>Caldas</c:v>
              </c:pt>
              <c:pt idx="8">
                <c:v>Casanare</c:v>
              </c:pt>
              <c:pt idx="9">
                <c:v>Cauca</c:v>
              </c:pt>
              <c:pt idx="10">
                <c:v>Cesar</c:v>
              </c:pt>
              <c:pt idx="11">
                <c:v>Cundinamarca</c:v>
              </c:pt>
              <c:pt idx="12">
                <c:v>Huila</c:v>
              </c:pt>
              <c:pt idx="13">
                <c:v>La Guajira</c:v>
              </c:pt>
              <c:pt idx="14">
                <c:v>Magdalena</c:v>
              </c:pt>
              <c:pt idx="15">
                <c:v>Nariño</c:v>
              </c:pt>
              <c:pt idx="16">
                <c:v>No informa</c:v>
              </c:pt>
              <c:pt idx="17">
                <c:v>No informa </c:v>
              </c:pt>
              <c:pt idx="18">
                <c:v>Norte de santander</c:v>
              </c:pt>
              <c:pt idx="19">
                <c:v>Quindio</c:v>
              </c:pt>
              <c:pt idx="20">
                <c:v>Santander</c:v>
              </c:pt>
              <c:pt idx="21">
                <c:v>Sucre</c:v>
              </c:pt>
              <c:pt idx="22">
                <c:v>Tolima</c:v>
              </c:pt>
              <c:pt idx="23">
                <c:v>Valle del Cauca</c:v>
              </c:pt>
              <c:pt idx="24">
                <c:v>Vaupes</c:v>
              </c:pt>
            </c:strLit>
          </c:cat>
          <c:val>
            <c:numLit>
              <c:formatCode>General</c:formatCode>
              <c:ptCount val="25"/>
              <c:pt idx="0">
                <c:v>1</c:v>
              </c:pt>
              <c:pt idx="1">
                <c:v>1</c:v>
              </c:pt>
              <c:pt idx="2">
                <c:v>6</c:v>
              </c:pt>
              <c:pt idx="3">
                <c:v>1</c:v>
              </c:pt>
              <c:pt idx="4">
                <c:v>21</c:v>
              </c:pt>
              <c:pt idx="5">
                <c:v>1</c:v>
              </c:pt>
              <c:pt idx="6">
                <c:v>1</c:v>
              </c:pt>
              <c:pt idx="7">
                <c:v>8</c:v>
              </c:pt>
              <c:pt idx="8">
                <c:v>1</c:v>
              </c:pt>
              <c:pt idx="9">
                <c:v>3</c:v>
              </c:pt>
              <c:pt idx="10">
                <c:v>1</c:v>
              </c:pt>
              <c:pt idx="11">
                <c:v>4</c:v>
              </c:pt>
              <c:pt idx="12">
                <c:v>4</c:v>
              </c:pt>
              <c:pt idx="13">
                <c:v>3</c:v>
              </c:pt>
              <c:pt idx="14">
                <c:v>3</c:v>
              </c:pt>
              <c:pt idx="15">
                <c:v>1</c:v>
              </c:pt>
              <c:pt idx="16">
                <c:v>11</c:v>
              </c:pt>
              <c:pt idx="17">
                <c:v>1</c:v>
              </c:pt>
              <c:pt idx="18">
                <c:v>1</c:v>
              </c:pt>
              <c:pt idx="19">
                <c:v>3</c:v>
              </c:pt>
              <c:pt idx="20">
                <c:v>19</c:v>
              </c:pt>
              <c:pt idx="21">
                <c:v>2</c:v>
              </c:pt>
              <c:pt idx="22">
                <c:v>3</c:v>
              </c:pt>
              <c:pt idx="23">
                <c:v>9</c:v>
              </c:pt>
              <c:pt idx="24">
                <c:v>1</c:v>
              </c:pt>
            </c:numLit>
          </c:val>
          <c:extLst>
            <c:ext xmlns:c16="http://schemas.microsoft.com/office/drawing/2014/chart" uri="{C3380CC4-5D6E-409C-BE32-E72D297353CC}">
              <c16:uniqueId val="{00000000-1C59-4096-8E7E-25517C011F0C}"/>
            </c:ext>
          </c:extLst>
        </c:ser>
        <c:dLbls>
          <c:showLegendKey val="0"/>
          <c:showVal val="0"/>
          <c:showCatName val="0"/>
          <c:showSerName val="0"/>
          <c:showPercent val="0"/>
          <c:showBubbleSize val="0"/>
        </c:dLbls>
        <c:gapWidth val="150"/>
        <c:overlap val="100"/>
        <c:axId val="454213712"/>
        <c:axId val="454220784"/>
      </c:barChart>
      <c:catAx>
        <c:axId val="454213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54220784"/>
        <c:crosses val="autoZero"/>
        <c:auto val="1"/>
        <c:lblAlgn val="ctr"/>
        <c:lblOffset val="100"/>
        <c:noMultiLvlLbl val="0"/>
      </c:catAx>
      <c:valAx>
        <c:axId val="4542207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54213712"/>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publico Diciembre 2023.xlsx]Dinámicas diciembre!TablaDinámica26</c:name>
    <c:fmtId val="0"/>
  </c:pivotSource>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ln w="28575" cap="rnd">
            <a:solidFill>
              <a:schemeClr val="accent1"/>
            </a:solidFill>
            <a:round/>
          </a:ln>
          <a:effectLst/>
        </c:spPr>
        <c:marker>
          <c:symbol val="none"/>
        </c:marker>
      </c:pivotFmt>
      <c:pivotFmt>
        <c:idx val="1"/>
        <c:spPr>
          <a:ln w="28575" cap="rnd">
            <a:solidFill>
              <a:schemeClr val="accent1"/>
            </a:solidFill>
            <a:round/>
          </a:ln>
          <a:effectLst/>
        </c:spPr>
        <c:marker>
          <c:symbol val="none"/>
        </c:marker>
      </c:pivotFmt>
    </c:pivotFmts>
    <c:plotArea>
      <c:layout/>
      <c:lineChart>
        <c:grouping val="standard"/>
        <c:varyColors val="0"/>
        <c:ser>
          <c:idx val="0"/>
          <c:order val="0"/>
          <c:tx>
            <c:strRef>
              <c:f>'Dinámicas diciembre'!$B$3</c:f>
              <c:strCache>
                <c:ptCount val="1"/>
                <c:pt idx="0">
                  <c:v>Total</c:v>
                </c:pt>
              </c:strCache>
            </c:strRef>
          </c:tx>
          <c:spPr>
            <a:ln w="28575" cap="rnd">
              <a:solidFill>
                <a:schemeClr val="accent1"/>
              </a:solidFill>
              <a:round/>
            </a:ln>
            <a:effectLst/>
          </c:spPr>
          <c:marker>
            <c:symbol val="none"/>
          </c:marker>
          <c:cat>
            <c:strRef>
              <c:f>'Dinámicas diciembre'!$A$4:$A$7</c:f>
              <c:strCache>
                <c:ptCount val="3"/>
                <c:pt idx="0">
                  <c:v>DIRECCIÓN GENERAL</c:v>
                </c:pt>
                <c:pt idx="1">
                  <c:v>SUBDIRECCIÓN ADMINISTRATIVA Y FINANCIERA</c:v>
                </c:pt>
                <c:pt idx="2">
                  <c:v>SUBDIRECCIÓN ESTRATÉGICA Y DE COORDINACIÓN BOMBERIL</c:v>
                </c:pt>
              </c:strCache>
            </c:strRef>
          </c:cat>
          <c:val>
            <c:numRef>
              <c:f>'Dinámicas diciembre'!$B$4:$B$7</c:f>
              <c:numCache>
                <c:formatCode>General</c:formatCode>
                <c:ptCount val="3"/>
                <c:pt idx="0">
                  <c:v>9</c:v>
                </c:pt>
                <c:pt idx="1">
                  <c:v>3</c:v>
                </c:pt>
                <c:pt idx="2">
                  <c:v>98</c:v>
                </c:pt>
              </c:numCache>
            </c:numRef>
          </c:val>
          <c:smooth val="0"/>
          <c:extLst>
            <c:ext xmlns:c16="http://schemas.microsoft.com/office/drawing/2014/chart" uri="{C3380CC4-5D6E-409C-BE32-E72D297353CC}">
              <c16:uniqueId val="{00000000-0E7B-4981-852D-44A3A359A49A}"/>
            </c:ext>
          </c:extLst>
        </c:ser>
        <c:dLbls>
          <c:showLegendKey val="0"/>
          <c:showVal val="0"/>
          <c:showCatName val="0"/>
          <c:showSerName val="0"/>
          <c:showPercent val="0"/>
          <c:showBubbleSize val="0"/>
        </c:dLbls>
        <c:smooth val="0"/>
        <c:axId val="109956144"/>
        <c:axId val="109943248"/>
      </c:lineChart>
      <c:catAx>
        <c:axId val="109956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9943248"/>
        <c:crosses val="autoZero"/>
        <c:auto val="1"/>
        <c:lblAlgn val="ctr"/>
        <c:lblOffset val="100"/>
        <c:noMultiLvlLbl val="0"/>
      </c:catAx>
      <c:valAx>
        <c:axId val="1099432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9956144"/>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cat>
            <c:strRef>
              <c:f>'Dinámicas diciembre'!$A$102:$A$104</c:f>
              <c:strCache>
                <c:ptCount val="3"/>
                <c:pt idx="0">
                  <c:v>Octubre</c:v>
                </c:pt>
                <c:pt idx="1">
                  <c:v>Noviembre</c:v>
                </c:pt>
                <c:pt idx="2">
                  <c:v>Diciembre</c:v>
                </c:pt>
              </c:strCache>
            </c:strRef>
          </c:cat>
          <c:val>
            <c:numRef>
              <c:f>'Dinámicas diciembre'!$B$102:$B$104</c:f>
              <c:numCache>
                <c:formatCode>General</c:formatCode>
                <c:ptCount val="3"/>
                <c:pt idx="0">
                  <c:v>71</c:v>
                </c:pt>
                <c:pt idx="1">
                  <c:v>62</c:v>
                </c:pt>
                <c:pt idx="2">
                  <c:v>110</c:v>
                </c:pt>
              </c:numCache>
            </c:numRef>
          </c:val>
          <c:extLst>
            <c:ext xmlns:c16="http://schemas.microsoft.com/office/drawing/2014/chart" uri="{C3380CC4-5D6E-409C-BE32-E72D297353CC}">
              <c16:uniqueId val="{00000000-F48B-4BAD-878A-6561BD89C4A2}"/>
            </c:ext>
          </c:extLst>
        </c:ser>
        <c:dLbls>
          <c:showLegendKey val="0"/>
          <c:showVal val="0"/>
          <c:showCatName val="0"/>
          <c:showSerName val="0"/>
          <c:showPercent val="0"/>
          <c:showBubbleSize val="0"/>
        </c:dLbls>
        <c:gapWidth val="219"/>
        <c:overlap val="-27"/>
        <c:axId val="109950736"/>
        <c:axId val="109946160"/>
      </c:barChart>
      <c:lineChart>
        <c:grouping val="standard"/>
        <c:varyColors val="0"/>
        <c:ser>
          <c:idx val="1"/>
          <c:order val="1"/>
          <c:spPr>
            <a:ln w="28575" cap="rnd">
              <a:solidFill>
                <a:schemeClr val="accent2"/>
              </a:solidFill>
              <a:round/>
            </a:ln>
            <a:effectLst/>
          </c:spPr>
          <c:marker>
            <c:symbol val="none"/>
          </c:marker>
          <c:cat>
            <c:strRef>
              <c:f>'Dinámicas diciembre'!$A$102:$A$104</c:f>
              <c:strCache>
                <c:ptCount val="3"/>
                <c:pt idx="0">
                  <c:v>Octubre</c:v>
                </c:pt>
                <c:pt idx="1">
                  <c:v>Noviembre</c:v>
                </c:pt>
                <c:pt idx="2">
                  <c:v>Diciembre</c:v>
                </c:pt>
              </c:strCache>
            </c:strRef>
          </c:cat>
          <c:val>
            <c:numRef>
              <c:f>'Dinámicas diciembre'!$C$102:$C$104</c:f>
              <c:numCache>
                <c:formatCode>0.00%</c:formatCode>
                <c:ptCount val="3"/>
                <c:pt idx="0">
                  <c:v>0.29218106995884774</c:v>
                </c:pt>
                <c:pt idx="1">
                  <c:v>0.2551440329218107</c:v>
                </c:pt>
                <c:pt idx="2">
                  <c:v>0.45267489711934156</c:v>
                </c:pt>
              </c:numCache>
            </c:numRef>
          </c:val>
          <c:smooth val="0"/>
          <c:extLst>
            <c:ext xmlns:c16="http://schemas.microsoft.com/office/drawing/2014/chart" uri="{C3380CC4-5D6E-409C-BE32-E72D297353CC}">
              <c16:uniqueId val="{00000001-F48B-4BAD-878A-6561BD89C4A2}"/>
            </c:ext>
          </c:extLst>
        </c:ser>
        <c:dLbls>
          <c:showLegendKey val="0"/>
          <c:showVal val="0"/>
          <c:showCatName val="0"/>
          <c:showSerName val="0"/>
          <c:showPercent val="0"/>
          <c:showBubbleSize val="0"/>
        </c:dLbls>
        <c:marker val="1"/>
        <c:smooth val="0"/>
        <c:axId val="109952400"/>
        <c:axId val="109948240"/>
      </c:lineChart>
      <c:catAx>
        <c:axId val="109950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9946160"/>
        <c:crosses val="autoZero"/>
        <c:auto val="1"/>
        <c:lblAlgn val="ctr"/>
        <c:lblOffset val="100"/>
        <c:noMultiLvlLbl val="0"/>
      </c:catAx>
      <c:valAx>
        <c:axId val="1099461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9950736"/>
        <c:crosses val="autoZero"/>
        <c:crossBetween val="between"/>
      </c:valAx>
      <c:valAx>
        <c:axId val="109948240"/>
        <c:scaling>
          <c:orientation val="minMax"/>
        </c:scaling>
        <c:delete val="0"/>
        <c:axPos val="r"/>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9952400"/>
        <c:crosses val="max"/>
        <c:crossBetween val="between"/>
      </c:valAx>
      <c:catAx>
        <c:axId val="109952400"/>
        <c:scaling>
          <c:orientation val="minMax"/>
        </c:scaling>
        <c:delete val="1"/>
        <c:axPos val="b"/>
        <c:numFmt formatCode="General" sourceLinked="1"/>
        <c:majorTickMark val="none"/>
        <c:minorTickMark val="none"/>
        <c:tickLblPos val="nextTo"/>
        <c:crossAx val="109948240"/>
        <c:auto val="1"/>
        <c:lblAlgn val="ctr"/>
        <c:lblOffset val="100"/>
        <c:noMultiLvlLbl val="0"/>
      </c:cat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4">
  <cs:axisTitle>
    <cs:lnRef idx="0"/>
    <cs:fillRef idx="0"/>
    <cs:effectRef idx="0"/>
    <cs:fontRef idx="minor">
      <a:schemeClr val="tx1">
        <a:lumMod val="50000"/>
        <a:lumOff val="50000"/>
      </a:schemeClr>
    </cs:fontRef>
    <cs:defRPr sz="900" kern="1200"/>
  </cs:axisTitle>
  <cs:categoryAxis>
    <cs:lnRef idx="0"/>
    <cs:fillRef idx="0"/>
    <cs:effectRef idx="0"/>
    <cs:fontRef idx="minor">
      <a:schemeClr val="tx1">
        <a:lumMod val="50000"/>
        <a:lumOff val="50000"/>
      </a:schemeClr>
    </cs:fontRef>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bg1"/>
    </cs:fontRef>
    <cs:spPr>
      <a:solidFill>
        <a:schemeClr val="tx1">
          <a:lumMod val="35000"/>
          <a:lumOff val="65000"/>
        </a:schemeClr>
      </a:solidFill>
    </cs:spPr>
    <cs:defRPr sz="900"/>
    <cs:bodyPr rot="0" spcFirstLastPara="1" vertOverflow="clip" horzOverflow="clip" vert="horz" wrap="square" lIns="36576" tIns="18288" rIns="36576" bIns="18288" anchor="ctr" anchorCtr="1">
      <a:spAutoFit/>
    </cs:bodyPr>
  </cs:dataLabelCallout>
  <cs:dataPoint>
    <cs:lnRef idx="0">
      <cs:styleClr val="auto"/>
    </cs:lnRef>
    <cs:fillRef idx="0"/>
    <cs:effectRef idx="0"/>
    <cs:fontRef idx="minor">
      <a:schemeClr val="dk1"/>
    </cs:fontRef>
    <cs:spPr>
      <a:noFill/>
      <a:ln w="25400" cap="flat" cmpd="sng" algn="ctr">
        <a:solidFill>
          <a:schemeClr val="phClr"/>
        </a:solidFill>
        <a:miter lim="800000"/>
      </a:ln>
    </cs:spPr>
  </cs:dataPoint>
  <cs:dataPoint3D>
    <cs:lnRef idx="0">
      <cs:styleClr val="auto"/>
    </cs:lnRef>
    <cs:fillRef idx="0">
      <cs:styleClr val="auto"/>
    </cs:fillRef>
    <cs:effectRef idx="0"/>
    <cs:fontRef idx="minor">
      <a:schemeClr val="dk1"/>
    </cs:fontRef>
    <cs:spPr>
      <a:ln w="19050" cap="flat" cmpd="sng" algn="ctr">
        <a:solidFill>
          <a:schemeClr val="phClr"/>
        </a:solidFill>
        <a:miter lim="800000"/>
      </a:ln>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ln w="19050" cap="rnd">
        <a:solidFill>
          <a:schemeClr val="phClr"/>
        </a:solidFill>
        <a:round/>
      </a:ln>
    </cs:spPr>
  </cs:dataPointMarker>
  <cs:dataPointMarkerLayout symbol="circle" size="6"/>
  <cs:dataPointWireframe>
    <cs:lnRef idx="0">
      <cs:styleClr val="auto"/>
    </cs:lnRef>
    <cs:fillRef idx="1"/>
    <cs:effectRef idx="0"/>
    <cs:fontRef idx="minor">
      <a:schemeClr val="tx1"/>
    </cs:fontRef>
    <cs:spPr>
      <a:ln w="9525">
        <a:solidFill>
          <a:schemeClr val="phClr"/>
        </a:solidFill>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tx1">
            <a:lumMod val="50000"/>
            <a:lumOff val="50000"/>
          </a:schemeClr>
        </a:solidFill>
        <a:round/>
      </a:ln>
    </cs:spPr>
  </cs:downBar>
  <cs:dropLine>
    <cs:lnRef idx="0"/>
    <cs:fillRef idx="0"/>
    <cs:effectRef idx="0"/>
    <cs:fontRef idx="minor">
      <a:schemeClr val="dk1"/>
    </cs:fontRef>
    <cs:spPr>
      <a:ln w="9525" cap="flat" cmpd="sng" algn="ctr">
        <a:solidFill>
          <a:schemeClr val="tx1">
            <a:lumMod val="35000"/>
            <a:lumOff val="65000"/>
          </a:schemeClr>
        </a:solidFill>
        <a:round/>
      </a:ln>
    </cs:spPr>
  </cs:dropLine>
  <cs:errorBar>
    <cs:lnRef idx="0"/>
    <cs:fillRef idx="0"/>
    <cs:effectRef idx="0"/>
    <cs:fontRef idx="minor">
      <a:schemeClr val="dk1"/>
    </cs:fontRef>
    <cs:spPr>
      <a:ln w="9525" cap="flat" cmpd="sng" algn="ctr">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a:solidFill>
          <a:schemeClr val="tx1">
            <a:lumMod val="15000"/>
            <a:lumOff val="85000"/>
          </a:schemeClr>
        </a:solidFill>
      </a:ln>
    </cs:spPr>
  </cs:gridlineMajor>
  <cs:gridlineMinor>
    <cs:lnRef idx="0"/>
    <cs:fillRef idx="0"/>
    <cs:effectRef idx="0"/>
    <cs:fontRef idx="minor">
      <a:schemeClr val="dk1"/>
    </cs:fontRef>
    <cs:spPr>
      <a:ln w="9525">
        <a:solidFill>
          <a:schemeClr val="tx1">
            <a:lumMod val="5000"/>
            <a:lumOff val="95000"/>
          </a:schemeClr>
        </a:solidFill>
      </a:ln>
    </cs:spPr>
  </cs:gridlineMinor>
  <cs:hiLoLine>
    <cs:lnRef idx="0"/>
    <cs:fillRef idx="0"/>
    <cs:effectRef idx="0"/>
    <cs:fontRef idx="minor">
      <a:schemeClr val="dk1"/>
    </cs:fontRef>
    <cs:spPr>
      <a:ln w="9525" cap="flat" cmpd="sng" algn="ctr">
        <a:solidFill>
          <a:schemeClr val="tx1">
            <a:lumMod val="35000"/>
            <a:lumOff val="65000"/>
          </a:schemeClr>
        </a:solidFill>
        <a:round/>
      </a:ln>
    </cs:spPr>
  </cs:hiLoLine>
  <cs:leaderLine>
    <cs:lnRef idx="0"/>
    <cs:fillRef idx="0"/>
    <cs:effectRef idx="0"/>
    <cs:fontRef idx="minor">
      <a:schemeClr val="dk1"/>
    </cs:fontRef>
    <cs:spPr>
      <a:ln w="9525" cap="flat" cmpd="sng" algn="ctr">
        <a:solidFill>
          <a:schemeClr val="tx1">
            <a:lumMod val="35000"/>
            <a:lumOff val="65000"/>
          </a:schemeClr>
        </a:solidFill>
        <a:round/>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defRPr sz="900" kern="1200"/>
  </cs:seriesAxis>
  <cs:seriesLine>
    <cs:lnRef idx="0"/>
    <cs:fillRef idx="0"/>
    <cs:effectRef idx="0"/>
    <cs:fontRef idx="minor">
      <a:schemeClr val="dk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00" b="0" kern="1200" cap="none" spc="50" baseline="0"/>
  </cs:title>
  <cs:trendline>
    <cs:lnRef idx="0">
      <cs:styleClr val="auto"/>
    </cs:lnRef>
    <cs:fillRef idx="0"/>
    <cs:effectRef idx="0"/>
    <cs:fontRef idx="minor">
      <a:schemeClr val="dk1"/>
    </cs:fontRef>
    <cs:spPr>
      <a:ln w="19050" cap="rnd">
        <a:solidFill>
          <a:schemeClr val="phClr"/>
        </a:solidFill>
        <a:prstDash val="sysDot"/>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cap="flat" cmpd="sng" algn="ctr">
        <a:solidFill>
          <a:schemeClr val="tx1">
            <a:lumMod val="50000"/>
            <a:lumOff val="50000"/>
          </a:schemeClr>
        </a:solidFill>
        <a:round/>
      </a:ln>
    </cs:spPr>
  </cs:upBar>
  <cs:valueAxis>
    <cs:lnRef idx="0"/>
    <cs:fillRef idx="0"/>
    <cs:effectRef idx="0"/>
    <cs:fontRef idx="minor">
      <a:schemeClr val="tx1">
        <a:lumMod val="50000"/>
        <a:lumOff val="50000"/>
      </a:schemeClr>
    </cs:fontRef>
    <cs:spPr>
      <a:ln w="9525">
        <a:solidFill>
          <a:schemeClr val="tx1">
            <a:lumMod val="15000"/>
            <a:lumOff val="85000"/>
          </a:schemeClr>
        </a:solid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57</xdr:row>
      <xdr:rowOff>0</xdr:rowOff>
    </xdr:from>
    <xdr:to>
      <xdr:col>12</xdr:col>
      <xdr:colOff>114300</xdr:colOff>
      <xdr:row>57</xdr:row>
      <xdr:rowOff>110490</xdr:rowOff>
    </xdr:to>
    <xdr:pic>
      <xdr:nvPicPr>
        <xdr:cNvPr id="2" name="Imagen 1" descr="http://40.75.99.166/orfeo3/iconos/flechaasc.gif">
          <a:extLst>
            <a:ext uri="{FF2B5EF4-FFF2-40B4-BE49-F238E27FC236}">
              <a16:creationId xmlns:a16="http://schemas.microsoft.com/office/drawing/2014/main" id="{47EFBEDF-6389-4209-8A9A-6778F9AC586A}"/>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83350" y="36909375"/>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56</xdr:row>
      <xdr:rowOff>0</xdr:rowOff>
    </xdr:from>
    <xdr:to>
      <xdr:col>9</xdr:col>
      <xdr:colOff>114300</xdr:colOff>
      <xdr:row>56</xdr:row>
      <xdr:rowOff>110490</xdr:rowOff>
    </xdr:to>
    <xdr:pic>
      <xdr:nvPicPr>
        <xdr:cNvPr id="3" name="Imagen 2" descr="http://40.75.99.166/orfeo3/iconos/flechaasc.gif">
          <a:extLst>
            <a:ext uri="{FF2B5EF4-FFF2-40B4-BE49-F238E27FC236}">
              <a16:creationId xmlns:a16="http://schemas.microsoft.com/office/drawing/2014/main" id="{38D93252-B1BE-4F9C-8836-25AA2984E0B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16075" y="36337875"/>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12</xdr:col>
      <xdr:colOff>0</xdr:colOff>
      <xdr:row>56</xdr:row>
      <xdr:rowOff>0</xdr:rowOff>
    </xdr:from>
    <xdr:ext cx="114300" cy="110490"/>
    <xdr:pic>
      <xdr:nvPicPr>
        <xdr:cNvPr id="4" name="Imagen 3" descr="http://40.75.99.166/orfeo3/iconos/flechaasc.gif">
          <a:extLst>
            <a:ext uri="{FF2B5EF4-FFF2-40B4-BE49-F238E27FC236}">
              <a16:creationId xmlns:a16="http://schemas.microsoft.com/office/drawing/2014/main" id="{D477E337-3587-46B8-AF87-1256E819F1D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83350" y="36337875"/>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56</xdr:row>
      <xdr:rowOff>0</xdr:rowOff>
    </xdr:from>
    <xdr:ext cx="114300" cy="110490"/>
    <xdr:pic>
      <xdr:nvPicPr>
        <xdr:cNvPr id="5" name="Imagen 4" descr="http://40.75.99.166/orfeo3/iconos/flechaasc.gif">
          <a:extLst>
            <a:ext uri="{FF2B5EF4-FFF2-40B4-BE49-F238E27FC236}">
              <a16:creationId xmlns:a16="http://schemas.microsoft.com/office/drawing/2014/main" id="{4DBBBF5A-2678-4D9E-96D8-44344ACFC1E6}"/>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16075" y="36337875"/>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xdr:from>
      <xdr:col>3</xdr:col>
      <xdr:colOff>271462</xdr:colOff>
      <xdr:row>82</xdr:row>
      <xdr:rowOff>161925</xdr:rowOff>
    </xdr:from>
    <xdr:to>
      <xdr:col>9</xdr:col>
      <xdr:colOff>271462</xdr:colOff>
      <xdr:row>91</xdr:row>
      <xdr:rowOff>161925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581025</xdr:colOff>
      <xdr:row>73</xdr:row>
      <xdr:rowOff>66674</xdr:rowOff>
    </xdr:from>
    <xdr:to>
      <xdr:col>9</xdr:col>
      <xdr:colOff>581025</xdr:colOff>
      <xdr:row>80</xdr:row>
      <xdr:rowOff>180975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76200</xdr:colOff>
      <xdr:row>63</xdr:row>
      <xdr:rowOff>95250</xdr:rowOff>
    </xdr:from>
    <xdr:to>
      <xdr:col>9</xdr:col>
      <xdr:colOff>76200</xdr:colOff>
      <xdr:row>72</xdr:row>
      <xdr:rowOff>114300</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142875</xdr:colOff>
      <xdr:row>53</xdr:row>
      <xdr:rowOff>171450</xdr:rowOff>
    </xdr:from>
    <xdr:to>
      <xdr:col>8</xdr:col>
      <xdr:colOff>733425</xdr:colOff>
      <xdr:row>62</xdr:row>
      <xdr:rowOff>123825</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381000</xdr:colOff>
      <xdr:row>12</xdr:row>
      <xdr:rowOff>1</xdr:rowOff>
    </xdr:from>
    <xdr:to>
      <xdr:col>9</xdr:col>
      <xdr:colOff>381000</xdr:colOff>
      <xdr:row>21</xdr:row>
      <xdr:rowOff>161925</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180975</xdr:colOff>
      <xdr:row>31</xdr:row>
      <xdr:rowOff>104775</xdr:rowOff>
    </xdr:from>
    <xdr:to>
      <xdr:col>9</xdr:col>
      <xdr:colOff>38100</xdr:colOff>
      <xdr:row>45</xdr:row>
      <xdr:rowOff>180975</xdr:rowOff>
    </xdr:to>
    <xdr:graphicFrame macro="">
      <xdr:nvGraphicFramePr>
        <xdr:cNvPr id="7"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295275</xdr:colOff>
      <xdr:row>0</xdr:row>
      <xdr:rowOff>95251</xdr:rowOff>
    </xdr:from>
    <xdr:to>
      <xdr:col>10</xdr:col>
      <xdr:colOff>47625</xdr:colOff>
      <xdr:row>11</xdr:row>
      <xdr:rowOff>47625</xdr:rowOff>
    </xdr:to>
    <xdr:graphicFrame macro="">
      <xdr:nvGraphicFramePr>
        <xdr:cNvPr id="8" name="Gráfico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304800</xdr:colOff>
      <xdr:row>96</xdr:row>
      <xdr:rowOff>66675</xdr:rowOff>
    </xdr:from>
    <xdr:to>
      <xdr:col>9</xdr:col>
      <xdr:colOff>304800</xdr:colOff>
      <xdr:row>110</xdr:row>
      <xdr:rowOff>142875</xdr:rowOff>
    </xdr:to>
    <xdr:graphicFrame macro="">
      <xdr:nvGraphicFramePr>
        <xdr:cNvPr id="9" name="Gráfico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1" Type="http://schemas.openxmlformats.org/officeDocument/2006/relationships/pivotCacheRecords" Target="pivotCacheRecords4.xml"/></Relationships>
</file>

<file path=xl/pivotCache/_rels/pivotCacheDefinition5.xml.rels><?xml version="1.0" encoding="UTF-8" standalone="yes"?>
<Relationships xmlns="http://schemas.openxmlformats.org/package/2006/relationships"><Relationship Id="rId1" Type="http://schemas.openxmlformats.org/officeDocument/2006/relationships/pivotCacheRecords" Target="pivotCacheRecords5.xml"/></Relationships>
</file>

<file path=xl/pivotCache/_rels/pivotCacheDefinition6.xml.rels><?xml version="1.0" encoding="UTF-8" standalone="yes"?>
<Relationships xmlns="http://schemas.openxmlformats.org/package/2006/relationships"><Relationship Id="rId1" Type="http://schemas.openxmlformats.org/officeDocument/2006/relationships/pivotCacheRecords" Target="pivotCacheRecords6.xml"/></Relationships>
</file>

<file path=xl/pivotCache/_rels/pivotCacheDefinition7.xml.rels><?xml version="1.0" encoding="UTF-8" standalone="yes"?>
<Relationships xmlns="http://schemas.openxmlformats.org/package/2006/relationships"><Relationship Id="rId1" Type="http://schemas.openxmlformats.org/officeDocument/2006/relationships/pivotCacheRecords" Target="pivotCacheRecords7.xml"/></Relationships>
</file>

<file path=xl/pivotCache/_rels/pivotCacheDefinition8.xml.rels><?xml version="1.0" encoding="UTF-8" standalone="yes"?>
<Relationships xmlns="http://schemas.openxmlformats.org/package/2006/relationships"><Relationship Id="rId1" Type="http://schemas.openxmlformats.org/officeDocument/2006/relationships/pivotCacheRecords" Target="pivotCacheRecords8.xml"/></Relationships>
</file>

<file path=xl/pivotCache/_rels/pivotCacheDefinition9.xml.rels><?xml version="1.0" encoding="UTF-8" standalone="yes"?>
<Relationships xmlns="http://schemas.openxmlformats.org/package/2006/relationships"><Relationship Id="rId1" Type="http://schemas.openxmlformats.org/officeDocument/2006/relationships/pivotCacheRecords" Target="pivotCacheRecords9.xml"/></Relationships>
</file>

<file path=xl/pivotCache/pivotCacheDefinition1.xml><?xml version="1.0" encoding="utf-8"?>
<pivotCacheDefinition xmlns="http://schemas.openxmlformats.org/spreadsheetml/2006/main" xmlns:r="http://schemas.openxmlformats.org/officeDocument/2006/relationships" r:id="rId1" refreshedBy="Johana Vanessa Alvarez Rodríguez" refreshedDate="45386.688303009258" createdVersion="6" refreshedVersion="6" minRefreshableVersion="3" recordCount="110">
  <cacheSource type="worksheet">
    <worksheetSource ref="A1:A111" sheet="Diciembre"/>
  </cacheSource>
  <cacheFields count="1">
    <cacheField name="Canal Oficial de Entrada" numFmtId="0">
      <sharedItems count="1">
        <s v="Canal escrito"/>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Johana Vanessa Alvarez Rodríguez" refreshedDate="45386.688555092594" createdVersion="6" refreshedVersion="6" minRefreshableVersion="3" recordCount="110">
  <cacheSource type="worksheet">
    <worksheetSource ref="B1:B111" sheet="Diciembre"/>
  </cacheSource>
  <cacheFields count="1">
    <cacheField name="Servicio de Entrada" numFmtId="0">
      <sharedItems count="3">
        <s v="Correo atencion ciudadano"/>
        <s v="Servicio de mensajeria"/>
        <s v="Radicacion directa"/>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r:id="rId1" refreshedBy="Johana Vanessa Alvarez Rodríguez" refreshedDate="45386.68878611111" createdVersion="6" refreshedVersion="6" minRefreshableVersion="3" recordCount="110">
  <cacheSource type="worksheet">
    <worksheetSource ref="C1:C111" sheet="Diciembre"/>
  </cacheSource>
  <cacheFields count="1">
    <cacheField name="Departamento" numFmtId="0">
      <sharedItems count="25">
        <s v="Santander"/>
        <s v="No informa"/>
        <s v="Bogotá D.C"/>
        <s v="Quindio"/>
        <s v="Magdalena"/>
        <s v="Valle del Cauca"/>
        <s v="La Guajira"/>
        <s v="Caldas"/>
        <s v="Huila"/>
        <s v="Cauca"/>
        <s v="No informa "/>
        <s v="Antioquia"/>
        <s v="Cundinamarca"/>
        <s v="Norte de santander"/>
        <s v="Tolima"/>
        <s v="Nariño"/>
        <s v="Bolivar"/>
        <s v="Cesar"/>
        <s v="Amazonas"/>
        <s v="Sucre"/>
        <s v="Boyaca"/>
        <s v="Atlantico"/>
        <s v="Casanare"/>
        <s v="Vaupes"/>
        <s v=" Valle del cauca"/>
      </sharedItems>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r:id="rId1" refreshedBy="Johana Vanessa Alvarez Rodríguez" refreshedDate="45386.689423263888" createdVersion="6" refreshedVersion="6" minRefreshableVersion="3" recordCount="110">
  <cacheSource type="worksheet">
    <worksheetSource ref="E1:E111" sheet="Diciembre"/>
  </cacheSource>
  <cacheFields count="1">
    <cacheField name="Naturaleza jurídica del peticionario" numFmtId="0">
      <sharedItems count="5">
        <s v="Entidad territorial"/>
        <s v="Persona natural"/>
        <s v="Entidad Pública"/>
        <s v="Entidad Bomberil"/>
        <s v="Persona juridica"/>
      </sharedItems>
    </cacheField>
  </cacheFields>
  <extLst>
    <ext xmlns:x14="http://schemas.microsoft.com/office/spreadsheetml/2009/9/main" uri="{725AE2AE-9491-48be-B2B4-4EB974FC3084}">
      <x14:pivotCacheDefinition/>
    </ext>
  </extLst>
</pivotCacheDefinition>
</file>

<file path=xl/pivotCache/pivotCacheDefinition5.xml><?xml version="1.0" encoding="utf-8"?>
<pivotCacheDefinition xmlns="http://schemas.openxmlformats.org/spreadsheetml/2006/main" xmlns:r="http://schemas.openxmlformats.org/officeDocument/2006/relationships" r:id="rId1" refreshedBy="Johana Vanessa Alvarez Rodríguez" refreshedDate="45386.689793055557" createdVersion="6" refreshedVersion="6" minRefreshableVersion="3" recordCount="110">
  <cacheSource type="worksheet">
    <worksheetSource ref="F1:F111" sheet="Diciembre"/>
  </cacheSource>
  <cacheFields count="1">
    <cacheField name="Tema de Consulta" numFmtId="0">
      <sharedItems count="7">
        <s v="Acompañamiento juridico"/>
        <s v="Seguimiento a Cuerpo de bomberos"/>
        <s v="Otros"/>
        <s v="Administrativo"/>
        <s v="Educacion Bomberil"/>
        <s v="Legislacion bomberil"/>
        <s v="Recurso para bomberos"/>
      </sharedItems>
    </cacheField>
  </cacheFields>
  <extLst>
    <ext xmlns:x14="http://schemas.microsoft.com/office/spreadsheetml/2009/9/main" uri="{725AE2AE-9491-48be-B2B4-4EB974FC3084}">
      <x14:pivotCacheDefinition/>
    </ext>
  </extLst>
</pivotCacheDefinition>
</file>

<file path=xl/pivotCache/pivotCacheDefinition6.xml><?xml version="1.0" encoding="utf-8"?>
<pivotCacheDefinition xmlns="http://schemas.openxmlformats.org/spreadsheetml/2006/main" xmlns:r="http://schemas.openxmlformats.org/officeDocument/2006/relationships" r:id="rId1" refreshedBy="Johana Vanessa Alvarez Rodríguez" refreshedDate="45386.690052662037" createdVersion="6" refreshedVersion="6" minRefreshableVersion="3" recordCount="110">
  <cacheSource type="worksheet">
    <worksheetSource ref="K1:K111" sheet="Diciembre"/>
  </cacheSource>
  <cacheFields count="1">
    <cacheField name="Tipo de petición" numFmtId="0">
      <sharedItems count="6">
        <s v="PETICIÓN INTERÉS GENERAL  "/>
        <s v="PETICIóN INTERéS PARTICULAR  "/>
        <s v="PETICIóN DOCUMENTOS O INFORMACIóN "/>
        <s v="PETICIóN DE CONSULTA "/>
        <s v="PETICIÓN ENTRE AUTORIDADES  "/>
        <s v="PETICIóN INFORMES A CONGRESISTAS  "/>
      </sharedItems>
    </cacheField>
  </cacheFields>
  <extLst>
    <ext xmlns:x14="http://schemas.microsoft.com/office/spreadsheetml/2009/9/main" uri="{725AE2AE-9491-48be-B2B4-4EB974FC3084}">
      <x14:pivotCacheDefinition/>
    </ext>
  </extLst>
</pivotCacheDefinition>
</file>

<file path=xl/pivotCache/pivotCacheDefinition7.xml><?xml version="1.0" encoding="utf-8"?>
<pivotCacheDefinition xmlns="http://schemas.openxmlformats.org/spreadsheetml/2006/main" xmlns:r="http://schemas.openxmlformats.org/officeDocument/2006/relationships" r:id="rId1" refreshedBy="Johana Vanessa Alvarez Rodríguez" refreshedDate="45386.690347569442" createdVersion="6" refreshedVersion="6" minRefreshableVersion="3" recordCount="110">
  <cacheSource type="worksheet">
    <worksheetSource ref="S1:S111" sheet="Diciembre"/>
  </cacheSource>
  <cacheFields count="1">
    <cacheField name="Estado" numFmtId="0">
      <sharedItems count="3">
        <s v="Cumplida"/>
        <s v="Vencida"/>
        <s v="Extemporanea"/>
      </sharedItems>
    </cacheField>
  </cacheFields>
  <extLst>
    <ext xmlns:x14="http://schemas.microsoft.com/office/spreadsheetml/2009/9/main" uri="{725AE2AE-9491-48be-B2B4-4EB974FC3084}">
      <x14:pivotCacheDefinition/>
    </ext>
  </extLst>
</pivotCacheDefinition>
</file>

<file path=xl/pivotCache/pivotCacheDefinition8.xml><?xml version="1.0" encoding="utf-8"?>
<pivotCacheDefinition xmlns="http://schemas.openxmlformats.org/spreadsheetml/2006/main" xmlns:r="http://schemas.openxmlformats.org/officeDocument/2006/relationships" r:id="rId1" refreshedBy="Johana Vanessa Alvarez Rodríguez" refreshedDate="45387.449576273146" createdVersion="6" refreshedVersion="6" minRefreshableVersion="3" recordCount="110">
  <cacheSource type="worksheet">
    <worksheetSource ref="I1:I111" sheet="Diciembre"/>
  </cacheSource>
  <cacheFields count="1">
    <cacheField name="Área" numFmtId="0">
      <sharedItems count="4">
        <s v="SUBDIRECCIÓN ESTRATÉGICA Y DE COORDINACIÓN BOMBERIL"/>
        <s v="DIRECCIÓN GENERAL"/>
        <s v="SUBDIRECCIÓN ADMINISTRATIVA Y FINANCIERA"/>
        <s v=" SUBDIRECCIÓN ADMINISTRATIVA Y FINANCIERA" u="1"/>
      </sharedItems>
    </cacheField>
  </cacheFields>
  <extLst>
    <ext xmlns:x14="http://schemas.microsoft.com/office/spreadsheetml/2009/9/main" uri="{725AE2AE-9491-48be-B2B4-4EB974FC3084}">
      <x14:pivotCacheDefinition/>
    </ext>
  </extLst>
</pivotCacheDefinition>
</file>

<file path=xl/pivotCache/pivotCacheDefinition9.xml><?xml version="1.0" encoding="utf-8"?>
<pivotCacheDefinition xmlns="http://schemas.openxmlformats.org/spreadsheetml/2006/main" xmlns:r="http://schemas.openxmlformats.org/officeDocument/2006/relationships" r:id="rId1" refreshedBy="Johana Vanessa Alvarez Rodríguez" refreshedDate="45387.512737037039" createdVersion="6" refreshedVersion="6" minRefreshableVersion="3" recordCount="110">
  <cacheSource type="worksheet">
    <worksheetSource ref="A1:Y111" sheet="Diciembre"/>
  </cacheSource>
  <cacheFields count="25">
    <cacheField name="Canal Oficial de Entrada" numFmtId="0">
      <sharedItems/>
    </cacheField>
    <cacheField name="Servicio de Entrada" numFmtId="0">
      <sharedItems/>
    </cacheField>
    <cacheField name="Departamento" numFmtId="0">
      <sharedItems/>
    </cacheField>
    <cacheField name="Peticionario" numFmtId="0">
      <sharedItems/>
    </cacheField>
    <cacheField name="Naturaleza jurídica del peticionario" numFmtId="0">
      <sharedItems/>
    </cacheField>
    <cacheField name="Tema de Consulta" numFmtId="0">
      <sharedItems/>
    </cacheField>
    <cacheField name="Asunto" numFmtId="0">
      <sharedItems longText="1"/>
    </cacheField>
    <cacheField name="Responsable" numFmtId="0">
      <sharedItems/>
    </cacheField>
    <cacheField name="Área" numFmtId="0">
      <sharedItems/>
    </cacheField>
    <cacheField name="Dependencia" numFmtId="0">
      <sharedItems/>
    </cacheField>
    <cacheField name="Tipo de petición" numFmtId="0">
      <sharedItems count="6">
        <s v="PETICIÓN INTERÉS GENERAL  "/>
        <s v="PETICIóN INTERéS PARTICULAR  "/>
        <s v="PETICIóN DOCUMENTOS O INFORMACIóN "/>
        <s v="PETICIóN DE CONSULTA "/>
        <s v="PETICIÓN ENTRE AUTORIDADES  "/>
        <s v="PETICIóN INFORMES A CONGRESISTAS  "/>
      </sharedItems>
    </cacheField>
    <cacheField name="Tiempo de respuesta legal" numFmtId="0">
      <sharedItems containsSemiMixedTypes="0" containsString="0" containsNumber="1" containsInteger="1" minValue="5" maxValue="30"/>
    </cacheField>
    <cacheField name="RADICADO" numFmtId="0">
      <sharedItems/>
    </cacheField>
    <cacheField name="Fecha" numFmtId="14">
      <sharedItems containsSemiMixedTypes="0" containsNonDate="0" containsDate="1" containsString="0" minDate="2023-12-01T00:00:00" maxDate="2023-12-29T00:00:00"/>
    </cacheField>
    <cacheField name="Número de salida" numFmtId="1">
      <sharedItems containsBlank="1" containsMixedTypes="1" containsNumber="1" containsInteger="1" minValue="20222140056471" maxValue="20242140000751"/>
    </cacheField>
    <cacheField name="Fecha de salida" numFmtId="164">
      <sharedItems containsSemiMixedTypes="0" containsNonDate="0" containsDate="1" containsString="0" minDate="2023-10-13T00:00:00" maxDate="2024-04-06T00:00:00"/>
    </cacheField>
    <cacheField name="Días hábiles" numFmtId="1">
      <sharedItems containsSemiMixedTypes="0" containsString="0" containsNumber="1" containsInteger="1" minValue="-45" maxValue="89"/>
    </cacheField>
    <cacheField name="Tiempo de atención" numFmtId="1">
      <sharedItems containsSemiMixedTypes="0" containsString="0" containsNumber="1" containsInteger="1" minValue="-44" maxValue="90"/>
    </cacheField>
    <cacheField name="Estado" numFmtId="0">
      <sharedItems/>
    </cacheField>
    <cacheField name="Observaciones" numFmtId="0">
      <sharedItems containsBlank="1" longText="1"/>
    </cacheField>
    <cacheField name="FECHA DIGITALIZACIÓN DOCUMENTO DE RESPUESTA" numFmtId="0">
      <sharedItems containsDate="1" containsBlank="1" containsMixedTypes="1" minDate="2023-01-09T00:00:00" maxDate="2024-01-16T00:00:00"/>
    </cacheField>
    <cacheField name="TIPO DE DOCUMENTO SALIDA" numFmtId="0">
      <sharedItems containsBlank="1"/>
    </cacheField>
    <cacheField name="ENVIAR POR CORREO ELECTRÓNICO" numFmtId="0">
      <sharedItems containsBlank="1"/>
    </cacheField>
    <cacheField name="ENVIAR POR CORREO TERRESTRE #PLANILLA" numFmtId="0">
      <sharedItems containsBlank="1"/>
    </cacheField>
    <cacheField name="OBSERVACIONES ATENCIÓN CIUDADANO"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10">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pivotCacheRecords>
</file>

<file path=xl/pivotCache/pivotCacheRecords2.xml><?xml version="1.0" encoding="utf-8"?>
<pivotCacheRecords xmlns="http://schemas.openxmlformats.org/spreadsheetml/2006/main" xmlns:r="http://schemas.openxmlformats.org/officeDocument/2006/relationships" count="110">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1"/>
  </r>
  <r>
    <x v="0"/>
  </r>
  <r>
    <x v="0"/>
  </r>
  <r>
    <x v="0"/>
  </r>
  <r>
    <x v="0"/>
  </r>
  <r>
    <x v="0"/>
  </r>
  <r>
    <x v="0"/>
  </r>
  <r>
    <x v="1"/>
  </r>
  <r>
    <x v="0"/>
  </r>
  <r>
    <x v="1"/>
  </r>
  <r>
    <x v="1"/>
  </r>
  <r>
    <x v="1"/>
  </r>
  <r>
    <x v="0"/>
  </r>
  <r>
    <x v="2"/>
  </r>
  <r>
    <x v="0"/>
  </r>
  <r>
    <x v="0"/>
  </r>
  <r>
    <x v="0"/>
  </r>
  <r>
    <x v="0"/>
  </r>
  <r>
    <x v="0"/>
  </r>
  <r>
    <x v="0"/>
  </r>
  <r>
    <x v="0"/>
  </r>
  <r>
    <x v="0"/>
  </r>
  <r>
    <x v="0"/>
  </r>
  <r>
    <x v="0"/>
  </r>
  <r>
    <x v="0"/>
  </r>
  <r>
    <x v="0"/>
  </r>
  <r>
    <x v="0"/>
  </r>
  <r>
    <x v="0"/>
  </r>
  <r>
    <x v="0"/>
  </r>
  <r>
    <x v="0"/>
  </r>
  <r>
    <x v="0"/>
  </r>
  <r>
    <x v="1"/>
  </r>
  <r>
    <x v="1"/>
  </r>
  <r>
    <x v="1"/>
  </r>
  <r>
    <x v="1"/>
  </r>
  <r>
    <x v="1"/>
  </r>
  <r>
    <x v="1"/>
  </r>
  <r>
    <x v="1"/>
  </r>
  <r>
    <x v="0"/>
  </r>
  <r>
    <x v="0"/>
  </r>
  <r>
    <x v="0"/>
  </r>
  <r>
    <x v="0"/>
  </r>
  <r>
    <x v="1"/>
  </r>
  <r>
    <x v="0"/>
  </r>
  <r>
    <x v="0"/>
  </r>
  <r>
    <x v="0"/>
  </r>
  <r>
    <x v="0"/>
  </r>
  <r>
    <x v="0"/>
  </r>
  <r>
    <x v="0"/>
  </r>
  <r>
    <x v="0"/>
  </r>
  <r>
    <x v="0"/>
  </r>
  <r>
    <x v="1"/>
  </r>
  <r>
    <x v="0"/>
  </r>
  <r>
    <x v="0"/>
  </r>
  <r>
    <x v="0"/>
  </r>
  <r>
    <x v="0"/>
  </r>
  <r>
    <x v="0"/>
  </r>
  <r>
    <x v="0"/>
  </r>
  <r>
    <x v="0"/>
  </r>
  <r>
    <x v="0"/>
  </r>
  <r>
    <x v="0"/>
  </r>
  <r>
    <x v="1"/>
  </r>
  <r>
    <x v="2"/>
  </r>
  <r>
    <x v="2"/>
  </r>
</pivotCacheRecords>
</file>

<file path=xl/pivotCache/pivotCacheRecords3.xml><?xml version="1.0" encoding="utf-8"?>
<pivotCacheRecords xmlns="http://schemas.openxmlformats.org/spreadsheetml/2006/main" xmlns:r="http://schemas.openxmlformats.org/officeDocument/2006/relationships" count="110">
  <r>
    <x v="0"/>
  </r>
  <r>
    <x v="0"/>
  </r>
  <r>
    <x v="1"/>
  </r>
  <r>
    <x v="2"/>
  </r>
  <r>
    <x v="1"/>
  </r>
  <r>
    <x v="3"/>
  </r>
  <r>
    <x v="2"/>
  </r>
  <r>
    <x v="4"/>
  </r>
  <r>
    <x v="5"/>
  </r>
  <r>
    <x v="1"/>
  </r>
  <r>
    <x v="1"/>
  </r>
  <r>
    <x v="2"/>
  </r>
  <r>
    <x v="1"/>
  </r>
  <r>
    <x v="6"/>
  </r>
  <r>
    <x v="2"/>
  </r>
  <r>
    <x v="2"/>
  </r>
  <r>
    <x v="2"/>
  </r>
  <r>
    <x v="2"/>
  </r>
  <r>
    <x v="5"/>
  </r>
  <r>
    <x v="5"/>
  </r>
  <r>
    <x v="2"/>
  </r>
  <r>
    <x v="5"/>
  </r>
  <r>
    <x v="7"/>
  </r>
  <r>
    <x v="8"/>
  </r>
  <r>
    <x v="9"/>
  </r>
  <r>
    <x v="0"/>
  </r>
  <r>
    <x v="10"/>
  </r>
  <r>
    <x v="2"/>
  </r>
  <r>
    <x v="0"/>
  </r>
  <r>
    <x v="11"/>
  </r>
  <r>
    <x v="2"/>
  </r>
  <r>
    <x v="0"/>
  </r>
  <r>
    <x v="1"/>
  </r>
  <r>
    <x v="12"/>
  </r>
  <r>
    <x v="8"/>
  </r>
  <r>
    <x v="0"/>
  </r>
  <r>
    <x v="0"/>
  </r>
  <r>
    <x v="2"/>
  </r>
  <r>
    <x v="0"/>
  </r>
  <r>
    <x v="2"/>
  </r>
  <r>
    <x v="13"/>
  </r>
  <r>
    <x v="1"/>
  </r>
  <r>
    <x v="11"/>
  </r>
  <r>
    <x v="0"/>
  </r>
  <r>
    <x v="14"/>
  </r>
  <r>
    <x v="6"/>
  </r>
  <r>
    <x v="7"/>
  </r>
  <r>
    <x v="1"/>
  </r>
  <r>
    <x v="9"/>
  </r>
  <r>
    <x v="2"/>
  </r>
  <r>
    <x v="5"/>
  </r>
  <r>
    <x v="7"/>
  </r>
  <r>
    <x v="2"/>
  </r>
  <r>
    <x v="14"/>
  </r>
  <r>
    <x v="7"/>
  </r>
  <r>
    <x v="5"/>
  </r>
  <r>
    <x v="15"/>
  </r>
  <r>
    <x v="2"/>
  </r>
  <r>
    <x v="14"/>
  </r>
  <r>
    <x v="2"/>
  </r>
  <r>
    <x v="11"/>
  </r>
  <r>
    <x v="7"/>
  </r>
  <r>
    <x v="5"/>
  </r>
  <r>
    <x v="11"/>
  </r>
  <r>
    <x v="16"/>
  </r>
  <r>
    <x v="7"/>
  </r>
  <r>
    <x v="7"/>
  </r>
  <r>
    <x v="5"/>
  </r>
  <r>
    <x v="12"/>
  </r>
  <r>
    <x v="0"/>
  </r>
  <r>
    <x v="2"/>
  </r>
  <r>
    <x v="9"/>
  </r>
  <r>
    <x v="5"/>
  </r>
  <r>
    <x v="17"/>
  </r>
  <r>
    <x v="11"/>
  </r>
  <r>
    <x v="6"/>
  </r>
  <r>
    <x v="18"/>
  </r>
  <r>
    <x v="0"/>
  </r>
  <r>
    <x v="0"/>
  </r>
  <r>
    <x v="0"/>
  </r>
  <r>
    <x v="0"/>
  </r>
  <r>
    <x v="0"/>
  </r>
  <r>
    <x v="0"/>
  </r>
  <r>
    <x v="0"/>
  </r>
  <r>
    <x v="12"/>
  </r>
  <r>
    <x v="3"/>
  </r>
  <r>
    <x v="4"/>
  </r>
  <r>
    <x v="19"/>
  </r>
  <r>
    <x v="8"/>
  </r>
  <r>
    <x v="1"/>
  </r>
  <r>
    <x v="20"/>
  </r>
  <r>
    <x v="2"/>
  </r>
  <r>
    <x v="3"/>
  </r>
  <r>
    <x v="8"/>
  </r>
  <r>
    <x v="7"/>
  </r>
  <r>
    <x v="2"/>
  </r>
  <r>
    <x v="21"/>
  </r>
  <r>
    <x v="22"/>
  </r>
  <r>
    <x v="1"/>
  </r>
  <r>
    <x v="4"/>
  </r>
  <r>
    <x v="23"/>
  </r>
  <r>
    <x v="12"/>
  </r>
  <r>
    <x v="0"/>
  </r>
  <r>
    <x v="0"/>
  </r>
  <r>
    <x v="1"/>
  </r>
  <r>
    <x v="24"/>
  </r>
  <r>
    <x v="19"/>
  </r>
  <r>
    <x v="11"/>
  </r>
  <r>
    <x v="2"/>
  </r>
  <r>
    <x v="2"/>
  </r>
</pivotCacheRecords>
</file>

<file path=xl/pivotCache/pivotCacheRecords4.xml><?xml version="1.0" encoding="utf-8"?>
<pivotCacheRecords xmlns="http://schemas.openxmlformats.org/spreadsheetml/2006/main" xmlns:r="http://schemas.openxmlformats.org/officeDocument/2006/relationships" count="110">
  <r>
    <x v="0"/>
  </r>
  <r>
    <x v="0"/>
  </r>
  <r>
    <x v="1"/>
  </r>
  <r>
    <x v="2"/>
  </r>
  <r>
    <x v="1"/>
  </r>
  <r>
    <x v="0"/>
  </r>
  <r>
    <x v="3"/>
  </r>
  <r>
    <x v="3"/>
  </r>
  <r>
    <x v="3"/>
  </r>
  <r>
    <x v="4"/>
  </r>
  <r>
    <x v="0"/>
  </r>
  <r>
    <x v="1"/>
  </r>
  <r>
    <x v="1"/>
  </r>
  <r>
    <x v="0"/>
  </r>
  <r>
    <x v="2"/>
  </r>
  <r>
    <x v="1"/>
  </r>
  <r>
    <x v="3"/>
  </r>
  <r>
    <x v="2"/>
  </r>
  <r>
    <x v="3"/>
  </r>
  <r>
    <x v="3"/>
  </r>
  <r>
    <x v="4"/>
  </r>
  <r>
    <x v="3"/>
  </r>
  <r>
    <x v="1"/>
  </r>
  <r>
    <x v="0"/>
  </r>
  <r>
    <x v="3"/>
  </r>
  <r>
    <x v="3"/>
  </r>
  <r>
    <x v="3"/>
  </r>
  <r>
    <x v="1"/>
  </r>
  <r>
    <x v="0"/>
  </r>
  <r>
    <x v="3"/>
  </r>
  <r>
    <x v="3"/>
  </r>
  <r>
    <x v="0"/>
  </r>
  <r>
    <x v="0"/>
  </r>
  <r>
    <x v="0"/>
  </r>
  <r>
    <x v="4"/>
  </r>
  <r>
    <x v="0"/>
  </r>
  <r>
    <x v="0"/>
  </r>
  <r>
    <x v="0"/>
  </r>
  <r>
    <x v="0"/>
  </r>
  <r>
    <x v="0"/>
  </r>
  <r>
    <x v="1"/>
  </r>
  <r>
    <x v="3"/>
  </r>
  <r>
    <x v="1"/>
  </r>
  <r>
    <x v="3"/>
  </r>
  <r>
    <x v="3"/>
  </r>
  <r>
    <x v="3"/>
  </r>
  <r>
    <x v="3"/>
  </r>
  <r>
    <x v="1"/>
  </r>
  <r>
    <x v="3"/>
  </r>
  <r>
    <x v="1"/>
  </r>
  <r>
    <x v="3"/>
  </r>
  <r>
    <x v="3"/>
  </r>
  <r>
    <x v="1"/>
  </r>
  <r>
    <x v="3"/>
  </r>
  <r>
    <x v="3"/>
  </r>
  <r>
    <x v="3"/>
  </r>
  <r>
    <x v="3"/>
  </r>
  <r>
    <x v="3"/>
  </r>
  <r>
    <x v="3"/>
  </r>
  <r>
    <x v="1"/>
  </r>
  <r>
    <x v="2"/>
  </r>
  <r>
    <x v="3"/>
  </r>
  <r>
    <x v="3"/>
  </r>
  <r>
    <x v="3"/>
  </r>
  <r>
    <x v="3"/>
  </r>
  <r>
    <x v="3"/>
  </r>
  <r>
    <x v="3"/>
  </r>
  <r>
    <x v="3"/>
  </r>
  <r>
    <x v="3"/>
  </r>
  <r>
    <x v="3"/>
  </r>
  <r>
    <x v="4"/>
  </r>
  <r>
    <x v="2"/>
  </r>
  <r>
    <x v="3"/>
  </r>
  <r>
    <x v="3"/>
  </r>
  <r>
    <x v="3"/>
  </r>
  <r>
    <x v="3"/>
  </r>
  <r>
    <x v="0"/>
  </r>
  <r>
    <x v="3"/>
  </r>
  <r>
    <x v="3"/>
  </r>
  <r>
    <x v="3"/>
  </r>
  <r>
    <x v="3"/>
  </r>
  <r>
    <x v="3"/>
  </r>
  <r>
    <x v="3"/>
  </r>
  <r>
    <x v="3"/>
  </r>
  <r>
    <x v="3"/>
  </r>
  <r>
    <x v="2"/>
  </r>
  <r>
    <x v="0"/>
  </r>
  <r>
    <x v="2"/>
  </r>
  <r>
    <x v="3"/>
  </r>
  <r>
    <x v="1"/>
  </r>
  <r>
    <x v="3"/>
  </r>
  <r>
    <x v="2"/>
  </r>
  <r>
    <x v="3"/>
  </r>
  <r>
    <x v="2"/>
  </r>
  <r>
    <x v="3"/>
  </r>
  <r>
    <x v="4"/>
  </r>
  <r>
    <x v="3"/>
  </r>
  <r>
    <x v="3"/>
  </r>
  <r>
    <x v="1"/>
  </r>
  <r>
    <x v="0"/>
  </r>
  <r>
    <x v="0"/>
  </r>
  <r>
    <x v="3"/>
  </r>
  <r>
    <x v="0"/>
  </r>
  <r>
    <x v="2"/>
  </r>
  <r>
    <x v="1"/>
  </r>
  <r>
    <x v="3"/>
  </r>
  <r>
    <x v="3"/>
  </r>
  <r>
    <x v="3"/>
  </r>
  <r>
    <x v="4"/>
  </r>
  <r>
    <x v="4"/>
  </r>
</pivotCacheRecords>
</file>

<file path=xl/pivotCache/pivotCacheRecords5.xml><?xml version="1.0" encoding="utf-8"?>
<pivotCacheRecords xmlns="http://schemas.openxmlformats.org/spreadsheetml/2006/main" xmlns:r="http://schemas.openxmlformats.org/officeDocument/2006/relationships" count="110">
  <r>
    <x v="0"/>
  </r>
  <r>
    <x v="1"/>
  </r>
  <r>
    <x v="2"/>
  </r>
  <r>
    <x v="3"/>
  </r>
  <r>
    <x v="4"/>
  </r>
  <r>
    <x v="1"/>
  </r>
  <r>
    <x v="1"/>
  </r>
  <r>
    <x v="1"/>
  </r>
  <r>
    <x v="1"/>
  </r>
  <r>
    <x v="4"/>
  </r>
  <r>
    <x v="1"/>
  </r>
  <r>
    <x v="5"/>
  </r>
  <r>
    <x v="4"/>
  </r>
  <r>
    <x v="1"/>
  </r>
  <r>
    <x v="3"/>
  </r>
  <r>
    <x v="3"/>
  </r>
  <r>
    <x v="5"/>
  </r>
  <r>
    <x v="3"/>
  </r>
  <r>
    <x v="4"/>
  </r>
  <r>
    <x v="4"/>
  </r>
  <r>
    <x v="1"/>
  </r>
  <r>
    <x v="4"/>
  </r>
  <r>
    <x v="4"/>
  </r>
  <r>
    <x v="1"/>
  </r>
  <r>
    <x v="5"/>
  </r>
  <r>
    <x v="5"/>
  </r>
  <r>
    <x v="4"/>
  </r>
  <r>
    <x v="5"/>
  </r>
  <r>
    <x v="5"/>
  </r>
  <r>
    <x v="5"/>
  </r>
  <r>
    <x v="4"/>
  </r>
  <r>
    <x v="5"/>
  </r>
  <r>
    <x v="5"/>
  </r>
  <r>
    <x v="1"/>
  </r>
  <r>
    <x v="5"/>
  </r>
  <r>
    <x v="3"/>
  </r>
  <r>
    <x v="5"/>
  </r>
  <r>
    <x v="5"/>
  </r>
  <r>
    <x v="5"/>
  </r>
  <r>
    <x v="1"/>
  </r>
  <r>
    <x v="1"/>
  </r>
  <r>
    <x v="2"/>
  </r>
  <r>
    <x v="5"/>
  </r>
  <r>
    <x v="4"/>
  </r>
  <r>
    <x v="4"/>
  </r>
  <r>
    <x v="1"/>
  </r>
  <r>
    <x v="4"/>
  </r>
  <r>
    <x v="4"/>
  </r>
  <r>
    <x v="4"/>
  </r>
  <r>
    <x v="3"/>
  </r>
  <r>
    <x v="4"/>
  </r>
  <r>
    <x v="6"/>
  </r>
  <r>
    <x v="1"/>
  </r>
  <r>
    <x v="4"/>
  </r>
  <r>
    <x v="6"/>
  </r>
  <r>
    <x v="4"/>
  </r>
  <r>
    <x v="4"/>
  </r>
  <r>
    <x v="4"/>
  </r>
  <r>
    <x v="4"/>
  </r>
  <r>
    <x v="2"/>
  </r>
  <r>
    <x v="5"/>
  </r>
  <r>
    <x v="2"/>
  </r>
  <r>
    <x v="4"/>
  </r>
  <r>
    <x v="4"/>
  </r>
  <r>
    <x v="6"/>
  </r>
  <r>
    <x v="6"/>
  </r>
  <r>
    <x v="6"/>
  </r>
  <r>
    <x v="6"/>
  </r>
  <r>
    <x v="4"/>
  </r>
  <r>
    <x v="4"/>
  </r>
  <r>
    <x v="3"/>
  </r>
  <r>
    <x v="0"/>
  </r>
  <r>
    <x v="2"/>
  </r>
  <r>
    <x v="4"/>
  </r>
  <r>
    <x v="0"/>
  </r>
  <r>
    <x v="0"/>
  </r>
  <r>
    <x v="0"/>
  </r>
  <r>
    <x v="4"/>
  </r>
  <r>
    <x v="4"/>
  </r>
  <r>
    <x v="4"/>
  </r>
  <r>
    <x v="4"/>
  </r>
  <r>
    <x v="4"/>
  </r>
  <r>
    <x v="4"/>
  </r>
  <r>
    <x v="4"/>
  </r>
  <r>
    <x v="4"/>
  </r>
  <r>
    <x v="0"/>
  </r>
  <r>
    <x v="0"/>
  </r>
  <r>
    <x v="0"/>
  </r>
  <r>
    <x v="4"/>
  </r>
  <r>
    <x v="0"/>
  </r>
  <r>
    <x v="0"/>
  </r>
  <r>
    <x v="2"/>
  </r>
  <r>
    <x v="0"/>
  </r>
  <r>
    <x v="4"/>
  </r>
  <r>
    <x v="0"/>
  </r>
  <r>
    <x v="0"/>
  </r>
  <r>
    <x v="0"/>
  </r>
  <r>
    <x v="4"/>
  </r>
  <r>
    <x v="0"/>
  </r>
  <r>
    <x v="0"/>
  </r>
  <r>
    <x v="0"/>
  </r>
  <r>
    <x v="4"/>
  </r>
  <r>
    <x v="0"/>
  </r>
  <r>
    <x v="0"/>
  </r>
  <r>
    <x v="4"/>
  </r>
  <r>
    <x v="4"/>
  </r>
  <r>
    <x v="0"/>
  </r>
  <r>
    <x v="4"/>
  </r>
  <r>
    <x v="3"/>
  </r>
  <r>
    <x v="0"/>
  </r>
</pivotCacheRecords>
</file>

<file path=xl/pivotCache/pivotCacheRecords6.xml><?xml version="1.0" encoding="utf-8"?>
<pivotCacheRecords xmlns="http://schemas.openxmlformats.org/spreadsheetml/2006/main" xmlns:r="http://schemas.openxmlformats.org/officeDocument/2006/relationships" count="110">
  <r>
    <x v="0"/>
  </r>
  <r>
    <x v="0"/>
  </r>
  <r>
    <x v="1"/>
  </r>
  <r>
    <x v="2"/>
  </r>
  <r>
    <x v="1"/>
  </r>
  <r>
    <x v="2"/>
  </r>
  <r>
    <x v="0"/>
  </r>
  <r>
    <x v="1"/>
  </r>
  <r>
    <x v="1"/>
  </r>
  <r>
    <x v="3"/>
  </r>
  <r>
    <x v="0"/>
  </r>
  <r>
    <x v="3"/>
  </r>
  <r>
    <x v="1"/>
  </r>
  <r>
    <x v="0"/>
  </r>
  <r>
    <x v="4"/>
  </r>
  <r>
    <x v="2"/>
  </r>
  <r>
    <x v="3"/>
  </r>
  <r>
    <x v="4"/>
  </r>
  <r>
    <x v="3"/>
  </r>
  <r>
    <x v="0"/>
  </r>
  <r>
    <x v="0"/>
  </r>
  <r>
    <x v="3"/>
  </r>
  <r>
    <x v="2"/>
  </r>
  <r>
    <x v="0"/>
  </r>
  <r>
    <x v="0"/>
  </r>
  <r>
    <x v="0"/>
  </r>
  <r>
    <x v="0"/>
  </r>
  <r>
    <x v="3"/>
  </r>
  <r>
    <x v="0"/>
  </r>
  <r>
    <x v="1"/>
  </r>
  <r>
    <x v="1"/>
  </r>
  <r>
    <x v="0"/>
  </r>
  <r>
    <x v="3"/>
  </r>
  <r>
    <x v="0"/>
  </r>
  <r>
    <x v="0"/>
  </r>
  <r>
    <x v="2"/>
  </r>
  <r>
    <x v="3"/>
  </r>
  <r>
    <x v="0"/>
  </r>
  <r>
    <x v="0"/>
  </r>
  <r>
    <x v="0"/>
  </r>
  <r>
    <x v="1"/>
  </r>
  <r>
    <x v="1"/>
  </r>
  <r>
    <x v="3"/>
  </r>
  <r>
    <x v="2"/>
  </r>
  <r>
    <x v="0"/>
  </r>
  <r>
    <x v="0"/>
  </r>
  <r>
    <x v="0"/>
  </r>
  <r>
    <x v="1"/>
  </r>
  <r>
    <x v="0"/>
  </r>
  <r>
    <x v="0"/>
  </r>
  <r>
    <x v="0"/>
  </r>
  <r>
    <x v="0"/>
  </r>
  <r>
    <x v="1"/>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4"/>
  </r>
  <r>
    <x v="0"/>
  </r>
  <r>
    <x v="0"/>
  </r>
  <r>
    <x v="0"/>
  </r>
  <r>
    <x v="1"/>
  </r>
  <r>
    <x v="0"/>
  </r>
  <r>
    <x v="4"/>
  </r>
  <r>
    <x v="0"/>
  </r>
  <r>
    <x v="1"/>
  </r>
  <r>
    <x v="0"/>
  </r>
  <r>
    <x v="0"/>
  </r>
  <r>
    <x v="0"/>
  </r>
  <r>
    <x v="0"/>
  </r>
  <r>
    <x v="0"/>
  </r>
  <r>
    <x v="0"/>
  </r>
  <r>
    <x v="0"/>
  </r>
  <r>
    <x v="0"/>
  </r>
  <r>
    <x v="0"/>
  </r>
  <r>
    <x v="5"/>
  </r>
  <r>
    <x v="0"/>
  </r>
  <r>
    <x v="0"/>
  </r>
  <r>
    <x v="0"/>
  </r>
  <r>
    <x v="0"/>
  </r>
  <r>
    <x v="0"/>
  </r>
  <r>
    <x v="0"/>
  </r>
</pivotCacheRecords>
</file>

<file path=xl/pivotCache/pivotCacheRecords7.xml><?xml version="1.0" encoding="utf-8"?>
<pivotCacheRecords xmlns="http://schemas.openxmlformats.org/spreadsheetml/2006/main" xmlns:r="http://schemas.openxmlformats.org/officeDocument/2006/relationships" count="110">
  <r>
    <x v="0"/>
  </r>
  <r>
    <x v="0"/>
  </r>
  <r>
    <x v="1"/>
  </r>
  <r>
    <x v="1"/>
  </r>
  <r>
    <x v="0"/>
  </r>
  <r>
    <x v="1"/>
  </r>
  <r>
    <x v="1"/>
  </r>
  <r>
    <x v="1"/>
  </r>
  <r>
    <x v="0"/>
  </r>
  <r>
    <x v="1"/>
  </r>
  <r>
    <x v="1"/>
  </r>
  <r>
    <x v="0"/>
  </r>
  <r>
    <x v="1"/>
  </r>
  <r>
    <x v="1"/>
  </r>
  <r>
    <x v="0"/>
  </r>
  <r>
    <x v="0"/>
  </r>
  <r>
    <x v="1"/>
  </r>
  <r>
    <x v="1"/>
  </r>
  <r>
    <x v="1"/>
  </r>
  <r>
    <x v="1"/>
  </r>
  <r>
    <x v="0"/>
  </r>
  <r>
    <x v="0"/>
  </r>
  <r>
    <x v="1"/>
  </r>
  <r>
    <x v="1"/>
  </r>
  <r>
    <x v="1"/>
  </r>
  <r>
    <x v="1"/>
  </r>
  <r>
    <x v="1"/>
  </r>
  <r>
    <x v="1"/>
  </r>
  <r>
    <x v="1"/>
  </r>
  <r>
    <x v="1"/>
  </r>
  <r>
    <x v="1"/>
  </r>
  <r>
    <x v="1"/>
  </r>
  <r>
    <x v="1"/>
  </r>
  <r>
    <x v="1"/>
  </r>
  <r>
    <x v="1"/>
  </r>
  <r>
    <x v="1"/>
  </r>
  <r>
    <x v="1"/>
  </r>
  <r>
    <x v="1"/>
  </r>
  <r>
    <x v="1"/>
  </r>
  <r>
    <x v="1"/>
  </r>
  <r>
    <x v="1"/>
  </r>
  <r>
    <x v="0"/>
  </r>
  <r>
    <x v="1"/>
  </r>
  <r>
    <x v="0"/>
  </r>
  <r>
    <x v="0"/>
  </r>
  <r>
    <x v="1"/>
  </r>
  <r>
    <x v="0"/>
  </r>
  <r>
    <x v="1"/>
  </r>
  <r>
    <x v="0"/>
  </r>
  <r>
    <x v="1"/>
  </r>
  <r>
    <x v="0"/>
  </r>
  <r>
    <x v="1"/>
  </r>
  <r>
    <x v="1"/>
  </r>
  <r>
    <x v="0"/>
  </r>
  <r>
    <x v="1"/>
  </r>
  <r>
    <x v="0"/>
  </r>
  <r>
    <x v="0"/>
  </r>
  <r>
    <x v="0"/>
  </r>
  <r>
    <x v="0"/>
  </r>
  <r>
    <x v="1"/>
  </r>
  <r>
    <x v="1"/>
  </r>
  <r>
    <x v="1"/>
  </r>
  <r>
    <x v="1"/>
  </r>
  <r>
    <x v="0"/>
  </r>
  <r>
    <x v="1"/>
  </r>
  <r>
    <x v="1"/>
  </r>
  <r>
    <x v="1"/>
  </r>
  <r>
    <x v="1"/>
  </r>
  <r>
    <x v="2"/>
  </r>
  <r>
    <x v="1"/>
  </r>
  <r>
    <x v="1"/>
  </r>
  <r>
    <x v="1"/>
  </r>
  <r>
    <x v="1"/>
  </r>
  <r>
    <x v="1"/>
  </r>
  <r>
    <x v="1"/>
  </r>
  <r>
    <x v="1"/>
  </r>
  <r>
    <x v="1"/>
  </r>
  <r>
    <x v="0"/>
  </r>
  <r>
    <x v="0"/>
  </r>
  <r>
    <x v="0"/>
  </r>
  <r>
    <x v="0"/>
  </r>
  <r>
    <x v="0"/>
  </r>
  <r>
    <x v="0"/>
  </r>
  <r>
    <x v="0"/>
  </r>
  <r>
    <x v="0"/>
  </r>
  <r>
    <x v="0"/>
  </r>
  <r>
    <x v="1"/>
  </r>
  <r>
    <x v="1"/>
  </r>
  <r>
    <x v="1"/>
  </r>
  <r>
    <x v="1"/>
  </r>
  <r>
    <x v="0"/>
  </r>
  <r>
    <x v="1"/>
  </r>
  <r>
    <x v="1"/>
  </r>
  <r>
    <x v="1"/>
  </r>
  <r>
    <x v="1"/>
  </r>
  <r>
    <x v="1"/>
  </r>
  <r>
    <x v="1"/>
  </r>
  <r>
    <x v="1"/>
  </r>
  <r>
    <x v="1"/>
  </r>
  <r>
    <x v="1"/>
  </r>
  <r>
    <x v="1"/>
  </r>
  <r>
    <x v="1"/>
  </r>
  <r>
    <x v="1"/>
  </r>
  <r>
    <x v="1"/>
  </r>
  <r>
    <x v="1"/>
  </r>
  <r>
    <x v="1"/>
  </r>
  <r>
    <x v="1"/>
  </r>
  <r>
    <x v="0"/>
  </r>
  <r>
    <x v="1"/>
  </r>
  <r>
    <x v="1"/>
  </r>
</pivotCacheRecords>
</file>

<file path=xl/pivotCache/pivotCacheRecords8.xml><?xml version="1.0" encoding="utf-8"?>
<pivotCacheRecords xmlns="http://schemas.openxmlformats.org/spreadsheetml/2006/main" xmlns:r="http://schemas.openxmlformats.org/officeDocument/2006/relationships" count="110">
  <r>
    <x v="0"/>
  </r>
  <r>
    <x v="0"/>
  </r>
  <r>
    <x v="1"/>
  </r>
  <r>
    <x v="1"/>
  </r>
  <r>
    <x v="0"/>
  </r>
  <r>
    <x v="0"/>
  </r>
  <r>
    <x v="0"/>
  </r>
  <r>
    <x v="0"/>
  </r>
  <r>
    <x v="0"/>
  </r>
  <r>
    <x v="0"/>
  </r>
  <r>
    <x v="0"/>
  </r>
  <r>
    <x v="0"/>
  </r>
  <r>
    <x v="0"/>
  </r>
  <r>
    <x v="0"/>
  </r>
  <r>
    <x v="1"/>
  </r>
  <r>
    <x v="0"/>
  </r>
  <r>
    <x v="0"/>
  </r>
  <r>
    <x v="2"/>
  </r>
  <r>
    <x v="0"/>
  </r>
  <r>
    <x v="0"/>
  </r>
  <r>
    <x v="0"/>
  </r>
  <r>
    <x v="0"/>
  </r>
  <r>
    <x v="0"/>
  </r>
  <r>
    <x v="0"/>
  </r>
  <r>
    <x v="0"/>
  </r>
  <r>
    <x v="0"/>
  </r>
  <r>
    <x v="0"/>
  </r>
  <r>
    <x v="0"/>
  </r>
  <r>
    <x v="0"/>
  </r>
  <r>
    <x v="0"/>
  </r>
  <r>
    <x v="0"/>
  </r>
  <r>
    <x v="0"/>
  </r>
  <r>
    <x v="0"/>
  </r>
  <r>
    <x v="0"/>
  </r>
  <r>
    <x v="0"/>
  </r>
  <r>
    <x v="1"/>
  </r>
  <r>
    <x v="0"/>
  </r>
  <r>
    <x v="0"/>
  </r>
  <r>
    <x v="1"/>
  </r>
  <r>
    <x v="0"/>
  </r>
  <r>
    <x v="0"/>
  </r>
  <r>
    <x v="0"/>
  </r>
  <r>
    <x v="0"/>
  </r>
  <r>
    <x v="0"/>
  </r>
  <r>
    <x v="0"/>
  </r>
  <r>
    <x v="0"/>
  </r>
  <r>
    <x v="0"/>
  </r>
  <r>
    <x v="0"/>
  </r>
  <r>
    <x v="0"/>
  </r>
  <r>
    <x v="0"/>
  </r>
  <r>
    <x v="0"/>
  </r>
  <r>
    <x v="0"/>
  </r>
  <r>
    <x v="0"/>
  </r>
  <r>
    <x v="0"/>
  </r>
  <r>
    <x v="0"/>
  </r>
  <r>
    <x v="0"/>
  </r>
  <r>
    <x v="0"/>
  </r>
  <r>
    <x v="0"/>
  </r>
  <r>
    <x v="0"/>
  </r>
  <r>
    <x v="0"/>
  </r>
  <r>
    <x v="0"/>
  </r>
  <r>
    <x v="2"/>
  </r>
  <r>
    <x v="0"/>
  </r>
  <r>
    <x v="0"/>
  </r>
  <r>
    <x v="0"/>
  </r>
  <r>
    <x v="0"/>
  </r>
  <r>
    <x v="0"/>
  </r>
  <r>
    <x v="0"/>
  </r>
  <r>
    <x v="0"/>
  </r>
  <r>
    <x v="0"/>
  </r>
  <r>
    <x v="1"/>
  </r>
  <r>
    <x v="0"/>
  </r>
  <r>
    <x v="0"/>
  </r>
  <r>
    <x v="0"/>
  </r>
  <r>
    <x v="0"/>
  </r>
  <r>
    <x v="0"/>
  </r>
  <r>
    <x v="0"/>
  </r>
  <r>
    <x v="0"/>
  </r>
  <r>
    <x v="0"/>
  </r>
  <r>
    <x v="0"/>
  </r>
  <r>
    <x v="0"/>
  </r>
  <r>
    <x v="0"/>
  </r>
  <r>
    <x v="0"/>
  </r>
  <r>
    <x v="0"/>
  </r>
  <r>
    <x v="0"/>
  </r>
  <r>
    <x v="0"/>
  </r>
  <r>
    <x v="0"/>
  </r>
  <r>
    <x v="0"/>
  </r>
  <r>
    <x v="0"/>
  </r>
  <r>
    <x v="0"/>
  </r>
  <r>
    <x v="0"/>
  </r>
  <r>
    <x v="1"/>
  </r>
  <r>
    <x v="0"/>
  </r>
  <r>
    <x v="0"/>
  </r>
  <r>
    <x v="0"/>
  </r>
  <r>
    <x v="0"/>
  </r>
  <r>
    <x v="0"/>
  </r>
  <r>
    <x v="0"/>
  </r>
  <r>
    <x v="2"/>
  </r>
  <r>
    <x v="0"/>
  </r>
  <r>
    <x v="0"/>
  </r>
  <r>
    <x v="0"/>
  </r>
  <r>
    <x v="0"/>
  </r>
  <r>
    <x v="0"/>
  </r>
  <r>
    <x v="0"/>
  </r>
  <r>
    <x v="0"/>
  </r>
  <r>
    <x v="0"/>
  </r>
  <r>
    <x v="0"/>
  </r>
  <r>
    <x v="1"/>
  </r>
  <r>
    <x v="1"/>
  </r>
</pivotCacheRecords>
</file>

<file path=xl/pivotCache/pivotCacheRecords9.xml><?xml version="1.0" encoding="utf-8"?>
<pivotCacheRecords xmlns="http://schemas.openxmlformats.org/spreadsheetml/2006/main" xmlns:r="http://schemas.openxmlformats.org/officeDocument/2006/relationships" count="110">
  <r>
    <s v="Canal escrito"/>
    <s v="Correo atencion ciudadano"/>
    <s v="Santander"/>
    <s v="GOBERNACION DE SANTANDER  "/>
    <s v="Entidad territorial"/>
    <s v="Acompañamiento juridico"/>
    <s v="CAC. Reiteración solicitud de acompañamiento jurídico al CBV de Cimitarra  "/>
    <s v="Andrea Bibiana Castañeda Durán"/>
    <s v="SUBDIRECCIÓN ESTRATÉGICA Y DE COORDINACIÓN BOMBERIL"/>
    <s v="FORMULACIÓN, ACTUALIZACIÓN ,ACOMPAÑAMINETO NORMATIVO Y OPERATIVO"/>
    <x v="0"/>
    <n v="15"/>
    <s v="20231140266292  "/>
    <d v="2023-12-01T00:00:00"/>
    <n v="20232110101121"/>
    <d v="2023-12-14T00:00:00"/>
    <n v="9"/>
    <n v="10"/>
    <s v="Cumplida"/>
    <s v="14-12-2023 13:59 PM_x0009_Archivar_x0009_Andrea Bibiana Castañeda Durán_x0009_SE DIO TRÁMITE EN CONJUNTO CON EL RAD. 20231140263832"/>
    <d v="2024-01-09T00:00:00"/>
    <s v="PDF"/>
    <s v="SI"/>
    <m/>
    <m/>
  </r>
  <r>
    <s v="Canal escrito"/>
    <s v="Correo atencion ciudadano"/>
    <s v="Santander"/>
    <s v="ALCALDIA MUNICIPAL DE RIONEGRO  "/>
    <s v="Entidad territorial"/>
    <s v="Seguimiento a Cuerpo de bomberos"/>
    <s v="CAC. Solicitud de información referente a la operatividad de bombero voluntario del municipio de Barbosa contemplada en la circular de 30 de Marzo de 2023. "/>
    <s v="Margodt Obando Beltrán "/>
    <s v="SUBDIRECCIÓN ESTRATÉGICA Y DE COORDINACIÓN BOMBERIL"/>
    <s v="INSPECCIÓN, VIGILANCIA Y CONTROL "/>
    <x v="0"/>
    <n v="15"/>
    <s v="20231140266332  "/>
    <d v="2023-12-01T00:00:00"/>
    <n v="20232110101121"/>
    <d v="2023-12-18T00:00:00"/>
    <n v="11"/>
    <n v="12"/>
    <s v="Cumplida"/>
    <s v="18-12-2023 18:07 PM Archivar Margodt Obando Beltrán Se envió respuesta por correo electrónico el día 18 de diciembre del 2023."/>
    <d v="2024-01-09T00:00:00"/>
    <s v="PDF"/>
    <s v="SI"/>
    <m/>
    <m/>
  </r>
  <r>
    <s v="Canal escrito"/>
    <s v="Correo atencion ciudadano"/>
    <s v="No informa"/>
    <s v="ABERLKAIN VIDALES  "/>
    <s v="Persona natural"/>
    <s v="Otros"/>
    <s v="CAC: Solicita información sobre el procedimiento para publicar página de Facebook de la DNBC la clausura del proceso de formación para bombero realizado por el Cuerpo de Bomberos de Génova Quindío "/>
    <s v="Edgar Hernán Molina Macías "/>
    <s v="DIRECCIÓN GENERAL"/>
    <s v="GESTIÓN DE COMUNICACIONES "/>
    <x v="1"/>
    <n v="15"/>
    <s v="20231140266702  "/>
    <d v="2023-12-04T00:00:00"/>
    <m/>
    <d v="2024-04-05T00:00:00"/>
    <n v="89"/>
    <n v="90"/>
    <s v="Vencida"/>
    <m/>
    <m/>
    <m/>
    <m/>
    <m/>
    <m/>
  </r>
  <r>
    <s v="Canal escrito"/>
    <s v="Correo atencion ciudadano"/>
    <s v="Bogotá D.C"/>
    <s v="VICEMINISTERIO DEL INTERIOR CAROL INES VILLAMIL ARDILA ASESORA "/>
    <s v="Entidad Pública"/>
    <s v="Administrativo"/>
    <s v="CAC: Remite solicitud de Información de la Junta Nacional de Bomberos "/>
    <s v="GERMAN MAURICIO MARQUEZ RUIZ"/>
    <s v="DIRECCIÓN GENERAL"/>
    <s v="GESTIÓN JURÍDICA"/>
    <x v="2"/>
    <n v="10"/>
    <s v="20231140266952  "/>
    <d v="2023-12-04T00:00:00"/>
    <m/>
    <d v="2024-04-05T00:00:00"/>
    <n v="89"/>
    <n v="90"/>
    <s v="Vencida"/>
    <s v="15-12-2023 10:01 AM_x0009_Archivar_x0009_GERMAN MAURICIO MARQUEZ RUIZ_x0009_Petición dirigida al doctor Ronny Romero. Se procede a remitir por correo electronico y colocandolo al tanto de la remisión."/>
    <m/>
    <m/>
    <m/>
    <m/>
    <s v="No se encuentra la respuesta a esta peticion. Se archiva sin reaisgnarse al &quot;responsable&quot;."/>
  </r>
  <r>
    <s v="Canal escrito"/>
    <s v="Correo atencion ciudadano"/>
    <s v="No informa"/>
    <s v="FERNEY DUBAN  "/>
    <s v="Persona natural"/>
    <s v="Educacion Bomberil"/>
    <s v="CAC. Solicita información sobre proceso para hacer parte de la DNBC y aspirante a bombero "/>
    <s v="Edgar Alexander Maya Lopez"/>
    <s v="SUBDIRECCIÓN ESTRATÉGICA Y DE COORDINACIÓN BOMBERIL"/>
    <s v="EDUCACIÓN NACIONAL PARA BOMBEROS  "/>
    <x v="1"/>
    <n v="15"/>
    <s v="20231140267032  "/>
    <d v="2023-12-04T00:00:00"/>
    <n v="20232150100681"/>
    <d v="2023-12-18T00:00:00"/>
    <n v="10"/>
    <n v="11"/>
    <s v="Cumplida"/>
    <s v="11-12-2023 11:44 AM_x0009_Archivar_x0009_Edgar Alexander Maya Lopez_x0009_Se da respuesta por correo electronico"/>
    <d v="2024-01-09T00:00:00"/>
    <s v="PDF"/>
    <s v="SI"/>
    <m/>
    <m/>
  </r>
  <r>
    <s v="Canal escrito"/>
    <s v="Correo atencion ciudadano"/>
    <s v="Quindio"/>
    <s v="GOBERNACION DEL QUINDIO  "/>
    <s v="Entidad territorial"/>
    <s v="Seguimiento a Cuerpo de bomberos"/>
    <s v="CAC:solicita el Informe Inspección vigilancia y control BV Circasia Quindío, realizado por funcionarios de la DNBC. "/>
    <s v="Massiel Mendez "/>
    <s v="SUBDIRECCIÓN ESTRATÉGICA Y DE COORDINACIÓN BOMBERIL"/>
    <s v="INSPECCIÓN, VIGILANCIA Y CONTROL "/>
    <x v="2"/>
    <n v="10"/>
    <s v="20231140267082  "/>
    <d v="2023-12-04T00:00:00"/>
    <m/>
    <d v="2024-04-05T00:00:00"/>
    <n v="89"/>
    <n v="90"/>
    <s v="Vencida"/>
    <m/>
    <m/>
    <m/>
    <m/>
    <m/>
    <s v="No aparece respuesta"/>
  </r>
  <r>
    <s v="Canal escrito"/>
    <s v="Correo atencion ciudadano"/>
    <s v="Bogotá D.C"/>
    <s v="CUERPO BOMBEROS VOLUNTARIOS SALONICA - VALLE  "/>
    <s v="Entidad Bomberil"/>
    <s v="Seguimiento a Cuerpo de bomberos"/>
    <s v="CAC. Correspondencia para Vigilancia y control.  "/>
    <s v="Rubén Darío Rincón Sanchez "/>
    <s v="SUBDIRECCIÓN ESTRATÉGICA Y DE COORDINACIÓN BOMBERIL"/>
    <s v="INSPECCIÓN, VIGILANCIA Y CONTROL "/>
    <x v="0"/>
    <n v="15"/>
    <s v="20231140267212  "/>
    <d v="2023-12-05T00:00:00"/>
    <m/>
    <d v="2024-04-05T00:00:00"/>
    <n v="88"/>
    <n v="89"/>
    <s v="Vencida"/>
    <m/>
    <m/>
    <m/>
    <m/>
    <m/>
    <m/>
  </r>
  <r>
    <s v="Canal escrito"/>
    <s v="Correo atencion ciudadano"/>
    <s v="Magdalena"/>
    <s v="NEFER JOSE ESCUDERO MONTES "/>
    <s v="Entidad Bomberil"/>
    <s v="Seguimiento a Cuerpo de bomberos"/>
    <s v="CAC: Remite solicitud de ayuda por retención de Paz y Salvo con el Cuerpo de Bomberos Voluntarios de Nueva Granada - Magdalena. "/>
    <s v="Massiel Mendez "/>
    <s v="SUBDIRECCIÓN ESTRATÉGICA Y DE COORDINACIÓN BOMBERIL"/>
    <s v="INSPECCIÓN, VIGILANCIA Y CONTROL "/>
    <x v="1"/>
    <n v="15"/>
    <s v="20231140267282  "/>
    <d v="2023-12-05T00:00:00"/>
    <m/>
    <d v="2024-04-05T00:00:00"/>
    <n v="88"/>
    <n v="89"/>
    <s v="Vencida"/>
    <m/>
    <m/>
    <m/>
    <m/>
    <m/>
    <m/>
  </r>
  <r>
    <s v="Canal escrito"/>
    <s v="Correo atencion ciudadano"/>
    <s v="Valle del Cauca"/>
    <s v="CUERPO DE BOMBEROS VOLUNTARIOS ROZO - VALLE  "/>
    <s v="Entidad Bomberil"/>
    <s v="Seguimiento a Cuerpo de bomberos"/>
    <s v="CAC. Solicitud de información Tribunal Disciplinario "/>
    <s v="ANDRES FERNANDO RODRIGUEZ AGUDELO 2 "/>
    <s v="SUBDIRECCIÓN ESTRATÉGICA Y DE COORDINACIÓN BOMBERIL"/>
    <s v="FORMULACIÓN, ACTUALIZACIÓN ,ACOMPAÑAMINETO NORMATIVO Y OPERATIVO"/>
    <x v="1"/>
    <n v="15"/>
    <s v="20231140267512  "/>
    <d v="2023-12-05T00:00:00"/>
    <n v="20232110101061"/>
    <d v="2023-12-15T00:00:00"/>
    <n v="8"/>
    <n v="9"/>
    <s v="Cumplida"/>
    <s v="15-12-2023 17:23 PM Archivar ANDRES FERNANDO RODRIGUEZ AGUDELO 2 PRUEBA DE ENVÍO"/>
    <d v="2024-01-09T00:00:00"/>
    <s v="PDF"/>
    <s v="SI"/>
    <m/>
    <m/>
  </r>
  <r>
    <s v="Canal escrito"/>
    <s v="Correo atencion ciudadano"/>
    <s v="No informa"/>
    <s v="ASOCIACION DE BOMBEROS RESCATES Y SIMILARES EDWIN PACHECO ASDEBER "/>
    <s v="Persona juridica"/>
    <s v="Educacion Bomberil"/>
    <s v="CAC. Derecho de petición  "/>
    <s v="Edgar Alexander Maya Lopez"/>
    <s v="SUBDIRECCIÓN ESTRATÉGICA Y DE COORDINACIÓN BOMBERIL"/>
    <s v="EDUCACIÓN NACIONAL PARA BOMBEROS  "/>
    <x v="3"/>
    <n v="30"/>
    <s v="20231140267582  "/>
    <d v="2023-12-05T00:00:00"/>
    <m/>
    <d v="2024-04-05T00:00:00"/>
    <n v="88"/>
    <n v="89"/>
    <s v="Vencida"/>
    <m/>
    <m/>
    <m/>
    <m/>
    <m/>
    <m/>
  </r>
  <r>
    <s v="Canal escrito"/>
    <s v="Correo atencion ciudadano"/>
    <s v="No informa"/>
    <s v="UNGRD SUBDIRECCION PARA EL MANEJO DE DESASTRES  "/>
    <s v="Entidad territorial"/>
    <s v="Seguimiento a Cuerpo de bomberos"/>
    <s v="CAC: Subdirección de Manejo de Desastres remite Traslado solicitud con radicado UNGRD No. 2022ER06920 referente a la solicitud del comandante del Cuerpo de Bomberos de Santa Elena. "/>
    <s v="Andrés Fernando Muñoz Cabrera "/>
    <s v="SUBDIRECCIÓN ESTRATÉGICA Y DE COORDINACIÓN BOMBERIL"/>
    <s v="FORTALECIMIENTO BOMBERIL PARA LA RESPUESTA "/>
    <x v="0"/>
    <n v="15"/>
    <s v="20231140267592  "/>
    <d v="2023-12-05T00:00:00"/>
    <m/>
    <d v="2024-04-05T00:00:00"/>
    <n v="88"/>
    <n v="89"/>
    <s v="Vencida"/>
    <m/>
    <m/>
    <m/>
    <m/>
    <m/>
    <m/>
  </r>
  <r>
    <s v="Canal escrito"/>
    <s v="Correo atencion ciudadano"/>
    <s v="Bogotá D.C"/>
    <s v="DIANA CAROLINA LOPEZ CHAPARRO  "/>
    <s v="Persona natural"/>
    <s v="Legislacion bomberil"/>
    <s v="CAC. Derecho de peticion de Informacion "/>
    <s v="Orlando Murillo Lopez"/>
    <s v="SUBDIRECCIÓN ESTRATÉGICA Y DE COORDINACIÓN BOMBERIL"/>
    <s v="FORMULACIÓN, ACTUALIZACIÓN ,ACOMPAÑAMINETO NORMATIVO Y OPERATIVO"/>
    <x v="3"/>
    <n v="30"/>
    <s v="20231140267702  "/>
    <d v="2023-12-05T00:00:00"/>
    <n v="20232110100461"/>
    <d v="2023-12-13T00:00:00"/>
    <n v="6"/>
    <n v="7"/>
    <s v="Cumplida"/>
    <s v="13-12-2023 18:19 PM Archivar Orlando Murillo Lopez Se dio respuesta adjuntando al presente constancia de envio y documento firmado"/>
    <d v="2024-01-09T00:00:00"/>
    <s v="PDF"/>
    <s v="SI"/>
    <m/>
    <m/>
  </r>
  <r>
    <s v="Canal escrito"/>
    <s v="Correo atencion ciudadano"/>
    <s v="No informa"/>
    <s v="LUIS FELIPE TRIANA CASALLAS "/>
    <s v="Persona natural"/>
    <s v="Educacion Bomberil"/>
    <s v="CAC: Solicita información sobre proceso de educación en el marco del AUTO ADMISORIO TUTELA 2023-00595  "/>
    <s v="Beimar Mauricio Serna Duque "/>
    <s v="SUBDIRECCIÓN ESTRATÉGICA Y DE COORDINACIÓN BOMBERIL"/>
    <s v="EDUCACIÓN NACIONAL PARA BOMBEROS  "/>
    <x v="1"/>
    <n v="15"/>
    <s v="20231140267882  "/>
    <d v="2023-12-06T00:00:00"/>
    <n v="20232000102001"/>
    <d v="2024-04-05T00:00:00"/>
    <n v="87"/>
    <n v="88"/>
    <s v="Vencida"/>
    <s v="31-12-2023 23:21 PM Archivar Beimar Mauricio Serna Duque Se envía respuesta por correo electrónico"/>
    <d v="2024-01-09T00:00:00"/>
    <s v="PDF"/>
    <m/>
    <m/>
    <s v="Se anexa documento de respuesta en PDF con su respectiva firma; sin embargo, no se anexa pantallazo de envio de la repsuesta. Por procedimiento interno de las PQRSD, se deja este orfeo como vencido, aunque se haya respondido en los temrinos de ley. "/>
  </r>
  <r>
    <s v="Canal escrito"/>
    <s v="Correo atencion ciudadano"/>
    <s v="La Guajira"/>
    <s v="ALCALDIA MUNICIPAL LA JAGUA DEL PILAR LA GUAJIRA "/>
    <s v="Entidad territorial"/>
    <s v="Seguimiento a Cuerpo de bomberos"/>
    <s v="CAC: Secretario de Planeación solicita información para la construcción de una Estación de Bomberos en el municipio de La Jagua del Pilar - La Guajira.  "/>
    <s v="Jonathan Prieto "/>
    <s v="SUBDIRECCIÓN ESTRATÉGICA Y DE COORDINACIÓN BOMBERIL"/>
    <s v="FORTALECIMIENTO BOMBERIL PARA LA RESPUESTA "/>
    <x v="0"/>
    <n v="15"/>
    <s v="20231140267922  "/>
    <d v="2023-12-06T00:00:00"/>
    <n v="20232130101411"/>
    <d v="2024-04-05T00:00:00"/>
    <n v="87"/>
    <n v="88"/>
    <s v="Vencida"/>
    <s v="19-12-2023 18:35 PM Archivar Jonathan Prieto Se archiva ya que se dio respuesta al Orfeo No. 20231140267922 vía correo electrónico el día 19 de diciembre de 2023 con sus anexos, bajo el Radicado No. 20232130101411."/>
    <d v="2023-12-19T00:00:00"/>
    <s v="PDF"/>
    <s v="NO"/>
    <m/>
    <s v="Vencida por incumplimiento al procedimiento interno de PQRSD"/>
  </r>
  <r>
    <s v="Canal escrito"/>
    <s v="Correo atencion ciudadano"/>
    <s v="Bogotá D.C"/>
    <s v="PROCURADURIA DELEGADA DISCIPLINARIA DE INSTRUCCIóN 6: PRIMERA PARA LA CONTRATACION ESTATAL  "/>
    <s v="Entidad Pública"/>
    <s v="Administrativo"/>
    <s v="CAC: Requerimiento Expediente IUS-E-2023-012889 IUC-D-2023-3290448 "/>
    <s v="GERMAN MAURICIO MARQUEZ RUIZ"/>
    <s v="DIRECCIÓN GENERAL"/>
    <s v="GESTIÓN JURÍDICA"/>
    <x v="4"/>
    <n v="10"/>
    <s v="20231140268122  "/>
    <d v="2023-12-06T00:00:00"/>
    <m/>
    <d v="2023-12-20T00:00:00"/>
    <n v="10"/>
    <n v="11"/>
    <s v="Cumplida"/>
    <s v="20-12-2023 10:19 AM Archivar GERMAN MAURICIO MARQUEZ RUIZ Documento enviado mediante link One Drive el dia 19 de diciembre de 2023, y se remite respuesta firmada por director nacional el dia de hoy, 20 de diciembre del 2023"/>
    <d v="2023-12-20T00:00:00"/>
    <s v="PDF"/>
    <s v="SI"/>
    <m/>
    <m/>
  </r>
  <r>
    <s v="Canal escrito"/>
    <s v="Correo atencion ciudadano"/>
    <s v="Bogotá D.C"/>
    <s v="KEVIN ANDRES MURILLO HERNANDEZ "/>
    <s v="Persona natural"/>
    <s v="Administrativo"/>
    <s v="CAC. Solicitud información - Contrato, estudios, diseños y contrucción de estación de bomberos "/>
    <s v="Jonathan Prieto "/>
    <s v="SUBDIRECCIÓN ESTRATÉGICA Y DE COORDINACIÓN BOMBERIL"/>
    <s v="FORTALECIMIENTO BOMBERIL PARA LA RESPUESTA "/>
    <x v="2"/>
    <n v="10"/>
    <s v="20231140268252  "/>
    <d v="2023-12-11T00:00:00"/>
    <n v="20232130101721"/>
    <d v="2023-12-19T00:00:00"/>
    <n v="6"/>
    <n v="7"/>
    <s v="Cumplida"/>
    <s v="20-12-2023 11:12 AM Archivar Jonathan Prieto Se archiva ya que se dio respuesta al Orfeo No. 20231140268252 vía correo electrónico el día 19 de diciembre de 2023 con sus anexos, bajo el Radicado No. 20232130101721."/>
    <d v="2023-12-20T00:00:00"/>
    <s v="PDF"/>
    <s v="SI"/>
    <m/>
    <s v="Vencida por incumplimiento al procedimiento interno de PQRSD"/>
  </r>
  <r>
    <s v="Canal escrito"/>
    <s v="Correo atencion ciudadano"/>
    <s v="Bogotá D.C"/>
    <s v="CUERPO DE BOMBEROS VOLUNTARIOS DE TIMANA  "/>
    <s v="Entidad Bomberil"/>
    <s v="Legislacion bomberil"/>
    <s v="CAC. Solicitud de concepto - Adición presupuestal  "/>
    <s v="Orlando Murillo Lopez"/>
    <s v="SUBDIRECCIÓN ESTRATÉGICA Y DE COORDINACIÓN BOMBERIL"/>
    <s v="FORMULACIÓN, ACTUALIZACIÓN ,ACOMPAÑAMINETO NORMATIVO Y OPERATIVO"/>
    <x v="3"/>
    <n v="30"/>
    <s v="20231140268272  "/>
    <d v="2023-12-11T00:00:00"/>
    <n v="20232130101721"/>
    <d v="2024-04-05T00:00:00"/>
    <n v="84"/>
    <n v="85"/>
    <s v="Vencida"/>
    <s v="13-12-2023 18:19 PM_x0009_Archivar_x0009_Orlando Murillo Lopez_x0009_Se dio respuesta adjuntando al presente constancia de envio y documento firmado"/>
    <d v="2023-12-20T00:00:00"/>
    <s v="PDF"/>
    <s v="NO"/>
    <m/>
    <s v="Vencida por incumplimiento al procedimiento interno de PQRSD"/>
  </r>
  <r>
    <s v="Canal escrito"/>
    <s v="Correo atencion ciudadano"/>
    <s v="Bogotá D.C"/>
    <s v="CNSC - COMISION NACIONAL DEL SERVICIO CIVIL  "/>
    <s v="Entidad Pública"/>
    <s v="Administrativo"/>
    <s v="**2023RS159480** Remisión de Comunicación: 2023RS159480  "/>
    <s v=" Miguel Ángel Franco Torres"/>
    <s v="SUBDIRECCIÓN ADMINISTRATIVA Y FINANCIERA"/>
    <s v="GESTION FINANCIERA"/>
    <x v="4"/>
    <n v="10"/>
    <s v="20231140268302  "/>
    <d v="2023-12-11T00:00:00"/>
    <m/>
    <d v="2024-04-05T00:00:00"/>
    <n v="84"/>
    <n v="85"/>
    <s v="Vencida"/>
    <m/>
    <m/>
    <m/>
    <m/>
    <m/>
    <m/>
  </r>
  <r>
    <s v="Canal escrito"/>
    <s v="Correo atencion ciudadano"/>
    <s v="Valle del Cauca"/>
    <s v="BENEMERITO CUERPO DE BOMBEROS VOLUNTARIOS TULUA - DEPARTAMENTO DE EDUCACIÓN  "/>
    <s v="Entidad Bomberil"/>
    <s v="Educacion Bomberil"/>
    <s v="CAC. Solicitud de Concepto Definitivo  "/>
    <s v="Edgar Alexander Maya Lopez"/>
    <s v="SUBDIRECCIÓN ESTRATÉGICA Y DE COORDINACIÓN BOMBERIL"/>
    <s v="EDUCACIÓN NACIONAL PARA BOMBEROS  "/>
    <x v="3"/>
    <n v="30"/>
    <s v="20231140268322  "/>
    <d v="2023-12-11T00:00:00"/>
    <m/>
    <d v="2024-04-05T00:00:00"/>
    <n v="84"/>
    <n v="85"/>
    <s v="Vencida"/>
    <m/>
    <m/>
    <m/>
    <m/>
    <m/>
    <m/>
  </r>
  <r>
    <s v="Canal escrito"/>
    <s v="Correo atencion ciudadano"/>
    <s v="Valle del Cauca"/>
    <s v="BENEMERITO CUERPO DE BOMBEROS VOLUNTARIOS TULUA - VALLE  "/>
    <s v="Entidad Bomberil"/>
    <s v="Educacion Bomberil"/>
    <s v="CAC. Solicitud de Información - Concepto Escuela "/>
    <s v="Edgar Alexander Maya Lopez"/>
    <s v="SUBDIRECCIÓN ESTRATÉGICA Y DE COORDINACIÓN BOMBERIL"/>
    <s v="EDUCACIÓN NACIONAL PARA BOMBEROS  "/>
    <x v="0"/>
    <n v="15"/>
    <s v="20231140268332  "/>
    <d v="2023-12-11T00:00:00"/>
    <m/>
    <d v="2024-04-05T00:00:00"/>
    <n v="84"/>
    <n v="85"/>
    <s v="Vencida"/>
    <m/>
    <m/>
    <m/>
    <m/>
    <m/>
    <m/>
  </r>
  <r>
    <s v="Canal escrito"/>
    <s v="Correo atencion ciudadano"/>
    <s v="Bogotá D.C"/>
    <s v="VEEDURIA CIUDADANA VIGIAS DEL CAFE LUIS FERNANDO REYES RAMíREZ  "/>
    <s v="Persona juridica"/>
    <s v="Seguimiento a Cuerpo de bomberos"/>
    <s v="CAC. SOLICITUD ASESORIA E INFORMACION  "/>
    <s v="Rubén Darío Rincón Sanchez "/>
    <s v="SUBDIRECCIÓN ESTRATÉGICA Y DE COORDINACIÓN BOMBERIL"/>
    <s v="INSPECCIÓN, VIGILANCIA Y CONTROL "/>
    <x v="0"/>
    <n v="15"/>
    <s v="20231140268392  "/>
    <d v="2023-12-11T00:00:00"/>
    <n v="20232150101881"/>
    <d v="2023-12-27T00:00:00"/>
    <n v="12"/>
    <n v="13"/>
    <s v="Cumplida"/>
    <s v="27-12-2023 14:01 PM Archivar Julio Cesar Garcia Triana SE ENVIA EL 27 DE DICIEMBRE POR EL CORREO DE RESPUESTAS DE ATENCION AL CIUDADANO"/>
    <d v="2023-12-28T00:00:00"/>
    <s v="PDF"/>
    <s v="SI"/>
    <m/>
    <m/>
  </r>
  <r>
    <s v="Canal escrito"/>
    <s v="Correo atencion ciudadano"/>
    <s v="Valle del Cauca"/>
    <s v="LUISA CARLOS DAZA SINISTERRA  "/>
    <s v="Entidad Bomberil"/>
    <s v="Educacion Bomberil"/>
    <s v="CAC. Requerimientos concepto radicado 20231140236532  "/>
    <s v="Edgar Alexander Maya Lopez"/>
    <s v="SUBDIRECCIÓN ESTRATÉGICA Y DE COORDINACIÓN BOMBERIL"/>
    <s v="EDUCACIÓN NACIONAL PARA BOMBEROS  "/>
    <x v="3"/>
    <n v="30"/>
    <s v="20231140268402  "/>
    <d v="2023-12-11T00:00:00"/>
    <s v="N/A"/>
    <d v="2023-12-21T00:00:00"/>
    <n v="8"/>
    <n v="9"/>
    <s v="Cumplida"/>
    <s v="21-12-2023 17:16 PM Archivar Beimar Mauricio Serna Duque Se envía respuesta por correo electrónico con el asunto Requerimientos concepto radicado 20231140236532 – 20231140268402 y radicado 20231140268402"/>
    <m/>
    <m/>
    <s v="SI"/>
    <m/>
    <m/>
  </r>
  <r>
    <s v="Canal escrito"/>
    <s v="Correo atencion ciudadano"/>
    <s v="Caldas"/>
    <s v="JOSE TABARES SIERRA "/>
    <s v="Persona natural"/>
    <s v="Educacion Bomberil"/>
    <s v="CAC. SOLICITUD DE COPIA DIGITAL DE CERTIFICADOS DE CURSOS "/>
    <s v="Edgar Alexander Maya Lopez"/>
    <s v="SUBDIRECCIÓN ESTRATÉGICA Y DE COORDINACIÓN BOMBERIL"/>
    <s v="EDUCACIÓN NACIONAL PARA BOMBEROS  "/>
    <x v="2"/>
    <n v="10"/>
    <s v="20231140268422  "/>
    <d v="2023-12-11T00:00:00"/>
    <m/>
    <d v="2024-04-05T00:00:00"/>
    <n v="84"/>
    <n v="85"/>
    <s v="Vencida"/>
    <m/>
    <m/>
    <m/>
    <m/>
    <m/>
    <m/>
  </r>
  <r>
    <s v="Canal escrito"/>
    <s v="Correo atencion ciudadano"/>
    <s v="Huila"/>
    <s v="ALCALDIA MUNICIPAL DE BARAYA HUILA "/>
    <s v="Entidad territorial"/>
    <s v="Seguimiento a Cuerpo de bomberos"/>
    <s v="CAC. TRASLADO POR COMPETENCIA DENUNCIA POR HECHOS DE FALSEDAD EN DOCUMENTO PARA LA CONTRATACION PUBLICA, VULNERACION DE DERECHOS LABORALES Y DISCRIMINACION EJERCIDOS POR EL COMANDANTE DEL CUERPO DE BOMBEROS, EL SEÑOR JAVIER SUAREZ GARCIA "/>
    <s v="Rubén Darío Rincón Sanchez "/>
    <s v="SUBDIRECCIÓN ESTRATÉGICA Y DE COORDINACIÓN BOMBERIL"/>
    <s v="INSPECCIÓN, VIGILANCIA Y CONTROL "/>
    <x v="0"/>
    <n v="15"/>
    <s v="20231140268462  "/>
    <d v="2023-12-11T00:00:00"/>
    <m/>
    <d v="2024-04-05T00:00:00"/>
    <n v="84"/>
    <n v="85"/>
    <s v="Vencida"/>
    <m/>
    <m/>
    <m/>
    <m/>
    <m/>
    <m/>
  </r>
  <r>
    <s v="Canal escrito"/>
    <s v="Correo atencion ciudadano"/>
    <s v="Cauca"/>
    <s v="CUERPO DE BOMBEROS VOLUNTARIOS DE MIRANDA  "/>
    <s v="Entidad Bomberil"/>
    <s v="Legislacion bomberil"/>
    <s v="CAC. Solicitud de Información - Orientación con respecto a los asensos de conformidad al articulo 30 "/>
    <s v="Andrea Bibiana Castañeda Durán"/>
    <s v="SUBDIRECCIÓN ESTRATÉGICA Y DE COORDINACIÓN BOMBERIL"/>
    <s v="FORMULACIÓN, ACTUALIZACIÓN ,ACOMPAÑAMINETO NORMATIVO Y OPERATIVO"/>
    <x v="0"/>
    <n v="15"/>
    <s v="20231140268472  "/>
    <d v="2023-12-11T00:00:00"/>
    <n v="20232110101471"/>
    <d v="2024-04-05T00:00:00"/>
    <n v="84"/>
    <n v="85"/>
    <s v="Vencida"/>
    <s v="12-01-2024 11:17 AM Archivar fano TRAMITADO CON RADICADO DNBC No. 20232110101471 DE FECHA 18 DE DICIEMBRE DE 2023"/>
    <d v="2023-01-17T00:00:00"/>
    <s v="PDF"/>
    <m/>
    <m/>
    <s v="Se anexa documento de respuesta en word; sin embargo, no se anexa pantallazo de envio de la respuesta. Por procedimiento interno de las PQRSD, se deja este orfeo como vencido, aunque se haya respondido en los temrinos de ley. "/>
  </r>
  <r>
    <s v="Canal escrito"/>
    <s v="Correo atencion ciudadano"/>
    <s v="Santander"/>
    <s v="CUERPO DE BOMBEROS VOLUNTARIOS DE PARAMO  "/>
    <s v="Entidad Bomberil"/>
    <s v="Legislacion bomberil"/>
    <s v="CAC. Solicitud de ayuda jurídica para dar respuesta a la alcaldía. "/>
    <s v="PROSPERO ANTONIO CARBONELL TANGARIFE "/>
    <s v="SUBDIRECCIÓN ESTRATÉGICA Y DE COORDINACIÓN BOMBERIL"/>
    <s v="FORMULACIÓN, ACTUALIZACIÓN ,ACOMPAÑAMINETO NORMATIVO Y OPERATIVO"/>
    <x v="0"/>
    <n v="15"/>
    <s v="20231140268502  "/>
    <d v="2023-12-11T00:00:00"/>
    <n v="20232110101461"/>
    <d v="2024-04-05T00:00:00"/>
    <n v="84"/>
    <n v="85"/>
    <s v="Vencida"/>
    <s v="12-01-2024 11:20 AM Archivar fano TRAMITADO CON RADICADO DNBC No. 20231140268502 DE FECHA 18/12/2023"/>
    <d v="2024-01-09T00:00:00"/>
    <s v="PDF"/>
    <m/>
    <m/>
    <s v="Se anexa documento de respuesta en word; sin embargo, no se anexa pantallazo de envio de la respuesta. Por procedimiento interno de las PQRSD, se deja este orfeo como vencido, aunque se haya respondido en los temrinos de ley. "/>
  </r>
  <r>
    <s v="Canal escrito"/>
    <s v="Correo atencion ciudadano"/>
    <s v="No informa"/>
    <s v="CUERPO DE BOMBEROS VOLUNTARIOS PRADERA  "/>
    <s v="Entidad Bomberil"/>
    <s v="Educacion Bomberil"/>
    <s v="CAC. SOLICITUD CUERPO DE BOMBEROS VOLUNTARIOS DE PRADERA VALLE  "/>
    <s v="Edgar Alexander Maya Lopez"/>
    <s v="SUBDIRECCIÓN ESTRATÉGICA Y DE COORDINACIÓN BOMBERIL"/>
    <s v="EDUCACIÓN NACIONAL PARA BOMBEROS  "/>
    <x v="0"/>
    <n v="15"/>
    <s v="20231140268552  "/>
    <d v="2023-12-11T00:00:00"/>
    <m/>
    <d v="2024-04-05T00:00:00"/>
    <n v="84"/>
    <n v="85"/>
    <s v="Vencida"/>
    <s v="18-12-2023 12:25 PM Archivar Edgar Alexander Maya Lopez PARA TRAMITE"/>
    <m/>
    <m/>
    <m/>
    <m/>
    <m/>
  </r>
  <r>
    <s v="Canal escrito"/>
    <s v="Correo atencion ciudadano"/>
    <s v="Bogotá D.C"/>
    <s v="EAGLEBURGMANN COLOMBIA SAS  "/>
    <s v="Persona natural"/>
    <s v="Legislacion bomberil"/>
    <s v="CAC. Solicitud de Información - Cobro CBV Nueva cota certificado y visita técnica  "/>
    <s v="Orlando Murillo Lopez"/>
    <s v="SUBDIRECCIÓN ESTRATÉGICA Y DE COORDINACIÓN BOMBERIL"/>
    <s v="FORMULACIÓN, ACTUALIZACIÓN ,ACOMPAÑAMINETO NORMATIVO Y OPERATIVO"/>
    <x v="3"/>
    <n v="30"/>
    <s v="20231140268582  "/>
    <d v="2023-12-11T00:00:00"/>
    <n v="20232110101431"/>
    <d v="2024-04-05T00:00:00"/>
    <n v="84"/>
    <n v="85"/>
    <s v="Vencida"/>
    <s v="20-12-2023 13:27 PM Archivar Orlando Murillo Lopez Se dio tramite correspondiente"/>
    <d v="2023-01-09T00:00:00"/>
    <s v="WORD"/>
    <s v="NO"/>
    <m/>
    <s v="Se anexa documento de respuesta en word; sin embargo, no se anexa pantallazo de envio de la respuesta. Por procedimiento interno de las PQRSD, se deja este orfeo como vencido, aunque se haya respondido en los temrinos de ley. "/>
  </r>
  <r>
    <s v="Canal escrito"/>
    <s v="Correo atencion ciudadano"/>
    <s v="Santander"/>
    <s v="ALCALDIA MUNICIPAL DE RIONEGRO  "/>
    <s v="Entidad territorial"/>
    <s v="Legislacion bomberil"/>
    <s v="CAC. Traslado por competencia solicitud Alcaldía de Rionegro  "/>
    <s v="Andrea Bibiana Castañeda Durán"/>
    <s v="SUBDIRECCIÓN ESTRATÉGICA Y DE COORDINACIÓN BOMBERIL"/>
    <s v="FORMULACIÓN, ACTUALIZACIÓN ,ACOMPAÑAMINETO NORMATIVO Y OPERATIVO"/>
    <x v="0"/>
    <n v="15"/>
    <s v="20231140268592  "/>
    <d v="2023-12-11T00:00:00"/>
    <n v="20232110101641"/>
    <d v="2024-04-05T00:00:00"/>
    <n v="84"/>
    <n v="85"/>
    <s v="Vencida"/>
    <s v="12-01-2024 11:22 AM Archivar fano TRAMITADO CON RADICADO DNBC 20231140268592 DE 19/12/2023"/>
    <d v="2023-01-12T00:00:00"/>
    <s v="PDF"/>
    <m/>
    <m/>
    <s v="Se anexa documento de respuesta en word; sin embargo, no se anexa pantallazo de envio de la respuesta. Por procedimiento interno de las PQRSD, se deja este orfeo como vencido, aunque se haya respondido en los temrinos de ley. "/>
  </r>
  <r>
    <s v="Canal escrito"/>
    <s v="Correo atencion ciudadano"/>
    <s v="Antioquia"/>
    <s v="CUERPO DE BOMBEROS VOLUNTARIOS DE GRANADA ANTIOQUIA PAOLA GONZALEZ "/>
    <s v="Entidad Bomberil"/>
    <s v="Legislacion bomberil"/>
    <s v="CAC. Duda sobre la manipulacion y destinacion de la sobretasa bomberil  "/>
    <s v="Edgar Hernán Molina Macías "/>
    <s v="SUBDIRECCIÓN ESTRATÉGICA Y DE COORDINACIÓN BOMBERIL"/>
    <s v="GESTIÓN DE COMUNICACIONES "/>
    <x v="1"/>
    <n v="15"/>
    <s v="20231140268642  "/>
    <d v="2023-12-11T00:00:00"/>
    <m/>
    <d v="2024-04-05T00:00:00"/>
    <n v="84"/>
    <n v="85"/>
    <s v="Vencida"/>
    <s v="12-01-2024 11:23 AM Archivar fano TRAMITADO CON RADICADO DNBC 20232110101521 DE FECHA 18/12/2023"/>
    <d v="2024-01-09T00:00:00"/>
    <m/>
    <m/>
    <m/>
    <s v="Se anexa documento de respuesta en word; sin embargo, no se anexa pantallazo de envio de la respuesta. Por procedimiento interno de las PQRSD, se deja este orfeo como vencido, aunque se haya respondido en los temrinos de ley. "/>
  </r>
  <r>
    <s v="Canal escrito"/>
    <s v="Correo atencion ciudadano"/>
    <s v="Bogotá D.C"/>
    <s v="HAIDER GIRALDO  "/>
    <s v="Entidad Bomberil"/>
    <s v="Educacion Bomberil"/>
    <s v="CAC. SOLICITUD DE INFORMACION  "/>
    <s v="Edgar Alexander Maya Lopez"/>
    <s v="SUBDIRECCIÓN ESTRATÉGICA Y DE COORDINACIÓN BOMBERIL"/>
    <s v="EDUCACIÓN NACIONAL PARA BOMBEROS  "/>
    <x v="1"/>
    <n v="15"/>
    <s v="20231140268812  "/>
    <d v="2023-12-12T00:00:00"/>
    <m/>
    <d v="2024-04-05T00:00:00"/>
    <n v="83"/>
    <n v="84"/>
    <s v="Vencida"/>
    <m/>
    <m/>
    <m/>
    <m/>
    <m/>
    <m/>
  </r>
  <r>
    <s v="Canal escrito"/>
    <s v="Correo atencion ciudadano"/>
    <s v="Santander"/>
    <s v="ALCALDIA MUNICIPAL DE RIONEGRO  "/>
    <s v="Entidad territorial"/>
    <s v="Legislacion bomberil"/>
    <s v="CAC. Traslado por competencia solicitud Alcaldía de Rionegro  "/>
    <s v=" Margodt Obando Beltrán "/>
    <s v="SUBDIRECCIÓN ESTRATÉGICA Y DE COORDINACIÓN BOMBERIL"/>
    <s v="INSPECCIÓN, VIGILANCIA Y CONTROL "/>
    <x v="0"/>
    <n v="15"/>
    <s v="20231140268842  "/>
    <d v="2023-12-12T00:00:00"/>
    <m/>
    <d v="2024-04-05T00:00:00"/>
    <n v="83"/>
    <n v="84"/>
    <s v="Vencida"/>
    <m/>
    <m/>
    <m/>
    <m/>
    <m/>
    <m/>
  </r>
  <r>
    <s v="Canal escrito"/>
    <s v="Correo atencion ciudadano"/>
    <s v="No informa"/>
    <s v="ALCALDÍA SUESCA CUNDINAMARCA CUNDINAMARCA "/>
    <s v="Entidad territorial"/>
    <s v="Legislacion bomberil"/>
    <s v="CAC. Derecho de petición "/>
    <s v="Ronny Estiven Romero Velandia "/>
    <s v="SUBDIRECCIÓN ESTRATÉGICA Y DE COORDINACIÓN BOMBERIL"/>
    <s v="FORMULACIÓN, ACTUALIZACIÓN ,ACOMPAÑAMINETO NORMATIVO Y OPERATIVO"/>
    <x v="3"/>
    <n v="30"/>
    <s v="20231140268852  "/>
    <d v="2023-12-12T00:00:00"/>
    <n v="20242110102371"/>
    <d v="2024-04-05T00:00:00"/>
    <n v="83"/>
    <n v="84"/>
    <s v="Vencida"/>
    <s v="12-01-2024 11:25 AM Archivar fano TRAMITADO CON RADICADO DNBC No. 20242110102371 DE FECHA 12/01/2024"/>
    <d v="2024-01-15T00:00:00"/>
    <s v="PDF"/>
    <m/>
    <m/>
    <s v="Se anexa documento de respuesta en word; sin embargo, no se anexa pantallazo de envio de la respuesta. Por procedimiento interno de las PQRSD, se deja este orfeo como vencido, aunque se haya respondido en los temrinos de ley. "/>
  </r>
  <r>
    <s v="Canal escrito"/>
    <s v="Correo atencion ciudadano"/>
    <s v="Cundinamarca"/>
    <s v="ALCALDÍA SUESCA CUNDINAMARCA CUNDINAMARCA "/>
    <s v="Entidad territorial"/>
    <s v="Seguimiento a Cuerpo de bomberos"/>
    <s v="CAC. Solicitud 2835  "/>
    <s v="Rubén Darío Rincón Sanchez "/>
    <s v="SUBDIRECCIÓN ESTRATÉGICA Y DE COORDINACIÓN BOMBERIL"/>
    <s v="INSPECCIÓN, VIGILANCIA Y CONTROL "/>
    <x v="0"/>
    <n v="15"/>
    <s v="20231140268862  "/>
    <d v="2023-12-12T00:00:00"/>
    <m/>
    <d v="2024-04-05T00:00:00"/>
    <n v="83"/>
    <n v="84"/>
    <s v="Vencida"/>
    <m/>
    <m/>
    <m/>
    <m/>
    <m/>
    <m/>
  </r>
  <r>
    <s v="Canal escrito"/>
    <s v="Correo atencion ciudadano"/>
    <s v="Huila"/>
    <s v="VEEDURIA CIUDADANA DE NEIVA JUAN PABLO CAMPO GOMEZ  "/>
    <s v="Persona juridica"/>
    <s v="Legislacion bomberil"/>
    <s v="CAC. Derecho de petición  "/>
    <s v="Ronny Estiven Romero Velandia "/>
    <s v="SUBDIRECCIÓN ESTRATÉGICA Y DE COORDINACIÓN BOMBERIL"/>
    <s v="FORMULACIÓN, ACTUALIZACIÓN ,ACOMPAÑAMINETO NORMATIVO Y OPERATIVO"/>
    <x v="0"/>
    <n v="15"/>
    <s v="20231140269082  "/>
    <d v="2023-12-13T00:00:00"/>
    <m/>
    <d v="2024-04-05T00:00:00"/>
    <n v="82"/>
    <n v="83"/>
    <s v="Vencida"/>
    <m/>
    <m/>
    <m/>
    <m/>
    <m/>
    <m/>
  </r>
  <r>
    <s v="Canal escrito"/>
    <s v="Correo atencion ciudadano"/>
    <s v="Santander"/>
    <s v="DELEGACION DEPARTAMENTAL DE SANTANDER  "/>
    <s v="Entidad territorial"/>
    <s v="Administrativo"/>
    <s v="CAC. Petición - Ejecución de recursos "/>
    <s v="Carlos Armando López Barrera"/>
    <s v="DIRECCIÓN GENERAL"/>
    <s v="GESTIÓN JURÍDICA"/>
    <x v="2"/>
    <n v="10"/>
    <s v="20231140269092  "/>
    <d v="2023-12-13T00:00:00"/>
    <m/>
    <d v="2024-04-05T00:00:00"/>
    <n v="82"/>
    <n v="83"/>
    <s v="Vencida"/>
    <m/>
    <m/>
    <m/>
    <m/>
    <m/>
    <m/>
  </r>
  <r>
    <s v="Canal escrito"/>
    <s v="Correo atencion ciudadano"/>
    <s v="Santander"/>
    <s v="GOBERNACION DE SANTANDER  "/>
    <s v="Entidad territorial"/>
    <s v="Legislacion bomberil"/>
    <s v="CAC. Solicitud concepto jurídico - CBV de Cimitarra "/>
    <s v="Ronny Estiven Romero Velandia "/>
    <s v="SUBDIRECCIÓN ESTRATÉGICA Y DE COORDINACIÓN BOMBERIL"/>
    <s v="FORMULACIÓN, ACTUALIZACIÓN ,ACOMPAÑAMINETO NORMATIVO Y OPERATIVO"/>
    <x v="3"/>
    <n v="30"/>
    <s v="20231140269112  "/>
    <d v="2023-12-13T00:00:00"/>
    <m/>
    <d v="2024-04-05T00:00:00"/>
    <n v="82"/>
    <n v="83"/>
    <s v="Vencida"/>
    <s v="17-01-2024 08:23 AM Archivar fano TRAMITADO CON RADICADO DNBC No. 20232110102051 DEL 25/12/2023"/>
    <d v="2023-12-28T00:00:00"/>
    <s v="PDF"/>
    <m/>
    <m/>
    <s v="Se anexa documento de respuesta en word; sin embargo, no se anexa pantallazo de envio de la respuesta. Por procedimiento interno de las PQRSD, se deja este orfeo como vencido, aunque se haya respondido en los temrinos de ley. "/>
  </r>
  <r>
    <s v="Canal escrito"/>
    <s v="Correo atencion ciudadano"/>
    <s v="Bogotá D.C"/>
    <s v="GOBERNACION DE SANTANDER  "/>
    <s v="Entidad territorial"/>
    <s v="Legislacion bomberil"/>
    <s v="CAC. Solicitud de concepto frente a queja disciplinaria presentada por el señor Pardo Luna  "/>
    <s v="Ronny Estiven Romero Velandia "/>
    <s v="SUBDIRECCIÓN ESTRATÉGICA Y DE COORDINACIÓN BOMBERIL"/>
    <s v="FORMULACIÓN, ACTUALIZACIÓN ,ACOMPAÑAMINETO NORMATIVO Y OPERATIVO"/>
    <x v="0"/>
    <n v="15"/>
    <s v="20231140269122  "/>
    <d v="2023-12-13T00:00:00"/>
    <m/>
    <d v="2024-04-05T00:00:00"/>
    <n v="82"/>
    <n v="83"/>
    <s v="Vencida"/>
    <m/>
    <m/>
    <m/>
    <m/>
    <m/>
    <m/>
  </r>
  <r>
    <s v="Canal escrito"/>
    <s v="Correo atencion ciudadano"/>
    <s v="Santander"/>
    <s v="GOBERNACION DE SANTANDER  "/>
    <s v="Entidad territorial"/>
    <s v="Legislacion bomberil"/>
    <s v="CAC. Solicitud de concepto frente a la suspensión de actividades del CBV de Cimitarra "/>
    <s v="Edgar Hernán Molina Macías "/>
    <s v="DIRECCIÓN GENERAL"/>
    <s v="GESTIÓN DE COMUNICACIONES "/>
    <x v="0"/>
    <n v="15"/>
    <s v="20231140269132  "/>
    <d v="2023-12-13T00:00:00"/>
    <n v="20232110102041"/>
    <d v="2024-04-05T00:00:00"/>
    <n v="82"/>
    <n v="83"/>
    <s v="Vencida"/>
    <s v="17-01-2024 08:25 AM Archivar fano TRAMITADO CON RADICADO DNBC No. 20232110102041 DE FECHA 25/12/2023"/>
    <m/>
    <s v="PDF"/>
    <m/>
    <m/>
    <s v="Se anexa documento de respuesta en word; sin embargo, no se anexa pantallazo de envio de la respuesta. Por procedimiento interno de las PQRSD, se deja este orfeo como vencido, aunque se haya respondido en los temrinos de ley. "/>
  </r>
  <r>
    <s v="Canal escrito"/>
    <s v="Correo atencion ciudadano"/>
    <s v="Bogotá D.C"/>
    <s v="GOBERNACION DE SANTANDER SECRETARIA DE GOBIERNO  "/>
    <s v="Entidad territorial"/>
    <s v="Seguimiento a Cuerpo de bomberos"/>
    <s v="CAC. SOLICITUD URGENTE - ACOMPAÑAMIENTO / INTERVENCIÓN URGENTE AL CBV DE CIMITARRA  "/>
    <s v="Rubén Darío Rincón Sanchez "/>
    <s v="SUBDIRECCIÓN ESTRATÉGICA Y DE COORDINACIÓN BOMBERIL"/>
    <s v="INSPECCIÓN, VIGILANCIA Y CONTROL "/>
    <x v="0"/>
    <n v="15"/>
    <s v="20231140269162  "/>
    <d v="2023-12-13T00:00:00"/>
    <n v="20232110102031"/>
    <d v="2024-04-05T00:00:00"/>
    <n v="82"/>
    <n v="83"/>
    <s v="Vencida"/>
    <s v="17-01-2024 08:26 AM Archivar fano TRAMITADO DNBC No. 20232110102031 DE FECHA 25/12/2023"/>
    <m/>
    <s v="PDF"/>
    <m/>
    <m/>
    <s v="Se anexa documento de respuesta en word; sin embargo, no se anexa pantallazo de envio de la respuesta. Por procedimiento interno de las PQRSD, se deja este orfeo como vencido, aunque se haya respondido en los temrinos de ley. "/>
  </r>
  <r>
    <s v="Canal escrito"/>
    <s v="Correo atencion ciudadano"/>
    <s v="Norte de santander"/>
    <s v="WILLIAM CARVAJAL CONTRERAS  "/>
    <s v="Persona natural"/>
    <s v="Seguimiento a Cuerpo de bomberos"/>
    <s v="CAC. DERECHO DE PETICIÓN  "/>
    <s v="Rubén Darío Rincón Sanchez "/>
    <s v="SUBDIRECCIÓN ESTRATÉGICA Y DE COORDINACIÓN BOMBERIL"/>
    <s v="INSPECCIÓN, VIGILANCIA Y CONTROL "/>
    <x v="1"/>
    <n v="15"/>
    <s v="20231140269232  "/>
    <d v="2023-12-13T00:00:00"/>
    <m/>
    <d v="2024-04-05T00:00:00"/>
    <n v="82"/>
    <n v="83"/>
    <s v="Vencida"/>
    <m/>
    <m/>
    <m/>
    <m/>
    <m/>
    <m/>
  </r>
  <r>
    <s v="Canal escrito"/>
    <s v="Correo atencion ciudadano"/>
    <s v="No informa"/>
    <s v="CUERPO DE BOMBEROS VOLUNTARIOS DE VALLEDUPAR  "/>
    <s v="Entidad Bomberil"/>
    <s v="Otros"/>
    <s v="CAC. Remisión de solicitud de información sobre seguro de vida  "/>
    <s v="Jiud Magnoly Gaviria Narvaez "/>
    <s v="SUBDIRECCIÓN ESTRATÉGICA Y DE COORDINACIÓN BOMBERIL"/>
    <s v="COORDINACIÓN OPERATIVA "/>
    <x v="1"/>
    <n v="15"/>
    <s v="20231140269242  "/>
    <d v="2023-12-19T00:00:00"/>
    <n v="20242110102461"/>
    <d v="2023-12-19T00:00:00"/>
    <n v="0"/>
    <n v="1"/>
    <s v="Cumplida"/>
    <s v="19-12-2023 16:14 PM Archivar Jiud Magnoly Gaviria Narvaez Se brinda respuesta vía email 19/12/2023, se adjunta soporte."/>
    <m/>
    <s v="Correo"/>
    <s v="SI"/>
    <m/>
    <m/>
  </r>
  <r>
    <s v="Canal escrito"/>
    <s v="Correo atencion ciudadano"/>
    <s v="Antioquia"/>
    <s v="DANIEL GOMEZ MOLINA "/>
    <s v="Persona natural"/>
    <s v="Legislacion bomberil"/>
    <s v="CAC. RADICACIÓN DERECHO DE PETICIÓN. "/>
    <s v="Ronny Estiven Romero Velandia "/>
    <s v="SUBDIRECCIÓN ESTRATÉGICA Y DE COORDINACIÓN BOMBERIL"/>
    <s v="FORMULACIÓN, ACTUALIZACIÓN ,ACOMPAÑAMINETO NORMATIVO Y OPERATIVO"/>
    <x v="3"/>
    <n v="30"/>
    <s v="20231140269392  "/>
    <d v="2023-12-14T00:00:00"/>
    <n v="20242110102461"/>
    <d v="2024-04-05T00:00:00"/>
    <n v="81"/>
    <n v="82"/>
    <s v="Vencida"/>
    <s v="17-01-2024 08:30 AM Archivar fano TRAMITADO CON RADICADO DNBC No. 20242110102461 DE FECHA 15/01/2024"/>
    <m/>
    <s v="PDF"/>
    <m/>
    <m/>
    <s v="Se anexa documento de respuesta en word; sin embargo, no se anexa pantallazo de envio de la respuesta. Por procedimiento interno de las PQRSD, se deja este orfeo como vencido, aunque se haya respondido en los temrinos de ley. "/>
  </r>
  <r>
    <s v="Canal escrito"/>
    <s v="Correo atencion ciudadano"/>
    <s v="Santander"/>
    <s v="CUERPO DE BOMBEROS VOLUNTARIOS DE SAN VICENTE DE CHUCURI  "/>
    <s v="Entidad Bomberil"/>
    <s v="Educacion Bomberil"/>
    <s v="CAC. Solicitud información radicado 20231140258472  "/>
    <s v="Edgar Alexander Maya Lopez"/>
    <s v="SUBDIRECCIÓN ESTRATÉGICA Y DE COORDINACIÓN BOMBERIL"/>
    <s v="EDUCACIÓN NACIONAL PARA BOMBEROS  "/>
    <x v="2"/>
    <n v="10"/>
    <s v="20231140269432  "/>
    <d v="2023-12-11T00:00:00"/>
    <s v="N/A"/>
    <d v="2023-12-06T00:00:00"/>
    <n v="-5"/>
    <n v="-4"/>
    <s v="Cumplida"/>
    <s v="16-12-2023 13:13 PM Archivar Edgar Alexander Maya Lopez se responde por correo electronico el 06/12/2023"/>
    <m/>
    <m/>
    <s v="SI"/>
    <m/>
    <s v="Respuesta directamente por correo electronico."/>
  </r>
  <r>
    <s v="Canal escrito"/>
    <s v="Correo atencion ciudadano"/>
    <s v="Tolima"/>
    <s v="CUERPO DE BOMBEROS VOLUNTARIOS DE MURILLO  "/>
    <s v="Entidad Bomberil"/>
    <s v="Educacion Bomberil"/>
    <s v="CAC. SOLICITUD AVAL INSTRUCTOR "/>
    <s v=" Carlos Humberto Lopez"/>
    <s v="SUBDIRECCIÓN ESTRATÉGICA Y DE COORDINACIÓN BOMBERIL"/>
    <s v="EDUCACIÓN NACIONAL PARA BOMBEROS  "/>
    <x v="0"/>
    <n v="15"/>
    <s v="20231140269452  "/>
    <d v="2023-12-15T00:00:00"/>
    <s v="N/A"/>
    <d v="2023-12-19T00:00:00"/>
    <n v="2"/>
    <n v="3"/>
    <s v="Cumplida"/>
    <s v="19-12-2023 12:50 PM Archivar Carlos Humberto Lopez Se da respuesta vía correo electrónico"/>
    <m/>
    <m/>
    <m/>
    <m/>
    <s v="Respuesta directamente por correo electronico."/>
  </r>
  <r>
    <s v="Canal escrito"/>
    <s v="Correo atencion ciudadano"/>
    <s v="La Guajira"/>
    <s v="CUERPO DE BOMBEROS VOLUNTARIOS DE SAN JUAN DEL CESAR GUAJIRA  "/>
    <s v="Entidad Bomberil"/>
    <s v="Seguimiento a Cuerpo de bomberos"/>
    <s v="CAC: Solicita el acompañamiento de la comisión de inspección, vigilancia y control para así poder acreditar la certificación de idoneidad  "/>
    <s v="Rubén Darío Rincón Sanchez "/>
    <s v="SUBDIRECCIÓN ESTRATÉGICA Y DE COORDINACIÓN BOMBERIL"/>
    <s v="INSPECCIÓN, VIGILANCIA Y CONTROL "/>
    <x v="0"/>
    <n v="15"/>
    <s v="20231140269482  "/>
    <d v="2023-12-15T00:00:00"/>
    <m/>
    <d v="2024-04-05T00:00:00"/>
    <n v="80"/>
    <n v="81"/>
    <s v="Vencida"/>
    <m/>
    <m/>
    <m/>
    <m/>
    <m/>
    <m/>
  </r>
  <r>
    <s v="Canal escrito"/>
    <s v="Servicio de mensajeria"/>
    <s v="Caldas"/>
    <s v="CUERPO DE BOMBEROS VOLUNTARIOS DE VILLAMARIA CALDAS  "/>
    <s v="Entidad Bomberil"/>
    <s v="Educacion Bomberil"/>
    <s v="SM. Acta # 012 Finalización de curso - Reg. N° 275-2023 "/>
    <s v="Maicol Villarreal Ospina"/>
    <s v="SUBDIRECCIÓN ESTRATÉGICA Y DE COORDINACIÓN BOMBERIL"/>
    <s v="EDUCACIÓN NACIONAL PARA BOMBEROS  "/>
    <x v="0"/>
    <n v="15"/>
    <s v="20231140269492  "/>
    <d v="2023-12-15T00:00:00"/>
    <m/>
    <d v="2023-12-21T00:00:00"/>
    <n v="4"/>
    <n v="5"/>
    <s v="Cumplida"/>
    <s v="21-12-2023 15:02 PM Archivar Maicol Villarreal Ospina SE ANEXA GUIA DE ENVIO POR TRANSPORTADORA"/>
    <s v="N/A"/>
    <s v="N/A"/>
    <s v="N/A"/>
    <s v="SI"/>
    <s v="No se anexa respuesta con firmas."/>
  </r>
  <r>
    <s v="Canal escrito"/>
    <s v="Correo atencion ciudadano"/>
    <s v="No informa"/>
    <s v="JORGE IVAN MARIN GRANADA "/>
    <s v="Persona natural"/>
    <s v="Educacion Bomberil"/>
    <s v="CAC: Remite derecho de petición de información, referente a capacitación o acreditaciones de Bomberos Colombia "/>
    <s v="Edgar Alexander Maya Lopez"/>
    <s v="SUBDIRECCIÓN ESTRATÉGICA Y DE COORDINACIÓN BOMBERIL"/>
    <s v="EDUCACIÓN NACIONAL PARA BOMBEROS  "/>
    <x v="1"/>
    <n v="15"/>
    <s v="20231140269502  "/>
    <d v="2023-12-15T00:00:00"/>
    <n v="20242140000751"/>
    <d v="2024-04-05T00:00:00"/>
    <n v="80"/>
    <n v="81"/>
    <s v="Vencida"/>
    <s v="06-03-2024 12:51 PM Archivar Edgar Alexander Maya Lopez Se responde con radicado dnbc 2024-214-000075-1"/>
    <s v="NO"/>
    <s v="NO"/>
    <s v="NO"/>
    <s v="NO"/>
    <s v="No se puede verificar radicado de salida que permita visualizar respuesta con firmas y su respectiva evidencia de envio de la respuesta. "/>
  </r>
  <r>
    <s v="Canal escrito"/>
    <s v="Correo atencion ciudadano"/>
    <s v="Cauca"/>
    <s v="CUERPO DE BOMBEROS VOLUNTARIOS DE MIRANDA  "/>
    <s v="Entidad Bomberil"/>
    <s v="Educacion Bomberil"/>
    <s v="SM. Acta # 001 Finalización de curso - Reg. N° 426-2023 "/>
    <s v="Maicol Villarreal Ospina"/>
    <s v="SUBDIRECCIÓN ESTRATÉGICA Y DE COORDINACIÓN BOMBERIL"/>
    <s v="EDUCACIÓN NACIONAL PARA BOMBEROS  "/>
    <x v="0"/>
    <n v="15"/>
    <s v="20231140269512  "/>
    <d v="2023-12-15T00:00:00"/>
    <m/>
    <d v="2023-12-21T00:00:00"/>
    <n v="4"/>
    <n v="5"/>
    <s v="Cumplida"/>
    <s v="21-12-2023 15:03 PM Archivar Maicol Villarreal Ospina SE ANEXA GUIA DE ENVIO POR TRANSPORTADORA"/>
    <s v="NO"/>
    <s v="NO"/>
    <s v="NO"/>
    <s v="SI"/>
    <s v="No se anexa respuesta con firmas."/>
  </r>
  <r>
    <s v="Canal escrito"/>
    <s v="Correo atencion ciudadano"/>
    <s v="Bogotá D.C"/>
    <s v="EDISON DELGADO HINCAPIE "/>
    <s v="Persona natural"/>
    <s v="Administrativo"/>
    <s v="CAC: SOLICITA CERTIFICACIÓN DE CONTRATOS DE EDISON DELGADO HINCAPIÉ CC.6013.943 CONTRATOS No.164-2020 y 216-2020 "/>
    <s v="Nataly Andrea BarbosaSanchez"/>
    <s v="SUBDIRECCIÓN ESTRATÉGICA Y DE COORDINACIÓN BOMBERIL"/>
    <s v="FORTALECIMIENTO"/>
    <x v="0"/>
    <n v="15"/>
    <s v="20231140269532  "/>
    <d v="2023-12-15T00:00:00"/>
    <m/>
    <d v="2024-04-05T00:00:00"/>
    <n v="80"/>
    <n v="81"/>
    <s v="Vencida"/>
    <m/>
    <m/>
    <m/>
    <m/>
    <m/>
    <m/>
  </r>
  <r>
    <s v="Canal escrito"/>
    <s v="Correo atencion ciudadano"/>
    <s v="Valle del Cauca"/>
    <s v="CUERPO DE BOMBEROS VOLUNTARIOS PRADERA  "/>
    <s v="Entidad Bomberil"/>
    <s v="Educacion Bomberil"/>
    <s v="CAC: SOLICITA LA ACTUALIZACION Y RECONOCIMIENTO INSTRUCTORES CBV PRADERA - PRIMER GRUPO 3 UNIDADES ( VELEZ, ARIAS, HERRERA) "/>
    <s v="Carlos Humberto Lopez"/>
    <s v="SUBDIRECCIÓN ESTRATÉGICA Y DE COORDINACIÓN BOMBERIL"/>
    <s v="EDUCACIÓN NACIONAL PARA BOMBEROS  "/>
    <x v="0"/>
    <n v="15"/>
    <s v="20231140269542  "/>
    <d v="2023-12-15T00:00:00"/>
    <n v="20232140101601"/>
    <d v="2023-12-19T00:00:00"/>
    <n v="2"/>
    <n v="3"/>
    <s v="Cumplida"/>
    <s v="19-12-2023 17:33 PM Archivar Carlos Humberto Lopez Se da respuesta vía correo electrónico"/>
    <m/>
    <s v="PDF"/>
    <s v="SI"/>
    <m/>
    <m/>
  </r>
  <r>
    <s v="Canal escrito"/>
    <s v="Correo atencion ciudadano"/>
    <s v="Caldas"/>
    <s v="DELEGACION DEPARTAMENTAL DE BOMBEROS DE CALDAS  "/>
    <s v="Entidad Bomberil"/>
    <s v="Recurso para bomberos"/>
    <s v="CAC: Remite proyecto del Cuerpo de Bomberos Voluntarios Pácora Caldas en la adquisición de camión Cisterna.  "/>
    <s v="Andrés Fernando Muñoz Cabrera"/>
    <s v="SUBDIRECCIÓN ESTRATÉGICA Y DE COORDINACIÓN BOMBERIL"/>
    <s v="FORTALECIMIENTO BOMBERIL PARA LA RESPUESTA "/>
    <x v="0"/>
    <n v="15"/>
    <s v="20231140269552  "/>
    <d v="2023-12-15T00:00:00"/>
    <m/>
    <d v="2024-04-05T00:00:00"/>
    <n v="80"/>
    <n v="81"/>
    <s v="Vencida"/>
    <m/>
    <m/>
    <m/>
    <m/>
    <m/>
    <m/>
  </r>
  <r>
    <s v="Canal escrito"/>
    <s v="Correo atencion ciudadano"/>
    <s v="Bogotá D.C"/>
    <s v="CESAR AUGUSTO PARDO LUNA  "/>
    <s v="Persona natural"/>
    <s v="Seguimiento a Cuerpo de bomberos"/>
    <s v="CAC: Remite derecho de petición. "/>
    <s v=" Margodt Obando Beltrán"/>
    <s v="SUBDIRECCIÓN ESTRATÉGICA Y DE COORDINACIÓN BOMBERIL"/>
    <s v="INSPECCIÓN, VIGILANCIA Y CONTROL "/>
    <x v="1"/>
    <n v="15"/>
    <s v="20231140269582  "/>
    <d v="2023-12-15T00:00:00"/>
    <m/>
    <d v="2024-04-05T00:00:00"/>
    <n v="80"/>
    <n v="81"/>
    <s v="Vencida"/>
    <m/>
    <m/>
    <m/>
    <m/>
    <m/>
    <m/>
  </r>
  <r>
    <s v="Canal escrito"/>
    <s v="Servicio de mensajeria"/>
    <s v="Tolima"/>
    <s v="CUERPO DE BOMBEROS VOLUNTARIOS DE GUAMO  "/>
    <s v="Entidad Bomberil"/>
    <s v="Educacion Bomberil"/>
    <s v="SM. Acta # 004 Finalización de curso - Reg. N° 385-2023 "/>
    <s v=" Maicol Villarreal Ospina"/>
    <s v="SUBDIRECCIÓN ESTRATÉGICA Y DE COORDINACIÓN BOMBERIL"/>
    <s v="EDUCACIÓN NACIONAL PARA BOMBEROS  "/>
    <x v="0"/>
    <n v="15"/>
    <s v="20231140269592  "/>
    <d v="2023-12-15T00:00:00"/>
    <s v="N/A"/>
    <d v="2023-12-21T00:00:00"/>
    <n v="4"/>
    <n v="5"/>
    <s v="Cumplida"/>
    <s v="21-12-2023 15:06 PM Archivar Maicol Villarreal Ospina SE ANEXA GUIA DE ENVIO POR TRANSPORTADORA"/>
    <s v="N/A"/>
    <s v="N/A"/>
    <s v="N/A"/>
    <s v="SI"/>
    <s v="No se anexa respuesta con firmas."/>
  </r>
  <r>
    <s v="Canal escrito"/>
    <s v="Correo atencion ciudadano"/>
    <s v="Caldas"/>
    <s v="DELEGACION DEPARTAMENTAL DE BOMBEROS DE CALDAS  "/>
    <s v="Entidad Bomberil"/>
    <s v="Recurso para bomberos"/>
    <s v="CAC: Remite proyecto del Cuerpo de Bomberos Voluntarios Chinchiná Caldas en la adquisición de Máquina Extintora.  "/>
    <s v=" Andrés Fernando Muñoz Cabrera"/>
    <s v="SUBDIRECCIÓN ESTRATÉGICA Y DE COORDINACIÓN BOMBERIL"/>
    <s v="FORTALECIMIENTO BOMBERIL PARA LA RESPUESTA "/>
    <x v="0"/>
    <n v="15"/>
    <s v="20231140269602  "/>
    <d v="2023-12-15T00:00:00"/>
    <m/>
    <d v="2024-04-05T00:00:00"/>
    <n v="80"/>
    <n v="81"/>
    <s v="Vencida"/>
    <m/>
    <m/>
    <m/>
    <m/>
    <m/>
    <m/>
  </r>
  <r>
    <s v="Canal escrito"/>
    <s v="Servicio de mensajeria"/>
    <s v="Valle del Cauca"/>
    <s v="BENEMERITO CUERPO DE BOMBEROS VOLUNTARIOS DE CALI  "/>
    <s v="Entidad Bomberil"/>
    <s v="Educacion Bomberil"/>
    <s v="SM. Finalización de curso - Reg. N° 290-2023 "/>
    <s v=" Maicol Villarreal Ospina"/>
    <s v="SUBDIRECCIÓN ESTRATÉGICA Y DE COORDINACIÓN BOMBERIL"/>
    <s v="EDUCACIÓN NACIONAL PARA BOMBEROS  "/>
    <x v="0"/>
    <n v="15"/>
    <s v="20231140269612  "/>
    <d v="2023-12-15T00:00:00"/>
    <m/>
    <d v="2023-10-13T00:00:00"/>
    <n v="-45"/>
    <n v="-44"/>
    <s v="Cumplida"/>
    <s v="20-12-2023 15:48 PM Archivar Maicol Villarreal Ospina SE ANEXA SOPORTE DE ENVÍO POR TRANSPORTADORA"/>
    <s v="N/A"/>
    <s v="N/A"/>
    <s v="N/A"/>
    <s v="SI"/>
    <s v="No se anexa respuesta con firmas."/>
  </r>
  <r>
    <s v="Canal escrito"/>
    <s v="Servicio de mensajeria"/>
    <s v="Nariño"/>
    <s v="BENEMERITO CUERPO DE BOMBEROS VOLUNTARIOS DE SAN JUAN DE PASTO  "/>
    <s v="Entidad Bomberil"/>
    <s v="Educacion Bomberil"/>
    <s v="SM. Acta # 008 Finalización de curso - Reg. N° 353-2023 "/>
    <s v=" Maicol Villarreal Ospina"/>
    <s v="SUBDIRECCIÓN ESTRATÉGICA Y DE COORDINACIÓN BOMBERIL"/>
    <s v="EDUCACIÓN NACIONAL PARA BOMBEROS  "/>
    <x v="0"/>
    <n v="15"/>
    <s v="20231140269622  "/>
    <d v="2023-12-15T00:00:00"/>
    <m/>
    <d v="2023-12-21T00:00:00"/>
    <n v="4"/>
    <n v="5"/>
    <s v="Cumplida"/>
    <s v="21-12-2023 15:07 PM Archivar Maicol Villarreal Ospina SE ANEXA GUIA DE ENVIO POR TRANSPORTADORA"/>
    <s v="N/A"/>
    <s v="N/A"/>
    <s v="N/A"/>
    <s v="SI"/>
    <s v="No se anexa respuesta con firmas."/>
  </r>
  <r>
    <s v="Canal escrito"/>
    <s v="Servicio de mensajeria"/>
    <s v="Bogotá D.C"/>
    <s v="CUERPO DE BOMBEROS OFICIALES DE BOGOTA GESTION HUMANA  "/>
    <s v="Entidad Bomberil"/>
    <s v="Educacion Bomberil"/>
    <s v="SM. Acta # 020 Finalización de curso - Reg. N° 382-2023 "/>
    <s v=" Maicol Villarreal Ospina"/>
    <s v="SUBDIRECCIÓN ESTRATÉGICA Y DE COORDINACIÓN BOMBERIL"/>
    <s v="EDUCACIÓN NACIONAL PARA BOMBEROS  "/>
    <x v="0"/>
    <n v="15"/>
    <s v="20231140269632  "/>
    <d v="2023-12-15T00:00:00"/>
    <m/>
    <d v="2023-12-21T00:00:00"/>
    <n v="4"/>
    <n v="5"/>
    <s v="Cumplida"/>
    <s v="21-12-2023 15:12 PM Archivar Maicol Villarreal Ospina SE ANEXA GUIA DE ENVIO POR TRASNPORTADORA"/>
    <s v="N/A"/>
    <s v="N/A"/>
    <s v="N/A"/>
    <s v="SI"/>
    <s v="No se anexa respuesta con firmas."/>
  </r>
  <r>
    <s v="Canal escrito"/>
    <s v="Correo atencion ciudadano"/>
    <s v="Tolima"/>
    <s v="CUERPO DE BOMBEROS VOLUNTARIOS DE LIBANO  "/>
    <s v="Entidad Bomberil"/>
    <s v="Educacion Bomberil"/>
    <s v="CAC: Solicita la cancelación de la capacitación de Gestión y Administración para Cuerpos de Bomberos. "/>
    <s v="OLGA JIMENEZ GARCIA"/>
    <s v="SUBDIRECCIÓN ESTRATÉGICA Y DE COORDINACIÓN BOMBERIL"/>
    <s v="EDUCACIÓN NACIONAL PARA BOMBEROS  "/>
    <x v="0"/>
    <n v="15"/>
    <s v="20231140269642  "/>
    <d v="2023-12-15T00:00:00"/>
    <m/>
    <d v="2023-12-21T00:00:00"/>
    <n v="4"/>
    <n v="5"/>
    <s v="Cumplida"/>
    <s v="21-12-2023 11:13 AM Archivar OLGA JIMENEZ GARCIA SE RESPONDE POR CORREO EL 21-12-2023 CON CANCELACION DEL REGISTRO 283-2023 POR SOLICITUDE DEL COMANDANTE"/>
    <m/>
    <m/>
    <m/>
    <m/>
    <m/>
  </r>
  <r>
    <s v="Canal escrito"/>
    <s v="Radicacion directa"/>
    <s v="Bogotá D.C"/>
    <s v="MAICOL VILLARREAL OSPINA  "/>
    <s v="Persona natural"/>
    <s v="Otros"/>
    <s v="RD. ACCESO A LA HERRAMIENTA RUE  "/>
    <s v=" Luis Alberto Valencia Pulido"/>
    <s v="SUBDIRECCIÓN ESTRATÉGICA Y DE COORDINACIÓN BOMBERIL"/>
    <s v="FORTALECIMIENTO BOMBERIL PARA LA RESPUESTA "/>
    <x v="0"/>
    <n v="15"/>
    <s v="20231140269662  "/>
    <d v="2023-12-15T00:00:00"/>
    <m/>
    <d v="2024-04-05T00:00:00"/>
    <n v="80"/>
    <n v="81"/>
    <s v="Vencida"/>
    <m/>
    <m/>
    <m/>
    <m/>
    <m/>
    <m/>
  </r>
  <r>
    <s v="Canal escrito"/>
    <s v="Correo atencion ciudadano"/>
    <s v="Antioquia"/>
    <s v="ALCALDIA ITUANGO ANTIOQUIA "/>
    <s v="Entidad Pública"/>
    <s v="Legislacion bomberil"/>
    <s v="CAC. REITERANDO SOLICITUD DE INFORMACIÓN "/>
    <s v="GERMAN MAURICIO MARQUEZ RUIZ"/>
    <s v="SUBDIRECCIÓN ESTRATÉGICA Y DE COORDINACIÓN BOMBERIL"/>
    <s v="FORMULACIÓN, ACTUALIZACIÓN ,ACOMPAÑAMINETO NORMATIVO Y OPERATIVO"/>
    <x v="0"/>
    <n v="15"/>
    <s v="20231140269692  "/>
    <d v="2023-12-15T00:00:00"/>
    <n v="20231000101301"/>
    <d v="2024-04-05T00:00:00"/>
    <n v="80"/>
    <n v="81"/>
    <s v="Vencida"/>
    <s v="19-12-2023 15:21 PM Archivar GERMAN MAURICIO MARQUEZ RUIZ RESPUESTA ENVIADA"/>
    <m/>
    <s v="PDF"/>
    <s v="NO"/>
    <m/>
    <s v="No se anexa evidencia de envio de respuesta"/>
  </r>
  <r>
    <s v="Canal escrito"/>
    <s v="Correo atencion ciudadano"/>
    <s v="Caldas"/>
    <s v="DELEGACION DEPARTAMENTAL DE BOMBEROS DE CALDAS  "/>
    <s v="Entidad Bomberil"/>
    <s v="Otros"/>
    <s v="CAC: Solicita la carnetización a los cuerpos de bomberos de los municipios del Departamento de Caldas "/>
    <s v="Edwin Alfonso Zamora Oyola"/>
    <s v="SUBDIRECCIÓN ADMINISTRATIVA Y FINANCIERA"/>
    <s v="GESTIÓN DE TECNOLOGÍA E INFORMACIÓN "/>
    <x v="0"/>
    <n v="15"/>
    <s v="20231140269752  "/>
    <d v="2023-12-15T00:00:00"/>
    <m/>
    <d v="2024-04-05T00:00:00"/>
    <n v="80"/>
    <n v="81"/>
    <s v="Vencida"/>
    <m/>
    <m/>
    <m/>
    <m/>
    <m/>
    <m/>
  </r>
  <r>
    <s v="Canal escrito"/>
    <s v="Correo atencion ciudadano"/>
    <s v="Valle del Cauca"/>
    <s v="CUERPO DE BOMBEROS VOLUNTARIOS PRADERA  "/>
    <s v="Entidad Bomberil"/>
    <s v="Educacion Bomberil"/>
    <s v="CAC: Solicita la actualización y reconocimiento Instructores CBV Pradera - Segundo Grupo 3 Unidades (Daza, Darwin, Lopez) "/>
    <s v="Edgar Alexander Maya Lopez"/>
    <s v="SUBDIRECCIÓN ESTRATÉGICA Y DE COORDINACIÓN BOMBERIL"/>
    <s v="EDUCACIÓN NACIONAL PARA BOMBEROS  "/>
    <x v="0"/>
    <n v="15"/>
    <s v="20231140269792  "/>
    <d v="2023-12-15T00:00:00"/>
    <m/>
    <d v="2024-04-05T00:00:00"/>
    <n v="80"/>
    <n v="81"/>
    <s v="Vencida"/>
    <m/>
    <m/>
    <m/>
    <m/>
    <m/>
    <m/>
  </r>
  <r>
    <s v="Canal escrito"/>
    <s v="Correo atencion ciudadano"/>
    <s v="Antioquia"/>
    <s v="CUERPO DE BOMBEROS VOLUNTARIOS DE VENECIA  "/>
    <s v="Entidad Bomberil"/>
    <s v="Educacion Bomberil"/>
    <s v="CAC: Solicitud información de las convocatorias vigentes para formación bomberil en cursos de SCIB y GACB "/>
    <s v="Edgar Alexander Maya Lopez"/>
    <s v="SUBDIRECCIÓN ESTRATÉGICA Y DE COORDINACIÓN BOMBERIL"/>
    <s v="EDUCACIÓN NACIONAL PARA BOMBEROS  "/>
    <x v="0"/>
    <n v="15"/>
    <s v="20231140269802  "/>
    <d v="2023-12-15T00:00:00"/>
    <s v="N/A"/>
    <d v="2024-01-04T00:00:00"/>
    <n v="14"/>
    <n v="15"/>
    <s v="Cumplida"/>
    <s v="04-01-2024 10:14 AM Archivar Edgar Alexander Maya Lopez Se responde por correo electronico se deja evidencia en digital"/>
    <m/>
    <m/>
    <s v="SI"/>
    <m/>
    <s v="Se brinda repsuesta directamnete por correo"/>
  </r>
  <r>
    <s v="Canal escrito"/>
    <s v="Correo atencion ciudadano"/>
    <s v="Bolivar"/>
    <s v="GOBERNACION DEL BOLIVAR "/>
    <s v="Entidad Bomberil"/>
    <s v="Recurso para bomberos"/>
    <s v="CAC: Solicita disponibilidad de 2 vehículos cisterna de 800 galones de capacidad en virtud del fenómeno de el niño y sus efectos adversos.  "/>
    <s v="Andrés Fernando Muñoz Cabrera"/>
    <s v="SUBDIRECCIÓN ESTRATÉGICA Y DE COORDINACIÓN BOMBERIL"/>
    <s v="FORTALECIMIENTO BOMBERIL PARA LA RESPUESTA "/>
    <x v="0"/>
    <n v="15"/>
    <s v="20231140269822  "/>
    <d v="2023-12-15T00:00:00"/>
    <m/>
    <d v="2024-04-05T00:00:00"/>
    <n v="80"/>
    <n v="81"/>
    <s v="Vencida"/>
    <m/>
    <m/>
    <m/>
    <m/>
    <m/>
    <m/>
  </r>
  <r>
    <s v="Canal escrito"/>
    <s v="Correo atencion ciudadano"/>
    <s v="Caldas"/>
    <s v="DELEGACION DEPARTAMENTAL DE BOMBEROS DE CALDAS  "/>
    <s v="Entidad Bomberil"/>
    <s v="Recurso para bomberos"/>
    <s v="CAC: Remite proyecto del Cuerpo de Bomberos Voluntarios Viterbo Caldas en la adquisición de KIT de RESCATE VEHICULAR.  "/>
    <s v="Andrés Fernando Muñoz Cabrera"/>
    <s v="SUBDIRECCIÓN ESTRATÉGICA Y DE COORDINACIÓN BOMBERIL"/>
    <s v="FORTALECIMIENTO BOMBERIL PARA LA RESPUESTA "/>
    <x v="0"/>
    <n v="15"/>
    <s v="20231140269832  "/>
    <d v="2023-12-15T00:00:00"/>
    <m/>
    <d v="2024-04-05T00:00:00"/>
    <n v="80"/>
    <n v="81"/>
    <s v="Vencida"/>
    <m/>
    <m/>
    <m/>
    <m/>
    <m/>
    <m/>
  </r>
  <r>
    <s v="Canal escrito"/>
    <s v="Correo atencion ciudadano"/>
    <s v="Caldas"/>
    <s v="DELEGACION DEPARTAMENTAL DE BOMBEROS DE CALDAS  "/>
    <s v="Entidad Bomberil"/>
    <s v="Recurso para bomberos"/>
    <s v="CAC: Remite proyecto del Cuerpo de Bomberos Voluntarios Villamaría Caldas en la adquisición de KIT de INCENDIOS FORESTALES .  "/>
    <s v="Andrés Fernando Muñoz Cabrera"/>
    <s v="SUBDIRECCIÓN ESTRATÉGICA Y DE COORDINACIÓN BOMBERIL"/>
    <s v="FORTALECIMIENTO BOMBERIL PARA LA RESPUESTA "/>
    <x v="0"/>
    <n v="15"/>
    <s v="20231140269842  "/>
    <d v="2023-12-15T00:00:00"/>
    <m/>
    <d v="2024-04-05T00:00:00"/>
    <n v="80"/>
    <n v="81"/>
    <s v="Vencida"/>
    <m/>
    <m/>
    <m/>
    <m/>
    <m/>
    <m/>
  </r>
  <r>
    <s v="Canal escrito"/>
    <s v="Correo atencion ciudadano"/>
    <s v="Valle del Cauca"/>
    <s v="BENEMÉRITO CUERPO DE BOMBEROS CANDELARIA - VALLE  "/>
    <s v="Entidad Bomberil"/>
    <s v="Recurso para bomberos"/>
    <s v="CAC: Solicita aval de instructor del Bro Santiago Rubio Londoño  "/>
    <s v=" Edgar Alexander Maya Lopez"/>
    <s v="SUBDIRECCIÓN ESTRATÉGICA Y DE COORDINACIÓN BOMBERIL"/>
    <s v="EDUCACIÓN NACIONAL PARA BOMBEROS  "/>
    <x v="0"/>
    <n v="15"/>
    <s v="20231140269862  "/>
    <d v="2023-12-15T00:00:00"/>
    <m/>
    <d v="2024-04-05T00:00:00"/>
    <n v="80"/>
    <n v="81"/>
    <s v="Vencida"/>
    <m/>
    <m/>
    <m/>
    <m/>
    <m/>
    <m/>
  </r>
  <r>
    <s v="Canal escrito"/>
    <s v="Correo atencion ciudadano"/>
    <s v="Cundinamarca"/>
    <s v="CUERPO DE BOMBEROS VOLUNTARIOS DE ARBELAEZ - CUNDINAMARCA  "/>
    <s v="Entidad Bomberil"/>
    <s v="Educacion Bomberil"/>
    <s v="CAC: Solicita la realización del curso de formación para bomberos. "/>
    <s v=" Edgar Alexander Maya Lopez"/>
    <s v="SUBDIRECCIÓN ESTRATÉGICA Y DE COORDINACIÓN BOMBERIL"/>
    <s v="EDUCACIÓN NACIONAL PARA BOMBEROS  "/>
    <x v="0"/>
    <n v="15"/>
    <s v="20231140269872  "/>
    <d v="2023-12-15T00:00:00"/>
    <s v="N/A"/>
    <d v="2024-01-19T00:00:00"/>
    <n v="25"/>
    <n v="26"/>
    <s v="Extemporanea"/>
    <s v="19-01-2024 10:48 AM Archivar Edgar Alexander Maya Lopez Se da respuesta por correo electronico"/>
    <m/>
    <m/>
    <s v="SI"/>
    <m/>
    <m/>
  </r>
  <r>
    <s v="Canal escrito"/>
    <s v="Correo atencion ciudadano"/>
    <s v="Santander"/>
    <s v="CUERPO DE BOMBEROS VOLUNTARIOS FLORIDABLANCA FORMACIóN INTERNA  "/>
    <s v="Entidad Bomberil"/>
    <s v="Educacion Bomberil"/>
    <s v="CAC: Solicita se amplié el plazo previsto por la D.N.B.C. para la firma y así el SG. Emerson Fabian Granados Quintanilla y CB. Serge Renaul Ayala Morales puedan certificarse como instructores del Curso de Operaciones con Cuerdas - Básico. "/>
    <s v="Edgar Alexander Maya Lopez"/>
    <s v="SUBDIRECCIÓN ESTRATÉGICA Y DE COORDINACIÓN BOMBERIL"/>
    <s v="EDUCACIÓN NACIONAL PARA BOMBEROS  "/>
    <x v="0"/>
    <n v="15"/>
    <s v="20231140269892  "/>
    <d v="2023-12-18T00:00:00"/>
    <m/>
    <d v="2024-04-05T00:00:00"/>
    <n v="79"/>
    <n v="80"/>
    <s v="Vencida"/>
    <m/>
    <m/>
    <m/>
    <m/>
    <m/>
    <m/>
  </r>
  <r>
    <s v="Canal escrito"/>
    <s v="Correo atencion ciudadano"/>
    <s v="Bogotá D.C"/>
    <s v="FIDUCIARIA LA PREVISORA  "/>
    <s v="Persona juridica"/>
    <s v="Administrativo"/>
    <s v="CAC: REMITE PARA FIRMA: OT6_CONVENIO INTERADMINISTRATITVO 884-2019_LA DIRECCION NACIONAL DE BOMBEROS "/>
    <s v="Carlos Armando López Barrera"/>
    <s v="DIRECCIÓN GENERAL"/>
    <s v="DIRECCION GENERAL"/>
    <x v="0"/>
    <n v="15"/>
    <s v="20231140269902  "/>
    <d v="2023-12-18T00:00:00"/>
    <m/>
    <d v="2024-04-05T00:00:00"/>
    <n v="79"/>
    <n v="80"/>
    <s v="Vencida"/>
    <m/>
    <m/>
    <m/>
    <m/>
    <m/>
    <m/>
  </r>
  <r>
    <s v="Canal escrito"/>
    <s v="Correo atencion ciudadano"/>
    <s v="Cauca"/>
    <s v="ALCALDIA CALOTO CAUCA "/>
    <s v="Entidad Pública"/>
    <s v="Acompañamiento juridico"/>
    <s v="CAC: Remite documentación para la prórroga del convenio No. 101 de 2023 suscrito entre la Dirección Nacional de Bomberos y el Municipio de Caloto Cauca. "/>
    <s v="SIMÓN ANDRES GONZALEZ BOHORQUEZ"/>
    <s v="SUBDIRECCIÓN ESTRATÉGICA Y DE COORDINACIÓN BOMBERIL"/>
    <s v="FORTALECIMIENTO BOMBERIL PARA LA RESPUESTA "/>
    <x v="0"/>
    <n v="15"/>
    <s v="20231140269912  "/>
    <d v="2023-12-18T00:00:00"/>
    <n v="20232130102241"/>
    <d v="2024-04-05T00:00:00"/>
    <n v="79"/>
    <n v="80"/>
    <s v="Vencida"/>
    <s v="27-12-2023 14:15 PM Archivar SIMÓN ANDRES GONZALEZ BOHORQUEZ Se procede a archivar documento enviado y firmado al municipio de Caloto Cauca, se dio respuesta bajo radicado No 20232130102241 el día 27 de diciembre de 2023. Se adjunta documento de Orfeo de salida"/>
    <m/>
    <m/>
    <m/>
    <m/>
    <s v="No se adjunta documento con firmas ni evidencia de envio de respuesta"/>
  </r>
  <r>
    <s v="Canal escrito"/>
    <s v="Correo atencion ciudadano"/>
    <s v="Valle del Cauca"/>
    <s v="BENEMERITO CUERPO DE BOMBEROS VOLUNTARIOS SANTA ELENA  "/>
    <s v="Entidad Bomberil"/>
    <s v="Otros"/>
    <s v="CAC: Remite documentación para solicitar el usuario y contraseña del RUE.  "/>
    <s v="Massiel Mendez "/>
    <s v="SUBDIRECCIÓN ESTRATÉGICA Y DE COORDINACIÓN BOMBERIL"/>
    <s v="INSPECCIÓN, VIGILANCIA Y CONTROL "/>
    <x v="0"/>
    <n v="15"/>
    <s v="20231140269962  "/>
    <d v="2023-12-18T00:00:00"/>
    <m/>
    <d v="2024-04-05T00:00:00"/>
    <n v="79"/>
    <n v="80"/>
    <s v="Vencida"/>
    <m/>
    <m/>
    <m/>
    <m/>
    <m/>
    <m/>
  </r>
  <r>
    <s v="Canal escrito"/>
    <s v="Correo atencion ciudadano"/>
    <s v="Cesar"/>
    <s v="CUERPO DE BOMBEROS VOLUNTARIOS DE BOSCONIA  "/>
    <s v="Entidad Bomberil"/>
    <s v="Educacion Bomberil"/>
    <s v="CAC: Solicita apoyo y fortalecimiento educativo con los cursos SCI, Administración para Cuerpos de Bomberos, PON y Inspector de Seguridad "/>
    <s v=" Edgar Alexander Maya Lopez"/>
    <s v="SUBDIRECCIÓN ESTRATÉGICA Y DE COORDINACIÓN BOMBERIL"/>
    <s v="EDUCACIÓN NACIONAL PARA BOMBEROS  "/>
    <x v="0"/>
    <n v="15"/>
    <s v="20231140269972  "/>
    <d v="2023-12-18T00:00:00"/>
    <m/>
    <d v="2024-04-05T00:00:00"/>
    <n v="79"/>
    <n v="80"/>
    <s v="Vencida"/>
    <m/>
    <m/>
    <m/>
    <m/>
    <m/>
    <m/>
  </r>
  <r>
    <s v="Canal escrito"/>
    <s v="Correo atencion ciudadano"/>
    <s v="Antioquia"/>
    <s v="CUERPO DE BOMBEROS VOLUNTARIOS DE GOMEZ PLATA - ANTIOQUIA  "/>
    <s v="Entidad Bomberil"/>
    <s v="Acompañamiento juridico"/>
    <s v="CAC: Remite consulta sobre ponderación recibida en visita de Inspección, Vigilancia y Control y si es impedimento para la contratación con la alcaldía. "/>
    <s v="Rubén Darío Rincón Sanchez"/>
    <s v="SUBDIRECCIÓN ESTRATÉGICA Y DE COORDINACIÓN BOMBERIL"/>
    <s v="INSPECCIÓN, VIGILANCIA Y CONTROL "/>
    <x v="0"/>
    <n v="15"/>
    <s v="20231140269982  "/>
    <d v="2023-12-18T00:00:00"/>
    <m/>
    <d v="2024-04-05T00:00:00"/>
    <n v="79"/>
    <n v="80"/>
    <s v="Vencida"/>
    <m/>
    <m/>
    <m/>
    <m/>
    <m/>
    <m/>
  </r>
  <r>
    <s v="Canal escrito"/>
    <s v="Correo atencion ciudadano"/>
    <s v="La Guajira"/>
    <s v="CUERPO DE BOMBEROS VOLUNTARIOS DE VILLANUEVA - GUAJIRA  "/>
    <s v="Entidad Bomberil"/>
    <s v="Acompañamiento juridico"/>
    <s v="CAC: Solicita acompañamiento del proceso FANO para gestionar los recursos para el funcionamiento de la institución bomberil vigencia 2024 "/>
    <s v="FANO"/>
    <s v="SUBDIRECCIÓN ESTRATÉGICA Y DE COORDINACIÓN BOMBERIL"/>
    <s v="FORMULACIÓN, ACTUALIZACIÓN ,ACOMPAÑAMINETO NORMATIVO Y OPERATIVO"/>
    <x v="0"/>
    <n v="15"/>
    <s v="20231140269992  "/>
    <d v="2023-12-18T00:00:00"/>
    <n v="20232110102311"/>
    <d v="2024-04-05T00:00:00"/>
    <n v="79"/>
    <n v="80"/>
    <s v="Vencida"/>
    <s v="17-01-2024 08:29 AM Archivar fano TRAMITADO CON RADICADO DNBC No. 20232110102311 DE FECHA 28/12/2023"/>
    <m/>
    <m/>
    <s v="NO"/>
    <m/>
    <s v="No se adjunta documento con firmas ni evidencia de envio de respuesta"/>
  </r>
  <r>
    <s v="Canal escrito"/>
    <s v="Correo atencion ciudadano"/>
    <s v="Amazonas"/>
    <s v="ALCALDIA DE LETICIA  "/>
    <s v="Entidad territorial"/>
    <s v="Acompañamiento juridico"/>
    <s v="CAC: SOLICITUD DE PRÓRROGA EN TIEMPO Y ADICION DE RECURSOS AL CONVENIO 174 – 2021 – SUSCRITO ENTRE EL UNIDAD ADMINISTRATIVA ESPECIAL DIRECCIÓN NACIONAL DE BOMBEROS (BNBC) Y EL MUNICIPIO DE LETICIA AMAZONAS "/>
    <s v="SIMÓN ANDRES GONZALEZ BOHORQUEZ"/>
    <s v="SUBDIRECCIÓN ESTRATÉGICA Y DE COORDINACIÓN BOMBERIL"/>
    <s v="FORTALECIMIENTO BOMBERIL PARA LA RESPUESTA "/>
    <x v="0"/>
    <n v="15"/>
    <s v="20231140270002  "/>
    <d v="2023-12-18T00:00:00"/>
    <m/>
    <d v="2024-04-05T00:00:00"/>
    <n v="79"/>
    <n v="80"/>
    <s v="Vencida"/>
    <s v="27-12-2023 14:02 PM Archivar SIMÓN ANDRES GONZALEZ BOHORQUEZ Se procede a archivar documento enviado y firmado al municipio de Leticia Amazonas, se dio respuesta bajo radicado No 20232130102221 el día 27 de diciembre de 2023. Se adjunta documento de Orfeo de salida"/>
    <m/>
    <m/>
    <s v="NO"/>
    <m/>
    <s v="No se adjunta evidencia de envio de repsuesta"/>
  </r>
  <r>
    <s v="Canal escrito"/>
    <s v="Servicio de mensajeria"/>
    <s v="Santander"/>
    <s v="CUERPO DE BOMBEROS VOLUNTARIOS DE LOS SANTOS  "/>
    <s v="Entidad Bomberil"/>
    <s v="Educacion Bomberil"/>
    <s v="SM. Acta # 038 Finalización de curso - Reg. N° 464-2023 "/>
    <s v="Maicol Villarreal Ospina"/>
    <s v="SUBDIRECCIÓN ESTRATÉGICA Y DE COORDINACIÓN BOMBERIL"/>
    <s v="EDUCACIÓN NACIONAL PARA BOMBEROS  "/>
    <x v="0"/>
    <n v="15"/>
    <s v="20231140270042  "/>
    <d v="2023-12-18T00:00:00"/>
    <m/>
    <d v="2023-12-21T00:00:00"/>
    <n v="3"/>
    <n v="4"/>
    <s v="Cumplida"/>
    <s v="21-12-2023 15:20 PM Archivar Maicol Villarreal Ospina SE ANEXA GUIA DE ENVIO POR TRANSPORTADORA"/>
    <m/>
    <m/>
    <m/>
    <s v="SI"/>
    <s v="No se anexa respuesta con firmas"/>
  </r>
  <r>
    <s v="Canal escrito"/>
    <s v="Servicio de mensajeria"/>
    <s v="Santander"/>
    <s v="CUERPO DE BOMBEROS VOLUNTARIOS DE LOS SANTOS  "/>
    <s v="Entidad Bomberil"/>
    <s v="Educacion Bomberil"/>
    <s v="SM. Acta # 034 Finalización de curso - Reg. N° 447-2023  "/>
    <s v="Maicol Villarreal Ospina"/>
    <s v="SUBDIRECCIÓN ESTRATÉGICA Y DE COORDINACIÓN BOMBERIL"/>
    <s v="EDUCACIÓN NACIONAL PARA BOMBEROS  "/>
    <x v="0"/>
    <n v="15"/>
    <s v="20231140270052  "/>
    <d v="2023-12-18T00:00:00"/>
    <m/>
    <d v="2023-12-21T00:00:00"/>
    <n v="3"/>
    <n v="4"/>
    <s v="Cumplida"/>
    <s v="21-12-2023 15:21 PM Archivar Maicol Villarreal Ospina SE ANEXA GUIA DE ENVIO POR TRANSPORTADORA"/>
    <m/>
    <m/>
    <m/>
    <s v="SI"/>
    <s v="No se anexa respuesta con firmas"/>
  </r>
  <r>
    <s v="Canal escrito"/>
    <s v="Servicio de mensajeria"/>
    <s v="Santander"/>
    <s v="CUERPO DE BOMBEROS VOLUNTARIOS DE LOS SANTOS  "/>
    <s v="Entidad Bomberil"/>
    <s v="Educacion Bomberil"/>
    <s v="SM. Acta # 035 Finalización de curso - Reg. N° 448-2023 "/>
    <s v="Maicol Villarreal Ospina"/>
    <s v="SUBDIRECCIÓN ESTRATÉGICA Y DE COORDINACIÓN BOMBERIL"/>
    <s v="EDUCACIÓN NACIONAL PARA BOMBEROS  "/>
    <x v="0"/>
    <n v="15"/>
    <s v="20231140270062  "/>
    <d v="2023-12-18T00:00:00"/>
    <m/>
    <d v="2023-12-21T00:00:00"/>
    <n v="3"/>
    <n v="4"/>
    <s v="Cumplida"/>
    <s v="21-12-2023 15:21 PM Archivar Maicol Villarreal Ospina SE ANEXA GUIA DE ENVIO POR TRANSPORTADORA"/>
    <m/>
    <m/>
    <m/>
    <s v="SI"/>
    <s v="No se anexa respuesta con firmas"/>
  </r>
  <r>
    <s v="Canal escrito"/>
    <s v="Servicio de mensajeria"/>
    <s v="Santander"/>
    <s v="CUERPO DE BOMBEROS VOLUNTARIOS DE LOS SANTOS  "/>
    <s v="Entidad Bomberil"/>
    <s v="Educacion Bomberil"/>
    <s v="SM. Acta # 036 Finalización de curso - Reg. N° 454-2023 "/>
    <s v="Maicol Villarreal Ospina"/>
    <s v="SUBDIRECCIÓN ESTRATÉGICA Y DE COORDINACIÓN BOMBERIL"/>
    <s v="EDUCACIÓN NACIONAL PARA BOMBEROS  "/>
    <x v="0"/>
    <n v="15"/>
    <s v="20231140270072  "/>
    <d v="2023-12-18T00:00:00"/>
    <m/>
    <d v="2023-12-21T00:00:00"/>
    <n v="3"/>
    <n v="4"/>
    <s v="Cumplida"/>
    <s v="21-12-2023 15:22 PM Archivar Maicol Villarreal Ospina SE ANEXA GUIA DE ENVIO POR TRANSPORTADORA"/>
    <m/>
    <m/>
    <m/>
    <s v="SI"/>
    <s v="No se anexa respuesta con firmas"/>
  </r>
  <r>
    <s v="Canal escrito"/>
    <s v="Servicio de mensajeria"/>
    <s v="Santander"/>
    <s v="CUERPO DE BOMBEROS VOLUNTARIOS DE LOS SANTOS  "/>
    <s v="Entidad Bomberil"/>
    <s v="Educacion Bomberil"/>
    <s v="SM. Acta # 037 Finalización de curso - Reg. N° 457-2023 "/>
    <s v="Maicol Villarreal Ospina"/>
    <s v="SUBDIRECCIÓN ESTRATÉGICA Y DE COORDINACIÓN BOMBERIL"/>
    <s v="EDUCACIÓN NACIONAL PARA BOMBEROS  "/>
    <x v="0"/>
    <n v="15"/>
    <s v="20231140270082  "/>
    <d v="2023-12-18T00:00:00"/>
    <m/>
    <d v="2023-12-21T00:00:00"/>
    <n v="3"/>
    <n v="4"/>
    <s v="Cumplida"/>
    <s v="21-12-2023 15:23 PM Archivar Maicol Villarreal Ospina SE ANEXA GUIA DE ENVIO POR TRANSPORTADORA"/>
    <m/>
    <m/>
    <m/>
    <s v="SI"/>
    <s v="No se anexa respuesta con firmas"/>
  </r>
  <r>
    <s v="Canal escrito"/>
    <s v="Servicio de mensajeria"/>
    <s v="Santander"/>
    <s v="CUERPO DE BOMBEROS VOLUNTARIOS DE LOS SANTOS  "/>
    <s v="Entidad Bomberil"/>
    <s v="Educacion Bomberil"/>
    <s v="SM. Acta # 040 Finalización de curso - Reg. N° 450-2023 "/>
    <s v="Maicol Villarreal Ospina"/>
    <s v="SUBDIRECCIÓN ESTRATÉGICA Y DE COORDINACIÓN BOMBERIL"/>
    <s v="EDUCACIÓN NACIONAL PARA BOMBEROS  "/>
    <x v="0"/>
    <n v="15"/>
    <s v="20231140270092  "/>
    <d v="2023-12-18T00:00:00"/>
    <m/>
    <d v="2023-12-21T00:00:00"/>
    <n v="3"/>
    <n v="4"/>
    <s v="Cumplida"/>
    <s v="21-12-2023 15:23 PM Archivar Maicol Villarreal Ospina SE ANEXA GUIA DE ENVIO POR TRANSPORTADORA"/>
    <m/>
    <m/>
    <m/>
    <s v="SI"/>
    <s v="No se anexa respuesta con firmas"/>
  </r>
  <r>
    <s v="Canal escrito"/>
    <s v="Servicio de mensajeria"/>
    <s v="Santander"/>
    <s v="CUERPO DE BOMBEROS VOLUNTARIOS DE LOS SANTOS  "/>
    <s v="Entidad Bomberil"/>
    <s v="Educacion Bomberil"/>
    <s v="SM. Acta # 039 Finalización de curso - Reg. N° 449-2023  "/>
    <s v="Maicol Villarreal Ospina"/>
    <s v="SUBDIRECCIÓN ESTRATÉGICA Y DE COORDINACIÓN BOMBERIL"/>
    <s v="EDUCACIÓN NACIONAL PARA BOMBEROS  "/>
    <x v="0"/>
    <n v="15"/>
    <s v="20231140270102  "/>
    <d v="2023-12-18T00:00:00"/>
    <m/>
    <d v="2023-12-21T00:00:00"/>
    <n v="3"/>
    <n v="4"/>
    <s v="Cumplida"/>
    <s v="21-12-2023 15:24 PM Archivar Maicol Villarreal Ospina SE ANEXA GUIA DE ENVIO POR TRANSPORTADORA"/>
    <m/>
    <m/>
    <m/>
    <s v="SI"/>
    <s v="No se anexa respuesta con firmas"/>
  </r>
  <r>
    <s v="Canal escrito"/>
    <s v="Correo atencion ciudadano"/>
    <s v="Cundinamarca"/>
    <s v="CUERPO DE BOMBEROS VOLUNTARIOS DE SAN ANTONIO DEL TEQUENDAMA  "/>
    <s v="Entidad Bomberil"/>
    <s v="Educacion Bomberil"/>
    <s v="CAC: Solicita autorización para curso de bomberos básico y aval de instructores "/>
    <s v="Edgar Alexander Maya Lopez"/>
    <s v="SUBDIRECCIÓN ESTRATÉGICA Y DE COORDINACIÓN BOMBERIL"/>
    <s v="EDUCACIÓN NACIONAL PARA BOMBEROS  "/>
    <x v="0"/>
    <n v="15"/>
    <s v="20231140270182  "/>
    <d v="2023-12-18T00:00:00"/>
    <m/>
    <d v="2024-01-03T00:00:00"/>
    <n v="12"/>
    <n v="13"/>
    <s v="Cumplida"/>
    <s v="03-01-2024 16:20 PM Archivar Edgar Alexander Maya Lopez Se da respuesta por correo electronico se deja evidencia en digital"/>
    <m/>
    <m/>
    <m/>
    <m/>
    <s v="Respuesta brindada directamente por correo electronico"/>
  </r>
  <r>
    <s v="Canal escrito"/>
    <s v="Correo atencion ciudadano"/>
    <s v="Quindio"/>
    <s v="JUZGADO PRIMERO CIVIL DEL CIRCUITO ARMENIA  "/>
    <s v="Entidad Pública"/>
    <s v="Acompañamiento juridico"/>
    <s v="CAC: Notificación Auto Vincula Rad. 2023.00286.00 Accionante: Julio Cesar Suarez "/>
    <s v="Andrea Bibiana Castañeda Durán"/>
    <s v="SUBDIRECCIÓN ESTRATÉGICA Y DE COORDINACIÓN BOMBERIL"/>
    <s v="FORMULACIÓN, ACTUALIZACIÓN ,ACOMPAÑAMINETO NORMATIVO Y OPERATIVO"/>
    <x v="4"/>
    <n v="10"/>
    <s v="20231140270202  "/>
    <d v="2023-12-18T00:00:00"/>
    <n v="20232110101611"/>
    <d v="2023-12-19T00:00:00"/>
    <n v="1"/>
    <n v="2"/>
    <s v="Cumplida"/>
    <s v="20-12-2023 12:26 PM Archivar Andrea Bibiana Castañeda Durán SE DIO TRÁMITE CON RAD. 20232110101611 ENVIADO EL 19/12/23"/>
    <d v="2024-01-09T00:00:00"/>
    <s v="PDF"/>
    <s v="SI"/>
    <m/>
    <m/>
  </r>
  <r>
    <s v="Canal escrito"/>
    <s v="Correo atencion ciudadano"/>
    <s v="Magdalena"/>
    <s v="ALCALDIA MUNICIPAL FUNDACION MAGDALENA "/>
    <s v="Entidad territorial"/>
    <s v="Acompañamiento juridico"/>
    <s v="CAC: Remite Solicitud de prórroga del convenio interadministrativo de cofinanciación No. 181 de 2021, suscrito entre la Dirección Nacional de Bomberos de Colombia (DNBC) y el municipio de Fundación (Magdalena). "/>
    <s v="DANIEL MAURICIO GONZALEZ RODRIGUEZ"/>
    <s v="SUBDIRECCIÓN ESTRATÉGICA Y DE COORDINACIÓN BOMBERIL"/>
    <s v="FORMULACIÓN, ACTUALIZACIÓN ,ACOMPAÑAMINETO NORMATIVO Y OPERATIVO"/>
    <x v="0"/>
    <n v="15"/>
    <s v="20231140270212  "/>
    <d v="2023-12-18T00:00:00"/>
    <n v="20232130102081"/>
    <d v="2024-04-05T00:00:00"/>
    <n v="79"/>
    <n v="80"/>
    <s v="Vencida"/>
    <s v="28-12-2023 13:28 PM Archivar DANIEL MAURICIO GONZALEZ RODRIGUEZ Se procede a archivar documento enviado y firmado al municipio de Fundación (Magdalena), se dio respuesta bajo radicado No 20232130102081 el día 26 de diciembre de 2023. Se adjunta documento de Orfeo de salida"/>
    <m/>
    <s v="PDF"/>
    <s v="NO"/>
    <m/>
    <s v="No se evidencia envio de respuesta al peticionario"/>
  </r>
  <r>
    <s v="Canal escrito"/>
    <s v="Correo atencion ciudadano"/>
    <s v="Sucre"/>
    <s v="ALCALDIA MUNICIPAL SUCRE SAMPUES "/>
    <s v="Entidad Pública"/>
    <s v="Acompañamiento juridico"/>
    <s v="CAC: Solicita prórroga al Convenio 182-2021 entre la DNBC y el municipio de Sampues  "/>
    <s v=" DANIEL MAURICIO GONZALEZ RODRIGUEZ"/>
    <s v="SUBDIRECCIÓN ESTRATÉGICA Y DE COORDINACIÓN BOMBERIL"/>
    <s v="FORMULACIÓN, ACTUALIZACIÓN ,ACOMPAÑAMINETO NORMATIVO Y OPERATIVO"/>
    <x v="0"/>
    <n v="15"/>
    <s v="20231140270222  "/>
    <d v="2023-12-18T00:00:00"/>
    <n v="20232130102011"/>
    <d v="2024-04-05T00:00:00"/>
    <n v="79"/>
    <n v="80"/>
    <s v="Vencida"/>
    <s v="28-12-2023 13:29 PM Archivar DANIEL MAURICIO GONZALEZ RODRIGUEZ Se procede a archivar documento enviado y firmado al municipio de Sampués (Sucre), se dio respuesta bajo radicado No 20232130102011 el día 22 de diciembre de 2023. Se adjunta documento de Orfeo de salida"/>
    <m/>
    <s v="PDF"/>
    <s v="NO"/>
    <m/>
    <s v="No se evidencia envio de respuesta al peticionario"/>
  </r>
  <r>
    <s v="Canal escrito"/>
    <s v="Servicio de mensajeria"/>
    <s v="Huila"/>
    <s v="CUERPO DE BOMBEROS VOLUNTARIOS DE NEIVA  "/>
    <s v="Entidad Bomberil"/>
    <s v="Educacion Bomberil"/>
    <s v="SM: Acta # 002 de 2023 Finalización de curso - Reg. N° 319-2023 "/>
    <s v=" Edgar Alexander Maya Lopez"/>
    <s v="SUBDIRECCIÓN ESTRATÉGICA Y DE COORDINACIÓN BOMBERIL"/>
    <s v="EDUCACIÓN NACIONAL PARA BOMBEROS  "/>
    <x v="0"/>
    <n v="15"/>
    <s v="20231140270232  "/>
    <d v="2023-12-18T00:00:00"/>
    <m/>
    <d v="2024-04-05T00:00:00"/>
    <n v="79"/>
    <n v="80"/>
    <s v="Vencida"/>
    <m/>
    <m/>
    <m/>
    <m/>
    <m/>
    <m/>
  </r>
  <r>
    <s v="Canal escrito"/>
    <s v="Correo atencion ciudadano"/>
    <s v="No informa"/>
    <s v="EDGAR JOSE MEDINA TORRES "/>
    <s v="Persona natural"/>
    <s v="Acompañamiento juridico"/>
    <s v="CAC: Remite derecho de petición "/>
    <s v="Ronny Estiven Romero Velandia"/>
    <s v="SUBDIRECCIÓN ESTRATÉGICA Y DE COORDINACIÓN BOMBERIL"/>
    <s v="FORMULACIÓN, ACTUALIZACIÓN ,ACOMPAÑAMINETO NORMATIVO Y OPERATIVO"/>
    <x v="1"/>
    <n v="15"/>
    <s v="20231140270262  "/>
    <d v="2023-12-18T00:00:00"/>
    <m/>
    <d v="2024-04-05T00:00:00"/>
    <n v="79"/>
    <n v="80"/>
    <s v="Vencida"/>
    <m/>
    <m/>
    <m/>
    <m/>
    <m/>
    <s v="El presente radicado se asigna a la oficina de FANO pero no especifica  el usuario del profesional a quie fue asignada. Esto es importante debido a que al firmar las cuentas de cobros o firmar los paz y salvos de los usuarios contratistas que salen de la entidad, el funcionario lider/gestor no puede firmarlos sin tener su orfeo al dia. Esto en atencion al procedimiento interno de PQRSD. "/>
  </r>
  <r>
    <s v="Canal escrito"/>
    <s v="Correo atencion ciudadano"/>
    <s v="Boyaca"/>
    <s v="CUERPO DE BOMBEROS VOLUNTARIOS COMBITA  "/>
    <s v="Entidad Bomberil"/>
    <s v="Acompañamiento juridico"/>
    <s v="CAC: Solicita apoyo en estructuración del proyecto para la construcción de estación bomberil. "/>
    <s v=" Jonathan Prieto"/>
    <s v="SUBDIRECCIÓN ESTRATÉGICA Y DE COORDINACIÓN BOMBERIL"/>
    <s v="FORTALECIMIENTO BOMBERIL PARA LA RESPUESTA "/>
    <x v="0"/>
    <n v="15"/>
    <s v="20231140270272  "/>
    <d v="2023-12-18T00:00:00"/>
    <m/>
    <d v="2023-12-20T00:00:00"/>
    <n v="2"/>
    <n v="3"/>
    <s v="Cumplida"/>
    <s v="20-12-2023 12:01 PM Archivar Jonathan Prieto Se archiva ya que se dio respuesta vía correo electrónico desde infraestructura@dnbc.gov.co el día 20 de diciembre de 2023 con sus respectivos anexos al Radicado No. 20231140270272."/>
    <m/>
    <m/>
    <m/>
    <m/>
    <s v="Se brinda repsuesta directamente por correo"/>
  </r>
  <r>
    <s v="Canal escrito"/>
    <s v="Correo atencion ciudadano"/>
    <s v="Bogotá D.C"/>
    <s v="CONTRALORIA GENERAL DE LA NACION  "/>
    <s v="Entidad Pública"/>
    <s v="Otros"/>
    <s v="CAC: Remite Informe Auditoría Financiera DNBC, vigencia 2022 "/>
    <s v=" Carlos Armando López Barrera"/>
    <s v="DIRECCIÓN GENERAL"/>
    <s v="DIRECCION GENERAL"/>
    <x v="4"/>
    <n v="10"/>
    <s v="20231140270282  "/>
    <d v="2023-12-19T00:00:00"/>
    <m/>
    <d v="2024-04-05T00:00:00"/>
    <n v="78"/>
    <n v="79"/>
    <s v="Vencida"/>
    <m/>
    <m/>
    <m/>
    <m/>
    <m/>
    <m/>
  </r>
  <r>
    <s v="Canal escrito"/>
    <s v="Correo atencion ciudadano"/>
    <s v="Quindio"/>
    <s v="COMITE DEPARTAMENTAL DEL QUINDIO  "/>
    <s v="Entidad Bomberil"/>
    <s v="Acompañamiento juridico"/>
    <s v="CAC: Remite pronunciamiento emitido por el juzgado 1 primero civil del circuito de Armenia y solicita asistencia técnica para la revisión de la capacidad operativa del Cuerpo de Bomberos Voluntarios de Salento - Quindio "/>
    <s v="Julio Cesar Garcia Triana"/>
    <s v="SUBDIRECCIÓN ESTRATÉGICA Y DE COORDINACIÓN BOMBERIL"/>
    <s v="INSPECCIÓN, VIGILANCIA Y CONTROL "/>
    <x v="0"/>
    <n v="15"/>
    <s v="20231140270292  "/>
    <d v="2023-12-19T00:00:00"/>
    <n v="20232150101901"/>
    <d v="2024-04-05T00:00:00"/>
    <n v="78"/>
    <n v="79"/>
    <s v="Vencida"/>
    <m/>
    <m/>
    <m/>
    <m/>
    <m/>
    <s v="No se evidencia repsuesta ni envio de la misma. "/>
  </r>
  <r>
    <s v="Canal escrito"/>
    <s v="Correo atencion ciudadano"/>
    <s v="Huila"/>
    <s v="VEEDURIA CIUDADANA DE NEIVA JUAN PABLO CAMPO GOMEZ  "/>
    <s v="Entidad Pública"/>
    <s v="Educacion Bomberil"/>
    <s v="CAC: Remite derecho de petición y solicita información sobre los tiempos de respuesta "/>
    <s v=" Edgar Alexander Maya Lopez"/>
    <s v="SUBDIRECCIÓN ESTRATÉGICA Y DE COORDINACIÓN BOMBERIL"/>
    <s v="EDUCACIÓN NACIONAL PARA BOMBEROS  "/>
    <x v="1"/>
    <n v="15"/>
    <s v="20231140270332  "/>
    <d v="2023-12-19T00:00:00"/>
    <m/>
    <d v="2024-04-05T00:00:00"/>
    <n v="78"/>
    <n v="79"/>
    <s v="Vencida"/>
    <m/>
    <m/>
    <m/>
    <m/>
    <m/>
    <m/>
  </r>
  <r>
    <s v="Canal escrito"/>
    <s v="Correo atencion ciudadano"/>
    <s v="Caldas"/>
    <s v="CUERPO DE BOMBEROS DE PENSILVANIA - CALDAS  "/>
    <s v="Entidad Bomberil"/>
    <s v="Acompañamiento juridico"/>
    <s v="CAC: Solicita en medio magnético o de forma digital el escudo de la Dirección Nacional de Bomberos para los elementos pertinentes y necesarios para la inauguración de la nueva estación de bomberos "/>
    <s v="Edgar Hernán Molina Macías"/>
    <s v="SUBDIRECCIÓN ESTRATÉGICA Y DE COORDINACIÓN BOMBERIL"/>
    <s v="GESTION DE COMUNICACIONES"/>
    <x v="0"/>
    <n v="15"/>
    <s v="20231140270372  "/>
    <d v="2023-12-19T00:00:00"/>
    <m/>
    <d v="2024-04-05T00:00:00"/>
    <n v="78"/>
    <n v="79"/>
    <s v="Vencida"/>
    <m/>
    <m/>
    <m/>
    <m/>
    <m/>
    <m/>
  </r>
  <r>
    <s v="Canal escrito"/>
    <s v="Correo atencion ciudadano"/>
    <s v="Bogotá D.C"/>
    <s v="SINBOCOLOMBIA SINDICATO NACIONAL DE BOMBEROS OFICIALES  "/>
    <s v="Persona juridica"/>
    <s v="Acompañamiento juridico"/>
    <s v="CAC: Queja por irregularidades en el Cuerpo de Bomberos Oficial de Montería el cual su director comandante y/o representante legal es el señor JORGE ELIECER ARBELAEZ MORALES. "/>
    <s v=" Rubén Darío Rincón Sanchez"/>
    <s v="SUBDIRECCIÓN ESTRATÉGICA Y DE COORDINACIÓN BOMBERIL"/>
    <s v="INSPECCIÓN, VIGILANCIA Y CONTROL "/>
    <x v="0"/>
    <n v="15"/>
    <s v="20231140270382  "/>
    <d v="2023-12-19T00:00:00"/>
    <m/>
    <d v="2024-04-05T00:00:00"/>
    <n v="78"/>
    <n v="79"/>
    <s v="Vencida"/>
    <m/>
    <m/>
    <m/>
    <m/>
    <m/>
    <m/>
  </r>
  <r>
    <s v="Canal escrito"/>
    <s v="Correo atencion ciudadano"/>
    <s v="Atlantico"/>
    <s v="CUERPO OFICIAL DE BOMBEROS DE GALAPA STE MARLEN NARVAEZ "/>
    <s v="Entidad Bomberil"/>
    <s v="Acompañamiento juridico"/>
    <s v="CAC: Remite solicitud de Usuario y Clave Plataforma del RUE. "/>
    <s v="KEYLA YESENIA CORTES RODRIGUEZ"/>
    <s v="SUBDIRECCIÓN ESTRATÉGICA Y DE COORDINACIÓN BOMBERIL"/>
    <s v="CITEL"/>
    <x v="0"/>
    <n v="15"/>
    <s v="20231140270392  "/>
    <d v="2023-12-19T00:00:00"/>
    <m/>
    <d v="2024-04-05T00:00:00"/>
    <n v="78"/>
    <n v="79"/>
    <s v="Vencida"/>
    <m/>
    <m/>
    <m/>
    <m/>
    <m/>
    <m/>
  </r>
  <r>
    <s v="Canal escrito"/>
    <s v="Servicio de mensajeria"/>
    <s v="Casanare"/>
    <s v="CUERPO DE BOMBEROS VOLUNTARIOS DE YOPAL  "/>
    <s v="Entidad Bomberil"/>
    <s v="Educacion Bomberil"/>
    <s v="SM: Acta # 007 de 2023 Finalización de curso Atención Prehospitalaria - Reg. N° 427 "/>
    <s v="Maicol Villarreal Ospina"/>
    <s v="SUBDIRECCIÓN ESTRATÉGICA Y DE COORDINACIÓN BOMBERIL"/>
    <s v="EDUCACIÓN NACIONAL PARA BOMBEROS  "/>
    <x v="0"/>
    <n v="15"/>
    <s v="20231140270402  "/>
    <d v="2023-12-19T00:00:00"/>
    <n v="20222140056471"/>
    <d v="2024-04-05T00:00:00"/>
    <n v="78"/>
    <n v="79"/>
    <s v="Vencida"/>
    <s v="21-12-2023 15:27 PM Archivar Maicol Villarreal Ospina SE ANEXA GUIA DE ENVIO POR TRANSPORTADORA"/>
    <m/>
    <m/>
    <m/>
    <m/>
    <s v="No se evidencia repsuesta ni envio de la misma. "/>
  </r>
  <r>
    <s v="Canal escrito"/>
    <s v="Correo atencion ciudadano"/>
    <s v="No informa"/>
    <s v="DIANA PATRICIA PONARE CASTILLO "/>
    <s v="Persona natural"/>
    <s v="Acompañamiento juridico"/>
    <s v="CAC: Solicita oportunidad para presentar el examen del curso Sistema Comando de Incidentes  "/>
    <s v=" Edwin Alfonso Zamora Oyola"/>
    <s v="SUBDIRECCIÓN ADMINISTRATIVA Y FINANCIERA"/>
    <s v="GESTIÓN DE TECNOLOGÍA E INFORMACIÓN "/>
    <x v="0"/>
    <n v="15"/>
    <s v="20231140270412  "/>
    <d v="2023-12-19T00:00:00"/>
    <m/>
    <d v="2024-04-05T00:00:00"/>
    <n v="78"/>
    <n v="79"/>
    <s v="Vencida"/>
    <s v="21-12-2023 10:45 AM Archivar Edwin Alfonso Zamora Oyola Tramitado"/>
    <m/>
    <m/>
    <m/>
    <m/>
    <s v="No se evidencia repsuesta ni envio de la misma. "/>
  </r>
  <r>
    <s v="Canal escrito"/>
    <s v="Correo atencion ciudadano"/>
    <s v="Magdalena"/>
    <s v="ALCALDIA MUNICIPAL ZONA BANANERA MAGDALENA "/>
    <s v="Entidad territorial"/>
    <s v="Acompañamiento juridico"/>
    <s v="CAC: Solicita prórroga del convenio interadministrativo de cofinanciación No. 179 de 2021, suscrito entre la Dirección Nacional de Bomberos de Colombia (DNBC) y el municipio de Zona Bananera (Magdalena).  "/>
    <s v="DANIEL MAURICIO GONZALEZ RODRIGUEZ"/>
    <s v="SUBDIRECCIÓN ESTRATÉGICA Y DE COORDINACIÓN BOMBERIL"/>
    <s v="FORMULACIÓN, ACTUALIZACIÓN ,ACOMPAÑAMINETO NORMATIVO Y OPERATIVO"/>
    <x v="0"/>
    <n v="15"/>
    <s v="20231140270422  "/>
    <d v="2023-12-19T00:00:00"/>
    <n v="20232130102061"/>
    <d v="2024-04-05T00:00:00"/>
    <n v="78"/>
    <n v="79"/>
    <s v="Vencida"/>
    <s v="28-12-2023 13:30 PM Archivar DANIEL MAURICIO GONZALEZ RODRIGUEZ Se procede a archivar documento enviado y firmado al municipio de Zona Bananera (Magdalena), se dio respuesta bajo radicado No 20232130102061 el día 26 de diciembre de 2023. Se adjunta documento de Orfeo de salida"/>
    <m/>
    <m/>
    <m/>
    <m/>
    <s v="No se evidencia repsuesta ni envio de la misma. "/>
  </r>
  <r>
    <s v="Canal escrito"/>
    <s v="Correo atencion ciudadano"/>
    <s v="Vaupes"/>
    <s v="ALCALDIA MUNICIPAL DE MITU  "/>
    <s v="Entidad territorial"/>
    <s v="Acompañamiento juridico"/>
    <s v="CAC: Solicita Prorroga N5, del convenio N175 DEL 2021. el cual tiene por objeto; “AUNAR ESFUERZOS TÉCNICOS, ADMINISTRATIVOS Y FINANCIEROS PARA EL FORTALECIMIENTO DE LOS CUERPOS DE BOMBEROS DE ACUERDO CON LOE ESTABLECIDO EN LA LEY 1575 DE 2012, A TRAVÉS DEL DESARROLLO DE LOS ESTUDIOS, DISEÑOS Y CONSTRUCCIÓN DE LA ESTACIÓN DE BOMBEROS PARA EL "/>
    <s v=" SIMÓN ANDRES GONZALEZ BOHORQUEZ"/>
    <s v="SUBDIRECCIÓN ESTRATÉGICA Y DE COORDINACIÓN BOMBERIL"/>
    <s v="FORTALECIMIENTO BOMBERIL PARA LA RESPUESTA "/>
    <x v="0"/>
    <n v="15"/>
    <s v="20231140270432  "/>
    <d v="2023-12-19T00:00:00"/>
    <n v="20232130102171"/>
    <d v="2024-04-05T00:00:00"/>
    <n v="78"/>
    <n v="79"/>
    <s v="Vencida"/>
    <s v="27-12-2023 13:58 PM Archivar SIMÓN ANDRES GONZALEZ BOHORQUEZ Se procede a archivar documento enviado y firmado al municipio de Mitú Vaupés, se dio respuesta bajo radicado No 20232130102171 el día 26 de diciembre de 2023. Se adjunta documento de Orfeo de salida"/>
    <m/>
    <s v="PDF"/>
    <m/>
    <m/>
    <s v="No se evidencia envio de respuesta."/>
  </r>
  <r>
    <s v="Canal escrito"/>
    <s v="Correo atencion ciudadano"/>
    <s v="Cundinamarca"/>
    <s v="CUERPO DE BOMBEROS VOLUNTARIOS CAQUEZA  "/>
    <s v="Entidad Bomberil"/>
    <s v="Educacion Bomberil"/>
    <s v="CAC: Remite solicitud y soportes del personal para actualización como instructores de la nueva formación de Bomberos. "/>
    <s v="Edgar Alexander Maya Lopez"/>
    <s v="SUBDIRECCIÓN ESTRATÉGICA Y DE COORDINACIÓN BOMBERIL"/>
    <s v="EDUCACIÓN NACIONAL PARA BOMBEROS  "/>
    <x v="0"/>
    <n v="15"/>
    <s v="20231140270452  "/>
    <d v="2023-12-20T00:00:00"/>
    <m/>
    <d v="2024-04-05T00:00:00"/>
    <n v="77"/>
    <n v="78"/>
    <s v="Vencida"/>
    <m/>
    <m/>
    <m/>
    <m/>
    <m/>
    <m/>
  </r>
  <r>
    <s v="Canal escrito"/>
    <s v="Correo atencion ciudadano"/>
    <s v="Santander"/>
    <s v="ALCALDIA MUNICIPAL SAN JOAQUIN SANTANDER "/>
    <s v="Entidad territorial"/>
    <s v="Acompañamiento juridico"/>
    <s v="CAC: Solicita colaboración ante situación que se presenta con el Cuerpo de Bomberos del municipio para dar cumplimiento a la Ley 1575. "/>
    <s v=" Rubén Darío Rincón Sanchez"/>
    <s v="SUBDIRECCIÓN ESTRATÉGICA Y DE COORDINACIÓN BOMBERIL"/>
    <s v="INSPECCIÓN, VIGILANCIA Y CONTROL "/>
    <x v="0"/>
    <n v="15"/>
    <s v="20231140270462  "/>
    <d v="2023-12-20T00:00:00"/>
    <m/>
    <d v="2024-04-05T00:00:00"/>
    <n v="77"/>
    <n v="78"/>
    <s v="Vencida"/>
    <m/>
    <m/>
    <m/>
    <m/>
    <m/>
    <m/>
  </r>
  <r>
    <s v="Canal escrito"/>
    <s v="Correo atencion ciudadano"/>
    <s v="Santander"/>
    <s v="CONGRESO DE LA REPUBLICA DE COLOMBIA  "/>
    <s v="Entidad Pública"/>
    <s v="Acompañamiento juridico"/>
    <s v="CAC: Traslado de la Gobernación de Antioquia del derecho de petición presentado por el Senador FABIAN DÍAZ PLATA con respecto a denuncia e investigación Cuerpo de Bomberos Voluntarios de Itagui "/>
    <s v=" Rubén Darío Rincón Sanchez"/>
    <s v="SUBDIRECCIÓN ESTRATÉGICA Y DE COORDINACIÓN BOMBERIL"/>
    <s v="INSPECCIÓN, VIGILANCIA Y CONTROL "/>
    <x v="5"/>
    <n v="5"/>
    <s v="20231140270572  "/>
    <d v="2023-12-20T00:00:00"/>
    <m/>
    <d v="2024-04-05T00:00:00"/>
    <n v="77"/>
    <n v="78"/>
    <s v="Vencida"/>
    <m/>
    <m/>
    <m/>
    <m/>
    <m/>
    <m/>
  </r>
  <r>
    <s v="Canal escrito"/>
    <s v="Correo atencion ciudadano"/>
    <s v="No informa"/>
    <s v="OLGA MORENO  "/>
    <s v="Persona natural"/>
    <s v="Educacion Bomberil"/>
    <s v="CAC: Remite inquietudes con respecto a Brigadas de Emergencia. "/>
    <s v=" Edgar Alexander Maya Lopez"/>
    <s v="SUBDIRECCIÓN ESTRATÉGICA Y DE COORDINACIÓN BOMBERIL"/>
    <s v="EDUCACIÓN NACIONAL PARA BOMBEROS  "/>
    <x v="0"/>
    <n v="15"/>
    <s v="20231140270582  "/>
    <d v="2023-12-20T00:00:00"/>
    <m/>
    <d v="2024-04-05T00:00:00"/>
    <n v="77"/>
    <n v="78"/>
    <s v="Vencida"/>
    <m/>
    <m/>
    <m/>
    <m/>
    <m/>
    <m/>
  </r>
  <r>
    <s v="Canal escrito"/>
    <s v="Correo atencion ciudadano"/>
    <s v=" Valle del cauca"/>
    <s v="BENEMERITO CUERPO DE BOMBEROS VOLUNTARIOS TULUA - DEPARTAMENTO DE EDUCACIÓN  "/>
    <s v="Entidad Bomberil"/>
    <s v="Educacion Bomberil"/>
    <s v="CAC: Remite documentos dando respuesta al Radicado 20231140259922 "/>
    <s v="Edgar Alexander Maya Lopez"/>
    <s v="SUBDIRECCIÓN ESTRATÉGICA Y DE COORDINACIÓN BOMBERIL"/>
    <s v="EDUCACIÓN NACIONAL PARA BOMBEROS  "/>
    <x v="0"/>
    <n v="15"/>
    <s v="20231140270602  "/>
    <d v="2023-12-20T00:00:00"/>
    <m/>
    <d v="2024-04-05T00:00:00"/>
    <n v="77"/>
    <n v="78"/>
    <s v="Vencida"/>
    <m/>
    <m/>
    <m/>
    <m/>
    <m/>
    <m/>
  </r>
  <r>
    <s v="Canal escrito"/>
    <s v="Correo atencion ciudadano"/>
    <s v="Sucre"/>
    <s v="CUERPO DE BOMBEROS DE OVEJAS  "/>
    <s v="Entidad Bomberil"/>
    <s v="Acompañamiento juridico"/>
    <s v="CAC: Remite documentos informando situación del Cuerpo de Bomberos de Ovejas. "/>
    <s v=" Rubén Darío Rincón Sanchez"/>
    <s v="SUBDIRECCIÓN ESTRATÉGICA Y DE COORDINACIÓN BOMBERIL"/>
    <s v="INSPECCIÓN, VIGILANCIA Y CONTROL "/>
    <x v="0"/>
    <n v="15"/>
    <s v="20231140270612  "/>
    <d v="2023-12-20T00:00:00"/>
    <m/>
    <d v="2024-04-05T00:00:00"/>
    <n v="77"/>
    <n v="78"/>
    <s v="Vencida"/>
    <m/>
    <m/>
    <m/>
    <m/>
    <m/>
    <m/>
  </r>
  <r>
    <s v="Canal escrito"/>
    <s v="Servicio de mensajeria"/>
    <s v="Antioquia"/>
    <s v="CUERPO DE BOMBEROS VOLUNTARIOS DE EL RETIRO - ANTIOQUIA  "/>
    <s v="Entidad Bomberil"/>
    <s v="Educacion Bomberil"/>
    <s v="SM. Acta # 001 Finalización de curso - Reg. N° 425-2023 Primeros Auxilios Psicologico PAP-B (Psicologia de la emergencia) "/>
    <s v="Maicol Villarreal Ospina"/>
    <s v="SUBDIRECCIÓN ESTRATÉGICA Y DE COORDINACIÓN BOMBERIL"/>
    <s v="EDUCACIÓN NACIONAL PARA BOMBEROS  "/>
    <x v="0"/>
    <n v="15"/>
    <s v="20231140270622  "/>
    <d v="2023-12-20T00:00:00"/>
    <m/>
    <d v="2023-12-21T00:00:00"/>
    <n v="1"/>
    <n v="2"/>
    <s v="Cumplida"/>
    <s v="21-12-2023 15:30 PM Archivar Maicol Villarreal Ospina SE ANEXA SOPORTE DE ENVIO DE CERTIFICADOS POR TRANSPORTADORA"/>
    <m/>
    <m/>
    <m/>
    <s v="NO"/>
    <s v="No se evidencia documentos con firma"/>
  </r>
  <r>
    <s v="Canal escrito"/>
    <s v="Radicacion directa"/>
    <s v="Bogotá D.C"/>
    <s v="RED SUMMA  "/>
    <s v="Persona juridica"/>
    <s v="Administrativo"/>
    <s v="RD SOLICITUD PRORROGA CONTRATO 105/2023 "/>
    <s v=" Carlos Armando López Barrera"/>
    <s v="DIRECCIÓN GENERAL"/>
    <s v="DIRECCION GENERAL"/>
    <x v="0"/>
    <n v="15"/>
    <s v="20231140273002  "/>
    <d v="2023-12-27T00:00:00"/>
    <m/>
    <d v="2024-04-05T00:00:00"/>
    <n v="72"/>
    <n v="73"/>
    <s v="Vencida"/>
    <m/>
    <m/>
    <m/>
    <m/>
    <m/>
    <m/>
  </r>
  <r>
    <s v="Canal escrito"/>
    <s v="Radicacion directa"/>
    <s v="Bogotá D.C"/>
    <s v="RED SUMMA  "/>
    <s v="Persona juridica"/>
    <s v="Acompañamiento juridico"/>
    <s v="RD SOLICITUD PRORROGA "/>
    <s v=" Carlos Armando López Barrera"/>
    <s v="DIRECCIÓN GENERAL"/>
    <s v="DIRECCION GENERAL"/>
    <x v="0"/>
    <n v="15"/>
    <s v="20231140273192  "/>
    <d v="2023-12-28T00:00:00"/>
    <m/>
    <d v="2024-04-05T00:00:00"/>
    <n v="71"/>
    <n v="72"/>
    <s v="Vencida"/>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9.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7.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6.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8.xml"/></Relationships>
</file>

<file path=xl/pivotTables/pivotTable1.xml><?xml version="1.0" encoding="utf-8"?>
<pivotTableDefinition xmlns="http://schemas.openxmlformats.org/spreadsheetml/2006/main" name="TablaDinámica11" cacheId="59"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112:B119" firstHeaderRow="1" firstDataRow="1" firstDataCol="1"/>
  <pivotFields count="25">
    <pivotField showAll="0"/>
    <pivotField showAll="0"/>
    <pivotField showAll="0"/>
    <pivotField showAll="0"/>
    <pivotField showAll="0"/>
    <pivotField showAll="0"/>
    <pivotField showAll="0"/>
    <pivotField showAll="0"/>
    <pivotField showAll="0"/>
    <pivotField showAll="0"/>
    <pivotField axis="axisRow" showAll="0">
      <items count="7">
        <item x="3"/>
        <item x="2"/>
        <item x="4"/>
        <item x="5"/>
        <item x="0"/>
        <item x="1"/>
        <item t="default"/>
      </items>
    </pivotField>
    <pivotField showAll="0"/>
    <pivotField showAll="0"/>
    <pivotField numFmtId="14" showAll="0"/>
    <pivotField showAll="0"/>
    <pivotField showAll="0"/>
    <pivotField dataField="1" showAll="0"/>
    <pivotField showAll="0"/>
    <pivotField showAll="0"/>
    <pivotField showAll="0"/>
    <pivotField showAll="0"/>
    <pivotField showAll="0"/>
    <pivotField showAll="0"/>
    <pivotField showAll="0"/>
    <pivotField showAll="0"/>
  </pivotFields>
  <rowFields count="1">
    <field x="10"/>
  </rowFields>
  <rowItems count="7">
    <i>
      <x/>
    </i>
    <i>
      <x v="1"/>
    </i>
    <i>
      <x v="2"/>
    </i>
    <i>
      <x v="3"/>
    </i>
    <i>
      <x v="4"/>
    </i>
    <i>
      <x v="5"/>
    </i>
    <i t="grand">
      <x/>
    </i>
  </rowItems>
  <colItems count="1">
    <i/>
  </colItems>
  <dataFields count="1">
    <dataField name="Promedio de Días hábiles" fld="16" subtotal="average" baseField="10" baseItem="0" numFmtId="1"/>
  </dataFields>
  <formats count="19">
    <format dxfId="14">
      <pivotArea outline="0" collapsedLevelsAreSubtotals="1" fieldPosition="0"/>
    </format>
    <format dxfId="15">
      <pivotArea outline="0" collapsedLevelsAreSubtotals="1" fieldPosition="0"/>
    </format>
    <format dxfId="16">
      <pivotArea outline="0" collapsedLevelsAreSubtotals="1" fieldPosition="0"/>
    </format>
    <format dxfId="17">
      <pivotArea outline="0" collapsedLevelsAreSubtotals="1" fieldPosition="0"/>
    </format>
    <format dxfId="18">
      <pivotArea outline="0" collapsedLevelsAreSubtotals="1" fieldPosition="0"/>
    </format>
    <format dxfId="13">
      <pivotArea type="all" dataOnly="0" outline="0" fieldPosition="0"/>
    </format>
    <format dxfId="12">
      <pivotArea outline="0" collapsedLevelsAreSubtotals="1" fieldPosition="0"/>
    </format>
    <format dxfId="11">
      <pivotArea field="10" type="button" dataOnly="0" labelOnly="1" outline="0" axis="axisRow" fieldPosition="0"/>
    </format>
    <format dxfId="10">
      <pivotArea dataOnly="0" labelOnly="1" outline="0" axis="axisValues" fieldPosition="0"/>
    </format>
    <format dxfId="9">
      <pivotArea dataOnly="0" labelOnly="1" fieldPosition="0">
        <references count="1">
          <reference field="10" count="0"/>
        </references>
      </pivotArea>
    </format>
    <format dxfId="8">
      <pivotArea dataOnly="0" labelOnly="1" grandRow="1" outline="0" fieldPosition="0"/>
    </format>
    <format dxfId="7">
      <pivotArea dataOnly="0" labelOnly="1" outline="0" axis="axisValues" fieldPosition="0"/>
    </format>
    <format dxfId="6">
      <pivotArea type="all" dataOnly="0" outline="0" fieldPosition="0"/>
    </format>
    <format dxfId="5">
      <pivotArea outline="0" collapsedLevelsAreSubtotals="1" fieldPosition="0"/>
    </format>
    <format dxfId="4">
      <pivotArea field="10" type="button" dataOnly="0" labelOnly="1" outline="0" axis="axisRow" fieldPosition="0"/>
    </format>
    <format dxfId="3">
      <pivotArea dataOnly="0" labelOnly="1" outline="0" axis="axisValues" fieldPosition="0"/>
    </format>
    <format dxfId="2">
      <pivotArea dataOnly="0" labelOnly="1" fieldPosition="0">
        <references count="1">
          <reference field="10" count="0"/>
        </references>
      </pivotArea>
    </format>
    <format dxfId="1">
      <pivotArea dataOnly="0" labelOnly="1" grandRow="1" outline="0" fieldPosition="0"/>
    </format>
    <format dxfId="0">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TablaDinámica33" cacheId="7"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5">
  <location ref="A85:B89" firstHeaderRow="1" firstDataRow="1" firstDataCol="1"/>
  <pivotFields count="1">
    <pivotField axis="axisRow" dataField="1" showAll="0">
      <items count="4">
        <item x="0"/>
        <item x="2"/>
        <item x="1"/>
        <item t="default"/>
      </items>
    </pivotField>
  </pivotFields>
  <rowFields count="1">
    <field x="0"/>
  </rowFields>
  <rowItems count="4">
    <i>
      <x/>
    </i>
    <i>
      <x v="1"/>
    </i>
    <i>
      <x v="2"/>
    </i>
    <i t="grand">
      <x/>
    </i>
  </rowItems>
  <colItems count="1">
    <i/>
  </colItems>
  <dataFields count="1">
    <dataField name="Cuenta de Estado" fld="0" subtotal="count" baseField="0" baseItem="0"/>
  </dataFields>
  <formats count="16">
    <format dxfId="54">
      <pivotArea type="all" dataOnly="0" outline="0" fieldPosition="0"/>
    </format>
    <format dxfId="53">
      <pivotArea outline="0" collapsedLevelsAreSubtotals="1" fieldPosition="0"/>
    </format>
    <format dxfId="52">
      <pivotArea field="0" type="button" dataOnly="0" labelOnly="1" outline="0" axis="axisRow" fieldPosition="0"/>
    </format>
    <format dxfId="51">
      <pivotArea dataOnly="0" labelOnly="1" outline="0" axis="axisValues" fieldPosition="0"/>
    </format>
    <format dxfId="50">
      <pivotArea dataOnly="0" labelOnly="1" fieldPosition="0">
        <references count="1">
          <reference field="0" count="0"/>
        </references>
      </pivotArea>
    </format>
    <format dxfId="49">
      <pivotArea dataOnly="0" labelOnly="1" grandRow="1" outline="0" fieldPosition="0"/>
    </format>
    <format dxfId="48">
      <pivotArea dataOnly="0" labelOnly="1" outline="0" axis="axisValues" fieldPosition="0"/>
    </format>
    <format dxfId="47">
      <pivotArea type="all" dataOnly="0" outline="0" fieldPosition="0"/>
    </format>
    <format dxfId="46">
      <pivotArea outline="0" collapsedLevelsAreSubtotals="1" fieldPosition="0"/>
    </format>
    <format dxfId="45">
      <pivotArea field="0" type="button" dataOnly="0" labelOnly="1" outline="0" axis="axisRow" fieldPosition="0"/>
    </format>
    <format dxfId="44">
      <pivotArea dataOnly="0" labelOnly="1" outline="0" axis="axisValues" fieldPosition="0"/>
    </format>
    <format dxfId="43">
      <pivotArea dataOnly="0" labelOnly="1" fieldPosition="0">
        <references count="1">
          <reference field="0" count="0"/>
        </references>
      </pivotArea>
    </format>
    <format dxfId="42">
      <pivotArea dataOnly="0" labelOnly="1" grandRow="1" outline="0" fieldPosition="0"/>
    </format>
    <format dxfId="41">
      <pivotArea dataOnly="0" labelOnly="1" outline="0" axis="axisValues" fieldPosition="0"/>
    </format>
    <format dxfId="32">
      <pivotArea collapsedLevelsAreSubtotals="1" fieldPosition="0">
        <references count="1">
          <reference field="0" count="0"/>
        </references>
      </pivotArea>
    </format>
    <format dxfId="24">
      <pivotArea dataOnly="0" labelOnly="1" fieldPosition="0">
        <references count="1">
          <reference field="0" count="0"/>
        </references>
      </pivotArea>
    </format>
  </formats>
  <chartFormats count="1">
    <chartFormat chart="0" format="1"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TablaDinámica32" cacheId="26"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7">
  <location ref="A74:B81" firstHeaderRow="1" firstDataRow="1" firstDataCol="1"/>
  <pivotFields count="1">
    <pivotField axis="axisRow" dataField="1" showAll="0">
      <items count="7">
        <item x="3"/>
        <item x="2"/>
        <item x="4"/>
        <item x="5"/>
        <item x="0"/>
        <item x="1"/>
        <item t="default"/>
      </items>
    </pivotField>
  </pivotFields>
  <rowFields count="1">
    <field x="0"/>
  </rowFields>
  <rowItems count="7">
    <i>
      <x/>
    </i>
    <i>
      <x v="1"/>
    </i>
    <i>
      <x v="2"/>
    </i>
    <i>
      <x v="3"/>
    </i>
    <i>
      <x v="4"/>
    </i>
    <i>
      <x v="5"/>
    </i>
    <i t="grand">
      <x/>
    </i>
  </rowItems>
  <colItems count="1">
    <i/>
  </colItems>
  <dataFields count="1">
    <dataField name="Cuenta de Tipo de petición" fld="0" subtotal="count" baseField="0" baseItem="0"/>
  </dataFields>
  <formats count="16">
    <format dxfId="68">
      <pivotArea type="all" dataOnly="0" outline="0" fieldPosition="0"/>
    </format>
    <format dxfId="67">
      <pivotArea outline="0" collapsedLevelsAreSubtotals="1" fieldPosition="0"/>
    </format>
    <format dxfId="66">
      <pivotArea field="0" type="button" dataOnly="0" labelOnly="1" outline="0" axis="axisRow" fieldPosition="0"/>
    </format>
    <format dxfId="65">
      <pivotArea dataOnly="0" labelOnly="1" outline="0" axis="axisValues" fieldPosition="0"/>
    </format>
    <format dxfId="64">
      <pivotArea dataOnly="0" labelOnly="1" fieldPosition="0">
        <references count="1">
          <reference field="0" count="0"/>
        </references>
      </pivotArea>
    </format>
    <format dxfId="63">
      <pivotArea dataOnly="0" labelOnly="1" grandRow="1" outline="0" fieldPosition="0"/>
    </format>
    <format dxfId="62">
      <pivotArea dataOnly="0" labelOnly="1" outline="0" axis="axisValues" fieldPosition="0"/>
    </format>
    <format dxfId="61">
      <pivotArea type="all" dataOnly="0" outline="0" fieldPosition="0"/>
    </format>
    <format dxfId="60">
      <pivotArea outline="0" collapsedLevelsAreSubtotals="1" fieldPosition="0"/>
    </format>
    <format dxfId="59">
      <pivotArea field="0" type="button" dataOnly="0" labelOnly="1" outline="0" axis="axisRow" fieldPosition="0"/>
    </format>
    <format dxfId="58">
      <pivotArea dataOnly="0" labelOnly="1" outline="0" axis="axisValues" fieldPosition="0"/>
    </format>
    <format dxfId="57">
      <pivotArea dataOnly="0" labelOnly="1" fieldPosition="0">
        <references count="1">
          <reference field="0" count="0"/>
        </references>
      </pivotArea>
    </format>
    <format dxfId="56">
      <pivotArea dataOnly="0" labelOnly="1" grandRow="1" outline="0" fieldPosition="0"/>
    </format>
    <format dxfId="55">
      <pivotArea dataOnly="0" labelOnly="1" outline="0" axis="axisValues" fieldPosition="0"/>
    </format>
    <format dxfId="34">
      <pivotArea collapsedLevelsAreSubtotals="1" fieldPosition="0">
        <references count="1">
          <reference field="0" count="0"/>
        </references>
      </pivotArea>
    </format>
    <format dxfId="25">
      <pivotArea dataOnly="0" labelOnly="1" fieldPosition="0">
        <references count="1">
          <reference field="0" count="0"/>
        </references>
      </pivotArea>
    </format>
  </formats>
  <chartFormats count="1">
    <chartFormat chart="0" format="1"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TablaDinámica27" cacheId="4"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5">
  <location ref="A12:B18" firstHeaderRow="1" firstDataRow="1" firstDataCol="1"/>
  <pivotFields count="1">
    <pivotField axis="axisRow" dataField="1" showAll="0">
      <items count="6">
        <item x="3"/>
        <item x="2"/>
        <item x="0"/>
        <item x="4"/>
        <item x="1"/>
        <item t="default"/>
      </items>
    </pivotField>
  </pivotFields>
  <rowFields count="1">
    <field x="0"/>
  </rowFields>
  <rowItems count="6">
    <i>
      <x/>
    </i>
    <i>
      <x v="1"/>
    </i>
    <i>
      <x v="2"/>
    </i>
    <i>
      <x v="3"/>
    </i>
    <i>
      <x v="4"/>
    </i>
    <i t="grand">
      <x/>
    </i>
  </rowItems>
  <colItems count="1">
    <i/>
  </colItems>
  <dataFields count="1">
    <dataField name="Cuenta de Naturaleza jurídica del peticionario" fld="0" subtotal="count" baseField="0" baseItem="0"/>
  </dataFields>
  <formats count="16">
    <format dxfId="82">
      <pivotArea type="all" dataOnly="0" outline="0" fieldPosition="0"/>
    </format>
    <format dxfId="81">
      <pivotArea outline="0" collapsedLevelsAreSubtotals="1" fieldPosition="0"/>
    </format>
    <format dxfId="80">
      <pivotArea field="0" type="button" dataOnly="0" labelOnly="1" outline="0" axis="axisRow" fieldPosition="0"/>
    </format>
    <format dxfId="79">
      <pivotArea dataOnly="0" labelOnly="1" outline="0" axis="axisValues" fieldPosition="0"/>
    </format>
    <format dxfId="78">
      <pivotArea dataOnly="0" labelOnly="1" fieldPosition="0">
        <references count="1">
          <reference field="0" count="0"/>
        </references>
      </pivotArea>
    </format>
    <format dxfId="77">
      <pivotArea dataOnly="0" labelOnly="1" grandRow="1" outline="0" fieldPosition="0"/>
    </format>
    <format dxfId="76">
      <pivotArea dataOnly="0" labelOnly="1" outline="0" axis="axisValues" fieldPosition="0"/>
    </format>
    <format dxfId="75">
      <pivotArea type="all" dataOnly="0" outline="0" fieldPosition="0"/>
    </format>
    <format dxfId="74">
      <pivotArea outline="0" collapsedLevelsAreSubtotals="1" fieldPosition="0"/>
    </format>
    <format dxfId="73">
      <pivotArea field="0" type="button" dataOnly="0" labelOnly="1" outline="0" axis="axisRow" fieldPosition="0"/>
    </format>
    <format dxfId="72">
      <pivotArea dataOnly="0" labelOnly="1" outline="0" axis="axisValues" fieldPosition="0"/>
    </format>
    <format dxfId="71">
      <pivotArea dataOnly="0" labelOnly="1" fieldPosition="0">
        <references count="1">
          <reference field="0" count="0"/>
        </references>
      </pivotArea>
    </format>
    <format dxfId="70">
      <pivotArea dataOnly="0" labelOnly="1" grandRow="1" outline="0" fieldPosition="0"/>
    </format>
    <format dxfId="69">
      <pivotArea dataOnly="0" labelOnly="1" outline="0" axis="axisValues" fieldPosition="0"/>
    </format>
    <format dxfId="31">
      <pivotArea collapsedLevelsAreSubtotals="1" fieldPosition="0">
        <references count="1">
          <reference field="0" count="0"/>
        </references>
      </pivotArea>
    </format>
    <format dxfId="30">
      <pivotArea dataOnly="0" labelOnly="1" fieldPosition="0">
        <references count="1">
          <reference field="0" count="0"/>
        </references>
      </pivotArea>
    </format>
  </formats>
  <chartFormats count="1">
    <chartFormat chart="0" format="1"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5.xml><?xml version="1.0" encoding="utf-8"?>
<pivotTableDefinition xmlns="http://schemas.openxmlformats.org/spreadsheetml/2006/main" name="TablaDinámica30" cacheId="2"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1">
  <location ref="A56:B60" firstHeaderRow="1" firstDataRow="1" firstDataCol="1"/>
  <pivotFields count="1">
    <pivotField axis="axisRow" dataField="1" showAll="0">
      <items count="4">
        <item x="0"/>
        <item x="2"/>
        <item x="1"/>
        <item t="default"/>
      </items>
    </pivotField>
  </pivotFields>
  <rowFields count="1">
    <field x="0"/>
  </rowFields>
  <rowItems count="4">
    <i>
      <x/>
    </i>
    <i>
      <x v="1"/>
    </i>
    <i>
      <x v="2"/>
    </i>
    <i t="grand">
      <x/>
    </i>
  </rowItems>
  <colItems count="1">
    <i/>
  </colItems>
  <dataFields count="1">
    <dataField name="Cuenta de Servicio de Entrada" fld="0" subtotal="count" baseField="0" baseItem="0"/>
  </dataFields>
  <formats count="16">
    <format dxfId="96">
      <pivotArea type="all" dataOnly="0" outline="0" fieldPosition="0"/>
    </format>
    <format dxfId="95">
      <pivotArea outline="0" collapsedLevelsAreSubtotals="1" fieldPosition="0"/>
    </format>
    <format dxfId="94">
      <pivotArea field="0" type="button" dataOnly="0" labelOnly="1" outline="0" axis="axisRow" fieldPosition="0"/>
    </format>
    <format dxfId="93">
      <pivotArea dataOnly="0" labelOnly="1" outline="0" axis="axisValues" fieldPosition="0"/>
    </format>
    <format dxfId="92">
      <pivotArea dataOnly="0" labelOnly="1" fieldPosition="0">
        <references count="1">
          <reference field="0" count="0"/>
        </references>
      </pivotArea>
    </format>
    <format dxfId="91">
      <pivotArea dataOnly="0" labelOnly="1" grandRow="1" outline="0" fieldPosition="0"/>
    </format>
    <format dxfId="90">
      <pivotArea dataOnly="0" labelOnly="1" outline="0" axis="axisValues" fieldPosition="0"/>
    </format>
    <format dxfId="89">
      <pivotArea type="all" dataOnly="0" outline="0" fieldPosition="0"/>
    </format>
    <format dxfId="88">
      <pivotArea outline="0" collapsedLevelsAreSubtotals="1" fieldPosition="0"/>
    </format>
    <format dxfId="87">
      <pivotArea field="0" type="button" dataOnly="0" labelOnly="1" outline="0" axis="axisRow" fieldPosition="0"/>
    </format>
    <format dxfId="86">
      <pivotArea dataOnly="0" labelOnly="1" outline="0" axis="axisValues" fieldPosition="0"/>
    </format>
    <format dxfId="85">
      <pivotArea dataOnly="0" labelOnly="1" fieldPosition="0">
        <references count="1">
          <reference field="0" count="0"/>
        </references>
      </pivotArea>
    </format>
    <format dxfId="84">
      <pivotArea dataOnly="0" labelOnly="1" grandRow="1" outline="0" fieldPosition="0"/>
    </format>
    <format dxfId="83">
      <pivotArea dataOnly="0" labelOnly="1" outline="0" axis="axisValues" fieldPosition="0"/>
    </format>
    <format dxfId="33">
      <pivotArea collapsedLevelsAreSubtotals="1" fieldPosition="0">
        <references count="1">
          <reference field="0" count="0"/>
        </references>
      </pivotArea>
    </format>
    <format dxfId="23">
      <pivotArea dataOnly="0" labelOnly="1" fieldPosition="0">
        <references count="1">
          <reference field="0" count="0"/>
        </references>
      </pivotArea>
    </format>
  </formats>
  <chartFormats count="1">
    <chartFormat chart="0" format="1"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6.xml><?xml version="1.0" encoding="utf-8"?>
<pivotTableDefinition xmlns="http://schemas.openxmlformats.org/spreadsheetml/2006/main" name="TablaDinámica29" cacheId="22"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27:B53" firstHeaderRow="1" firstDataRow="1" firstDataCol="1"/>
  <pivotFields count="1">
    <pivotField axis="axisRow" dataField="1" showAll="0">
      <items count="26">
        <item x="24"/>
        <item x="18"/>
        <item x="11"/>
        <item x="21"/>
        <item x="2"/>
        <item x="16"/>
        <item x="20"/>
        <item x="7"/>
        <item x="22"/>
        <item x="9"/>
        <item x="17"/>
        <item x="12"/>
        <item x="8"/>
        <item x="6"/>
        <item x="4"/>
        <item x="15"/>
        <item x="1"/>
        <item x="10"/>
        <item x="13"/>
        <item x="3"/>
        <item x="0"/>
        <item x="19"/>
        <item x="14"/>
        <item x="5"/>
        <item x="23"/>
        <item t="default"/>
      </items>
    </pivotField>
  </pivotFields>
  <rowFields count="1">
    <field x="0"/>
  </rowFields>
  <rowItems count="26">
    <i>
      <x/>
    </i>
    <i>
      <x v="1"/>
    </i>
    <i>
      <x v="2"/>
    </i>
    <i>
      <x v="3"/>
    </i>
    <i>
      <x v="4"/>
    </i>
    <i>
      <x v="5"/>
    </i>
    <i>
      <x v="6"/>
    </i>
    <i>
      <x v="7"/>
    </i>
    <i>
      <x v="8"/>
    </i>
    <i>
      <x v="9"/>
    </i>
    <i>
      <x v="10"/>
    </i>
    <i>
      <x v="11"/>
    </i>
    <i>
      <x v="12"/>
    </i>
    <i>
      <x v="13"/>
    </i>
    <i>
      <x v="14"/>
    </i>
    <i>
      <x v="15"/>
    </i>
    <i>
      <x v="16"/>
    </i>
    <i>
      <x v="17"/>
    </i>
    <i>
      <x v="18"/>
    </i>
    <i>
      <x v="19"/>
    </i>
    <i>
      <x v="20"/>
    </i>
    <i>
      <x v="21"/>
    </i>
    <i>
      <x v="22"/>
    </i>
    <i>
      <x v="23"/>
    </i>
    <i>
      <x v="24"/>
    </i>
    <i t="grand">
      <x/>
    </i>
  </rowItems>
  <colItems count="1">
    <i/>
  </colItems>
  <dataFields count="1">
    <dataField name="Cuenta de Departamento" fld="0" subtotal="count" baseField="0" baseItem="0"/>
  </dataFields>
  <formats count="17">
    <format dxfId="110">
      <pivotArea type="all" dataOnly="0" outline="0" fieldPosition="0"/>
    </format>
    <format dxfId="109">
      <pivotArea outline="0" collapsedLevelsAreSubtotals="1" fieldPosition="0"/>
    </format>
    <format dxfId="108">
      <pivotArea field="0" type="button" dataOnly="0" labelOnly="1" outline="0" axis="axisRow" fieldPosition="0"/>
    </format>
    <format dxfId="107">
      <pivotArea dataOnly="0" labelOnly="1" outline="0" axis="axisValues" fieldPosition="0"/>
    </format>
    <format dxfId="106">
      <pivotArea dataOnly="0" labelOnly="1" fieldPosition="0">
        <references count="1">
          <reference field="0" count="0"/>
        </references>
      </pivotArea>
    </format>
    <format dxfId="105">
      <pivotArea dataOnly="0" labelOnly="1" grandRow="1" outline="0" fieldPosition="0"/>
    </format>
    <format dxfId="104">
      <pivotArea dataOnly="0" labelOnly="1" outline="0" axis="axisValues" fieldPosition="0"/>
    </format>
    <format dxfId="103">
      <pivotArea type="all" dataOnly="0" outline="0" fieldPosition="0"/>
    </format>
    <format dxfId="102">
      <pivotArea outline="0" collapsedLevelsAreSubtotals="1" fieldPosition="0"/>
    </format>
    <format dxfId="101">
      <pivotArea field="0" type="button" dataOnly="0" labelOnly="1" outline="0" axis="axisRow" fieldPosition="0"/>
    </format>
    <format dxfId="100">
      <pivotArea dataOnly="0" labelOnly="1" outline="0" axis="axisValues" fieldPosition="0"/>
    </format>
    <format dxfId="99">
      <pivotArea dataOnly="0" labelOnly="1" fieldPosition="0">
        <references count="1">
          <reference field="0" count="0"/>
        </references>
      </pivotArea>
    </format>
    <format dxfId="98">
      <pivotArea dataOnly="0" labelOnly="1" grandRow="1" outline="0" fieldPosition="0"/>
    </format>
    <format dxfId="97">
      <pivotArea dataOnly="0" labelOnly="1" outline="0" axis="axisValues" fieldPosition="0"/>
    </format>
    <format dxfId="38">
      <pivotArea collapsedLevelsAreSubtotals="1" fieldPosition="0">
        <references count="1">
          <reference field="0" count="0"/>
        </references>
      </pivotArea>
    </format>
    <format dxfId="37">
      <pivotArea collapsedLevelsAreSubtotals="1" fieldPosition="0">
        <references count="1">
          <reference field="0" count="0"/>
        </references>
      </pivotArea>
    </format>
    <format dxfId="36">
      <pivotArea dataOnly="0" labelOnly="1" fieldPosition="0">
        <references count="1">
          <reference field="0" count="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7.xml><?xml version="1.0" encoding="utf-8"?>
<pivotTableDefinition xmlns="http://schemas.openxmlformats.org/spreadsheetml/2006/main" name="TablaDinámica31" cacheId="5"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9">
  <location ref="A63:B71" firstHeaderRow="1" firstDataRow="1" firstDataCol="1"/>
  <pivotFields count="1">
    <pivotField axis="axisRow" dataField="1" showAll="0">
      <items count="8">
        <item x="0"/>
        <item x="3"/>
        <item x="4"/>
        <item x="5"/>
        <item x="2"/>
        <item x="6"/>
        <item x="1"/>
        <item t="default"/>
      </items>
    </pivotField>
  </pivotFields>
  <rowFields count="1">
    <field x="0"/>
  </rowFields>
  <rowItems count="8">
    <i>
      <x/>
    </i>
    <i>
      <x v="1"/>
    </i>
    <i>
      <x v="2"/>
    </i>
    <i>
      <x v="3"/>
    </i>
    <i>
      <x v="4"/>
    </i>
    <i>
      <x v="5"/>
    </i>
    <i>
      <x v="6"/>
    </i>
    <i t="grand">
      <x/>
    </i>
  </rowItems>
  <colItems count="1">
    <i/>
  </colItems>
  <dataFields count="1">
    <dataField name="Cuenta de Tema de Consulta" fld="0" subtotal="count" baseField="0" baseItem="0"/>
  </dataFields>
  <formats count="20">
    <format dxfId="124">
      <pivotArea type="all" dataOnly="0" outline="0" fieldPosition="0"/>
    </format>
    <format dxfId="123">
      <pivotArea outline="0" collapsedLevelsAreSubtotals="1" fieldPosition="0"/>
    </format>
    <format dxfId="122">
      <pivotArea field="0" type="button" dataOnly="0" labelOnly="1" outline="0" axis="axisRow" fieldPosition="0"/>
    </format>
    <format dxfId="121">
      <pivotArea dataOnly="0" labelOnly="1" outline="0" axis="axisValues" fieldPosition="0"/>
    </format>
    <format dxfId="120">
      <pivotArea dataOnly="0" labelOnly="1" fieldPosition="0">
        <references count="1">
          <reference field="0" count="0"/>
        </references>
      </pivotArea>
    </format>
    <format dxfId="119">
      <pivotArea dataOnly="0" labelOnly="1" grandRow="1" outline="0" fieldPosition="0"/>
    </format>
    <format dxfId="118">
      <pivotArea dataOnly="0" labelOnly="1" outline="0" axis="axisValues" fieldPosition="0"/>
    </format>
    <format dxfId="117">
      <pivotArea type="all" dataOnly="0" outline="0" fieldPosition="0"/>
    </format>
    <format dxfId="116">
      <pivotArea outline="0" collapsedLevelsAreSubtotals="1" fieldPosition="0"/>
    </format>
    <format dxfId="115">
      <pivotArea field="0" type="button" dataOnly="0" labelOnly="1" outline="0" axis="axisRow" fieldPosition="0"/>
    </format>
    <format dxfId="114">
      <pivotArea dataOnly="0" labelOnly="1" outline="0" axis="axisValues" fieldPosition="0"/>
    </format>
    <format dxfId="113">
      <pivotArea dataOnly="0" labelOnly="1" fieldPosition="0">
        <references count="1">
          <reference field="0" count="0"/>
        </references>
      </pivotArea>
    </format>
    <format dxfId="112">
      <pivotArea dataOnly="0" labelOnly="1" grandRow="1" outline="0" fieldPosition="0"/>
    </format>
    <format dxfId="111">
      <pivotArea dataOnly="0" labelOnly="1" outline="0" axis="axisValues" fieldPosition="0"/>
    </format>
    <format dxfId="35">
      <pivotArea collapsedLevelsAreSubtotals="1" fieldPosition="0">
        <references count="1">
          <reference field="0" count="0"/>
        </references>
      </pivotArea>
    </format>
    <format dxfId="27">
      <pivotArea collapsedLevelsAreSubtotals="1" fieldPosition="0">
        <references count="1">
          <reference field="0" count="0"/>
        </references>
      </pivotArea>
    </format>
    <format dxfId="26">
      <pivotArea dataOnly="0" labelOnly="1" fieldPosition="0">
        <references count="1">
          <reference field="0" count="0"/>
        </references>
      </pivotArea>
    </format>
    <format dxfId="22">
      <pivotArea collapsedLevelsAreSubtotals="1" fieldPosition="0">
        <references count="1">
          <reference field="0" count="1">
            <x v="0"/>
          </reference>
        </references>
      </pivotArea>
    </format>
    <format dxfId="21">
      <pivotArea collapsedLevelsAreSubtotals="1" fieldPosition="0">
        <references count="1">
          <reference field="0" count="4">
            <x v="0"/>
            <x v="1"/>
            <x v="2"/>
            <x v="3"/>
          </reference>
        </references>
      </pivotArea>
    </format>
    <format dxfId="20">
      <pivotArea dataOnly="0" labelOnly="1" fieldPosition="0">
        <references count="1">
          <reference field="0" count="4">
            <x v="0"/>
            <x v="1"/>
            <x v="2"/>
            <x v="3"/>
          </reference>
        </references>
      </pivotArea>
    </format>
  </formats>
  <chartFormats count="1">
    <chartFormat chart="0" format="1"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8.xml><?xml version="1.0" encoding="utf-8"?>
<pivotTableDefinition xmlns="http://schemas.openxmlformats.org/spreadsheetml/2006/main" name="TablaDinámica28" cacheId="1"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22:B24" firstHeaderRow="1" firstDataRow="1" firstDataCol="1"/>
  <pivotFields count="1">
    <pivotField axis="axisRow" dataField="1" showAll="0">
      <items count="2">
        <item x="0"/>
        <item t="default"/>
      </items>
    </pivotField>
  </pivotFields>
  <rowFields count="1">
    <field x="0"/>
  </rowFields>
  <rowItems count="2">
    <i>
      <x/>
    </i>
    <i t="grand">
      <x/>
    </i>
  </rowItems>
  <colItems count="1">
    <i/>
  </colItems>
  <dataFields count="1">
    <dataField name="Cuenta de Canal Oficial de Entrada" fld="0" subtotal="count" baseField="0" baseItem="0"/>
  </dataFields>
  <formats count="14">
    <format dxfId="138">
      <pivotArea type="all" dataOnly="0" outline="0" fieldPosition="0"/>
    </format>
    <format dxfId="137">
      <pivotArea outline="0" collapsedLevelsAreSubtotals="1" fieldPosition="0"/>
    </format>
    <format dxfId="136">
      <pivotArea field="0" type="button" dataOnly="0" labelOnly="1" outline="0" axis="axisRow" fieldPosition="0"/>
    </format>
    <format dxfId="135">
      <pivotArea dataOnly="0" labelOnly="1" outline="0" axis="axisValues" fieldPosition="0"/>
    </format>
    <format dxfId="134">
      <pivotArea dataOnly="0" labelOnly="1" fieldPosition="0">
        <references count="1">
          <reference field="0" count="0"/>
        </references>
      </pivotArea>
    </format>
    <format dxfId="133">
      <pivotArea dataOnly="0" labelOnly="1" grandRow="1" outline="0" fieldPosition="0"/>
    </format>
    <format dxfId="132">
      <pivotArea dataOnly="0" labelOnly="1" outline="0" axis="axisValues" fieldPosition="0"/>
    </format>
    <format dxfId="131">
      <pivotArea type="all" dataOnly="0" outline="0" fieldPosition="0"/>
    </format>
    <format dxfId="130">
      <pivotArea outline="0" collapsedLevelsAreSubtotals="1" fieldPosition="0"/>
    </format>
    <format dxfId="129">
      <pivotArea field="0" type="button" dataOnly="0" labelOnly="1" outline="0" axis="axisRow" fieldPosition="0"/>
    </format>
    <format dxfId="128">
      <pivotArea dataOnly="0" labelOnly="1" outline="0" axis="axisValues" fieldPosition="0"/>
    </format>
    <format dxfId="127">
      <pivotArea dataOnly="0" labelOnly="1" fieldPosition="0">
        <references count="1">
          <reference field="0" count="0"/>
        </references>
      </pivotArea>
    </format>
    <format dxfId="126">
      <pivotArea dataOnly="0" labelOnly="1" grandRow="1" outline="0" fieldPosition="0"/>
    </format>
    <format dxfId="125">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9.xml><?xml version="1.0" encoding="utf-8"?>
<pivotTableDefinition xmlns="http://schemas.openxmlformats.org/spreadsheetml/2006/main" name="TablaDinámica26" cacheId="25"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3">
  <location ref="A3:B7" firstHeaderRow="1" firstDataRow="1" firstDataCol="1"/>
  <pivotFields count="1">
    <pivotField axis="axisRow" dataField="1" showAll="0">
      <items count="5">
        <item m="1" x="3"/>
        <item x="1"/>
        <item x="2"/>
        <item x="0"/>
        <item t="default"/>
      </items>
    </pivotField>
  </pivotFields>
  <rowFields count="1">
    <field x="0"/>
  </rowFields>
  <rowItems count="4">
    <i>
      <x v="1"/>
    </i>
    <i>
      <x v="2"/>
    </i>
    <i>
      <x v="3"/>
    </i>
    <i t="grand">
      <x/>
    </i>
  </rowItems>
  <colItems count="1">
    <i/>
  </colItems>
  <dataFields count="1">
    <dataField name="Cuenta de Área" fld="0" subtotal="count" baseField="0" baseItem="0"/>
  </dataFields>
  <formats count="40">
    <format dxfId="173">
      <pivotArea type="all" dataOnly="0" outline="0" fieldPosition="0"/>
    </format>
    <format dxfId="172">
      <pivotArea outline="0" collapsedLevelsAreSubtotals="1" fieldPosition="0"/>
    </format>
    <format dxfId="171">
      <pivotArea field="0" type="button" dataOnly="0" labelOnly="1" outline="0" axis="axisRow" fieldPosition="0"/>
    </format>
    <format dxfId="170">
      <pivotArea dataOnly="0" labelOnly="1" outline="0" axis="axisValues" fieldPosition="0"/>
    </format>
    <format dxfId="169">
      <pivotArea dataOnly="0" labelOnly="1" fieldPosition="0">
        <references count="1">
          <reference field="0" count="0"/>
        </references>
      </pivotArea>
    </format>
    <format dxfId="168">
      <pivotArea dataOnly="0" labelOnly="1" grandRow="1" outline="0" fieldPosition="0"/>
    </format>
    <format dxfId="167">
      <pivotArea dataOnly="0" labelOnly="1" outline="0" axis="axisValues" fieldPosition="0"/>
    </format>
    <format dxfId="166">
      <pivotArea type="all" dataOnly="0" outline="0" fieldPosition="0"/>
    </format>
    <format dxfId="165">
      <pivotArea outline="0" collapsedLevelsAreSubtotals="1" fieldPosition="0"/>
    </format>
    <format dxfId="164">
      <pivotArea field="0" type="button" dataOnly="0" labelOnly="1" outline="0" axis="axisRow" fieldPosition="0"/>
    </format>
    <format dxfId="163">
      <pivotArea dataOnly="0" labelOnly="1" outline="0" axis="axisValues" fieldPosition="0"/>
    </format>
    <format dxfId="162">
      <pivotArea dataOnly="0" labelOnly="1" fieldPosition="0">
        <references count="1">
          <reference field="0" count="0"/>
        </references>
      </pivotArea>
    </format>
    <format dxfId="161">
      <pivotArea dataOnly="0" labelOnly="1" grandRow="1" outline="0" fieldPosition="0"/>
    </format>
    <format dxfId="160">
      <pivotArea dataOnly="0" labelOnly="1" outline="0" axis="axisValues" fieldPosition="0"/>
    </format>
    <format dxfId="159">
      <pivotArea type="all" dataOnly="0" outline="0" fieldPosition="0"/>
    </format>
    <format dxfId="158">
      <pivotArea outline="0" collapsedLevelsAreSubtotals="1" fieldPosition="0"/>
    </format>
    <format dxfId="157">
      <pivotArea field="0" type="button" dataOnly="0" labelOnly="1" outline="0" axis="axisRow" fieldPosition="0"/>
    </format>
    <format dxfId="156">
      <pivotArea dataOnly="0" labelOnly="1" outline="0" axis="axisValues" fieldPosition="0"/>
    </format>
    <format dxfId="155">
      <pivotArea dataOnly="0" labelOnly="1" fieldPosition="0">
        <references count="1">
          <reference field="0" count="0"/>
        </references>
      </pivotArea>
    </format>
    <format dxfId="154">
      <pivotArea dataOnly="0" labelOnly="1" grandRow="1" outline="0" fieldPosition="0"/>
    </format>
    <format dxfId="153">
      <pivotArea dataOnly="0" labelOnly="1" outline="0" axis="axisValues" fieldPosition="0"/>
    </format>
    <format dxfId="152">
      <pivotArea type="all" dataOnly="0" outline="0" fieldPosition="0"/>
    </format>
    <format dxfId="151">
      <pivotArea outline="0" collapsedLevelsAreSubtotals="1" fieldPosition="0"/>
    </format>
    <format dxfId="150">
      <pivotArea field="0" type="button" dataOnly="0" labelOnly="1" outline="0" axis="axisRow" fieldPosition="0"/>
    </format>
    <format dxfId="149">
      <pivotArea dataOnly="0" labelOnly="1" outline="0" axis="axisValues" fieldPosition="0"/>
    </format>
    <format dxfId="148">
      <pivotArea dataOnly="0" labelOnly="1" fieldPosition="0">
        <references count="1">
          <reference field="0" count="0"/>
        </references>
      </pivotArea>
    </format>
    <format dxfId="147">
      <pivotArea dataOnly="0" labelOnly="1" grandRow="1" outline="0" fieldPosition="0"/>
    </format>
    <format dxfId="146">
      <pivotArea dataOnly="0" labelOnly="1" outline="0" axis="axisValues" fieldPosition="0"/>
    </format>
    <format dxfId="145">
      <pivotArea type="all" dataOnly="0" outline="0" fieldPosition="0"/>
    </format>
    <format dxfId="144">
      <pivotArea outline="0" collapsedLevelsAreSubtotals="1" fieldPosition="0"/>
    </format>
    <format dxfId="143">
      <pivotArea field="0" type="button" dataOnly="0" labelOnly="1" outline="0" axis="axisRow" fieldPosition="0"/>
    </format>
    <format dxfId="142">
      <pivotArea dataOnly="0" labelOnly="1" outline="0" axis="axisValues" fieldPosition="0"/>
    </format>
    <format dxfId="141">
      <pivotArea dataOnly="0" labelOnly="1" fieldPosition="0">
        <references count="1">
          <reference field="0" count="0"/>
        </references>
      </pivotArea>
    </format>
    <format dxfId="140">
      <pivotArea dataOnly="0" labelOnly="1" grandRow="1" outline="0" fieldPosition="0"/>
    </format>
    <format dxfId="139">
      <pivotArea dataOnly="0" labelOnly="1" outline="0" axis="axisValues" fieldPosition="0"/>
    </format>
    <format dxfId="40">
      <pivotArea dataOnly="0" labelOnly="1" fieldPosition="0">
        <references count="1">
          <reference field="0" count="1">
            <x v="2"/>
          </reference>
        </references>
      </pivotArea>
    </format>
    <format dxfId="39">
      <pivotArea dataOnly="0" labelOnly="1" fieldPosition="0">
        <references count="1">
          <reference field="0" count="1">
            <x v="0"/>
          </reference>
        </references>
      </pivotArea>
    </format>
    <format dxfId="29">
      <pivotArea collapsedLevelsAreSubtotals="1" fieldPosition="0">
        <references count="1">
          <reference field="0" count="0"/>
        </references>
      </pivotArea>
    </format>
    <format dxfId="28">
      <pivotArea dataOnly="0" labelOnly="1" fieldPosition="0">
        <references count="1">
          <reference field="0" count="0"/>
        </references>
      </pivotArea>
    </format>
    <format dxfId="19">
      <pivotArea dataOnly="0" labelOnly="1" fieldPosition="0">
        <references count="1">
          <reference field="0" count="1">
            <x v="2"/>
          </reference>
        </references>
      </pivotArea>
    </format>
  </formats>
  <chartFormats count="1">
    <chartFormat chart="0" format="1"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TargetMode="External"/><Relationship Id="rId21" Type="http://schemas.openxmlformats.org/officeDocument/2006/relationships/hyperlink" Target="https://orfeo.dnbc.gov.co/orfeo3/busqueda/busquedaPiloto.php?PHPSESSID=o8un62k7qhb7vpj4csle70b6f5&amp;FormName=Search&amp;FormAction=search&amp;s_RADI_NUME_RADI=&amp;s_DOCTO=&amp;s_SGD_EXP_SUBEXPEDIENTE=&amp;s_solo_nomb=All&amp;s_RADI_NOMB=&amp;s_entrada=2&amp;s_desde_dia=14&amp;s_desde_mes=12&amp;s_desde_ano=2023&amp;s_hasta_dia=31&amp;s_hasta_mes=12&amp;s_hasta_ano=2023&amp;s_TDOC_CODI=9999&amp;s_RADI_DEPE_ACTU=&amp;Busqueda=B%C3%BAsqueda" TargetMode="External"/><Relationship Id="rId42" Type="http://schemas.openxmlformats.org/officeDocument/2006/relationships/hyperlink" Target="https://orfeo.dnbc.gov.co/orfeo3/verradicado.php?verrad=20231140269482&amp;PHPSESSID=o8un62k7qhb7vpj4csle70b6f5&amp;carpeta=9&amp;nomcarpeta=Busquedas&amp;tipo_carp=0" TargetMode="External"/><Relationship Id="rId47" Type="http://schemas.openxmlformats.org/officeDocument/2006/relationships/hyperlink" Target="https://orfeo.dnbc.gov.co/orfeo3/verradicado.php?verrad=20231140269482&amp;PHPSESSID=o8un62k7qhb7vpj4csle70b6f5&amp;carpeta=9&amp;nomcarpeta=Busquedas&amp;tipo_carp=0" TargetMode="External"/><Relationship Id="rId63" Type="http://schemas.openxmlformats.org/officeDocument/2006/relationships/hyperlink" Target="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TargetMode="External"/><Relationship Id="rId68" Type="http://schemas.openxmlformats.org/officeDocument/2006/relationships/hyperlink" Target="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TargetMode="External"/><Relationship Id="rId84" Type="http://schemas.openxmlformats.org/officeDocument/2006/relationships/hyperlink" Target="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3" TargetMode="External"/><Relationship Id="rId89" Type="http://schemas.openxmlformats.org/officeDocument/2006/relationships/hyperlink" Target="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3" TargetMode="External"/><Relationship Id="rId16" Type="http://schemas.openxmlformats.org/officeDocument/2006/relationships/hyperlink" Target="https://orfeo.dnbc.gov.co/orfeo3/busqueda/busquedaPiloto.php?PHPSESSID=o8un62k7qhb7vpj4csle70b6f5&amp;FormName=Search&amp;FormAction=search&amp;s_RADI_NUME_RADI=&amp;s_DOCTO=&amp;s_SGD_EXP_SUBEXPEDIENTE=&amp;s_solo_nomb=All&amp;s_RADI_NOMB=&amp;s_entrada=2&amp;s_desde_dia=14&amp;s_desde_mes=12&amp;s_desde_ano=2023&amp;s_hasta_dia=31&amp;s_hasta_mes=12&amp;s_hasta_ano=2023&amp;s_TDOC_CODI=9999&amp;s_RADI_DEPE_ACTU=&amp;Busqueda=B%C3%BAsqueda" TargetMode="External"/><Relationship Id="rId11" Type="http://schemas.openxmlformats.org/officeDocument/2006/relationships/hyperlink" Target="https://orfeo.dnbc.gov.co/orfeo3/busqueda/busquedaPiloto.php?PHPSESSID=o8un62k7qhb7vpj4csle70b6f5&amp;FormName=Search&amp;FormAction=search&amp;s_RADI_NUME_RADI=&amp;s_DOCTO=&amp;s_SGD_EXP_SUBEXPEDIENTE=&amp;s_solo_nomb=All&amp;s_RADI_NOMB=&amp;s_entrada=2&amp;s_desde_dia=14&amp;s_desde_mes=12&amp;s_desde_ano=2023&amp;s_hasta_dia=31&amp;s_hasta_mes=12&amp;s_hasta_ano=2023&amp;s_TDOC_CODI=9999&amp;s_RADI_DEPE_ACTU=&amp;Busqueda=B%C3%BAsqueda" TargetMode="External"/><Relationship Id="rId32" Type="http://schemas.openxmlformats.org/officeDocument/2006/relationships/hyperlink" Target="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TargetMode="External"/><Relationship Id="rId37" Type="http://schemas.openxmlformats.org/officeDocument/2006/relationships/hyperlink" Target="https://orfeo.dnbc.gov.co/orfeo3/verradicado.php?verrad=20231140269482&amp;PHPSESSID=o8un62k7qhb7vpj4csle70b6f5&amp;carpeta=9&amp;nomcarpeta=Busquedas&amp;tipo_carp=0" TargetMode="External"/><Relationship Id="rId53" Type="http://schemas.openxmlformats.org/officeDocument/2006/relationships/hyperlink" Target="https://orfeo.dnbc.gov.co/orfeo3/verradicado.php?verrad=20231140269482&amp;PHPSESSID=o8un62k7qhb7vpj4csle70b6f5&amp;carpeta=9&amp;nomcarpeta=Busquedas&amp;tipo_carp=0" TargetMode="External"/><Relationship Id="rId58" Type="http://schemas.openxmlformats.org/officeDocument/2006/relationships/hyperlink" Target="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TargetMode="External"/><Relationship Id="rId74" Type="http://schemas.openxmlformats.org/officeDocument/2006/relationships/hyperlink" Target="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TargetMode="External"/><Relationship Id="rId79" Type="http://schemas.openxmlformats.org/officeDocument/2006/relationships/hyperlink" Target="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3" TargetMode="External"/><Relationship Id="rId5" Type="http://schemas.openxmlformats.org/officeDocument/2006/relationships/hyperlink" Target="https://orfeo.dnbc.gov.co/orfeo3/busqueda/busquedaPiloto.php?PHPSESSID=o8un62k7qhb7vpj4csle70b6f5&amp;FormName=Search&amp;FormAction=search&amp;s_RADI_NUME_RADI=&amp;s_DOCTO=&amp;s_SGD_EXP_SUBEXPEDIENTE=&amp;s_solo_nomb=All&amp;s_RADI_NOMB=&amp;s_entrada=2&amp;s_desde_dia=14&amp;s_desde_mes=12&amp;s_desde_ano=2023&amp;s_hasta_dia=31&amp;s_hasta_mes=12&amp;s_hasta_ano=2023&amp;s_TDOC_CODI=9999&amp;s_RADI_DEPE_ACTU=&amp;Busqueda=B%C3%BAsqueda" TargetMode="External"/><Relationship Id="rId90" Type="http://schemas.openxmlformats.org/officeDocument/2006/relationships/hyperlink" Target="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8" TargetMode="External"/><Relationship Id="rId14" Type="http://schemas.openxmlformats.org/officeDocument/2006/relationships/hyperlink" Target="https://orfeo.dnbc.gov.co/orfeo3/busqueda/busquedaPiloto.php?PHPSESSID=o8un62k7qhb7vpj4csle70b6f5&amp;FormName=Search&amp;FormAction=search&amp;s_RADI_NUME_RADI=&amp;s_DOCTO=&amp;s_SGD_EXP_SUBEXPEDIENTE=&amp;s_solo_nomb=All&amp;s_RADI_NOMB=&amp;s_entrada=2&amp;s_desde_dia=14&amp;s_desde_mes=12&amp;s_desde_ano=2023&amp;s_hasta_dia=31&amp;s_hasta_mes=12&amp;s_hasta_ano=2023&amp;s_TDOC_CODI=9999&amp;s_RADI_DEPE_ACTU=&amp;Busqueda=B%C3%BAsqueda" TargetMode="External"/><Relationship Id="rId22" Type="http://schemas.openxmlformats.org/officeDocument/2006/relationships/hyperlink" Target="https://orfeo.dnbc.gov.co/orfeo3/busqueda/busquedaPiloto.php?PHPSESSID=o8un62k7qhb7vpj4csle70b6f5&amp;FormName=Search&amp;FormAction=search&amp;s_RADI_NUME_RADI=&amp;s_DOCTO=&amp;s_SGD_EXP_SUBEXPEDIENTE=&amp;s_solo_nomb=All&amp;s_RADI_NOMB=&amp;s_entrada=2&amp;s_desde_dia=14&amp;s_desde_mes=12&amp;s_desde_ano=2023&amp;s_hasta_dia=31&amp;s_hasta_mes=12&amp;s_hasta_ano=2023&amp;s_TDOC_CODI=9999&amp;s_RADI_DEPE_ACTU=&amp;Busqueda=B%C3%BAsqueda" TargetMode="External"/><Relationship Id="rId27" Type="http://schemas.openxmlformats.org/officeDocument/2006/relationships/hyperlink" Target="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TargetMode="External"/><Relationship Id="rId30" Type="http://schemas.openxmlformats.org/officeDocument/2006/relationships/hyperlink" Target="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TargetMode="External"/><Relationship Id="rId35" Type="http://schemas.openxmlformats.org/officeDocument/2006/relationships/hyperlink" Target="https://orfeo.dnbc.gov.co/orfeo3/verradicado.php?verrad=20231140269482&amp;PHPSESSID=o8un62k7qhb7vpj4csle70b6f5&amp;carpeta=9&amp;nomcarpeta=Busquedas&amp;tipo_carp=0" TargetMode="External"/><Relationship Id="rId43" Type="http://schemas.openxmlformats.org/officeDocument/2006/relationships/hyperlink" Target="https://orfeo.dnbc.gov.co/orfeo3/verradicado.php?verrad=20231140269482&amp;PHPSESSID=o8un62k7qhb7vpj4csle70b6f5&amp;carpeta=9&amp;nomcarpeta=Busquedas&amp;tipo_carp=0" TargetMode="External"/><Relationship Id="rId48" Type="http://schemas.openxmlformats.org/officeDocument/2006/relationships/hyperlink" Target="https://orfeo.dnbc.gov.co/orfeo3/verradicado.php?verrad=20231140269482&amp;PHPSESSID=o8un62k7qhb7vpj4csle70b6f5&amp;carpeta=9&amp;nomcarpeta=Busquedas&amp;tipo_carp=0" TargetMode="External"/><Relationship Id="rId56" Type="http://schemas.openxmlformats.org/officeDocument/2006/relationships/hyperlink" Target="https://orfeo.dnbc.gov.co/orfeo3/verradicado.php?verrad=20231140269482&amp;PHPSESSID=o8un62k7qhb7vpj4csle70b6f5&amp;carpeta=9&amp;nomcarpeta=Busquedas&amp;tipo_carp=0" TargetMode="External"/><Relationship Id="rId64" Type="http://schemas.openxmlformats.org/officeDocument/2006/relationships/hyperlink" Target="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TargetMode="External"/><Relationship Id="rId69" Type="http://schemas.openxmlformats.org/officeDocument/2006/relationships/hyperlink" Target="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TargetMode="External"/><Relationship Id="rId77" Type="http://schemas.openxmlformats.org/officeDocument/2006/relationships/hyperlink" Target="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3" TargetMode="External"/><Relationship Id="rId8" Type="http://schemas.openxmlformats.org/officeDocument/2006/relationships/hyperlink" Target="https://orfeo.dnbc.gov.co/orfeo3/busqueda/busquedaPiloto.php?PHPSESSID=o8un62k7qhb7vpj4csle70b6f5&amp;FormName=Search&amp;FormAction=search&amp;s_RADI_NUME_RADI=&amp;s_DOCTO=&amp;s_SGD_EXP_SUBEXPEDIENTE=&amp;s_solo_nomb=All&amp;s_RADI_NOMB=&amp;s_entrada=2&amp;s_desde_dia=14&amp;s_desde_mes=12&amp;s_desde_ano=2023&amp;s_hasta_dia=31&amp;s_hasta_mes=12&amp;s_hasta_ano=2023&amp;s_TDOC_CODI=9999&amp;s_RADI_DEPE_ACTU=&amp;Busqueda=B%C3%BAsqueda" TargetMode="External"/><Relationship Id="rId51" Type="http://schemas.openxmlformats.org/officeDocument/2006/relationships/hyperlink" Target="https://orfeo.dnbc.gov.co/orfeo3/verradicado.php?verrad=20231140269482&amp;PHPSESSID=o8un62k7qhb7vpj4csle70b6f5&amp;carpeta=9&amp;nomcarpeta=Busquedas&amp;tipo_carp=0" TargetMode="External"/><Relationship Id="rId72" Type="http://schemas.openxmlformats.org/officeDocument/2006/relationships/hyperlink" Target="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TargetMode="External"/><Relationship Id="rId80" Type="http://schemas.openxmlformats.org/officeDocument/2006/relationships/hyperlink" Target="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3" TargetMode="External"/><Relationship Id="rId85" Type="http://schemas.openxmlformats.org/officeDocument/2006/relationships/hyperlink" Target="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3" TargetMode="External"/><Relationship Id="rId3" Type="http://schemas.openxmlformats.org/officeDocument/2006/relationships/hyperlink" Target="https://orfeo.dnbc.gov.co/orfeo3/busqueda/busquedaPiloto.php?PHPSESSID=o8un62k7qhb7vpj4csle70b6f5&amp;FormName=Search&amp;FormAction=search&amp;s_RADI_NUME_RADI=&amp;s_DOCTO=&amp;s_SGD_EXP_SUBEXPEDIENTE=&amp;s_solo_nomb=All&amp;s_RADI_NOMB=&amp;s_entrada=2&amp;s_desde_dia=14&amp;s_desde_mes=12&amp;s_desde_ano=2023&amp;s_hasta_dia=31&amp;s_hasta_mes=12&amp;s_hasta_ano=2023&amp;s_TDOC_CODI=9999&amp;s_RADI_DEPE_ACTU=&amp;Busqueda=B%C3%BAsqueda" TargetMode="External"/><Relationship Id="rId12" Type="http://schemas.openxmlformats.org/officeDocument/2006/relationships/hyperlink" Target="https://orfeo.dnbc.gov.co/orfeo3/busqueda/busquedaPiloto.php?PHPSESSID=o8un62k7qhb7vpj4csle70b6f5&amp;FormName=Search&amp;FormAction=search&amp;s_RADI_NUME_RADI=&amp;s_DOCTO=&amp;s_SGD_EXP_SUBEXPEDIENTE=&amp;s_solo_nomb=All&amp;s_RADI_NOMB=&amp;s_entrada=2&amp;s_desde_dia=14&amp;s_desde_mes=12&amp;s_desde_ano=2023&amp;s_hasta_dia=31&amp;s_hasta_mes=12&amp;s_hasta_ano=2023&amp;s_TDOC_CODI=9999&amp;s_RADI_DEPE_ACTU=&amp;Busqueda=B%C3%BAsqueda" TargetMode="External"/><Relationship Id="rId17" Type="http://schemas.openxmlformats.org/officeDocument/2006/relationships/hyperlink" Target="https://orfeo.dnbc.gov.co/orfeo3/busqueda/busquedaPiloto.php?PHPSESSID=o8un62k7qhb7vpj4csle70b6f5&amp;FormName=Search&amp;FormAction=search&amp;s_RADI_NUME_RADI=&amp;s_DOCTO=&amp;s_SGD_EXP_SUBEXPEDIENTE=&amp;s_solo_nomb=All&amp;s_RADI_NOMB=&amp;s_entrada=2&amp;s_desde_dia=14&amp;s_desde_mes=12&amp;s_desde_ano=2023&amp;s_hasta_dia=31&amp;s_hasta_mes=12&amp;s_hasta_ano=2023&amp;s_TDOC_CODI=9999&amp;s_RADI_DEPE_ACTU=&amp;Busqueda=B%C3%BAsqueda" TargetMode="External"/><Relationship Id="rId25" Type="http://schemas.openxmlformats.org/officeDocument/2006/relationships/hyperlink" Target="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TargetMode="External"/><Relationship Id="rId33" Type="http://schemas.openxmlformats.org/officeDocument/2006/relationships/hyperlink" Target="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TargetMode="External"/><Relationship Id="rId38" Type="http://schemas.openxmlformats.org/officeDocument/2006/relationships/hyperlink" Target="https://orfeo.dnbc.gov.co/orfeo3/verradicado.php?verrad=20231140269482&amp;PHPSESSID=o8un62k7qhb7vpj4csle70b6f5&amp;carpeta=9&amp;nomcarpeta=Busquedas&amp;tipo_carp=0" TargetMode="External"/><Relationship Id="rId46" Type="http://schemas.openxmlformats.org/officeDocument/2006/relationships/hyperlink" Target="https://orfeo.dnbc.gov.co/orfeo3/verradicado.php?verrad=20231140269482&amp;PHPSESSID=o8un62k7qhb7vpj4csle70b6f5&amp;carpeta=9&amp;nomcarpeta=Busquedas&amp;tipo_carp=0" TargetMode="External"/><Relationship Id="rId59" Type="http://schemas.openxmlformats.org/officeDocument/2006/relationships/hyperlink" Target="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TargetMode="External"/><Relationship Id="rId67" Type="http://schemas.openxmlformats.org/officeDocument/2006/relationships/hyperlink" Target="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TargetMode="External"/><Relationship Id="rId20" Type="http://schemas.openxmlformats.org/officeDocument/2006/relationships/hyperlink" Target="https://orfeo.dnbc.gov.co/orfeo3/busqueda/busquedaPiloto.php?PHPSESSID=o8un62k7qhb7vpj4csle70b6f5&amp;FormName=Search&amp;FormAction=search&amp;s_RADI_NUME_RADI=&amp;s_DOCTO=&amp;s_SGD_EXP_SUBEXPEDIENTE=&amp;s_solo_nomb=All&amp;s_RADI_NOMB=&amp;s_entrada=2&amp;s_desde_dia=14&amp;s_desde_mes=12&amp;s_desde_ano=2023&amp;s_hasta_dia=31&amp;s_hasta_mes=12&amp;s_hasta_ano=2023&amp;s_TDOC_CODI=9999&amp;s_RADI_DEPE_ACTU=&amp;Busqueda=B%C3%BAsqueda" TargetMode="External"/><Relationship Id="rId41" Type="http://schemas.openxmlformats.org/officeDocument/2006/relationships/hyperlink" Target="https://orfeo.dnbc.gov.co/orfeo3/verradicado.php?verrad=20231140269482&amp;PHPSESSID=o8un62k7qhb7vpj4csle70b6f5&amp;carpeta=9&amp;nomcarpeta=Busquedas&amp;tipo_carp=0" TargetMode="External"/><Relationship Id="rId54" Type="http://schemas.openxmlformats.org/officeDocument/2006/relationships/hyperlink" Target="https://orfeo.dnbc.gov.co/orfeo3/verradicado.php?verrad=20231140269482&amp;PHPSESSID=o8un62k7qhb7vpj4csle70b6f5&amp;carpeta=9&amp;nomcarpeta=Busquedas&amp;tipo_carp=0" TargetMode="External"/><Relationship Id="rId62" Type="http://schemas.openxmlformats.org/officeDocument/2006/relationships/hyperlink" Target="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TargetMode="External"/><Relationship Id="rId70" Type="http://schemas.openxmlformats.org/officeDocument/2006/relationships/hyperlink" Target="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TargetMode="External"/><Relationship Id="rId75" Type="http://schemas.openxmlformats.org/officeDocument/2006/relationships/hyperlink" Target="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3" TargetMode="External"/><Relationship Id="rId83" Type="http://schemas.openxmlformats.org/officeDocument/2006/relationships/hyperlink" Target="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3" TargetMode="External"/><Relationship Id="rId88" Type="http://schemas.openxmlformats.org/officeDocument/2006/relationships/hyperlink" Target="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3" TargetMode="External"/><Relationship Id="rId91" Type="http://schemas.openxmlformats.org/officeDocument/2006/relationships/hyperlink" Target="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8" TargetMode="External"/><Relationship Id="rId1" Type="http://schemas.openxmlformats.org/officeDocument/2006/relationships/hyperlink" Target="https://orfeo.dnbc.gov.co/orfeo3/verradicado.php?verrad=20231140269482&amp;PHPSESSID=o8un62k7qhb7vpj4csle70b6f5&amp;carpeta=9&amp;nomcarpeta=Busquedas&amp;tipo_carp=0" TargetMode="External"/><Relationship Id="rId6" Type="http://schemas.openxmlformats.org/officeDocument/2006/relationships/hyperlink" Target="https://orfeo.dnbc.gov.co/orfeo3/busqueda/busquedaPiloto.php?PHPSESSID=o8un62k7qhb7vpj4csle70b6f5&amp;FormName=Search&amp;FormAction=search&amp;s_RADI_NUME_RADI=&amp;s_DOCTO=&amp;s_SGD_EXP_SUBEXPEDIENTE=&amp;s_solo_nomb=All&amp;s_RADI_NOMB=&amp;s_entrada=2&amp;s_desde_dia=14&amp;s_desde_mes=12&amp;s_desde_ano=2023&amp;s_hasta_dia=31&amp;s_hasta_mes=12&amp;s_hasta_ano=2023&amp;s_TDOC_CODI=9999&amp;s_RADI_DEPE_ACTU=&amp;Busqueda=B%C3%BAsqueda" TargetMode="External"/><Relationship Id="rId15" Type="http://schemas.openxmlformats.org/officeDocument/2006/relationships/hyperlink" Target="https://orfeo.dnbc.gov.co/orfeo3/busqueda/busquedaPiloto.php?PHPSESSID=o8un62k7qhb7vpj4csle70b6f5&amp;FormName=Search&amp;FormAction=search&amp;s_RADI_NUME_RADI=&amp;s_DOCTO=&amp;s_SGD_EXP_SUBEXPEDIENTE=&amp;s_solo_nomb=All&amp;s_RADI_NOMB=&amp;s_entrada=2&amp;s_desde_dia=14&amp;s_desde_mes=12&amp;s_desde_ano=2023&amp;s_hasta_dia=31&amp;s_hasta_mes=12&amp;s_hasta_ano=2023&amp;s_TDOC_CODI=9999&amp;s_RADI_DEPE_ACTU=&amp;Busqueda=B%C3%BAsqueda" TargetMode="External"/><Relationship Id="rId23" Type="http://schemas.openxmlformats.org/officeDocument/2006/relationships/hyperlink" Target="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TargetMode="External"/><Relationship Id="rId28" Type="http://schemas.openxmlformats.org/officeDocument/2006/relationships/hyperlink" Target="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TargetMode="External"/><Relationship Id="rId36" Type="http://schemas.openxmlformats.org/officeDocument/2006/relationships/hyperlink" Target="https://orfeo.dnbc.gov.co/orfeo3/verradicado.php?verrad=20231140269482&amp;PHPSESSID=o8un62k7qhb7vpj4csle70b6f5&amp;carpeta=9&amp;nomcarpeta=Busquedas&amp;tipo_carp=0" TargetMode="External"/><Relationship Id="rId49" Type="http://schemas.openxmlformats.org/officeDocument/2006/relationships/hyperlink" Target="https://orfeo.dnbc.gov.co/orfeo3/verradicado.php?verrad=20231140269482&amp;PHPSESSID=o8un62k7qhb7vpj4csle70b6f5&amp;carpeta=9&amp;nomcarpeta=Busquedas&amp;tipo_carp=0" TargetMode="External"/><Relationship Id="rId57" Type="http://schemas.openxmlformats.org/officeDocument/2006/relationships/hyperlink" Target="https://orfeo.dnbc.gov.co/orfeo3/verradicado.php?verrad=20231140273002&amp;PHPSESSID=o8un62k7qhb7vpj4csle70b6f5&amp;carpeta=9&amp;nomcarpeta=Busquedas&amp;tipo_carp=0" TargetMode="External"/><Relationship Id="rId10" Type="http://schemas.openxmlformats.org/officeDocument/2006/relationships/hyperlink" Target="https://orfeo.dnbc.gov.co/orfeo3/busqueda/busquedaPiloto.php?PHPSESSID=o8un62k7qhb7vpj4csle70b6f5&amp;FormName=Search&amp;FormAction=search&amp;s_RADI_NUME_RADI=&amp;s_DOCTO=&amp;s_SGD_EXP_SUBEXPEDIENTE=&amp;s_solo_nomb=All&amp;s_RADI_NOMB=&amp;s_entrada=2&amp;s_desde_dia=14&amp;s_desde_mes=12&amp;s_desde_ano=2023&amp;s_hasta_dia=31&amp;s_hasta_mes=12&amp;s_hasta_ano=2023&amp;s_TDOC_CODI=9999&amp;s_RADI_DEPE_ACTU=&amp;Busqueda=B%C3%BAsqueda" TargetMode="External"/><Relationship Id="rId31" Type="http://schemas.openxmlformats.org/officeDocument/2006/relationships/hyperlink" Target="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TargetMode="External"/><Relationship Id="rId44" Type="http://schemas.openxmlformats.org/officeDocument/2006/relationships/hyperlink" Target="https://orfeo.dnbc.gov.co/orfeo3/verradicado.php?verrad=20231140269482&amp;PHPSESSID=o8un62k7qhb7vpj4csle70b6f5&amp;carpeta=9&amp;nomcarpeta=Busquedas&amp;tipo_carp=0" TargetMode="External"/><Relationship Id="rId52" Type="http://schemas.openxmlformats.org/officeDocument/2006/relationships/hyperlink" Target="https://orfeo.dnbc.gov.co/orfeo3/verradicado.php?verrad=20231140269482&amp;PHPSESSID=o8un62k7qhb7vpj4csle70b6f5&amp;carpeta=9&amp;nomcarpeta=Busquedas&amp;tipo_carp=0" TargetMode="External"/><Relationship Id="rId60" Type="http://schemas.openxmlformats.org/officeDocument/2006/relationships/hyperlink" Target="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TargetMode="External"/><Relationship Id="rId65" Type="http://schemas.openxmlformats.org/officeDocument/2006/relationships/hyperlink" Target="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TargetMode="External"/><Relationship Id="rId73" Type="http://schemas.openxmlformats.org/officeDocument/2006/relationships/hyperlink" Target="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TargetMode="External"/><Relationship Id="rId78" Type="http://schemas.openxmlformats.org/officeDocument/2006/relationships/hyperlink" Target="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3" TargetMode="External"/><Relationship Id="rId81" Type="http://schemas.openxmlformats.org/officeDocument/2006/relationships/hyperlink" Target="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3" TargetMode="External"/><Relationship Id="rId86" Type="http://schemas.openxmlformats.org/officeDocument/2006/relationships/hyperlink" Target="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3" TargetMode="External"/><Relationship Id="rId4" Type="http://schemas.openxmlformats.org/officeDocument/2006/relationships/hyperlink" Target="https://orfeo.dnbc.gov.co/orfeo3/busqueda/busquedaPiloto.php?PHPSESSID=o8un62k7qhb7vpj4csle70b6f5&amp;FormName=Search&amp;FormAction=search&amp;s_RADI_NUME_RADI=&amp;s_DOCTO=&amp;s_SGD_EXP_SUBEXPEDIENTE=&amp;s_solo_nomb=All&amp;s_RADI_NOMB=&amp;s_entrada=2&amp;s_desde_dia=14&amp;s_desde_mes=12&amp;s_desde_ano=2023&amp;s_hasta_dia=31&amp;s_hasta_mes=12&amp;s_hasta_ano=2023&amp;s_TDOC_CODI=9999&amp;s_RADI_DEPE_ACTU=&amp;Busqueda=B%C3%BAsqueda" TargetMode="External"/><Relationship Id="rId9" Type="http://schemas.openxmlformats.org/officeDocument/2006/relationships/hyperlink" Target="https://orfeo.dnbc.gov.co/orfeo3/busqueda/busquedaPiloto.php?PHPSESSID=o8un62k7qhb7vpj4csle70b6f5&amp;FormName=Search&amp;FormAction=search&amp;s_RADI_NUME_RADI=&amp;s_DOCTO=&amp;s_SGD_EXP_SUBEXPEDIENTE=&amp;s_solo_nomb=All&amp;s_RADI_NOMB=&amp;s_entrada=2&amp;s_desde_dia=14&amp;s_desde_mes=12&amp;s_desde_ano=2023&amp;s_hasta_dia=31&amp;s_hasta_mes=12&amp;s_hasta_ano=2023&amp;s_TDOC_CODI=9999&amp;s_RADI_DEPE_ACTU=&amp;Busqueda=B%C3%BAsqueda" TargetMode="External"/><Relationship Id="rId13" Type="http://schemas.openxmlformats.org/officeDocument/2006/relationships/hyperlink" Target="https://orfeo.dnbc.gov.co/orfeo3/busqueda/busquedaPiloto.php?PHPSESSID=o8un62k7qhb7vpj4csle70b6f5&amp;FormName=Search&amp;FormAction=search&amp;s_RADI_NUME_RADI=&amp;s_DOCTO=&amp;s_SGD_EXP_SUBEXPEDIENTE=&amp;s_solo_nomb=All&amp;s_RADI_NOMB=&amp;s_entrada=2&amp;s_desde_dia=14&amp;s_desde_mes=12&amp;s_desde_ano=2023&amp;s_hasta_dia=31&amp;s_hasta_mes=12&amp;s_hasta_ano=2023&amp;s_TDOC_CODI=9999&amp;s_RADI_DEPE_ACTU=&amp;Busqueda=B%C3%BAsqueda" TargetMode="External"/><Relationship Id="rId18" Type="http://schemas.openxmlformats.org/officeDocument/2006/relationships/hyperlink" Target="https://orfeo.dnbc.gov.co/orfeo3/busqueda/busquedaPiloto.php?PHPSESSID=o8un62k7qhb7vpj4csle70b6f5&amp;FormName=Search&amp;FormAction=search&amp;s_RADI_NUME_RADI=&amp;s_DOCTO=&amp;s_SGD_EXP_SUBEXPEDIENTE=&amp;s_solo_nomb=All&amp;s_RADI_NOMB=&amp;s_entrada=2&amp;s_desde_dia=14&amp;s_desde_mes=12&amp;s_desde_ano=2023&amp;s_hasta_dia=31&amp;s_hasta_mes=12&amp;s_hasta_ano=2023&amp;s_TDOC_CODI=9999&amp;s_RADI_DEPE_ACTU=&amp;Busqueda=B%C3%BAsqueda" TargetMode="External"/><Relationship Id="rId39" Type="http://schemas.openxmlformats.org/officeDocument/2006/relationships/hyperlink" Target="https://orfeo.dnbc.gov.co/orfeo3/verradicado.php?verrad=20231140269482&amp;PHPSESSID=o8un62k7qhb7vpj4csle70b6f5&amp;carpeta=9&amp;nomcarpeta=Busquedas&amp;tipo_carp=0" TargetMode="External"/><Relationship Id="rId34" Type="http://schemas.openxmlformats.org/officeDocument/2006/relationships/hyperlink" Target="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TargetMode="External"/><Relationship Id="rId50" Type="http://schemas.openxmlformats.org/officeDocument/2006/relationships/hyperlink" Target="https://orfeo.dnbc.gov.co/orfeo3/verradicado.php?verrad=20231140269482&amp;PHPSESSID=o8un62k7qhb7vpj4csle70b6f5&amp;carpeta=9&amp;nomcarpeta=Busquedas&amp;tipo_carp=0" TargetMode="External"/><Relationship Id="rId55" Type="http://schemas.openxmlformats.org/officeDocument/2006/relationships/hyperlink" Target="https://orfeo.dnbc.gov.co/orfeo3/verradicado.php?verrad=20231140269482&amp;PHPSESSID=o8un62k7qhb7vpj4csle70b6f5&amp;carpeta=9&amp;nomcarpeta=Busquedas&amp;tipo_carp=0" TargetMode="External"/><Relationship Id="rId76" Type="http://schemas.openxmlformats.org/officeDocument/2006/relationships/hyperlink" Target="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3" TargetMode="External"/><Relationship Id="rId7" Type="http://schemas.openxmlformats.org/officeDocument/2006/relationships/hyperlink" Target="https://orfeo.dnbc.gov.co/orfeo3/busqueda/busquedaPiloto.php?PHPSESSID=o8un62k7qhb7vpj4csle70b6f5&amp;FormName=Search&amp;FormAction=search&amp;s_RADI_NUME_RADI=&amp;s_DOCTO=&amp;s_SGD_EXP_SUBEXPEDIENTE=&amp;s_solo_nomb=All&amp;s_RADI_NOMB=&amp;s_entrada=2&amp;s_desde_dia=14&amp;s_desde_mes=12&amp;s_desde_ano=2023&amp;s_hasta_dia=31&amp;s_hasta_mes=12&amp;s_hasta_ano=2023&amp;s_TDOC_CODI=9999&amp;s_RADI_DEPE_ACTU=&amp;Busqueda=B%C3%BAsqueda" TargetMode="External"/><Relationship Id="rId71" Type="http://schemas.openxmlformats.org/officeDocument/2006/relationships/hyperlink" Target="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TargetMode="External"/><Relationship Id="rId92" Type="http://schemas.openxmlformats.org/officeDocument/2006/relationships/drawing" Target="../drawings/drawing1.xml"/><Relationship Id="rId2" Type="http://schemas.openxmlformats.org/officeDocument/2006/relationships/hyperlink" Target="https://orfeo.dnbc.gov.co/orfeo3/verradicado.php?verrad=20231140269892&amp;PHPSESSID=o8un62k7qhb7vpj4csle70b6f5&amp;carpeta=9&amp;nomcarpeta=Busquedas&amp;tipo_carp=0" TargetMode="External"/><Relationship Id="rId29" Type="http://schemas.openxmlformats.org/officeDocument/2006/relationships/hyperlink" Target="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TargetMode="External"/><Relationship Id="rId24" Type="http://schemas.openxmlformats.org/officeDocument/2006/relationships/hyperlink" Target="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TargetMode="External"/><Relationship Id="rId40" Type="http://schemas.openxmlformats.org/officeDocument/2006/relationships/hyperlink" Target="https://orfeo.dnbc.gov.co/orfeo3/verradicado.php?verrad=20231140269482&amp;PHPSESSID=o8un62k7qhb7vpj4csle70b6f5&amp;carpeta=9&amp;nomcarpeta=Busquedas&amp;tipo_carp=0" TargetMode="External"/><Relationship Id="rId45" Type="http://schemas.openxmlformats.org/officeDocument/2006/relationships/hyperlink" Target="https://orfeo.dnbc.gov.co/orfeo3/verradicado.php?verrad=20231140269482&amp;PHPSESSID=o8un62k7qhb7vpj4csle70b6f5&amp;carpeta=9&amp;nomcarpeta=Busquedas&amp;tipo_carp=0" TargetMode="External"/><Relationship Id="rId66" Type="http://schemas.openxmlformats.org/officeDocument/2006/relationships/hyperlink" Target="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TargetMode="External"/><Relationship Id="rId87" Type="http://schemas.openxmlformats.org/officeDocument/2006/relationships/hyperlink" Target="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3" TargetMode="External"/><Relationship Id="rId61" Type="http://schemas.openxmlformats.org/officeDocument/2006/relationships/hyperlink" Target="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TargetMode="External"/><Relationship Id="rId82" Type="http://schemas.openxmlformats.org/officeDocument/2006/relationships/hyperlink" Target="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3" TargetMode="External"/><Relationship Id="rId19" Type="http://schemas.openxmlformats.org/officeDocument/2006/relationships/hyperlink" Target="https://orfeo.dnbc.gov.co/orfeo3/busqueda/busquedaPiloto.php?PHPSESSID=o8un62k7qhb7vpj4csle70b6f5&amp;FormName=Search&amp;FormAction=search&amp;s_RADI_NUME_RADI=&amp;s_DOCTO=&amp;s_SGD_EXP_SUBEXPEDIENTE=&amp;s_solo_nomb=All&amp;s_RADI_NOMB=&amp;s_entrada=2&amp;s_desde_dia=14&amp;s_desde_mes=12&amp;s_desde_ano=2023&amp;s_hasta_dia=31&amp;s_hasta_mes=12&amp;s_hasta_ano=2023&amp;s_TDOC_CODI=9999&amp;s_RADI_DEPE_ACTU=&amp;Busqueda=B%C3%BAsqueda" TargetMode="External"/></Relationships>
</file>

<file path=xl/worksheets/_rels/sheet2.xml.rels><?xml version="1.0" encoding="UTF-8" standalone="yes"?>
<Relationships xmlns="http://schemas.openxmlformats.org/package/2006/relationships"><Relationship Id="rId8" Type="http://schemas.openxmlformats.org/officeDocument/2006/relationships/pivotTable" Target="../pivotTables/pivotTable8.xml"/><Relationship Id="rId3" Type="http://schemas.openxmlformats.org/officeDocument/2006/relationships/pivotTable" Target="../pivotTables/pivotTable3.xml"/><Relationship Id="rId7" Type="http://schemas.openxmlformats.org/officeDocument/2006/relationships/pivotTable" Target="../pivotTables/pivotTable7.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11" Type="http://schemas.openxmlformats.org/officeDocument/2006/relationships/drawing" Target="../drawings/drawing2.xml"/><Relationship Id="rId5" Type="http://schemas.openxmlformats.org/officeDocument/2006/relationships/pivotTable" Target="../pivotTables/pivotTable5.xml"/><Relationship Id="rId10" Type="http://schemas.openxmlformats.org/officeDocument/2006/relationships/printerSettings" Target="../printerSettings/printerSettings1.bin"/><Relationship Id="rId4" Type="http://schemas.openxmlformats.org/officeDocument/2006/relationships/pivotTable" Target="../pivotTables/pivotTable4.xml"/><Relationship Id="rId9" Type="http://schemas.openxmlformats.org/officeDocument/2006/relationships/pivotTable" Target="../pivotTables/pivot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11"/>
  <sheetViews>
    <sheetView topLeftCell="Y1" workbookViewId="0">
      <selection activeCell="AQ8" sqref="AQ8"/>
    </sheetView>
  </sheetViews>
  <sheetFormatPr baseColWidth="10" defaultRowHeight="15" x14ac:dyDescent="0.25"/>
  <cols>
    <col min="1" max="1" width="23.85546875" customWidth="1"/>
    <col min="2" max="2" width="21.140625" customWidth="1"/>
    <col min="3" max="3" width="16.85546875" customWidth="1"/>
    <col min="4" max="4" width="35.7109375" customWidth="1"/>
    <col min="5" max="5" width="23" customWidth="1"/>
    <col min="6" max="25" width="35.7109375" customWidth="1"/>
  </cols>
  <sheetData>
    <row r="1" spans="1:51" ht="39.950000000000003" customHeight="1" x14ac:dyDescent="0.25">
      <c r="A1" s="68" t="s">
        <v>0</v>
      </c>
      <c r="B1" s="68" t="s">
        <v>1</v>
      </c>
      <c r="C1" s="68" t="s">
        <v>2</v>
      </c>
      <c r="D1" s="68" t="s">
        <v>3</v>
      </c>
      <c r="E1" s="68" t="s">
        <v>4</v>
      </c>
      <c r="F1" s="68" t="s">
        <v>5</v>
      </c>
      <c r="G1" s="68" t="s">
        <v>6</v>
      </c>
      <c r="H1" s="68" t="s">
        <v>7</v>
      </c>
      <c r="I1" s="68" t="s">
        <v>8</v>
      </c>
      <c r="J1" s="68" t="s">
        <v>9</v>
      </c>
      <c r="K1" s="68" t="s">
        <v>10</v>
      </c>
      <c r="L1" s="69" t="s">
        <v>11</v>
      </c>
      <c r="M1" s="70" t="s">
        <v>12</v>
      </c>
      <c r="N1" s="71" t="s">
        <v>13</v>
      </c>
      <c r="O1" s="72" t="s">
        <v>14</v>
      </c>
      <c r="P1" s="71" t="s">
        <v>15</v>
      </c>
      <c r="Q1" s="69" t="s">
        <v>16</v>
      </c>
      <c r="R1" s="69" t="s">
        <v>17</v>
      </c>
      <c r="S1" s="68" t="s">
        <v>18</v>
      </c>
      <c r="T1" s="68" t="s">
        <v>19</v>
      </c>
      <c r="U1" s="73" t="s">
        <v>20</v>
      </c>
      <c r="V1" s="68" t="s">
        <v>21</v>
      </c>
      <c r="W1" s="68" t="s">
        <v>22</v>
      </c>
      <c r="X1" s="68" t="s">
        <v>23</v>
      </c>
      <c r="Y1" s="68" t="s">
        <v>24</v>
      </c>
      <c r="Z1" s="1"/>
      <c r="AA1" s="1"/>
      <c r="AB1" s="1"/>
      <c r="AC1" s="1"/>
      <c r="AD1" s="1"/>
      <c r="AE1" s="1"/>
      <c r="AF1" s="1"/>
      <c r="AG1" s="1"/>
      <c r="AH1" s="1"/>
      <c r="AI1" s="1"/>
      <c r="AJ1" s="1"/>
      <c r="AK1" s="1"/>
      <c r="AL1" s="1" t="s">
        <v>25</v>
      </c>
      <c r="AM1" s="1"/>
      <c r="AN1" s="1"/>
      <c r="AO1" s="1"/>
      <c r="AP1" s="1"/>
      <c r="AQ1" s="1"/>
      <c r="AR1" s="1"/>
      <c r="AS1" s="1"/>
      <c r="AT1" s="1"/>
      <c r="AU1" s="1"/>
      <c r="AV1" s="1"/>
      <c r="AW1" s="1"/>
      <c r="AX1" s="1"/>
      <c r="AY1" s="1"/>
    </row>
    <row r="2" spans="1:51" ht="39.950000000000003" customHeight="1" x14ac:dyDescent="0.25">
      <c r="A2" s="2" t="s">
        <v>26</v>
      </c>
      <c r="B2" s="2" t="s">
        <v>27</v>
      </c>
      <c r="C2" s="2" t="s">
        <v>28</v>
      </c>
      <c r="D2" s="2" t="s">
        <v>29</v>
      </c>
      <c r="E2" s="2" t="s">
        <v>30</v>
      </c>
      <c r="F2" s="2" t="s">
        <v>31</v>
      </c>
      <c r="G2" s="2" t="s">
        <v>32</v>
      </c>
      <c r="H2" s="2" t="s">
        <v>33</v>
      </c>
      <c r="I2" s="2" t="s">
        <v>34</v>
      </c>
      <c r="J2" s="2" t="s">
        <v>35</v>
      </c>
      <c r="K2" s="2" t="s">
        <v>36</v>
      </c>
      <c r="L2" s="2">
        <v>15</v>
      </c>
      <c r="M2" s="3" t="s">
        <v>37</v>
      </c>
      <c r="N2" s="4">
        <v>45261</v>
      </c>
      <c r="O2" s="5">
        <v>20232110101121</v>
      </c>
      <c r="P2" s="6">
        <v>45274</v>
      </c>
      <c r="Q2" s="63">
        <f t="shared" ref="Q2:Q65" si="0">R2-1</f>
        <v>9</v>
      </c>
      <c r="R2" s="63">
        <f>NETWORKDAYS(N2,P2,AL2:AO2:AP2:AQ2:AR2:AS2:AT2:AU2:AV2:AW2:AX2:AY2)</f>
        <v>10</v>
      </c>
      <c r="S2" s="7" t="s">
        <v>38</v>
      </c>
      <c r="T2" s="2" t="s">
        <v>39</v>
      </c>
      <c r="U2" s="8">
        <v>45300</v>
      </c>
      <c r="V2" s="2" t="s">
        <v>40</v>
      </c>
      <c r="W2" s="2" t="s">
        <v>41</v>
      </c>
      <c r="X2" s="2"/>
      <c r="Y2" s="2"/>
      <c r="Z2" s="64"/>
      <c r="AA2" s="64"/>
      <c r="AB2" s="64"/>
      <c r="AC2" s="64"/>
      <c r="AD2" s="64"/>
      <c r="AE2" s="64"/>
      <c r="AF2" s="64"/>
      <c r="AG2" s="64"/>
      <c r="AH2" s="64"/>
      <c r="AI2" s="64"/>
      <c r="AJ2" s="64"/>
      <c r="AK2" s="64"/>
      <c r="AL2" s="60">
        <v>44935</v>
      </c>
      <c r="AM2" s="60">
        <v>45005</v>
      </c>
      <c r="AN2" s="60">
        <v>45022</v>
      </c>
      <c r="AO2" s="60">
        <v>45023</v>
      </c>
      <c r="AP2" s="60">
        <v>45047</v>
      </c>
      <c r="AQ2" s="60">
        <v>45068</v>
      </c>
      <c r="AR2" s="60">
        <v>45089</v>
      </c>
      <c r="AS2" s="60">
        <v>45096</v>
      </c>
      <c r="AT2" s="60">
        <v>45110</v>
      </c>
      <c r="AU2" s="60">
        <v>45127</v>
      </c>
      <c r="AV2" s="60">
        <v>45145</v>
      </c>
      <c r="AW2" s="60">
        <v>45159</v>
      </c>
      <c r="AX2" s="60">
        <v>45215</v>
      </c>
      <c r="AY2" s="60">
        <v>45236</v>
      </c>
    </row>
    <row r="3" spans="1:51" ht="39.950000000000003" customHeight="1" x14ac:dyDescent="0.25">
      <c r="A3" s="2" t="s">
        <v>26</v>
      </c>
      <c r="B3" s="2" t="s">
        <v>27</v>
      </c>
      <c r="C3" s="2" t="s">
        <v>28</v>
      </c>
      <c r="D3" s="2" t="s">
        <v>42</v>
      </c>
      <c r="E3" s="2" t="s">
        <v>30</v>
      </c>
      <c r="F3" s="2" t="s">
        <v>43</v>
      </c>
      <c r="G3" s="2" t="s">
        <v>44</v>
      </c>
      <c r="H3" s="2" t="s">
        <v>45</v>
      </c>
      <c r="I3" s="2" t="s">
        <v>34</v>
      </c>
      <c r="J3" s="2" t="s">
        <v>46</v>
      </c>
      <c r="K3" s="2" t="s">
        <v>36</v>
      </c>
      <c r="L3" s="2">
        <v>15</v>
      </c>
      <c r="M3" s="3" t="s">
        <v>47</v>
      </c>
      <c r="N3" s="4">
        <v>45261</v>
      </c>
      <c r="O3" s="5">
        <v>20232110101121</v>
      </c>
      <c r="P3" s="6">
        <v>45278</v>
      </c>
      <c r="Q3" s="63">
        <f t="shared" si="0"/>
        <v>11</v>
      </c>
      <c r="R3" s="63">
        <f>NETWORKDAYS(N3,P3,AL3:AO3:AP3:AQ3:AR3:AS3:AT3:AU3:AV3:AW3:AX3:AY3)</f>
        <v>12</v>
      </c>
      <c r="S3" s="7" t="s">
        <v>38</v>
      </c>
      <c r="T3" s="2" t="s">
        <v>48</v>
      </c>
      <c r="U3" s="8">
        <v>45300</v>
      </c>
      <c r="V3" s="2" t="s">
        <v>40</v>
      </c>
      <c r="W3" s="2" t="s">
        <v>41</v>
      </c>
      <c r="X3" s="2"/>
      <c r="Y3" s="2"/>
      <c r="Z3" s="64"/>
      <c r="AA3" s="64"/>
      <c r="AB3" s="64"/>
      <c r="AC3" s="64"/>
      <c r="AD3" s="64"/>
      <c r="AE3" s="64"/>
      <c r="AF3" s="64"/>
      <c r="AG3" s="64"/>
      <c r="AH3" s="64"/>
      <c r="AI3" s="64"/>
      <c r="AJ3" s="64"/>
      <c r="AK3" s="64"/>
      <c r="AL3" s="60">
        <v>44935</v>
      </c>
      <c r="AM3" s="60">
        <v>45005</v>
      </c>
      <c r="AN3" s="60">
        <v>45022</v>
      </c>
      <c r="AO3" s="60">
        <v>45023</v>
      </c>
      <c r="AP3" s="60">
        <v>45047</v>
      </c>
      <c r="AQ3" s="60">
        <v>45068</v>
      </c>
      <c r="AR3" s="60">
        <v>45089</v>
      </c>
      <c r="AS3" s="60">
        <v>45096</v>
      </c>
      <c r="AT3" s="60">
        <v>45110</v>
      </c>
      <c r="AU3" s="60">
        <v>45127</v>
      </c>
      <c r="AV3" s="60">
        <v>45145</v>
      </c>
      <c r="AW3" s="60">
        <v>45159</v>
      </c>
      <c r="AX3" s="60">
        <v>45215</v>
      </c>
      <c r="AY3" s="60">
        <v>45236</v>
      </c>
    </row>
    <row r="4" spans="1:51" ht="39.950000000000003" customHeight="1" x14ac:dyDescent="0.25">
      <c r="A4" s="2" t="s">
        <v>26</v>
      </c>
      <c r="B4" s="2" t="s">
        <v>27</v>
      </c>
      <c r="C4" s="2" t="s">
        <v>49</v>
      </c>
      <c r="D4" s="2" t="s">
        <v>50</v>
      </c>
      <c r="E4" s="2" t="s">
        <v>51</v>
      </c>
      <c r="F4" s="2" t="s">
        <v>52</v>
      </c>
      <c r="G4" s="2" t="s">
        <v>53</v>
      </c>
      <c r="H4" s="2" t="s">
        <v>54</v>
      </c>
      <c r="I4" s="2" t="s">
        <v>55</v>
      </c>
      <c r="J4" s="2" t="s">
        <v>56</v>
      </c>
      <c r="K4" s="2" t="s">
        <v>57</v>
      </c>
      <c r="L4" s="2">
        <v>15</v>
      </c>
      <c r="M4" s="3" t="s">
        <v>58</v>
      </c>
      <c r="N4" s="4">
        <v>45264</v>
      </c>
      <c r="O4" s="5"/>
      <c r="P4" s="6">
        <v>45387</v>
      </c>
      <c r="Q4" s="63">
        <f t="shared" si="0"/>
        <v>89</v>
      </c>
      <c r="R4" s="63">
        <f>NETWORKDAYS(N4,P4,AL4:AO4:AP4:AQ4:AR4:AS4:AT4:AU4:AV4:AW4:AX4:AY4)</f>
        <v>90</v>
      </c>
      <c r="S4" s="9" t="s">
        <v>59</v>
      </c>
      <c r="T4" s="2"/>
      <c r="U4" s="8"/>
      <c r="V4" s="2"/>
      <c r="W4" s="2"/>
      <c r="X4" s="2"/>
      <c r="Y4" s="2"/>
      <c r="Z4" s="64"/>
      <c r="AA4" s="64"/>
      <c r="AB4" s="64"/>
      <c r="AC4" s="64"/>
      <c r="AD4" s="64"/>
      <c r="AE4" s="64"/>
      <c r="AF4" s="64"/>
      <c r="AG4" s="64"/>
      <c r="AH4" s="64"/>
      <c r="AI4" s="64"/>
      <c r="AJ4" s="64"/>
      <c r="AK4" s="64"/>
      <c r="AL4" s="60">
        <v>44935</v>
      </c>
      <c r="AM4" s="60">
        <v>45005</v>
      </c>
      <c r="AN4" s="60">
        <v>45022</v>
      </c>
      <c r="AO4" s="60">
        <v>45023</v>
      </c>
      <c r="AP4" s="60">
        <v>45047</v>
      </c>
      <c r="AQ4" s="60">
        <v>45068</v>
      </c>
      <c r="AR4" s="60">
        <v>45089</v>
      </c>
      <c r="AS4" s="60">
        <v>45096</v>
      </c>
      <c r="AT4" s="60">
        <v>45110</v>
      </c>
      <c r="AU4" s="60">
        <v>45127</v>
      </c>
      <c r="AV4" s="60">
        <v>45145</v>
      </c>
      <c r="AW4" s="60">
        <v>45159</v>
      </c>
      <c r="AX4" s="60">
        <v>45215</v>
      </c>
      <c r="AY4" s="60">
        <v>45236</v>
      </c>
    </row>
    <row r="5" spans="1:51" ht="39.950000000000003" customHeight="1" x14ac:dyDescent="0.25">
      <c r="A5" s="2" t="s">
        <v>26</v>
      </c>
      <c r="B5" s="2" t="s">
        <v>27</v>
      </c>
      <c r="C5" s="2" t="s">
        <v>60</v>
      </c>
      <c r="D5" s="2" t="s">
        <v>61</v>
      </c>
      <c r="E5" s="2" t="s">
        <v>62</v>
      </c>
      <c r="F5" s="2" t="s">
        <v>63</v>
      </c>
      <c r="G5" s="2" t="s">
        <v>64</v>
      </c>
      <c r="H5" s="2" t="s">
        <v>65</v>
      </c>
      <c r="I5" s="2" t="s">
        <v>55</v>
      </c>
      <c r="J5" s="2" t="s">
        <v>66</v>
      </c>
      <c r="K5" s="2" t="s">
        <v>67</v>
      </c>
      <c r="L5" s="2">
        <v>10</v>
      </c>
      <c r="M5" s="3" t="s">
        <v>68</v>
      </c>
      <c r="N5" s="4">
        <v>45264</v>
      </c>
      <c r="O5" s="5"/>
      <c r="P5" s="6">
        <v>45387</v>
      </c>
      <c r="Q5" s="63">
        <f t="shared" si="0"/>
        <v>89</v>
      </c>
      <c r="R5" s="63">
        <f>NETWORKDAYS(N5,P5,AL5:AO5:AP5:AQ5:AR5:AS5:AT5:AU5:AV5:AW5:AX5:AY5)</f>
        <v>90</v>
      </c>
      <c r="S5" s="9" t="s">
        <v>59</v>
      </c>
      <c r="T5" s="2" t="s">
        <v>69</v>
      </c>
      <c r="U5" s="8"/>
      <c r="V5" s="2"/>
      <c r="W5" s="2"/>
      <c r="X5" s="2"/>
      <c r="Y5" s="2" t="s">
        <v>70</v>
      </c>
      <c r="Z5" s="64"/>
      <c r="AA5" s="64"/>
      <c r="AB5" s="64"/>
      <c r="AC5" s="64"/>
      <c r="AD5" s="64"/>
      <c r="AE5" s="64"/>
      <c r="AF5" s="64"/>
      <c r="AG5" s="64"/>
      <c r="AH5" s="64"/>
      <c r="AI5" s="64"/>
      <c r="AJ5" s="64"/>
      <c r="AK5" s="64"/>
      <c r="AL5" s="60">
        <v>44935</v>
      </c>
      <c r="AM5" s="60">
        <v>45005</v>
      </c>
      <c r="AN5" s="60">
        <v>45022</v>
      </c>
      <c r="AO5" s="60">
        <v>45023</v>
      </c>
      <c r="AP5" s="60">
        <v>45047</v>
      </c>
      <c r="AQ5" s="60">
        <v>45068</v>
      </c>
      <c r="AR5" s="60">
        <v>45089</v>
      </c>
      <c r="AS5" s="60">
        <v>45096</v>
      </c>
      <c r="AT5" s="60">
        <v>45110</v>
      </c>
      <c r="AU5" s="60">
        <v>45127</v>
      </c>
      <c r="AV5" s="60">
        <v>45145</v>
      </c>
      <c r="AW5" s="60">
        <v>45159</v>
      </c>
      <c r="AX5" s="60">
        <v>45215</v>
      </c>
      <c r="AY5" s="60">
        <v>45236</v>
      </c>
    </row>
    <row r="6" spans="1:51" ht="39.950000000000003" customHeight="1" x14ac:dyDescent="0.25">
      <c r="A6" s="2" t="s">
        <v>26</v>
      </c>
      <c r="B6" s="2" t="s">
        <v>27</v>
      </c>
      <c r="C6" s="2" t="s">
        <v>49</v>
      </c>
      <c r="D6" s="2" t="s">
        <v>71</v>
      </c>
      <c r="E6" s="2" t="s">
        <v>51</v>
      </c>
      <c r="F6" s="2" t="s">
        <v>72</v>
      </c>
      <c r="G6" s="2" t="s">
        <v>73</v>
      </c>
      <c r="H6" s="2" t="s">
        <v>74</v>
      </c>
      <c r="I6" s="2" t="s">
        <v>34</v>
      </c>
      <c r="J6" s="2" t="s">
        <v>75</v>
      </c>
      <c r="K6" s="2" t="s">
        <v>57</v>
      </c>
      <c r="L6" s="2">
        <v>15</v>
      </c>
      <c r="M6" s="3" t="s">
        <v>76</v>
      </c>
      <c r="N6" s="4">
        <v>45264</v>
      </c>
      <c r="O6" s="5">
        <v>20232150100681</v>
      </c>
      <c r="P6" s="6">
        <v>45278</v>
      </c>
      <c r="Q6" s="63">
        <f t="shared" si="0"/>
        <v>10</v>
      </c>
      <c r="R6" s="63">
        <f>NETWORKDAYS(N6,P6,AL6:AO6:AP6:AQ6:AR6:AS6:AT6:AU6:AV6:AW6:AX6:AY6)</f>
        <v>11</v>
      </c>
      <c r="S6" s="7" t="s">
        <v>38</v>
      </c>
      <c r="T6" s="2" t="s">
        <v>77</v>
      </c>
      <c r="U6" s="8">
        <v>45300</v>
      </c>
      <c r="V6" s="2" t="s">
        <v>78</v>
      </c>
      <c r="W6" s="2" t="s">
        <v>41</v>
      </c>
      <c r="X6" s="2"/>
      <c r="Y6" s="2"/>
      <c r="Z6" s="64"/>
      <c r="AA6" s="64"/>
      <c r="AB6" s="64"/>
      <c r="AC6" s="64"/>
      <c r="AD6" s="64"/>
      <c r="AE6" s="64"/>
      <c r="AF6" s="64"/>
      <c r="AG6" s="64"/>
      <c r="AH6" s="64"/>
      <c r="AI6" s="64"/>
      <c r="AJ6" s="64"/>
      <c r="AK6" s="64"/>
      <c r="AL6" s="60">
        <v>44935</v>
      </c>
      <c r="AM6" s="60">
        <v>45005</v>
      </c>
      <c r="AN6" s="60">
        <v>45022</v>
      </c>
      <c r="AO6" s="60">
        <v>45023</v>
      </c>
      <c r="AP6" s="60">
        <v>45047</v>
      </c>
      <c r="AQ6" s="60">
        <v>45068</v>
      </c>
      <c r="AR6" s="60">
        <v>45089</v>
      </c>
      <c r="AS6" s="60">
        <v>45096</v>
      </c>
      <c r="AT6" s="60">
        <v>45110</v>
      </c>
      <c r="AU6" s="60">
        <v>45127</v>
      </c>
      <c r="AV6" s="60">
        <v>45145</v>
      </c>
      <c r="AW6" s="60">
        <v>45159</v>
      </c>
      <c r="AX6" s="60">
        <v>45215</v>
      </c>
      <c r="AY6" s="60">
        <v>45236</v>
      </c>
    </row>
    <row r="7" spans="1:51" ht="39.950000000000003" customHeight="1" x14ac:dyDescent="0.25">
      <c r="A7" s="2" t="s">
        <v>26</v>
      </c>
      <c r="B7" s="2" t="s">
        <v>27</v>
      </c>
      <c r="C7" s="2" t="s">
        <v>79</v>
      </c>
      <c r="D7" s="2" t="s">
        <v>80</v>
      </c>
      <c r="E7" s="2" t="s">
        <v>30</v>
      </c>
      <c r="F7" s="2" t="s">
        <v>43</v>
      </c>
      <c r="G7" s="2" t="s">
        <v>81</v>
      </c>
      <c r="H7" s="2" t="s">
        <v>82</v>
      </c>
      <c r="I7" s="2" t="s">
        <v>34</v>
      </c>
      <c r="J7" s="2" t="s">
        <v>46</v>
      </c>
      <c r="K7" s="2" t="s">
        <v>67</v>
      </c>
      <c r="L7" s="2">
        <v>10</v>
      </c>
      <c r="M7" s="3" t="s">
        <v>83</v>
      </c>
      <c r="N7" s="4">
        <v>45264</v>
      </c>
      <c r="O7" s="5"/>
      <c r="P7" s="6">
        <v>45387</v>
      </c>
      <c r="Q7" s="63">
        <f t="shared" si="0"/>
        <v>89</v>
      </c>
      <c r="R7" s="63">
        <f>NETWORKDAYS(N7,P7,AL7:AO7:AP7:AQ7:AR7:AS7:AT7:AU7:AV7:AW7:AX7:AY7)</f>
        <v>90</v>
      </c>
      <c r="S7" s="9" t="s">
        <v>59</v>
      </c>
      <c r="T7" s="2"/>
      <c r="U7" s="8"/>
      <c r="V7" s="2"/>
      <c r="W7" s="2"/>
      <c r="X7" s="2"/>
      <c r="Y7" s="2" t="s">
        <v>84</v>
      </c>
      <c r="Z7" s="64"/>
      <c r="AA7" s="64"/>
      <c r="AB7" s="64"/>
      <c r="AC7" s="64"/>
      <c r="AD7" s="64"/>
      <c r="AE7" s="64"/>
      <c r="AF7" s="64"/>
      <c r="AG7" s="64"/>
      <c r="AH7" s="64"/>
      <c r="AI7" s="64"/>
      <c r="AJ7" s="64"/>
      <c r="AK7" s="64"/>
      <c r="AL7" s="60">
        <v>44935</v>
      </c>
      <c r="AM7" s="60">
        <v>45005</v>
      </c>
      <c r="AN7" s="60">
        <v>45022</v>
      </c>
      <c r="AO7" s="60">
        <v>45023</v>
      </c>
      <c r="AP7" s="60">
        <v>45047</v>
      </c>
      <c r="AQ7" s="60">
        <v>45068</v>
      </c>
      <c r="AR7" s="60">
        <v>45089</v>
      </c>
      <c r="AS7" s="60">
        <v>45096</v>
      </c>
      <c r="AT7" s="60">
        <v>45110</v>
      </c>
      <c r="AU7" s="60">
        <v>45127</v>
      </c>
      <c r="AV7" s="60">
        <v>45145</v>
      </c>
      <c r="AW7" s="60">
        <v>45159</v>
      </c>
      <c r="AX7" s="60">
        <v>45215</v>
      </c>
      <c r="AY7" s="60">
        <v>45236</v>
      </c>
    </row>
    <row r="8" spans="1:51" ht="39.950000000000003" customHeight="1" x14ac:dyDescent="0.25">
      <c r="A8" s="2" t="s">
        <v>26</v>
      </c>
      <c r="B8" s="2" t="s">
        <v>27</v>
      </c>
      <c r="C8" s="2" t="s">
        <v>60</v>
      </c>
      <c r="D8" s="2" t="s">
        <v>85</v>
      </c>
      <c r="E8" s="2" t="s">
        <v>86</v>
      </c>
      <c r="F8" s="2" t="s">
        <v>43</v>
      </c>
      <c r="G8" s="2" t="s">
        <v>87</v>
      </c>
      <c r="H8" s="2" t="s">
        <v>88</v>
      </c>
      <c r="I8" s="2" t="s">
        <v>34</v>
      </c>
      <c r="J8" s="2" t="s">
        <v>46</v>
      </c>
      <c r="K8" s="2" t="s">
        <v>36</v>
      </c>
      <c r="L8" s="2">
        <v>15</v>
      </c>
      <c r="M8" s="3" t="s">
        <v>89</v>
      </c>
      <c r="N8" s="4">
        <v>45265</v>
      </c>
      <c r="O8" s="5"/>
      <c r="P8" s="6">
        <v>45387</v>
      </c>
      <c r="Q8" s="63">
        <f t="shared" si="0"/>
        <v>88</v>
      </c>
      <c r="R8" s="63">
        <f>NETWORKDAYS(N8,P8,AL8:AO8:AP8:AQ8:AR8:AS8:AT8:AU8:AV8:AW8:AX8:AY8)</f>
        <v>89</v>
      </c>
      <c r="S8" s="9" t="s">
        <v>59</v>
      </c>
      <c r="T8" s="2"/>
      <c r="U8" s="8"/>
      <c r="V8" s="2"/>
      <c r="W8" s="2"/>
      <c r="X8" s="2"/>
      <c r="Y8" s="2"/>
      <c r="Z8" s="64"/>
      <c r="AA8" s="64"/>
      <c r="AB8" s="64"/>
      <c r="AC8" s="64"/>
      <c r="AD8" s="64"/>
      <c r="AE8" s="64"/>
      <c r="AF8" s="64"/>
      <c r="AG8" s="64"/>
      <c r="AH8" s="64"/>
      <c r="AI8" s="64"/>
      <c r="AJ8" s="64"/>
      <c r="AK8" s="64"/>
      <c r="AL8" s="60">
        <v>44935</v>
      </c>
      <c r="AM8" s="60">
        <v>45005</v>
      </c>
      <c r="AN8" s="60">
        <v>45022</v>
      </c>
      <c r="AO8" s="60">
        <v>45023</v>
      </c>
      <c r="AP8" s="60">
        <v>45047</v>
      </c>
      <c r="AQ8" s="60">
        <v>45068</v>
      </c>
      <c r="AR8" s="60">
        <v>45089</v>
      </c>
      <c r="AS8" s="60">
        <v>45096</v>
      </c>
      <c r="AT8" s="60">
        <v>45110</v>
      </c>
      <c r="AU8" s="60">
        <v>45127</v>
      </c>
      <c r="AV8" s="60">
        <v>45145</v>
      </c>
      <c r="AW8" s="60">
        <v>45159</v>
      </c>
      <c r="AX8" s="60">
        <v>45215</v>
      </c>
      <c r="AY8" s="60">
        <v>45236</v>
      </c>
    </row>
    <row r="9" spans="1:51" ht="39.950000000000003" customHeight="1" x14ac:dyDescent="0.25">
      <c r="A9" s="2" t="s">
        <v>26</v>
      </c>
      <c r="B9" s="2" t="s">
        <v>27</v>
      </c>
      <c r="C9" s="2" t="s">
        <v>90</v>
      </c>
      <c r="D9" s="2" t="s">
        <v>91</v>
      </c>
      <c r="E9" s="2" t="s">
        <v>86</v>
      </c>
      <c r="F9" s="2" t="s">
        <v>43</v>
      </c>
      <c r="G9" s="2" t="s">
        <v>92</v>
      </c>
      <c r="H9" s="2" t="s">
        <v>82</v>
      </c>
      <c r="I9" s="2" t="s">
        <v>34</v>
      </c>
      <c r="J9" s="2" t="s">
        <v>46</v>
      </c>
      <c r="K9" s="2" t="s">
        <v>57</v>
      </c>
      <c r="L9" s="2">
        <v>15</v>
      </c>
      <c r="M9" s="3" t="s">
        <v>93</v>
      </c>
      <c r="N9" s="4">
        <v>45265</v>
      </c>
      <c r="O9" s="5"/>
      <c r="P9" s="6">
        <v>45387</v>
      </c>
      <c r="Q9" s="63">
        <f t="shared" si="0"/>
        <v>88</v>
      </c>
      <c r="R9" s="63">
        <f>NETWORKDAYS(N9,P9,AL9:AO9:AP9:AQ9:AR9:AS9:AT9:AU9:AV9:AW9:AX9:AY9)</f>
        <v>89</v>
      </c>
      <c r="S9" s="9" t="s">
        <v>59</v>
      </c>
      <c r="T9" s="2"/>
      <c r="U9" s="8"/>
      <c r="V9" s="2"/>
      <c r="W9" s="2"/>
      <c r="X9" s="2"/>
      <c r="Y9" s="2"/>
      <c r="Z9" s="64"/>
      <c r="AA9" s="64"/>
      <c r="AB9" s="64"/>
      <c r="AC9" s="64"/>
      <c r="AD9" s="64"/>
      <c r="AE9" s="64"/>
      <c r="AF9" s="64"/>
      <c r="AG9" s="64"/>
      <c r="AH9" s="64"/>
      <c r="AI9" s="64"/>
      <c r="AJ9" s="64"/>
      <c r="AK9" s="64"/>
      <c r="AL9" s="60">
        <v>44935</v>
      </c>
      <c r="AM9" s="60">
        <v>45005</v>
      </c>
      <c r="AN9" s="60">
        <v>45022</v>
      </c>
      <c r="AO9" s="60">
        <v>45023</v>
      </c>
      <c r="AP9" s="60">
        <v>45047</v>
      </c>
      <c r="AQ9" s="60">
        <v>45068</v>
      </c>
      <c r="AR9" s="60">
        <v>45089</v>
      </c>
      <c r="AS9" s="60">
        <v>45096</v>
      </c>
      <c r="AT9" s="60">
        <v>45110</v>
      </c>
      <c r="AU9" s="60">
        <v>45127</v>
      </c>
      <c r="AV9" s="60">
        <v>45145</v>
      </c>
      <c r="AW9" s="60">
        <v>45159</v>
      </c>
      <c r="AX9" s="60">
        <v>45215</v>
      </c>
      <c r="AY9" s="60">
        <v>45236</v>
      </c>
    </row>
    <row r="10" spans="1:51" ht="39.950000000000003" customHeight="1" x14ac:dyDescent="0.25">
      <c r="A10" s="2" t="s">
        <v>26</v>
      </c>
      <c r="B10" s="2" t="s">
        <v>27</v>
      </c>
      <c r="C10" s="2" t="s">
        <v>94</v>
      </c>
      <c r="D10" s="2" t="s">
        <v>95</v>
      </c>
      <c r="E10" s="2" t="s">
        <v>86</v>
      </c>
      <c r="F10" s="2" t="s">
        <v>43</v>
      </c>
      <c r="G10" s="2" t="s">
        <v>96</v>
      </c>
      <c r="H10" s="2" t="s">
        <v>97</v>
      </c>
      <c r="I10" s="2" t="s">
        <v>34</v>
      </c>
      <c r="J10" s="2" t="s">
        <v>35</v>
      </c>
      <c r="K10" s="2" t="s">
        <v>57</v>
      </c>
      <c r="L10" s="2">
        <v>15</v>
      </c>
      <c r="M10" s="3" t="s">
        <v>98</v>
      </c>
      <c r="N10" s="4">
        <v>45265</v>
      </c>
      <c r="O10" s="5">
        <v>20232110101061</v>
      </c>
      <c r="P10" s="6">
        <v>45275</v>
      </c>
      <c r="Q10" s="63">
        <f t="shared" si="0"/>
        <v>8</v>
      </c>
      <c r="R10" s="63">
        <f>NETWORKDAYS(N10,P10,AL10:AO10:AP10:AQ10:AR10:AS10:AT10:AU10:AV10:AW10:AX10:AY10)</f>
        <v>9</v>
      </c>
      <c r="S10" s="7" t="s">
        <v>38</v>
      </c>
      <c r="T10" s="2" t="s">
        <v>99</v>
      </c>
      <c r="U10" s="8">
        <v>45300</v>
      </c>
      <c r="V10" s="2" t="s">
        <v>40</v>
      </c>
      <c r="W10" s="2" t="s">
        <v>41</v>
      </c>
      <c r="X10" s="2"/>
      <c r="Y10" s="2"/>
      <c r="Z10" s="64"/>
      <c r="AA10" s="64"/>
      <c r="AB10" s="64"/>
      <c r="AC10" s="64"/>
      <c r="AD10" s="64"/>
      <c r="AE10" s="64"/>
      <c r="AF10" s="64"/>
      <c r="AG10" s="64"/>
      <c r="AH10" s="64"/>
      <c r="AI10" s="64"/>
      <c r="AJ10" s="64"/>
      <c r="AK10" s="64"/>
      <c r="AL10" s="60">
        <v>44935</v>
      </c>
      <c r="AM10" s="60">
        <v>45005</v>
      </c>
      <c r="AN10" s="60">
        <v>45022</v>
      </c>
      <c r="AO10" s="60">
        <v>45023</v>
      </c>
      <c r="AP10" s="60">
        <v>45047</v>
      </c>
      <c r="AQ10" s="60">
        <v>45068</v>
      </c>
      <c r="AR10" s="60">
        <v>45089</v>
      </c>
      <c r="AS10" s="60">
        <v>45096</v>
      </c>
      <c r="AT10" s="60">
        <v>45110</v>
      </c>
      <c r="AU10" s="60">
        <v>45127</v>
      </c>
      <c r="AV10" s="60">
        <v>45145</v>
      </c>
      <c r="AW10" s="60">
        <v>45159</v>
      </c>
      <c r="AX10" s="60">
        <v>45215</v>
      </c>
      <c r="AY10" s="60">
        <v>45236</v>
      </c>
    </row>
    <row r="11" spans="1:51" ht="39.950000000000003" customHeight="1" x14ac:dyDescent="0.25">
      <c r="A11" s="2" t="s">
        <v>26</v>
      </c>
      <c r="B11" s="2" t="s">
        <v>27</v>
      </c>
      <c r="C11" s="2" t="s">
        <v>49</v>
      </c>
      <c r="D11" s="2" t="s">
        <v>100</v>
      </c>
      <c r="E11" s="2" t="s">
        <v>101</v>
      </c>
      <c r="F11" s="2" t="s">
        <v>72</v>
      </c>
      <c r="G11" s="2" t="s">
        <v>102</v>
      </c>
      <c r="H11" s="2" t="s">
        <v>74</v>
      </c>
      <c r="I11" s="2" t="s">
        <v>34</v>
      </c>
      <c r="J11" s="2" t="s">
        <v>75</v>
      </c>
      <c r="K11" s="2" t="s">
        <v>103</v>
      </c>
      <c r="L11" s="2">
        <v>30</v>
      </c>
      <c r="M11" s="3" t="s">
        <v>104</v>
      </c>
      <c r="N11" s="4">
        <v>45265</v>
      </c>
      <c r="O11" s="5"/>
      <c r="P11" s="6">
        <v>45387</v>
      </c>
      <c r="Q11" s="63">
        <f t="shared" si="0"/>
        <v>88</v>
      </c>
      <c r="R11" s="63">
        <f>NETWORKDAYS(N11,P11,AL11:AO11:AP11:AQ11:AR11:AS11:AT11:AU11:AV11:AW11:AX11:AY11)</f>
        <v>89</v>
      </c>
      <c r="S11" s="9" t="s">
        <v>59</v>
      </c>
      <c r="T11" s="2"/>
      <c r="U11" s="8"/>
      <c r="V11" s="2"/>
      <c r="W11" s="2"/>
      <c r="X11" s="2"/>
      <c r="Y11" s="2"/>
      <c r="Z11" s="64"/>
      <c r="AA11" s="64"/>
      <c r="AB11" s="64"/>
      <c r="AC11" s="64"/>
      <c r="AD11" s="64"/>
      <c r="AE11" s="64"/>
      <c r="AF11" s="64"/>
      <c r="AG11" s="64"/>
      <c r="AH11" s="64"/>
      <c r="AI11" s="64"/>
      <c r="AJ11" s="64"/>
      <c r="AK11" s="64"/>
      <c r="AL11" s="60">
        <v>44935</v>
      </c>
      <c r="AM11" s="60">
        <v>45005</v>
      </c>
      <c r="AN11" s="60">
        <v>45022</v>
      </c>
      <c r="AO11" s="60">
        <v>45023</v>
      </c>
      <c r="AP11" s="60">
        <v>45047</v>
      </c>
      <c r="AQ11" s="60">
        <v>45068</v>
      </c>
      <c r="AR11" s="60">
        <v>45089</v>
      </c>
      <c r="AS11" s="60">
        <v>45096</v>
      </c>
      <c r="AT11" s="60">
        <v>45110</v>
      </c>
      <c r="AU11" s="60">
        <v>45127</v>
      </c>
      <c r="AV11" s="60">
        <v>45145</v>
      </c>
      <c r="AW11" s="60">
        <v>45159</v>
      </c>
      <c r="AX11" s="60">
        <v>45215</v>
      </c>
      <c r="AY11" s="60">
        <v>45236</v>
      </c>
    </row>
    <row r="12" spans="1:51" ht="39.950000000000003" customHeight="1" x14ac:dyDescent="0.25">
      <c r="A12" s="2" t="s">
        <v>26</v>
      </c>
      <c r="B12" s="2" t="s">
        <v>27</v>
      </c>
      <c r="C12" s="2" t="s">
        <v>49</v>
      </c>
      <c r="D12" s="2" t="s">
        <v>105</v>
      </c>
      <c r="E12" s="2" t="s">
        <v>30</v>
      </c>
      <c r="F12" s="2" t="s">
        <v>43</v>
      </c>
      <c r="G12" s="2" t="s">
        <v>106</v>
      </c>
      <c r="H12" s="2" t="s">
        <v>107</v>
      </c>
      <c r="I12" s="2" t="s">
        <v>34</v>
      </c>
      <c r="J12" s="2" t="s">
        <v>108</v>
      </c>
      <c r="K12" s="2" t="s">
        <v>36</v>
      </c>
      <c r="L12" s="2">
        <v>15</v>
      </c>
      <c r="M12" s="3" t="s">
        <v>109</v>
      </c>
      <c r="N12" s="4">
        <v>45265</v>
      </c>
      <c r="O12" s="5"/>
      <c r="P12" s="6">
        <v>45387</v>
      </c>
      <c r="Q12" s="63">
        <f t="shared" si="0"/>
        <v>88</v>
      </c>
      <c r="R12" s="63">
        <f>NETWORKDAYS(N12,P12,AL12:AO12:AP12:AQ12:AR12:AS12:AT12:AU12:AV12:AW12:AX12:AY12)</f>
        <v>89</v>
      </c>
      <c r="S12" s="9" t="s">
        <v>59</v>
      </c>
      <c r="T12" s="2"/>
      <c r="U12" s="8"/>
      <c r="V12" s="2"/>
      <c r="W12" s="2"/>
      <c r="X12" s="2"/>
      <c r="Y12" s="2"/>
      <c r="Z12" s="64"/>
      <c r="AA12" s="64"/>
      <c r="AB12" s="64"/>
      <c r="AC12" s="64"/>
      <c r="AD12" s="64"/>
      <c r="AE12" s="64"/>
      <c r="AF12" s="64"/>
      <c r="AG12" s="64"/>
      <c r="AH12" s="64"/>
      <c r="AI12" s="64"/>
      <c r="AJ12" s="64"/>
      <c r="AK12" s="64"/>
      <c r="AL12" s="60">
        <v>44935</v>
      </c>
      <c r="AM12" s="60">
        <v>45005</v>
      </c>
      <c r="AN12" s="60">
        <v>45022</v>
      </c>
      <c r="AO12" s="60">
        <v>45023</v>
      </c>
      <c r="AP12" s="60">
        <v>45047</v>
      </c>
      <c r="AQ12" s="60">
        <v>45068</v>
      </c>
      <c r="AR12" s="60">
        <v>45089</v>
      </c>
      <c r="AS12" s="60">
        <v>45096</v>
      </c>
      <c r="AT12" s="60">
        <v>45110</v>
      </c>
      <c r="AU12" s="60">
        <v>45127</v>
      </c>
      <c r="AV12" s="60">
        <v>45145</v>
      </c>
      <c r="AW12" s="60">
        <v>45159</v>
      </c>
      <c r="AX12" s="60">
        <v>45215</v>
      </c>
      <c r="AY12" s="60">
        <v>45236</v>
      </c>
    </row>
    <row r="13" spans="1:51" ht="39.950000000000003" customHeight="1" x14ac:dyDescent="0.25">
      <c r="A13" s="2" t="s">
        <v>26</v>
      </c>
      <c r="B13" s="2" t="s">
        <v>27</v>
      </c>
      <c r="C13" s="2" t="s">
        <v>60</v>
      </c>
      <c r="D13" s="2" t="s">
        <v>110</v>
      </c>
      <c r="E13" s="2" t="s">
        <v>51</v>
      </c>
      <c r="F13" s="2" t="s">
        <v>111</v>
      </c>
      <c r="G13" s="2" t="s">
        <v>112</v>
      </c>
      <c r="H13" s="2" t="s">
        <v>113</v>
      </c>
      <c r="I13" s="2" t="s">
        <v>34</v>
      </c>
      <c r="J13" s="2" t="s">
        <v>35</v>
      </c>
      <c r="K13" s="2" t="s">
        <v>103</v>
      </c>
      <c r="L13" s="2">
        <v>30</v>
      </c>
      <c r="M13" s="3" t="s">
        <v>114</v>
      </c>
      <c r="N13" s="4">
        <v>45265</v>
      </c>
      <c r="O13" s="5">
        <v>20232110100461</v>
      </c>
      <c r="P13" s="6">
        <v>45273</v>
      </c>
      <c r="Q13" s="63">
        <f t="shared" si="0"/>
        <v>6</v>
      </c>
      <c r="R13" s="63">
        <f>NETWORKDAYS(N13,P13,AL13:AO13:AP13:AQ13:AR13:AS13:AT13:AU13:AV13:AW13:AX13:AY13)</f>
        <v>7</v>
      </c>
      <c r="S13" s="7" t="s">
        <v>38</v>
      </c>
      <c r="T13" s="2" t="s">
        <v>115</v>
      </c>
      <c r="U13" s="8">
        <v>45300</v>
      </c>
      <c r="V13" s="2" t="s">
        <v>40</v>
      </c>
      <c r="W13" s="2" t="s">
        <v>41</v>
      </c>
      <c r="X13" s="2"/>
      <c r="Y13" s="2"/>
      <c r="Z13" s="64"/>
      <c r="AA13" s="64"/>
      <c r="AB13" s="64"/>
      <c r="AC13" s="64"/>
      <c r="AD13" s="64"/>
      <c r="AE13" s="64"/>
      <c r="AF13" s="64"/>
      <c r="AG13" s="64"/>
      <c r="AH13" s="64"/>
      <c r="AI13" s="64"/>
      <c r="AJ13" s="64"/>
      <c r="AK13" s="64"/>
      <c r="AL13" s="60">
        <v>44935</v>
      </c>
      <c r="AM13" s="60">
        <v>45005</v>
      </c>
      <c r="AN13" s="60">
        <v>45022</v>
      </c>
      <c r="AO13" s="60">
        <v>45023</v>
      </c>
      <c r="AP13" s="60">
        <v>45047</v>
      </c>
      <c r="AQ13" s="60">
        <v>45068</v>
      </c>
      <c r="AR13" s="60">
        <v>45089</v>
      </c>
      <c r="AS13" s="60">
        <v>45096</v>
      </c>
      <c r="AT13" s="60">
        <v>45110</v>
      </c>
      <c r="AU13" s="60">
        <v>45127</v>
      </c>
      <c r="AV13" s="60">
        <v>45145</v>
      </c>
      <c r="AW13" s="60">
        <v>45159</v>
      </c>
      <c r="AX13" s="60">
        <v>45215</v>
      </c>
      <c r="AY13" s="60">
        <v>45236</v>
      </c>
    </row>
    <row r="14" spans="1:51" ht="39.950000000000003" customHeight="1" x14ac:dyDescent="0.25">
      <c r="A14" s="2" t="s">
        <v>26</v>
      </c>
      <c r="B14" s="2" t="s">
        <v>27</v>
      </c>
      <c r="C14" s="2" t="s">
        <v>49</v>
      </c>
      <c r="D14" s="2" t="s">
        <v>116</v>
      </c>
      <c r="E14" s="2" t="s">
        <v>51</v>
      </c>
      <c r="F14" s="2" t="s">
        <v>72</v>
      </c>
      <c r="G14" s="2" t="s">
        <v>117</v>
      </c>
      <c r="H14" s="2" t="s">
        <v>118</v>
      </c>
      <c r="I14" s="2" t="s">
        <v>34</v>
      </c>
      <c r="J14" s="2" t="s">
        <v>75</v>
      </c>
      <c r="K14" s="2" t="s">
        <v>57</v>
      </c>
      <c r="L14" s="2">
        <v>15</v>
      </c>
      <c r="M14" s="3" t="s">
        <v>119</v>
      </c>
      <c r="N14" s="4">
        <v>45266</v>
      </c>
      <c r="O14" s="5">
        <v>20232000102001</v>
      </c>
      <c r="P14" s="6">
        <v>45387</v>
      </c>
      <c r="Q14" s="63">
        <f t="shared" si="0"/>
        <v>87</v>
      </c>
      <c r="R14" s="63">
        <f>NETWORKDAYS(N14,P14,AL14:AO14:AP14:AQ14:AR14:AS14:AT14:AU14:AV14:AW14:AX14:AY14)</f>
        <v>88</v>
      </c>
      <c r="S14" s="9" t="s">
        <v>59</v>
      </c>
      <c r="T14" s="2" t="s">
        <v>120</v>
      </c>
      <c r="U14" s="8">
        <v>45300</v>
      </c>
      <c r="V14" s="2" t="s">
        <v>40</v>
      </c>
      <c r="W14" s="2"/>
      <c r="X14" s="2"/>
      <c r="Y14" s="2" t="s">
        <v>121</v>
      </c>
      <c r="Z14" s="64"/>
      <c r="AA14" s="64"/>
      <c r="AB14" s="64"/>
      <c r="AC14" s="64"/>
      <c r="AD14" s="64"/>
      <c r="AE14" s="64"/>
      <c r="AF14" s="64"/>
      <c r="AG14" s="64"/>
      <c r="AH14" s="64"/>
      <c r="AI14" s="64"/>
      <c r="AJ14" s="64"/>
      <c r="AK14" s="64"/>
      <c r="AL14" s="60">
        <v>44935</v>
      </c>
      <c r="AM14" s="60">
        <v>45005</v>
      </c>
      <c r="AN14" s="60">
        <v>45022</v>
      </c>
      <c r="AO14" s="60">
        <v>45023</v>
      </c>
      <c r="AP14" s="60">
        <v>45047</v>
      </c>
      <c r="AQ14" s="60">
        <v>45068</v>
      </c>
      <c r="AR14" s="60">
        <v>45089</v>
      </c>
      <c r="AS14" s="60">
        <v>45096</v>
      </c>
      <c r="AT14" s="60">
        <v>45110</v>
      </c>
      <c r="AU14" s="60">
        <v>45127</v>
      </c>
      <c r="AV14" s="60">
        <v>45145</v>
      </c>
      <c r="AW14" s="60">
        <v>45159</v>
      </c>
      <c r="AX14" s="60">
        <v>45215</v>
      </c>
      <c r="AY14" s="60">
        <v>45236</v>
      </c>
    </row>
    <row r="15" spans="1:51" ht="39.950000000000003" customHeight="1" x14ac:dyDescent="0.25">
      <c r="A15" s="2" t="s">
        <v>26</v>
      </c>
      <c r="B15" s="2" t="s">
        <v>27</v>
      </c>
      <c r="C15" s="2" t="s">
        <v>122</v>
      </c>
      <c r="D15" s="2" t="s">
        <v>123</v>
      </c>
      <c r="E15" s="2" t="s">
        <v>30</v>
      </c>
      <c r="F15" s="2" t="s">
        <v>43</v>
      </c>
      <c r="G15" s="2" t="s">
        <v>124</v>
      </c>
      <c r="H15" s="2" t="s">
        <v>125</v>
      </c>
      <c r="I15" s="2" t="s">
        <v>34</v>
      </c>
      <c r="J15" s="2" t="s">
        <v>108</v>
      </c>
      <c r="K15" s="2" t="s">
        <v>36</v>
      </c>
      <c r="L15" s="2">
        <v>15</v>
      </c>
      <c r="M15" s="3" t="s">
        <v>126</v>
      </c>
      <c r="N15" s="4">
        <v>45266</v>
      </c>
      <c r="O15" s="5">
        <v>20232130101411</v>
      </c>
      <c r="P15" s="6">
        <v>45387</v>
      </c>
      <c r="Q15" s="63">
        <f t="shared" si="0"/>
        <v>87</v>
      </c>
      <c r="R15" s="63">
        <f>NETWORKDAYS(N15,P15,AL15:AO15:AP15:AQ15:AR15:AS15:AT15:AU15:AV15:AW15:AX15:AY15)</f>
        <v>88</v>
      </c>
      <c r="S15" s="9" t="s">
        <v>59</v>
      </c>
      <c r="T15" s="2" t="s">
        <v>127</v>
      </c>
      <c r="U15" s="8">
        <v>45279</v>
      </c>
      <c r="V15" s="2" t="s">
        <v>40</v>
      </c>
      <c r="W15" s="2" t="s">
        <v>128</v>
      </c>
      <c r="X15" s="2"/>
      <c r="Y15" s="2" t="s">
        <v>129</v>
      </c>
      <c r="Z15" s="64"/>
      <c r="AA15" s="64"/>
      <c r="AB15" s="64"/>
      <c r="AC15" s="64"/>
      <c r="AD15" s="64"/>
      <c r="AE15" s="64"/>
      <c r="AF15" s="64"/>
      <c r="AG15" s="64"/>
      <c r="AH15" s="64"/>
      <c r="AI15" s="64"/>
      <c r="AJ15" s="64"/>
      <c r="AK15" s="64"/>
      <c r="AL15" s="60">
        <v>44935</v>
      </c>
      <c r="AM15" s="60">
        <v>45005</v>
      </c>
      <c r="AN15" s="60">
        <v>45022</v>
      </c>
      <c r="AO15" s="60">
        <v>45023</v>
      </c>
      <c r="AP15" s="60">
        <v>45047</v>
      </c>
      <c r="AQ15" s="60">
        <v>45068</v>
      </c>
      <c r="AR15" s="60">
        <v>45089</v>
      </c>
      <c r="AS15" s="60">
        <v>45096</v>
      </c>
      <c r="AT15" s="60">
        <v>45110</v>
      </c>
      <c r="AU15" s="60">
        <v>45127</v>
      </c>
      <c r="AV15" s="60">
        <v>45145</v>
      </c>
      <c r="AW15" s="60">
        <v>45159</v>
      </c>
      <c r="AX15" s="60">
        <v>45215</v>
      </c>
      <c r="AY15" s="60">
        <v>45236</v>
      </c>
    </row>
    <row r="16" spans="1:51" ht="39.950000000000003" customHeight="1" x14ac:dyDescent="0.25">
      <c r="A16" s="2" t="s">
        <v>26</v>
      </c>
      <c r="B16" s="2" t="s">
        <v>27</v>
      </c>
      <c r="C16" s="2" t="s">
        <v>60</v>
      </c>
      <c r="D16" s="2" t="s">
        <v>130</v>
      </c>
      <c r="E16" s="2" t="s">
        <v>62</v>
      </c>
      <c r="F16" s="2" t="s">
        <v>63</v>
      </c>
      <c r="G16" s="2" t="s">
        <v>131</v>
      </c>
      <c r="H16" s="2" t="s">
        <v>65</v>
      </c>
      <c r="I16" s="2" t="s">
        <v>55</v>
      </c>
      <c r="J16" s="2" t="s">
        <v>66</v>
      </c>
      <c r="K16" s="2" t="s">
        <v>132</v>
      </c>
      <c r="L16" s="2">
        <v>10</v>
      </c>
      <c r="M16" s="3" t="s">
        <v>133</v>
      </c>
      <c r="N16" s="4">
        <v>45266</v>
      </c>
      <c r="O16" s="5"/>
      <c r="P16" s="6">
        <v>45280</v>
      </c>
      <c r="Q16" s="63">
        <f t="shared" si="0"/>
        <v>10</v>
      </c>
      <c r="R16" s="63">
        <f>NETWORKDAYS(N16,P16,AL16:AO16:AP16:AQ16:AR16:AS16:AT16:AU16:AV16:AW16:AX16:AY16)</f>
        <v>11</v>
      </c>
      <c r="S16" s="7" t="s">
        <v>38</v>
      </c>
      <c r="T16" s="2" t="s">
        <v>134</v>
      </c>
      <c r="U16" s="8">
        <v>45280</v>
      </c>
      <c r="V16" s="2" t="s">
        <v>40</v>
      </c>
      <c r="W16" s="2" t="s">
        <v>41</v>
      </c>
      <c r="X16" s="2"/>
      <c r="Y16" s="2"/>
      <c r="Z16" s="64"/>
      <c r="AA16" s="64"/>
      <c r="AB16" s="64"/>
      <c r="AC16" s="64"/>
      <c r="AD16" s="64"/>
      <c r="AE16" s="64"/>
      <c r="AF16" s="64"/>
      <c r="AG16" s="64"/>
      <c r="AH16" s="64"/>
      <c r="AI16" s="64"/>
      <c r="AJ16" s="64"/>
      <c r="AK16" s="64"/>
      <c r="AL16" s="60">
        <v>44935</v>
      </c>
      <c r="AM16" s="60">
        <v>45005</v>
      </c>
      <c r="AN16" s="60">
        <v>45022</v>
      </c>
      <c r="AO16" s="60">
        <v>45023</v>
      </c>
      <c r="AP16" s="60">
        <v>45047</v>
      </c>
      <c r="AQ16" s="60">
        <v>45068</v>
      </c>
      <c r="AR16" s="60">
        <v>45089</v>
      </c>
      <c r="AS16" s="60">
        <v>45096</v>
      </c>
      <c r="AT16" s="60">
        <v>45110</v>
      </c>
      <c r="AU16" s="60">
        <v>45127</v>
      </c>
      <c r="AV16" s="60">
        <v>45145</v>
      </c>
      <c r="AW16" s="60">
        <v>45159</v>
      </c>
      <c r="AX16" s="60">
        <v>45215</v>
      </c>
      <c r="AY16" s="60">
        <v>45236</v>
      </c>
    </row>
    <row r="17" spans="1:51" ht="39.950000000000003" customHeight="1" x14ac:dyDescent="0.25">
      <c r="A17" s="2" t="s">
        <v>26</v>
      </c>
      <c r="B17" s="2" t="s">
        <v>27</v>
      </c>
      <c r="C17" s="2" t="s">
        <v>60</v>
      </c>
      <c r="D17" s="2" t="s">
        <v>135</v>
      </c>
      <c r="E17" s="2" t="s">
        <v>51</v>
      </c>
      <c r="F17" s="2" t="s">
        <v>63</v>
      </c>
      <c r="G17" s="2" t="s">
        <v>136</v>
      </c>
      <c r="H17" s="2" t="s">
        <v>125</v>
      </c>
      <c r="I17" s="2" t="s">
        <v>34</v>
      </c>
      <c r="J17" s="2" t="s">
        <v>108</v>
      </c>
      <c r="K17" s="2" t="s">
        <v>67</v>
      </c>
      <c r="L17" s="2">
        <v>10</v>
      </c>
      <c r="M17" s="3" t="s">
        <v>137</v>
      </c>
      <c r="N17" s="4">
        <v>45271</v>
      </c>
      <c r="O17" s="5">
        <v>20232130101721</v>
      </c>
      <c r="P17" s="6">
        <v>45279</v>
      </c>
      <c r="Q17" s="63">
        <f t="shared" si="0"/>
        <v>6</v>
      </c>
      <c r="R17" s="63">
        <f>NETWORKDAYS(N17,P17,AL17:AO17:AP17:AQ17:AR17:AS17:AT17:AU17:AV17:AW17:AX17:AY17)</f>
        <v>7</v>
      </c>
      <c r="S17" s="7" t="s">
        <v>38</v>
      </c>
      <c r="T17" s="2" t="s">
        <v>138</v>
      </c>
      <c r="U17" s="8">
        <v>45280</v>
      </c>
      <c r="V17" s="2" t="s">
        <v>40</v>
      </c>
      <c r="W17" s="2" t="s">
        <v>139</v>
      </c>
      <c r="X17" s="2"/>
      <c r="Y17" s="2" t="s">
        <v>129</v>
      </c>
      <c r="Z17" s="64"/>
      <c r="AA17" s="64"/>
      <c r="AB17" s="64"/>
      <c r="AC17" s="64"/>
      <c r="AD17" s="64"/>
      <c r="AE17" s="64"/>
      <c r="AF17" s="64"/>
      <c r="AG17" s="64"/>
      <c r="AH17" s="64"/>
      <c r="AI17" s="64"/>
      <c r="AJ17" s="64"/>
      <c r="AK17" s="64"/>
      <c r="AL17" s="60">
        <v>44935</v>
      </c>
      <c r="AM17" s="60">
        <v>45005</v>
      </c>
      <c r="AN17" s="60">
        <v>45022</v>
      </c>
      <c r="AO17" s="60">
        <v>45023</v>
      </c>
      <c r="AP17" s="60">
        <v>45047</v>
      </c>
      <c r="AQ17" s="60">
        <v>45068</v>
      </c>
      <c r="AR17" s="60">
        <v>45089</v>
      </c>
      <c r="AS17" s="60">
        <v>45096</v>
      </c>
      <c r="AT17" s="60">
        <v>45110</v>
      </c>
      <c r="AU17" s="60">
        <v>45127</v>
      </c>
      <c r="AV17" s="60">
        <v>45145</v>
      </c>
      <c r="AW17" s="60">
        <v>45159</v>
      </c>
      <c r="AX17" s="60">
        <v>45215</v>
      </c>
      <c r="AY17" s="60">
        <v>45236</v>
      </c>
    </row>
    <row r="18" spans="1:51" ht="39.950000000000003" customHeight="1" x14ac:dyDescent="0.25">
      <c r="A18" s="2" t="s">
        <v>26</v>
      </c>
      <c r="B18" s="2" t="s">
        <v>27</v>
      </c>
      <c r="C18" s="2" t="s">
        <v>60</v>
      </c>
      <c r="D18" s="2" t="s">
        <v>140</v>
      </c>
      <c r="E18" s="2" t="s">
        <v>86</v>
      </c>
      <c r="F18" s="2" t="s">
        <v>111</v>
      </c>
      <c r="G18" s="2" t="s">
        <v>141</v>
      </c>
      <c r="H18" s="2" t="s">
        <v>113</v>
      </c>
      <c r="I18" s="2" t="s">
        <v>34</v>
      </c>
      <c r="J18" s="2" t="s">
        <v>35</v>
      </c>
      <c r="K18" s="2" t="s">
        <v>103</v>
      </c>
      <c r="L18" s="2">
        <v>30</v>
      </c>
      <c r="M18" s="2" t="s">
        <v>142</v>
      </c>
      <c r="N18" s="8">
        <v>45271</v>
      </c>
      <c r="O18" s="5">
        <v>20232130101721</v>
      </c>
      <c r="P18" s="6">
        <v>45387</v>
      </c>
      <c r="Q18" s="63">
        <f t="shared" si="0"/>
        <v>84</v>
      </c>
      <c r="R18" s="63">
        <f>NETWORKDAYS(N18,P18,AL18:AO18:AP18:AQ18:AR18:AS18:AT18:AU18:AV18:AW18:AX18:AY18)</f>
        <v>85</v>
      </c>
      <c r="S18" s="9" t="s">
        <v>59</v>
      </c>
      <c r="T18" s="2" t="s">
        <v>143</v>
      </c>
      <c r="U18" s="8">
        <v>45280</v>
      </c>
      <c r="V18" s="2" t="s">
        <v>40</v>
      </c>
      <c r="W18" s="2" t="s">
        <v>128</v>
      </c>
      <c r="X18" s="2"/>
      <c r="Y18" s="2" t="s">
        <v>129</v>
      </c>
      <c r="Z18" s="64"/>
      <c r="AA18" s="64"/>
      <c r="AB18" s="64"/>
      <c r="AC18" s="64"/>
      <c r="AD18" s="64"/>
      <c r="AE18" s="64"/>
      <c r="AF18" s="64"/>
      <c r="AG18" s="64"/>
      <c r="AH18" s="64"/>
      <c r="AI18" s="64"/>
      <c r="AJ18" s="64"/>
      <c r="AK18" s="64"/>
      <c r="AL18" s="60">
        <v>44935</v>
      </c>
      <c r="AM18" s="60">
        <v>45005</v>
      </c>
      <c r="AN18" s="60">
        <v>45022</v>
      </c>
      <c r="AO18" s="60">
        <v>45023</v>
      </c>
      <c r="AP18" s="60">
        <v>45047</v>
      </c>
      <c r="AQ18" s="60">
        <v>45068</v>
      </c>
      <c r="AR18" s="60">
        <v>45089</v>
      </c>
      <c r="AS18" s="60">
        <v>45096</v>
      </c>
      <c r="AT18" s="60">
        <v>45110</v>
      </c>
      <c r="AU18" s="60">
        <v>45127</v>
      </c>
      <c r="AV18" s="60">
        <v>45145</v>
      </c>
      <c r="AW18" s="60">
        <v>45159</v>
      </c>
      <c r="AX18" s="60">
        <v>45215</v>
      </c>
      <c r="AY18" s="60">
        <v>45236</v>
      </c>
    </row>
    <row r="19" spans="1:51" ht="39.950000000000003" customHeight="1" x14ac:dyDescent="0.25">
      <c r="A19" s="10" t="s">
        <v>26</v>
      </c>
      <c r="B19" s="10" t="s">
        <v>27</v>
      </c>
      <c r="C19" s="10" t="s">
        <v>60</v>
      </c>
      <c r="D19" s="10" t="s">
        <v>144</v>
      </c>
      <c r="E19" s="10" t="s">
        <v>62</v>
      </c>
      <c r="F19" s="10" t="s">
        <v>63</v>
      </c>
      <c r="G19" s="10" t="s">
        <v>145</v>
      </c>
      <c r="H19" s="10" t="s">
        <v>146</v>
      </c>
      <c r="I19" s="10" t="s">
        <v>147</v>
      </c>
      <c r="J19" s="10" t="s">
        <v>148</v>
      </c>
      <c r="K19" s="2" t="s">
        <v>132</v>
      </c>
      <c r="L19" s="10">
        <v>10</v>
      </c>
      <c r="M19" s="10" t="s">
        <v>149</v>
      </c>
      <c r="N19" s="11">
        <v>45271</v>
      </c>
      <c r="O19" s="12"/>
      <c r="P19" s="13">
        <v>45387</v>
      </c>
      <c r="Q19" s="63">
        <f t="shared" si="0"/>
        <v>84</v>
      </c>
      <c r="R19" s="63">
        <f>NETWORKDAYS(N19,P19,AL19:AO19:AP19:AQ19:AR19:AS19:AT19:AU19:AV19:AW19:AX19:AY19)</f>
        <v>85</v>
      </c>
      <c r="S19" s="14" t="s">
        <v>59</v>
      </c>
      <c r="T19" s="10"/>
      <c r="U19" s="11"/>
      <c r="V19" s="10"/>
      <c r="W19" s="10"/>
      <c r="X19" s="10"/>
      <c r="Y19" s="10"/>
      <c r="Z19" s="64"/>
      <c r="AA19" s="64"/>
      <c r="AB19" s="64"/>
      <c r="AC19" s="64"/>
      <c r="AD19" s="64"/>
      <c r="AE19" s="64"/>
      <c r="AF19" s="64"/>
      <c r="AG19" s="64"/>
      <c r="AH19" s="64"/>
      <c r="AI19" s="64"/>
      <c r="AJ19" s="64"/>
      <c r="AK19" s="64"/>
      <c r="AL19" s="60">
        <v>44935</v>
      </c>
      <c r="AM19" s="60">
        <v>45005</v>
      </c>
      <c r="AN19" s="60">
        <v>45022</v>
      </c>
      <c r="AO19" s="60">
        <v>45023</v>
      </c>
      <c r="AP19" s="60">
        <v>45047</v>
      </c>
      <c r="AQ19" s="60">
        <v>45068</v>
      </c>
      <c r="AR19" s="60">
        <v>45089</v>
      </c>
      <c r="AS19" s="60">
        <v>45096</v>
      </c>
      <c r="AT19" s="60">
        <v>45110</v>
      </c>
      <c r="AU19" s="60">
        <v>45127</v>
      </c>
      <c r="AV19" s="60">
        <v>45145</v>
      </c>
      <c r="AW19" s="60">
        <v>45159</v>
      </c>
      <c r="AX19" s="60">
        <v>45215</v>
      </c>
      <c r="AY19" s="60">
        <v>45236</v>
      </c>
    </row>
    <row r="20" spans="1:51" ht="39.950000000000003" customHeight="1" x14ac:dyDescent="0.25">
      <c r="A20" s="2" t="s">
        <v>26</v>
      </c>
      <c r="B20" s="2" t="s">
        <v>27</v>
      </c>
      <c r="C20" s="2" t="s">
        <v>94</v>
      </c>
      <c r="D20" s="2" t="s">
        <v>150</v>
      </c>
      <c r="E20" s="2" t="s">
        <v>86</v>
      </c>
      <c r="F20" s="2" t="s">
        <v>151</v>
      </c>
      <c r="G20" s="2" t="s">
        <v>152</v>
      </c>
      <c r="H20" s="2" t="s">
        <v>74</v>
      </c>
      <c r="I20" s="2" t="s">
        <v>34</v>
      </c>
      <c r="J20" s="2" t="s">
        <v>75</v>
      </c>
      <c r="K20" s="2" t="s">
        <v>103</v>
      </c>
      <c r="L20" s="2">
        <v>30</v>
      </c>
      <c r="M20" s="2" t="s">
        <v>153</v>
      </c>
      <c r="N20" s="8">
        <v>45271</v>
      </c>
      <c r="O20" s="5"/>
      <c r="P20" s="6">
        <v>45387</v>
      </c>
      <c r="Q20" s="63">
        <f t="shared" si="0"/>
        <v>84</v>
      </c>
      <c r="R20" s="63">
        <f>NETWORKDAYS(N20,P20,AL20:AO20:AP20:AQ20:AR20:AS20:AT20:AU20:AV20:AW20:AX20:AY20)</f>
        <v>85</v>
      </c>
      <c r="S20" s="9" t="s">
        <v>59</v>
      </c>
      <c r="T20" s="2"/>
      <c r="U20" s="8"/>
      <c r="V20" s="2"/>
      <c r="W20" s="2"/>
      <c r="X20" s="2"/>
      <c r="Y20" s="2"/>
      <c r="Z20" s="64"/>
      <c r="AA20" s="64"/>
      <c r="AB20" s="64"/>
      <c r="AC20" s="64"/>
      <c r="AD20" s="64"/>
      <c r="AE20" s="64"/>
      <c r="AF20" s="64"/>
      <c r="AG20" s="64"/>
      <c r="AH20" s="64"/>
      <c r="AI20" s="64"/>
      <c r="AJ20" s="64"/>
      <c r="AK20" s="64"/>
      <c r="AL20" s="60">
        <v>44935</v>
      </c>
      <c r="AM20" s="60">
        <v>45005</v>
      </c>
      <c r="AN20" s="60">
        <v>45022</v>
      </c>
      <c r="AO20" s="60">
        <v>45023</v>
      </c>
      <c r="AP20" s="60">
        <v>45047</v>
      </c>
      <c r="AQ20" s="60">
        <v>45068</v>
      </c>
      <c r="AR20" s="60">
        <v>45089</v>
      </c>
      <c r="AS20" s="60">
        <v>45096</v>
      </c>
      <c r="AT20" s="60">
        <v>45110</v>
      </c>
      <c r="AU20" s="60">
        <v>45127</v>
      </c>
      <c r="AV20" s="60">
        <v>45145</v>
      </c>
      <c r="AW20" s="60">
        <v>45159</v>
      </c>
      <c r="AX20" s="60">
        <v>45215</v>
      </c>
      <c r="AY20" s="60">
        <v>45236</v>
      </c>
    </row>
    <row r="21" spans="1:51" ht="39.950000000000003" customHeight="1" x14ac:dyDescent="0.25">
      <c r="A21" s="2" t="s">
        <v>26</v>
      </c>
      <c r="B21" s="2" t="s">
        <v>27</v>
      </c>
      <c r="C21" s="2" t="s">
        <v>94</v>
      </c>
      <c r="D21" s="2" t="s">
        <v>154</v>
      </c>
      <c r="E21" s="2" t="s">
        <v>86</v>
      </c>
      <c r="F21" s="2" t="s">
        <v>72</v>
      </c>
      <c r="G21" s="2" t="s">
        <v>155</v>
      </c>
      <c r="H21" s="2" t="s">
        <v>74</v>
      </c>
      <c r="I21" s="2" t="s">
        <v>34</v>
      </c>
      <c r="J21" s="2" t="s">
        <v>75</v>
      </c>
      <c r="K21" s="2" t="s">
        <v>36</v>
      </c>
      <c r="L21" s="2">
        <v>15</v>
      </c>
      <c r="M21" s="3" t="s">
        <v>156</v>
      </c>
      <c r="N21" s="4">
        <v>45271</v>
      </c>
      <c r="O21" s="5"/>
      <c r="P21" s="6">
        <v>45387</v>
      </c>
      <c r="Q21" s="63">
        <f t="shared" si="0"/>
        <v>84</v>
      </c>
      <c r="R21" s="63">
        <f>NETWORKDAYS(N21,P21,AL21:AO21:AP21:AQ21:AR21:AS21:AT21:AU21:AV21:AW21:AX21:AY21)</f>
        <v>85</v>
      </c>
      <c r="S21" s="9" t="s">
        <v>59</v>
      </c>
      <c r="T21" s="2"/>
      <c r="U21" s="8"/>
      <c r="V21" s="2"/>
      <c r="W21" s="2"/>
      <c r="X21" s="2"/>
      <c r="Y21" s="2"/>
      <c r="Z21" s="64"/>
      <c r="AA21" s="64"/>
      <c r="AB21" s="64"/>
      <c r="AC21" s="64"/>
      <c r="AD21" s="64"/>
      <c r="AE21" s="64"/>
      <c r="AF21" s="64"/>
      <c r="AG21" s="64"/>
      <c r="AH21" s="64"/>
      <c r="AI21" s="64"/>
      <c r="AJ21" s="64"/>
      <c r="AK21" s="64"/>
      <c r="AL21" s="60">
        <v>44935</v>
      </c>
      <c r="AM21" s="60">
        <v>45005</v>
      </c>
      <c r="AN21" s="60">
        <v>45022</v>
      </c>
      <c r="AO21" s="60">
        <v>45023</v>
      </c>
      <c r="AP21" s="60">
        <v>45047</v>
      </c>
      <c r="AQ21" s="60">
        <v>45068</v>
      </c>
      <c r="AR21" s="60">
        <v>45089</v>
      </c>
      <c r="AS21" s="60">
        <v>45096</v>
      </c>
      <c r="AT21" s="60">
        <v>45110</v>
      </c>
      <c r="AU21" s="60">
        <v>45127</v>
      </c>
      <c r="AV21" s="60">
        <v>45145</v>
      </c>
      <c r="AW21" s="60">
        <v>45159</v>
      </c>
      <c r="AX21" s="60">
        <v>45215</v>
      </c>
      <c r="AY21" s="60">
        <v>45236</v>
      </c>
    </row>
    <row r="22" spans="1:51" ht="39.950000000000003" customHeight="1" x14ac:dyDescent="0.25">
      <c r="A22" s="2" t="s">
        <v>26</v>
      </c>
      <c r="B22" s="2" t="s">
        <v>27</v>
      </c>
      <c r="C22" s="2" t="s">
        <v>60</v>
      </c>
      <c r="D22" s="2" t="s">
        <v>157</v>
      </c>
      <c r="E22" s="2" t="s">
        <v>101</v>
      </c>
      <c r="F22" s="2" t="s">
        <v>43</v>
      </c>
      <c r="G22" s="2" t="s">
        <v>158</v>
      </c>
      <c r="H22" s="2" t="s">
        <v>88</v>
      </c>
      <c r="I22" s="2" t="s">
        <v>34</v>
      </c>
      <c r="J22" s="2" t="s">
        <v>46</v>
      </c>
      <c r="K22" s="2" t="s">
        <v>36</v>
      </c>
      <c r="L22" s="2">
        <v>15</v>
      </c>
      <c r="M22" s="2" t="s">
        <v>159</v>
      </c>
      <c r="N22" s="8">
        <v>45271</v>
      </c>
      <c r="O22" s="5">
        <v>20232150101881</v>
      </c>
      <c r="P22" s="6">
        <v>45287</v>
      </c>
      <c r="Q22" s="63">
        <f t="shared" si="0"/>
        <v>12</v>
      </c>
      <c r="R22" s="63">
        <f>NETWORKDAYS(N22,P22,AL22:AO22:AP22:AQ22:AR22:AS22:AT22:AU22:AV22:AW22:AX22:AY22)</f>
        <v>13</v>
      </c>
      <c r="S22" s="7" t="s">
        <v>38</v>
      </c>
      <c r="T22" s="2" t="s">
        <v>160</v>
      </c>
      <c r="U22" s="8">
        <v>45288</v>
      </c>
      <c r="V22" s="2" t="s">
        <v>40</v>
      </c>
      <c r="W22" s="2" t="s">
        <v>41</v>
      </c>
      <c r="X22" s="2"/>
      <c r="Y22" s="2"/>
      <c r="Z22" s="64"/>
      <c r="AA22" s="64"/>
      <c r="AB22" s="64"/>
      <c r="AC22" s="64"/>
      <c r="AD22" s="64"/>
      <c r="AE22" s="64"/>
      <c r="AF22" s="64"/>
      <c r="AG22" s="64"/>
      <c r="AH22" s="64"/>
      <c r="AI22" s="64"/>
      <c r="AJ22" s="64"/>
      <c r="AK22" s="64"/>
      <c r="AL22" s="60">
        <v>44935</v>
      </c>
      <c r="AM22" s="60">
        <v>45005</v>
      </c>
      <c r="AN22" s="60">
        <v>45022</v>
      </c>
      <c r="AO22" s="60">
        <v>45023</v>
      </c>
      <c r="AP22" s="60">
        <v>45047</v>
      </c>
      <c r="AQ22" s="60">
        <v>45068</v>
      </c>
      <c r="AR22" s="60">
        <v>45089</v>
      </c>
      <c r="AS22" s="60">
        <v>45096</v>
      </c>
      <c r="AT22" s="60">
        <v>45110</v>
      </c>
      <c r="AU22" s="60">
        <v>45127</v>
      </c>
      <c r="AV22" s="60">
        <v>45145</v>
      </c>
      <c r="AW22" s="60">
        <v>45159</v>
      </c>
      <c r="AX22" s="60">
        <v>45215</v>
      </c>
      <c r="AY22" s="60">
        <v>45236</v>
      </c>
    </row>
    <row r="23" spans="1:51" ht="39.950000000000003" customHeight="1" x14ac:dyDescent="0.25">
      <c r="A23" s="2" t="s">
        <v>26</v>
      </c>
      <c r="B23" s="2" t="s">
        <v>27</v>
      </c>
      <c r="C23" s="2" t="s">
        <v>94</v>
      </c>
      <c r="D23" s="2" t="s">
        <v>161</v>
      </c>
      <c r="E23" s="2" t="s">
        <v>86</v>
      </c>
      <c r="F23" s="2" t="s">
        <v>72</v>
      </c>
      <c r="G23" s="2" t="s">
        <v>162</v>
      </c>
      <c r="H23" s="2" t="s">
        <v>74</v>
      </c>
      <c r="I23" s="2" t="s">
        <v>34</v>
      </c>
      <c r="J23" s="2" t="s">
        <v>75</v>
      </c>
      <c r="K23" s="2" t="s">
        <v>103</v>
      </c>
      <c r="L23" s="2">
        <v>30</v>
      </c>
      <c r="M23" s="3" t="s">
        <v>163</v>
      </c>
      <c r="N23" s="4">
        <v>45271</v>
      </c>
      <c r="O23" s="5" t="s">
        <v>164</v>
      </c>
      <c r="P23" s="6">
        <v>45281</v>
      </c>
      <c r="Q23" s="63">
        <f t="shared" si="0"/>
        <v>8</v>
      </c>
      <c r="R23" s="63">
        <f>NETWORKDAYS(N23,P23,AL23:AO23:AP23:AQ23:AR23:AS23:AT23:AU23:AV23:AW23:AX23:AY23)</f>
        <v>9</v>
      </c>
      <c r="S23" s="7" t="s">
        <v>38</v>
      </c>
      <c r="T23" s="2" t="s">
        <v>165</v>
      </c>
      <c r="U23" s="8"/>
      <c r="V23" s="2"/>
      <c r="W23" s="2" t="s">
        <v>41</v>
      </c>
      <c r="X23" s="2"/>
      <c r="Y23" s="2"/>
      <c r="Z23" s="64"/>
      <c r="AA23" s="64"/>
      <c r="AB23" s="64"/>
      <c r="AC23" s="64"/>
      <c r="AD23" s="64"/>
      <c r="AE23" s="64"/>
      <c r="AF23" s="64"/>
      <c r="AG23" s="64"/>
      <c r="AH23" s="64"/>
      <c r="AI23" s="64"/>
      <c r="AJ23" s="64"/>
      <c r="AK23" s="64"/>
      <c r="AL23" s="60">
        <v>44935</v>
      </c>
      <c r="AM23" s="60">
        <v>45005</v>
      </c>
      <c r="AN23" s="60">
        <v>45022</v>
      </c>
      <c r="AO23" s="60">
        <v>45023</v>
      </c>
      <c r="AP23" s="60">
        <v>45047</v>
      </c>
      <c r="AQ23" s="60">
        <v>45068</v>
      </c>
      <c r="AR23" s="60">
        <v>45089</v>
      </c>
      <c r="AS23" s="60">
        <v>45096</v>
      </c>
      <c r="AT23" s="60">
        <v>45110</v>
      </c>
      <c r="AU23" s="60">
        <v>45127</v>
      </c>
      <c r="AV23" s="60">
        <v>45145</v>
      </c>
      <c r="AW23" s="60">
        <v>45159</v>
      </c>
      <c r="AX23" s="60">
        <v>45215</v>
      </c>
      <c r="AY23" s="60">
        <v>45236</v>
      </c>
    </row>
    <row r="24" spans="1:51" ht="39.950000000000003" customHeight="1" x14ac:dyDescent="0.25">
      <c r="A24" s="2" t="s">
        <v>26</v>
      </c>
      <c r="B24" s="2" t="s">
        <v>27</v>
      </c>
      <c r="C24" s="2" t="s">
        <v>166</v>
      </c>
      <c r="D24" s="2" t="s">
        <v>167</v>
      </c>
      <c r="E24" s="2" t="s">
        <v>51</v>
      </c>
      <c r="F24" s="2" t="s">
        <v>72</v>
      </c>
      <c r="G24" s="2" t="s">
        <v>168</v>
      </c>
      <c r="H24" s="2" t="s">
        <v>74</v>
      </c>
      <c r="I24" s="2" t="s">
        <v>34</v>
      </c>
      <c r="J24" s="2" t="s">
        <v>75</v>
      </c>
      <c r="K24" s="2" t="s">
        <v>67</v>
      </c>
      <c r="L24" s="2">
        <v>10</v>
      </c>
      <c r="M24" s="3" t="s">
        <v>169</v>
      </c>
      <c r="N24" s="4">
        <v>45271</v>
      </c>
      <c r="O24" s="5"/>
      <c r="P24" s="6">
        <v>45387</v>
      </c>
      <c r="Q24" s="63">
        <f t="shared" si="0"/>
        <v>84</v>
      </c>
      <c r="R24" s="63">
        <f>NETWORKDAYS(N24,P24,AL24:AO24:AP24:AQ24:AR24:AS24:AT24:AU24:AV24:AW24:AX24:AY24)</f>
        <v>85</v>
      </c>
      <c r="S24" s="9" t="s">
        <v>59</v>
      </c>
      <c r="T24" s="2"/>
      <c r="U24" s="8"/>
      <c r="V24" s="2"/>
      <c r="W24" s="2"/>
      <c r="X24" s="2"/>
      <c r="Y24" s="2"/>
      <c r="Z24" s="64"/>
      <c r="AA24" s="64"/>
      <c r="AB24" s="64"/>
      <c r="AC24" s="64"/>
      <c r="AD24" s="64"/>
      <c r="AE24" s="64"/>
      <c r="AF24" s="64"/>
      <c r="AG24" s="64"/>
      <c r="AH24" s="64"/>
      <c r="AI24" s="64"/>
      <c r="AJ24" s="64"/>
      <c r="AK24" s="64"/>
      <c r="AL24" s="60">
        <v>44935</v>
      </c>
      <c r="AM24" s="60">
        <v>45005</v>
      </c>
      <c r="AN24" s="60">
        <v>45022</v>
      </c>
      <c r="AO24" s="60">
        <v>45023</v>
      </c>
      <c r="AP24" s="60">
        <v>45047</v>
      </c>
      <c r="AQ24" s="60">
        <v>45068</v>
      </c>
      <c r="AR24" s="60">
        <v>45089</v>
      </c>
      <c r="AS24" s="60">
        <v>45096</v>
      </c>
      <c r="AT24" s="60">
        <v>45110</v>
      </c>
      <c r="AU24" s="60">
        <v>45127</v>
      </c>
      <c r="AV24" s="60">
        <v>45145</v>
      </c>
      <c r="AW24" s="60">
        <v>45159</v>
      </c>
      <c r="AX24" s="60">
        <v>45215</v>
      </c>
      <c r="AY24" s="60">
        <v>45236</v>
      </c>
    </row>
    <row r="25" spans="1:51" ht="39.950000000000003" customHeight="1" x14ac:dyDescent="0.25">
      <c r="A25" s="2" t="s">
        <v>26</v>
      </c>
      <c r="B25" s="2" t="s">
        <v>27</v>
      </c>
      <c r="C25" s="2" t="s">
        <v>170</v>
      </c>
      <c r="D25" s="2" t="s">
        <v>171</v>
      </c>
      <c r="E25" s="2" t="s">
        <v>30</v>
      </c>
      <c r="F25" s="2" t="s">
        <v>43</v>
      </c>
      <c r="G25" s="2" t="s">
        <v>172</v>
      </c>
      <c r="H25" s="2" t="s">
        <v>88</v>
      </c>
      <c r="I25" s="2" t="s">
        <v>34</v>
      </c>
      <c r="J25" s="2" t="s">
        <v>46</v>
      </c>
      <c r="K25" s="2" t="s">
        <v>36</v>
      </c>
      <c r="L25" s="2">
        <v>15</v>
      </c>
      <c r="M25" s="2" t="s">
        <v>173</v>
      </c>
      <c r="N25" s="8">
        <v>45271</v>
      </c>
      <c r="O25" s="5"/>
      <c r="P25" s="6">
        <v>45387</v>
      </c>
      <c r="Q25" s="63">
        <f t="shared" si="0"/>
        <v>84</v>
      </c>
      <c r="R25" s="63">
        <f>NETWORKDAYS(N25,P25,AL25:AO25:AP25:AQ25:AR25:AS25:AT25:AU25:AV25:AW25:AX25:AY25)</f>
        <v>85</v>
      </c>
      <c r="S25" s="9" t="s">
        <v>59</v>
      </c>
      <c r="T25" s="2"/>
      <c r="U25" s="8"/>
      <c r="V25" s="2"/>
      <c r="W25" s="2"/>
      <c r="X25" s="2"/>
      <c r="Y25" s="2"/>
      <c r="Z25" s="64"/>
      <c r="AA25" s="64"/>
      <c r="AB25" s="64"/>
      <c r="AC25" s="64"/>
      <c r="AD25" s="64"/>
      <c r="AE25" s="64"/>
      <c r="AF25" s="64"/>
      <c r="AG25" s="64"/>
      <c r="AH25" s="64"/>
      <c r="AI25" s="64"/>
      <c r="AJ25" s="64"/>
      <c r="AK25" s="64"/>
      <c r="AL25" s="60">
        <v>44935</v>
      </c>
      <c r="AM25" s="60">
        <v>45005</v>
      </c>
      <c r="AN25" s="60">
        <v>45022</v>
      </c>
      <c r="AO25" s="60">
        <v>45023</v>
      </c>
      <c r="AP25" s="60">
        <v>45047</v>
      </c>
      <c r="AQ25" s="60">
        <v>45068</v>
      </c>
      <c r="AR25" s="60">
        <v>45089</v>
      </c>
      <c r="AS25" s="60">
        <v>45096</v>
      </c>
      <c r="AT25" s="60">
        <v>45110</v>
      </c>
      <c r="AU25" s="60">
        <v>45127</v>
      </c>
      <c r="AV25" s="60">
        <v>45145</v>
      </c>
      <c r="AW25" s="60">
        <v>45159</v>
      </c>
      <c r="AX25" s="60">
        <v>45215</v>
      </c>
      <c r="AY25" s="60">
        <v>45236</v>
      </c>
    </row>
    <row r="26" spans="1:51" ht="39.950000000000003" customHeight="1" x14ac:dyDescent="0.25">
      <c r="A26" s="2" t="s">
        <v>26</v>
      </c>
      <c r="B26" s="2" t="s">
        <v>27</v>
      </c>
      <c r="C26" s="2" t="s">
        <v>174</v>
      </c>
      <c r="D26" s="2" t="s">
        <v>175</v>
      </c>
      <c r="E26" s="2" t="s">
        <v>86</v>
      </c>
      <c r="F26" s="2" t="s">
        <v>111</v>
      </c>
      <c r="G26" s="2" t="s">
        <v>176</v>
      </c>
      <c r="H26" s="2" t="s">
        <v>33</v>
      </c>
      <c r="I26" s="2" t="s">
        <v>34</v>
      </c>
      <c r="J26" s="2" t="s">
        <v>35</v>
      </c>
      <c r="K26" s="2" t="s">
        <v>36</v>
      </c>
      <c r="L26" s="2">
        <v>15</v>
      </c>
      <c r="M26" s="2" t="s">
        <v>177</v>
      </c>
      <c r="N26" s="8">
        <v>45271</v>
      </c>
      <c r="O26" s="5">
        <v>20232110101471</v>
      </c>
      <c r="P26" s="6">
        <v>45387</v>
      </c>
      <c r="Q26" s="63">
        <f t="shared" si="0"/>
        <v>84</v>
      </c>
      <c r="R26" s="63">
        <f>NETWORKDAYS(N26,P26,AL26:AO26:AP26:AQ26:AR26:AS26:AT26:AU26:AV26:AW26:AX26:AY26)</f>
        <v>85</v>
      </c>
      <c r="S26" s="9" t="s">
        <v>59</v>
      </c>
      <c r="T26" s="2" t="s">
        <v>178</v>
      </c>
      <c r="U26" s="8">
        <v>44943</v>
      </c>
      <c r="V26" s="2" t="s">
        <v>179</v>
      </c>
      <c r="W26" s="2"/>
      <c r="X26" s="2"/>
      <c r="Y26" s="2" t="s">
        <v>180</v>
      </c>
      <c r="Z26" s="64"/>
      <c r="AA26" s="64"/>
      <c r="AB26" s="64"/>
      <c r="AC26" s="64"/>
      <c r="AD26" s="64"/>
      <c r="AE26" s="64"/>
      <c r="AF26" s="64"/>
      <c r="AG26" s="64"/>
      <c r="AH26" s="64"/>
      <c r="AI26" s="64"/>
      <c r="AJ26" s="64"/>
      <c r="AK26" s="64"/>
      <c r="AL26" s="60">
        <v>44935</v>
      </c>
      <c r="AM26" s="60">
        <v>45005</v>
      </c>
      <c r="AN26" s="60">
        <v>45022</v>
      </c>
      <c r="AO26" s="60">
        <v>45023</v>
      </c>
      <c r="AP26" s="60">
        <v>45047</v>
      </c>
      <c r="AQ26" s="60">
        <v>45068</v>
      </c>
      <c r="AR26" s="60">
        <v>45089</v>
      </c>
      <c r="AS26" s="60">
        <v>45096</v>
      </c>
      <c r="AT26" s="60">
        <v>45110</v>
      </c>
      <c r="AU26" s="60">
        <v>45127</v>
      </c>
      <c r="AV26" s="60">
        <v>45145</v>
      </c>
      <c r="AW26" s="60">
        <v>45159</v>
      </c>
      <c r="AX26" s="60">
        <v>45215</v>
      </c>
      <c r="AY26" s="60">
        <v>45236</v>
      </c>
    </row>
    <row r="27" spans="1:51" ht="39.950000000000003" customHeight="1" x14ac:dyDescent="0.25">
      <c r="A27" s="2" t="s">
        <v>26</v>
      </c>
      <c r="B27" s="2" t="s">
        <v>27</v>
      </c>
      <c r="C27" s="2" t="s">
        <v>28</v>
      </c>
      <c r="D27" s="2" t="s">
        <v>181</v>
      </c>
      <c r="E27" s="2" t="s">
        <v>86</v>
      </c>
      <c r="F27" s="2" t="s">
        <v>111</v>
      </c>
      <c r="G27" s="2" t="s">
        <v>182</v>
      </c>
      <c r="H27" s="2" t="s">
        <v>183</v>
      </c>
      <c r="I27" s="2" t="s">
        <v>34</v>
      </c>
      <c r="J27" s="2" t="s">
        <v>35</v>
      </c>
      <c r="K27" s="2" t="s">
        <v>36</v>
      </c>
      <c r="L27" s="2">
        <v>15</v>
      </c>
      <c r="M27" s="2" t="s">
        <v>184</v>
      </c>
      <c r="N27" s="8">
        <v>45271</v>
      </c>
      <c r="O27" s="5">
        <v>20232110101461</v>
      </c>
      <c r="P27" s="6">
        <v>45387</v>
      </c>
      <c r="Q27" s="63">
        <f t="shared" si="0"/>
        <v>84</v>
      </c>
      <c r="R27" s="63">
        <f>NETWORKDAYS(N27,P27,AL27:AO27:AP27:AQ27:AR27:AS27:AT27:AU27:AV27:AW27:AX27:AY27)</f>
        <v>85</v>
      </c>
      <c r="S27" s="9" t="s">
        <v>59</v>
      </c>
      <c r="T27" s="2" t="s">
        <v>185</v>
      </c>
      <c r="U27" s="8">
        <v>45300</v>
      </c>
      <c r="V27" s="2" t="s">
        <v>179</v>
      </c>
      <c r="W27" s="2"/>
      <c r="X27" s="2"/>
      <c r="Y27" s="2" t="s">
        <v>180</v>
      </c>
      <c r="Z27" s="64"/>
      <c r="AA27" s="64"/>
      <c r="AB27" s="64"/>
      <c r="AC27" s="64"/>
      <c r="AD27" s="64"/>
      <c r="AE27" s="64"/>
      <c r="AF27" s="64"/>
      <c r="AG27" s="64"/>
      <c r="AH27" s="64"/>
      <c r="AI27" s="64"/>
      <c r="AJ27" s="64"/>
      <c r="AK27" s="64"/>
      <c r="AL27" s="60">
        <v>44935</v>
      </c>
      <c r="AM27" s="60">
        <v>45005</v>
      </c>
      <c r="AN27" s="60">
        <v>45022</v>
      </c>
      <c r="AO27" s="60">
        <v>45023</v>
      </c>
      <c r="AP27" s="60">
        <v>45047</v>
      </c>
      <c r="AQ27" s="60">
        <v>45068</v>
      </c>
      <c r="AR27" s="60">
        <v>45089</v>
      </c>
      <c r="AS27" s="60">
        <v>45096</v>
      </c>
      <c r="AT27" s="60">
        <v>45110</v>
      </c>
      <c r="AU27" s="60">
        <v>45127</v>
      </c>
      <c r="AV27" s="60">
        <v>45145</v>
      </c>
      <c r="AW27" s="60">
        <v>45159</v>
      </c>
      <c r="AX27" s="60">
        <v>45215</v>
      </c>
      <c r="AY27" s="60">
        <v>45236</v>
      </c>
    </row>
    <row r="28" spans="1:51" ht="39.950000000000003" customHeight="1" x14ac:dyDescent="0.25">
      <c r="A28" s="2" t="s">
        <v>26</v>
      </c>
      <c r="B28" s="2" t="s">
        <v>27</v>
      </c>
      <c r="C28" s="2" t="s">
        <v>49</v>
      </c>
      <c r="D28" s="2" t="s">
        <v>187</v>
      </c>
      <c r="E28" s="2" t="s">
        <v>86</v>
      </c>
      <c r="F28" s="2" t="s">
        <v>151</v>
      </c>
      <c r="G28" s="2" t="s">
        <v>188</v>
      </c>
      <c r="H28" s="2" t="s">
        <v>74</v>
      </c>
      <c r="I28" s="2" t="s">
        <v>34</v>
      </c>
      <c r="J28" s="2" t="s">
        <v>75</v>
      </c>
      <c r="K28" s="2" t="s">
        <v>36</v>
      </c>
      <c r="L28" s="2">
        <v>15</v>
      </c>
      <c r="M28" s="2" t="s">
        <v>189</v>
      </c>
      <c r="N28" s="8">
        <v>45271</v>
      </c>
      <c r="O28" s="5"/>
      <c r="P28" s="6">
        <v>45387</v>
      </c>
      <c r="Q28" s="63">
        <f t="shared" si="0"/>
        <v>84</v>
      </c>
      <c r="R28" s="63">
        <f>NETWORKDAYS(N28,P28,AL28:AO28:AP28:AQ28:AR28:AS28:AT28:AU28:AV28:AW28:AX28:AY28)</f>
        <v>85</v>
      </c>
      <c r="S28" s="9" t="s">
        <v>59</v>
      </c>
      <c r="T28" s="2" t="s">
        <v>190</v>
      </c>
      <c r="U28" s="8"/>
      <c r="V28" s="2"/>
      <c r="W28" s="2"/>
      <c r="X28" s="2"/>
      <c r="Y28" s="2"/>
      <c r="Z28" s="64"/>
      <c r="AA28" s="64"/>
      <c r="AB28" s="64"/>
      <c r="AC28" s="64"/>
      <c r="AD28" s="64"/>
      <c r="AE28" s="64"/>
      <c r="AF28" s="64"/>
      <c r="AG28" s="64"/>
      <c r="AH28" s="64"/>
      <c r="AI28" s="64"/>
      <c r="AJ28" s="64"/>
      <c r="AK28" s="64"/>
      <c r="AL28" s="60">
        <v>44935</v>
      </c>
      <c r="AM28" s="60">
        <v>45005</v>
      </c>
      <c r="AN28" s="60">
        <v>45022</v>
      </c>
      <c r="AO28" s="60">
        <v>45023</v>
      </c>
      <c r="AP28" s="60">
        <v>45047</v>
      </c>
      <c r="AQ28" s="60">
        <v>45068</v>
      </c>
      <c r="AR28" s="60">
        <v>45089</v>
      </c>
      <c r="AS28" s="60">
        <v>45096</v>
      </c>
      <c r="AT28" s="60">
        <v>45110</v>
      </c>
      <c r="AU28" s="60">
        <v>45127</v>
      </c>
      <c r="AV28" s="60">
        <v>45145</v>
      </c>
      <c r="AW28" s="60">
        <v>45159</v>
      </c>
      <c r="AX28" s="60">
        <v>45215</v>
      </c>
      <c r="AY28" s="60">
        <v>45236</v>
      </c>
    </row>
    <row r="29" spans="1:51" ht="39.950000000000003" customHeight="1" x14ac:dyDescent="0.25">
      <c r="A29" s="2" t="s">
        <v>26</v>
      </c>
      <c r="B29" s="2" t="s">
        <v>27</v>
      </c>
      <c r="C29" s="2" t="s">
        <v>60</v>
      </c>
      <c r="D29" s="2" t="s">
        <v>191</v>
      </c>
      <c r="E29" s="2" t="s">
        <v>51</v>
      </c>
      <c r="F29" s="2" t="s">
        <v>111</v>
      </c>
      <c r="G29" s="2" t="s">
        <v>192</v>
      </c>
      <c r="H29" s="2" t="s">
        <v>113</v>
      </c>
      <c r="I29" s="2" t="s">
        <v>34</v>
      </c>
      <c r="J29" s="2" t="s">
        <v>35</v>
      </c>
      <c r="K29" s="2" t="s">
        <v>103</v>
      </c>
      <c r="L29" s="2">
        <v>30</v>
      </c>
      <c r="M29" s="3" t="s">
        <v>193</v>
      </c>
      <c r="N29" s="4">
        <v>45271</v>
      </c>
      <c r="O29" s="5">
        <v>20232110101431</v>
      </c>
      <c r="P29" s="6">
        <v>45387</v>
      </c>
      <c r="Q29" s="63">
        <f t="shared" si="0"/>
        <v>84</v>
      </c>
      <c r="R29" s="63">
        <f>NETWORKDAYS(N29,P29,AL29:AO29:AP29:AQ29:AR29:AS29:AT29:AU29:AV29:AW29:AX29:AY29)</f>
        <v>85</v>
      </c>
      <c r="S29" s="9" t="s">
        <v>59</v>
      </c>
      <c r="T29" s="2" t="s">
        <v>194</v>
      </c>
      <c r="U29" s="8">
        <v>44935</v>
      </c>
      <c r="V29" s="2" t="s">
        <v>195</v>
      </c>
      <c r="W29" s="2" t="s">
        <v>128</v>
      </c>
      <c r="X29" s="2"/>
      <c r="Y29" s="2" t="s">
        <v>180</v>
      </c>
      <c r="Z29" s="64"/>
      <c r="AA29" s="64"/>
      <c r="AB29" s="64"/>
      <c r="AC29" s="64"/>
      <c r="AD29" s="64"/>
      <c r="AE29" s="64"/>
      <c r="AF29" s="64"/>
      <c r="AG29" s="64"/>
      <c r="AH29" s="64"/>
      <c r="AI29" s="64"/>
      <c r="AJ29" s="64"/>
      <c r="AK29" s="64"/>
      <c r="AL29" s="60">
        <v>44935</v>
      </c>
      <c r="AM29" s="60">
        <v>45005</v>
      </c>
      <c r="AN29" s="60">
        <v>45022</v>
      </c>
      <c r="AO29" s="60">
        <v>45023</v>
      </c>
      <c r="AP29" s="60">
        <v>45047</v>
      </c>
      <c r="AQ29" s="60">
        <v>45068</v>
      </c>
      <c r="AR29" s="60">
        <v>45089</v>
      </c>
      <c r="AS29" s="60">
        <v>45096</v>
      </c>
      <c r="AT29" s="60">
        <v>45110</v>
      </c>
      <c r="AU29" s="60">
        <v>45127</v>
      </c>
      <c r="AV29" s="60">
        <v>45145</v>
      </c>
      <c r="AW29" s="60">
        <v>45159</v>
      </c>
      <c r="AX29" s="60">
        <v>45215</v>
      </c>
      <c r="AY29" s="60">
        <v>45236</v>
      </c>
    </row>
    <row r="30" spans="1:51" ht="39.950000000000003" customHeight="1" x14ac:dyDescent="0.25">
      <c r="A30" s="2" t="s">
        <v>26</v>
      </c>
      <c r="B30" s="2" t="s">
        <v>27</v>
      </c>
      <c r="C30" s="2" t="s">
        <v>28</v>
      </c>
      <c r="D30" s="2" t="s">
        <v>42</v>
      </c>
      <c r="E30" s="2" t="s">
        <v>30</v>
      </c>
      <c r="F30" s="2" t="s">
        <v>111</v>
      </c>
      <c r="G30" s="2" t="s">
        <v>196</v>
      </c>
      <c r="H30" s="2" t="s">
        <v>33</v>
      </c>
      <c r="I30" s="2" t="s">
        <v>34</v>
      </c>
      <c r="J30" s="2" t="s">
        <v>35</v>
      </c>
      <c r="K30" s="2" t="s">
        <v>36</v>
      </c>
      <c r="L30" s="2">
        <v>15</v>
      </c>
      <c r="M30" s="2" t="s">
        <v>197</v>
      </c>
      <c r="N30" s="8">
        <v>45271</v>
      </c>
      <c r="O30" s="5">
        <v>20232110101641</v>
      </c>
      <c r="P30" s="6">
        <v>45387</v>
      </c>
      <c r="Q30" s="63">
        <f t="shared" si="0"/>
        <v>84</v>
      </c>
      <c r="R30" s="63">
        <f>NETWORKDAYS(N30,P30,AL30:AO30:AP30:AQ30:AR30:AS30:AT30:AU30:AV30:AW30:AX30:AY30)</f>
        <v>85</v>
      </c>
      <c r="S30" s="9" t="s">
        <v>59</v>
      </c>
      <c r="T30" s="2" t="s">
        <v>198</v>
      </c>
      <c r="U30" s="8">
        <v>44938</v>
      </c>
      <c r="V30" s="2" t="s">
        <v>179</v>
      </c>
      <c r="W30" s="2"/>
      <c r="X30" s="2"/>
      <c r="Y30" s="2" t="s">
        <v>180</v>
      </c>
      <c r="Z30" s="64"/>
      <c r="AA30" s="64"/>
      <c r="AB30" s="64"/>
      <c r="AC30" s="64"/>
      <c r="AD30" s="64"/>
      <c r="AE30" s="64"/>
      <c r="AF30" s="64"/>
      <c r="AG30" s="64"/>
      <c r="AH30" s="64"/>
      <c r="AI30" s="64"/>
      <c r="AJ30" s="64"/>
      <c r="AK30" s="64"/>
      <c r="AL30" s="60">
        <v>44935</v>
      </c>
      <c r="AM30" s="60">
        <v>45005</v>
      </c>
      <c r="AN30" s="60">
        <v>45022</v>
      </c>
      <c r="AO30" s="60">
        <v>45023</v>
      </c>
      <c r="AP30" s="60">
        <v>45047</v>
      </c>
      <c r="AQ30" s="60">
        <v>45068</v>
      </c>
      <c r="AR30" s="60">
        <v>45089</v>
      </c>
      <c r="AS30" s="60">
        <v>45096</v>
      </c>
      <c r="AT30" s="60">
        <v>45110</v>
      </c>
      <c r="AU30" s="60">
        <v>45127</v>
      </c>
      <c r="AV30" s="60">
        <v>45145</v>
      </c>
      <c r="AW30" s="60">
        <v>45159</v>
      </c>
      <c r="AX30" s="60">
        <v>45215</v>
      </c>
      <c r="AY30" s="60">
        <v>45236</v>
      </c>
    </row>
    <row r="31" spans="1:51" ht="39.950000000000003" customHeight="1" x14ac:dyDescent="0.25">
      <c r="A31" s="2" t="s">
        <v>26</v>
      </c>
      <c r="B31" s="2" t="s">
        <v>27</v>
      </c>
      <c r="C31" s="2" t="s">
        <v>199</v>
      </c>
      <c r="D31" s="2" t="s">
        <v>200</v>
      </c>
      <c r="E31" s="2" t="s">
        <v>86</v>
      </c>
      <c r="F31" s="2" t="s">
        <v>111</v>
      </c>
      <c r="G31" s="2" t="s">
        <v>201</v>
      </c>
      <c r="H31" s="2" t="s">
        <v>54</v>
      </c>
      <c r="I31" s="2" t="s">
        <v>34</v>
      </c>
      <c r="J31" s="2" t="s">
        <v>56</v>
      </c>
      <c r="K31" s="2" t="s">
        <v>57</v>
      </c>
      <c r="L31" s="2">
        <v>15</v>
      </c>
      <c r="M31" s="2" t="s">
        <v>202</v>
      </c>
      <c r="N31" s="8">
        <v>45271</v>
      </c>
      <c r="O31" s="5"/>
      <c r="P31" s="6">
        <v>45387</v>
      </c>
      <c r="Q31" s="63">
        <f t="shared" si="0"/>
        <v>84</v>
      </c>
      <c r="R31" s="63">
        <f>NETWORKDAYS(N31,P31,AL31:AO31:AP31:AQ31:AR31:AS31:AT31:AU31:AV31:AW31:AX31:AY31)</f>
        <v>85</v>
      </c>
      <c r="S31" s="9" t="s">
        <v>59</v>
      </c>
      <c r="T31" s="2" t="s">
        <v>203</v>
      </c>
      <c r="U31" s="8">
        <v>45300</v>
      </c>
      <c r="V31" s="2"/>
      <c r="W31" s="2"/>
      <c r="X31" s="2"/>
      <c r="Y31" s="2" t="s">
        <v>180</v>
      </c>
      <c r="Z31" s="64"/>
      <c r="AA31" s="64"/>
      <c r="AB31" s="64"/>
      <c r="AC31" s="64"/>
      <c r="AD31" s="64"/>
      <c r="AE31" s="64"/>
      <c r="AF31" s="64"/>
      <c r="AG31" s="64"/>
      <c r="AH31" s="64"/>
      <c r="AI31" s="64"/>
      <c r="AJ31" s="64"/>
      <c r="AK31" s="64"/>
      <c r="AL31" s="60">
        <v>44935</v>
      </c>
      <c r="AM31" s="60">
        <v>45005</v>
      </c>
      <c r="AN31" s="60">
        <v>45022</v>
      </c>
      <c r="AO31" s="60">
        <v>45023</v>
      </c>
      <c r="AP31" s="60">
        <v>45047</v>
      </c>
      <c r="AQ31" s="60">
        <v>45068</v>
      </c>
      <c r="AR31" s="60">
        <v>45089</v>
      </c>
      <c r="AS31" s="60">
        <v>45096</v>
      </c>
      <c r="AT31" s="60">
        <v>45110</v>
      </c>
      <c r="AU31" s="60">
        <v>45127</v>
      </c>
      <c r="AV31" s="60">
        <v>45145</v>
      </c>
      <c r="AW31" s="60">
        <v>45159</v>
      </c>
      <c r="AX31" s="60">
        <v>45215</v>
      </c>
      <c r="AY31" s="60">
        <v>45236</v>
      </c>
    </row>
    <row r="32" spans="1:51" ht="39.950000000000003" customHeight="1" x14ac:dyDescent="0.25">
      <c r="A32" s="2" t="s">
        <v>26</v>
      </c>
      <c r="B32" s="2" t="s">
        <v>27</v>
      </c>
      <c r="C32" s="2" t="s">
        <v>60</v>
      </c>
      <c r="D32" s="2" t="s">
        <v>204</v>
      </c>
      <c r="E32" s="2" t="s">
        <v>86</v>
      </c>
      <c r="F32" s="2" t="s">
        <v>72</v>
      </c>
      <c r="G32" s="2" t="s">
        <v>205</v>
      </c>
      <c r="H32" s="2" t="s">
        <v>74</v>
      </c>
      <c r="I32" s="2" t="s">
        <v>34</v>
      </c>
      <c r="J32" s="2" t="s">
        <v>75</v>
      </c>
      <c r="K32" s="2" t="s">
        <v>57</v>
      </c>
      <c r="L32" s="2">
        <v>15</v>
      </c>
      <c r="M32" s="3" t="s">
        <v>206</v>
      </c>
      <c r="N32" s="4">
        <v>45272</v>
      </c>
      <c r="O32" s="5"/>
      <c r="P32" s="6">
        <v>45387</v>
      </c>
      <c r="Q32" s="63">
        <f t="shared" si="0"/>
        <v>83</v>
      </c>
      <c r="R32" s="63">
        <f>NETWORKDAYS(N32,P32,AL32:AO32:AP32:AQ32:AR32:AS32:AT32:AU32:AV32:AW32:AX32:AY32)</f>
        <v>84</v>
      </c>
      <c r="S32" s="9" t="s">
        <v>59</v>
      </c>
      <c r="T32" s="2"/>
      <c r="U32" s="8"/>
      <c r="V32" s="2"/>
      <c r="W32" s="2"/>
      <c r="X32" s="2"/>
      <c r="Y32" s="2"/>
      <c r="Z32" s="64"/>
      <c r="AA32" s="64"/>
      <c r="AB32" s="64"/>
      <c r="AC32" s="64"/>
      <c r="AD32" s="64"/>
      <c r="AE32" s="64"/>
      <c r="AF32" s="64"/>
      <c r="AG32" s="64"/>
      <c r="AH32" s="64"/>
      <c r="AI32" s="64"/>
      <c r="AJ32" s="64"/>
      <c r="AK32" s="64"/>
      <c r="AL32" s="60">
        <v>44935</v>
      </c>
      <c r="AM32" s="60">
        <v>45005</v>
      </c>
      <c r="AN32" s="60">
        <v>45022</v>
      </c>
      <c r="AO32" s="60">
        <v>45023</v>
      </c>
      <c r="AP32" s="60">
        <v>45047</v>
      </c>
      <c r="AQ32" s="60">
        <v>45068</v>
      </c>
      <c r="AR32" s="60">
        <v>45089</v>
      </c>
      <c r="AS32" s="60">
        <v>45096</v>
      </c>
      <c r="AT32" s="60">
        <v>45110</v>
      </c>
      <c r="AU32" s="60">
        <v>45127</v>
      </c>
      <c r="AV32" s="60">
        <v>45145</v>
      </c>
      <c r="AW32" s="60">
        <v>45159</v>
      </c>
      <c r="AX32" s="60">
        <v>45215</v>
      </c>
      <c r="AY32" s="60">
        <v>45236</v>
      </c>
    </row>
    <row r="33" spans="1:51" ht="39.950000000000003" customHeight="1" x14ac:dyDescent="0.25">
      <c r="A33" s="2" t="s">
        <v>26</v>
      </c>
      <c r="B33" s="2" t="s">
        <v>27</v>
      </c>
      <c r="C33" s="2" t="s">
        <v>28</v>
      </c>
      <c r="D33" s="2" t="s">
        <v>42</v>
      </c>
      <c r="E33" s="2" t="s">
        <v>30</v>
      </c>
      <c r="F33" s="2" t="s">
        <v>111</v>
      </c>
      <c r="G33" s="2" t="s">
        <v>196</v>
      </c>
      <c r="H33" s="2" t="s">
        <v>207</v>
      </c>
      <c r="I33" s="2" t="s">
        <v>34</v>
      </c>
      <c r="J33" s="2" t="s">
        <v>46</v>
      </c>
      <c r="K33" s="2" t="s">
        <v>36</v>
      </c>
      <c r="L33" s="2">
        <v>15</v>
      </c>
      <c r="M33" s="2" t="s">
        <v>208</v>
      </c>
      <c r="N33" s="8">
        <v>45272</v>
      </c>
      <c r="O33" s="5"/>
      <c r="P33" s="6">
        <v>45387</v>
      </c>
      <c r="Q33" s="63">
        <f t="shared" si="0"/>
        <v>83</v>
      </c>
      <c r="R33" s="63">
        <f>NETWORKDAYS(N33,P33,AL33:AO33:AP33:AQ33:AR33:AS33:AT33:AU33:AV33:AW33:AX33:AY33)</f>
        <v>84</v>
      </c>
      <c r="S33" s="9" t="s">
        <v>59</v>
      </c>
      <c r="T33" s="2"/>
      <c r="U33" s="8"/>
      <c r="V33" s="2"/>
      <c r="W33" s="2"/>
      <c r="X33" s="2"/>
      <c r="Y33" s="2"/>
      <c r="Z33" s="64"/>
      <c r="AA33" s="64"/>
      <c r="AB33" s="64"/>
      <c r="AC33" s="64"/>
      <c r="AD33" s="64"/>
      <c r="AE33" s="64"/>
      <c r="AF33" s="64"/>
      <c r="AG33" s="64"/>
      <c r="AH33" s="64"/>
      <c r="AI33" s="64"/>
      <c r="AJ33" s="64"/>
      <c r="AK33" s="64"/>
      <c r="AL33" s="60">
        <v>44935</v>
      </c>
      <c r="AM33" s="60">
        <v>45005</v>
      </c>
      <c r="AN33" s="60">
        <v>45022</v>
      </c>
      <c r="AO33" s="60">
        <v>45023</v>
      </c>
      <c r="AP33" s="60">
        <v>45047</v>
      </c>
      <c r="AQ33" s="60">
        <v>45068</v>
      </c>
      <c r="AR33" s="60">
        <v>45089</v>
      </c>
      <c r="AS33" s="60">
        <v>45096</v>
      </c>
      <c r="AT33" s="60">
        <v>45110</v>
      </c>
      <c r="AU33" s="60">
        <v>45127</v>
      </c>
      <c r="AV33" s="60">
        <v>45145</v>
      </c>
      <c r="AW33" s="60">
        <v>45159</v>
      </c>
      <c r="AX33" s="60">
        <v>45215</v>
      </c>
      <c r="AY33" s="60">
        <v>45236</v>
      </c>
    </row>
    <row r="34" spans="1:51" ht="39.950000000000003" customHeight="1" x14ac:dyDescent="0.25">
      <c r="A34" s="2" t="s">
        <v>26</v>
      </c>
      <c r="B34" s="2" t="s">
        <v>27</v>
      </c>
      <c r="C34" s="2" t="s">
        <v>49</v>
      </c>
      <c r="D34" s="2" t="s">
        <v>209</v>
      </c>
      <c r="E34" s="2" t="s">
        <v>30</v>
      </c>
      <c r="F34" s="2" t="s">
        <v>111</v>
      </c>
      <c r="G34" s="2" t="s">
        <v>210</v>
      </c>
      <c r="H34" s="2" t="s">
        <v>211</v>
      </c>
      <c r="I34" s="2" t="s">
        <v>34</v>
      </c>
      <c r="J34" s="2" t="s">
        <v>35</v>
      </c>
      <c r="K34" s="2" t="s">
        <v>103</v>
      </c>
      <c r="L34" s="2">
        <v>30</v>
      </c>
      <c r="M34" s="2" t="s">
        <v>212</v>
      </c>
      <c r="N34" s="8">
        <v>45272</v>
      </c>
      <c r="O34" s="5">
        <v>20242110102371</v>
      </c>
      <c r="P34" s="6">
        <v>45387</v>
      </c>
      <c r="Q34" s="63">
        <f t="shared" si="0"/>
        <v>83</v>
      </c>
      <c r="R34" s="63">
        <f>NETWORKDAYS(N34,P34,AL34:AO34:AP34:AQ34:AR34:AS34:AT34:AU34:AV34:AW34:AX34:AY34)</f>
        <v>84</v>
      </c>
      <c r="S34" s="9" t="s">
        <v>59</v>
      </c>
      <c r="T34" s="2" t="s">
        <v>213</v>
      </c>
      <c r="U34" s="8">
        <v>45306</v>
      </c>
      <c r="V34" s="2" t="s">
        <v>40</v>
      </c>
      <c r="W34" s="2"/>
      <c r="X34" s="2"/>
      <c r="Y34" s="2" t="s">
        <v>180</v>
      </c>
      <c r="Z34" s="64"/>
      <c r="AA34" s="64"/>
      <c r="AB34" s="64"/>
      <c r="AC34" s="64"/>
      <c r="AD34" s="64"/>
      <c r="AE34" s="64"/>
      <c r="AF34" s="64"/>
      <c r="AG34" s="64"/>
      <c r="AH34" s="64"/>
      <c r="AI34" s="64"/>
      <c r="AJ34" s="64"/>
      <c r="AK34" s="64"/>
      <c r="AL34" s="60">
        <v>44935</v>
      </c>
      <c r="AM34" s="60">
        <v>45005</v>
      </c>
      <c r="AN34" s="60">
        <v>45022</v>
      </c>
      <c r="AO34" s="60">
        <v>45023</v>
      </c>
      <c r="AP34" s="60">
        <v>45047</v>
      </c>
      <c r="AQ34" s="60">
        <v>45068</v>
      </c>
      <c r="AR34" s="60">
        <v>45089</v>
      </c>
      <c r="AS34" s="60">
        <v>45096</v>
      </c>
      <c r="AT34" s="60">
        <v>45110</v>
      </c>
      <c r="AU34" s="60">
        <v>45127</v>
      </c>
      <c r="AV34" s="60">
        <v>45145</v>
      </c>
      <c r="AW34" s="60">
        <v>45159</v>
      </c>
      <c r="AX34" s="60">
        <v>45215</v>
      </c>
      <c r="AY34" s="60">
        <v>45236</v>
      </c>
    </row>
    <row r="35" spans="1:51" ht="39.950000000000003" customHeight="1" x14ac:dyDescent="0.25">
      <c r="A35" s="2" t="s">
        <v>26</v>
      </c>
      <c r="B35" s="2" t="s">
        <v>27</v>
      </c>
      <c r="C35" s="2" t="s">
        <v>214</v>
      </c>
      <c r="D35" s="2" t="s">
        <v>209</v>
      </c>
      <c r="E35" s="2" t="s">
        <v>30</v>
      </c>
      <c r="F35" s="2" t="s">
        <v>43</v>
      </c>
      <c r="G35" s="2" t="s">
        <v>215</v>
      </c>
      <c r="H35" s="2" t="s">
        <v>88</v>
      </c>
      <c r="I35" s="2" t="s">
        <v>34</v>
      </c>
      <c r="J35" s="2" t="s">
        <v>46</v>
      </c>
      <c r="K35" s="2" t="s">
        <v>36</v>
      </c>
      <c r="L35" s="2">
        <v>15</v>
      </c>
      <c r="M35" s="2" t="s">
        <v>216</v>
      </c>
      <c r="N35" s="8">
        <v>45272</v>
      </c>
      <c r="O35" s="5"/>
      <c r="P35" s="6">
        <v>45387</v>
      </c>
      <c r="Q35" s="63">
        <f t="shared" si="0"/>
        <v>83</v>
      </c>
      <c r="R35" s="63">
        <f>NETWORKDAYS(N35,P35,AL35:AO35:AP35:AQ35:AR35:AS35:AT35:AU35:AV35:AW35:AX35:AY35)</f>
        <v>84</v>
      </c>
      <c r="S35" s="9" t="s">
        <v>59</v>
      </c>
      <c r="T35" s="2"/>
      <c r="U35" s="8"/>
      <c r="V35" s="2"/>
      <c r="W35" s="2"/>
      <c r="X35" s="2"/>
      <c r="Y35" s="2"/>
      <c r="Z35" s="64"/>
      <c r="AA35" s="64"/>
      <c r="AB35" s="64"/>
      <c r="AC35" s="64"/>
      <c r="AD35" s="64"/>
      <c r="AE35" s="64"/>
      <c r="AF35" s="64"/>
      <c r="AG35" s="64"/>
      <c r="AH35" s="64"/>
      <c r="AI35" s="64"/>
      <c r="AJ35" s="64"/>
      <c r="AK35" s="64"/>
      <c r="AL35" s="60">
        <v>44935</v>
      </c>
      <c r="AM35" s="60">
        <v>45005</v>
      </c>
      <c r="AN35" s="60">
        <v>45022</v>
      </c>
      <c r="AO35" s="60">
        <v>45023</v>
      </c>
      <c r="AP35" s="60">
        <v>45047</v>
      </c>
      <c r="AQ35" s="60">
        <v>45068</v>
      </c>
      <c r="AR35" s="60">
        <v>45089</v>
      </c>
      <c r="AS35" s="60">
        <v>45096</v>
      </c>
      <c r="AT35" s="60">
        <v>45110</v>
      </c>
      <c r="AU35" s="60">
        <v>45127</v>
      </c>
      <c r="AV35" s="60">
        <v>45145</v>
      </c>
      <c r="AW35" s="60">
        <v>45159</v>
      </c>
      <c r="AX35" s="60">
        <v>45215</v>
      </c>
      <c r="AY35" s="60">
        <v>45236</v>
      </c>
    </row>
    <row r="36" spans="1:51" ht="39.950000000000003" customHeight="1" x14ac:dyDescent="0.25">
      <c r="A36" s="2" t="s">
        <v>26</v>
      </c>
      <c r="B36" s="2" t="s">
        <v>27</v>
      </c>
      <c r="C36" s="2" t="s">
        <v>170</v>
      </c>
      <c r="D36" s="2" t="s">
        <v>217</v>
      </c>
      <c r="E36" s="2" t="s">
        <v>101</v>
      </c>
      <c r="F36" s="2" t="s">
        <v>111</v>
      </c>
      <c r="G36" s="2" t="s">
        <v>102</v>
      </c>
      <c r="H36" s="2" t="s">
        <v>211</v>
      </c>
      <c r="I36" s="2" t="s">
        <v>34</v>
      </c>
      <c r="J36" s="2" t="s">
        <v>35</v>
      </c>
      <c r="K36" s="2" t="s">
        <v>36</v>
      </c>
      <c r="L36" s="2">
        <v>15</v>
      </c>
      <c r="M36" s="2" t="s">
        <v>218</v>
      </c>
      <c r="N36" s="8">
        <v>45273</v>
      </c>
      <c r="O36" s="5"/>
      <c r="P36" s="6">
        <v>45387</v>
      </c>
      <c r="Q36" s="63">
        <f t="shared" si="0"/>
        <v>82</v>
      </c>
      <c r="R36" s="63">
        <f>NETWORKDAYS(N36,P36,AL36:AO36:AP36:AQ36:AR36:AS36:AT36:AU36:AV36:AW36:AX36:AY36)</f>
        <v>83</v>
      </c>
      <c r="S36" s="9" t="s">
        <v>59</v>
      </c>
      <c r="T36" s="2"/>
      <c r="U36" s="8"/>
      <c r="V36" s="2"/>
      <c r="W36" s="2"/>
      <c r="X36" s="2"/>
      <c r="Y36" s="2"/>
      <c r="Z36" s="64"/>
      <c r="AA36" s="64"/>
      <c r="AB36" s="64"/>
      <c r="AC36" s="64"/>
      <c r="AD36" s="64"/>
      <c r="AE36" s="64"/>
      <c r="AF36" s="64"/>
      <c r="AG36" s="64"/>
      <c r="AH36" s="64"/>
      <c r="AI36" s="64"/>
      <c r="AJ36" s="64"/>
      <c r="AK36" s="64"/>
      <c r="AL36" s="60">
        <v>44935</v>
      </c>
      <c r="AM36" s="60">
        <v>45005</v>
      </c>
      <c r="AN36" s="60">
        <v>45022</v>
      </c>
      <c r="AO36" s="60">
        <v>45023</v>
      </c>
      <c r="AP36" s="60">
        <v>45047</v>
      </c>
      <c r="AQ36" s="60">
        <v>45068</v>
      </c>
      <c r="AR36" s="60">
        <v>45089</v>
      </c>
      <c r="AS36" s="60">
        <v>45096</v>
      </c>
      <c r="AT36" s="60">
        <v>45110</v>
      </c>
      <c r="AU36" s="60">
        <v>45127</v>
      </c>
      <c r="AV36" s="60">
        <v>45145</v>
      </c>
      <c r="AW36" s="60">
        <v>45159</v>
      </c>
      <c r="AX36" s="60">
        <v>45215</v>
      </c>
      <c r="AY36" s="60">
        <v>45236</v>
      </c>
    </row>
    <row r="37" spans="1:51" ht="39.950000000000003" customHeight="1" x14ac:dyDescent="0.25">
      <c r="A37" s="2" t="s">
        <v>26</v>
      </c>
      <c r="B37" s="2" t="s">
        <v>27</v>
      </c>
      <c r="C37" s="2" t="s">
        <v>28</v>
      </c>
      <c r="D37" s="2" t="s">
        <v>219</v>
      </c>
      <c r="E37" s="2" t="s">
        <v>30</v>
      </c>
      <c r="F37" s="2" t="s">
        <v>63</v>
      </c>
      <c r="G37" s="2" t="s">
        <v>220</v>
      </c>
      <c r="H37" s="2" t="s">
        <v>221</v>
      </c>
      <c r="I37" s="2" t="s">
        <v>55</v>
      </c>
      <c r="J37" s="2" t="s">
        <v>66</v>
      </c>
      <c r="K37" s="2" t="s">
        <v>67</v>
      </c>
      <c r="L37" s="2">
        <v>10</v>
      </c>
      <c r="M37" s="2" t="s">
        <v>222</v>
      </c>
      <c r="N37" s="8">
        <v>45273</v>
      </c>
      <c r="O37" s="5"/>
      <c r="P37" s="6">
        <v>45387</v>
      </c>
      <c r="Q37" s="63">
        <f t="shared" si="0"/>
        <v>82</v>
      </c>
      <c r="R37" s="63">
        <f>NETWORKDAYS(N37,P37,AL37:AO37:AP37:AQ37:AR37:AS37:AT37:AU37:AV37:AW37:AX37:AY37)</f>
        <v>83</v>
      </c>
      <c r="S37" s="9" t="s">
        <v>59</v>
      </c>
      <c r="T37" s="2"/>
      <c r="U37" s="8"/>
      <c r="V37" s="2"/>
      <c r="W37" s="2"/>
      <c r="X37" s="2"/>
      <c r="Y37" s="2"/>
      <c r="Z37" s="64"/>
      <c r="AA37" s="64"/>
      <c r="AB37" s="64"/>
      <c r="AC37" s="64"/>
      <c r="AD37" s="64"/>
      <c r="AE37" s="64"/>
      <c r="AF37" s="64"/>
      <c r="AG37" s="64"/>
      <c r="AH37" s="64"/>
      <c r="AI37" s="64"/>
      <c r="AJ37" s="64"/>
      <c r="AK37" s="64"/>
      <c r="AL37" s="60">
        <v>44935</v>
      </c>
      <c r="AM37" s="60">
        <v>45005</v>
      </c>
      <c r="AN37" s="60">
        <v>45022</v>
      </c>
      <c r="AO37" s="60">
        <v>45023</v>
      </c>
      <c r="AP37" s="60">
        <v>45047</v>
      </c>
      <c r="AQ37" s="60">
        <v>45068</v>
      </c>
      <c r="AR37" s="60">
        <v>45089</v>
      </c>
      <c r="AS37" s="60">
        <v>45096</v>
      </c>
      <c r="AT37" s="60">
        <v>45110</v>
      </c>
      <c r="AU37" s="60">
        <v>45127</v>
      </c>
      <c r="AV37" s="60">
        <v>45145</v>
      </c>
      <c r="AW37" s="60">
        <v>45159</v>
      </c>
      <c r="AX37" s="60">
        <v>45215</v>
      </c>
      <c r="AY37" s="60">
        <v>45236</v>
      </c>
    </row>
    <row r="38" spans="1:51" ht="39.950000000000003" customHeight="1" x14ac:dyDescent="0.25">
      <c r="A38" s="2" t="s">
        <v>26</v>
      </c>
      <c r="B38" s="2" t="s">
        <v>27</v>
      </c>
      <c r="C38" s="2" t="s">
        <v>28</v>
      </c>
      <c r="D38" s="2" t="s">
        <v>29</v>
      </c>
      <c r="E38" s="2" t="s">
        <v>30</v>
      </c>
      <c r="F38" s="2" t="s">
        <v>111</v>
      </c>
      <c r="G38" s="2" t="s">
        <v>223</v>
      </c>
      <c r="H38" s="2" t="s">
        <v>211</v>
      </c>
      <c r="I38" s="2" t="s">
        <v>34</v>
      </c>
      <c r="J38" s="2" t="s">
        <v>35</v>
      </c>
      <c r="K38" s="2" t="s">
        <v>103</v>
      </c>
      <c r="L38" s="2">
        <v>30</v>
      </c>
      <c r="M38" s="2" t="s">
        <v>224</v>
      </c>
      <c r="N38" s="8">
        <v>45273</v>
      </c>
      <c r="O38" s="5"/>
      <c r="P38" s="6">
        <v>45387</v>
      </c>
      <c r="Q38" s="63">
        <f t="shared" si="0"/>
        <v>82</v>
      </c>
      <c r="R38" s="63">
        <f>NETWORKDAYS(N38,P38,AL38:AO38:AP38:AQ38:AR38:AS38:AT38:AU38:AV38:AW38:AX38:AY38)</f>
        <v>83</v>
      </c>
      <c r="S38" s="9" t="s">
        <v>59</v>
      </c>
      <c r="T38" s="2" t="s">
        <v>225</v>
      </c>
      <c r="U38" s="8">
        <v>45288</v>
      </c>
      <c r="V38" s="2" t="s">
        <v>179</v>
      </c>
      <c r="W38" s="2"/>
      <c r="X38" s="2"/>
      <c r="Y38" s="2" t="s">
        <v>180</v>
      </c>
      <c r="Z38" s="64"/>
      <c r="AA38" s="64"/>
      <c r="AB38" s="64"/>
      <c r="AC38" s="64"/>
      <c r="AD38" s="64"/>
      <c r="AE38" s="64"/>
      <c r="AF38" s="64"/>
      <c r="AG38" s="64"/>
      <c r="AH38" s="64"/>
      <c r="AI38" s="64"/>
      <c r="AJ38" s="64"/>
      <c r="AK38" s="64"/>
      <c r="AL38" s="60">
        <v>44935</v>
      </c>
      <c r="AM38" s="60">
        <v>45005</v>
      </c>
      <c r="AN38" s="60">
        <v>45022</v>
      </c>
      <c r="AO38" s="60">
        <v>45023</v>
      </c>
      <c r="AP38" s="60">
        <v>45047</v>
      </c>
      <c r="AQ38" s="60">
        <v>45068</v>
      </c>
      <c r="AR38" s="60">
        <v>45089</v>
      </c>
      <c r="AS38" s="60">
        <v>45096</v>
      </c>
      <c r="AT38" s="60">
        <v>45110</v>
      </c>
      <c r="AU38" s="60">
        <v>45127</v>
      </c>
      <c r="AV38" s="60">
        <v>45145</v>
      </c>
      <c r="AW38" s="60">
        <v>45159</v>
      </c>
      <c r="AX38" s="60">
        <v>45215</v>
      </c>
      <c r="AY38" s="60">
        <v>45236</v>
      </c>
    </row>
    <row r="39" spans="1:51" ht="39.950000000000003" customHeight="1" x14ac:dyDescent="0.25">
      <c r="A39" s="2" t="s">
        <v>26</v>
      </c>
      <c r="B39" s="2" t="s">
        <v>27</v>
      </c>
      <c r="C39" s="2" t="s">
        <v>60</v>
      </c>
      <c r="D39" s="2" t="s">
        <v>29</v>
      </c>
      <c r="E39" s="2" t="s">
        <v>30</v>
      </c>
      <c r="F39" s="2" t="s">
        <v>111</v>
      </c>
      <c r="G39" s="2" t="s">
        <v>226</v>
      </c>
      <c r="H39" s="2" t="s">
        <v>211</v>
      </c>
      <c r="I39" s="2" t="s">
        <v>34</v>
      </c>
      <c r="J39" s="2" t="s">
        <v>35</v>
      </c>
      <c r="K39" s="2" t="s">
        <v>36</v>
      </c>
      <c r="L39" s="2">
        <v>15</v>
      </c>
      <c r="M39" s="2" t="s">
        <v>227</v>
      </c>
      <c r="N39" s="8">
        <v>45273</v>
      </c>
      <c r="O39" s="5"/>
      <c r="P39" s="6">
        <v>45387</v>
      </c>
      <c r="Q39" s="63">
        <f t="shared" si="0"/>
        <v>82</v>
      </c>
      <c r="R39" s="63">
        <f>NETWORKDAYS(N39,P39,AL39:AO39:AP39:AQ39:AR39:AS39:AT39:AU39:AV39:AW39:AX39:AY39)</f>
        <v>83</v>
      </c>
      <c r="S39" s="9" t="s">
        <v>59</v>
      </c>
      <c r="T39" s="2"/>
      <c r="U39" s="8"/>
      <c r="V39" s="2"/>
      <c r="W39" s="2"/>
      <c r="X39" s="2"/>
      <c r="Y39" s="2"/>
      <c r="Z39" s="64"/>
      <c r="AA39" s="64"/>
      <c r="AB39" s="64"/>
      <c r="AC39" s="64"/>
      <c r="AD39" s="64"/>
      <c r="AE39" s="64"/>
      <c r="AF39" s="64"/>
      <c r="AG39" s="64"/>
      <c r="AH39" s="64"/>
      <c r="AI39" s="64"/>
      <c r="AJ39" s="64"/>
      <c r="AK39" s="64"/>
      <c r="AL39" s="60">
        <v>44935</v>
      </c>
      <c r="AM39" s="60">
        <v>45005</v>
      </c>
      <c r="AN39" s="60">
        <v>45022</v>
      </c>
      <c r="AO39" s="60">
        <v>45023</v>
      </c>
      <c r="AP39" s="60">
        <v>45047</v>
      </c>
      <c r="AQ39" s="60">
        <v>45068</v>
      </c>
      <c r="AR39" s="60">
        <v>45089</v>
      </c>
      <c r="AS39" s="60">
        <v>45096</v>
      </c>
      <c r="AT39" s="60">
        <v>45110</v>
      </c>
      <c r="AU39" s="60">
        <v>45127</v>
      </c>
      <c r="AV39" s="60">
        <v>45145</v>
      </c>
      <c r="AW39" s="60">
        <v>45159</v>
      </c>
      <c r="AX39" s="60">
        <v>45215</v>
      </c>
      <c r="AY39" s="60">
        <v>45236</v>
      </c>
    </row>
    <row r="40" spans="1:51" ht="39.950000000000003" customHeight="1" x14ac:dyDescent="0.25">
      <c r="A40" s="2" t="s">
        <v>26</v>
      </c>
      <c r="B40" s="2" t="s">
        <v>27</v>
      </c>
      <c r="C40" s="2" t="s">
        <v>28</v>
      </c>
      <c r="D40" s="2" t="s">
        <v>29</v>
      </c>
      <c r="E40" s="2" t="s">
        <v>30</v>
      </c>
      <c r="F40" s="2" t="s">
        <v>111</v>
      </c>
      <c r="G40" s="2" t="s">
        <v>228</v>
      </c>
      <c r="H40" s="2" t="s">
        <v>54</v>
      </c>
      <c r="I40" s="2" t="s">
        <v>55</v>
      </c>
      <c r="J40" s="2" t="s">
        <v>56</v>
      </c>
      <c r="K40" s="2" t="s">
        <v>36</v>
      </c>
      <c r="L40" s="2">
        <v>15</v>
      </c>
      <c r="M40" s="2" t="s">
        <v>229</v>
      </c>
      <c r="N40" s="8">
        <v>45273</v>
      </c>
      <c r="O40" s="5">
        <v>20232110102041</v>
      </c>
      <c r="P40" s="6">
        <v>45387</v>
      </c>
      <c r="Q40" s="63">
        <f t="shared" si="0"/>
        <v>82</v>
      </c>
      <c r="R40" s="63">
        <f>NETWORKDAYS(N40,P40,AL40:AO40:AP40:AQ40:AR40:AS40:AT40:AU40:AV40:AW40:AX40:AY40)</f>
        <v>83</v>
      </c>
      <c r="S40" s="9" t="s">
        <v>59</v>
      </c>
      <c r="T40" s="2" t="s">
        <v>230</v>
      </c>
      <c r="U40" s="8"/>
      <c r="V40" s="2" t="s">
        <v>179</v>
      </c>
      <c r="W40" s="2"/>
      <c r="X40" s="2"/>
      <c r="Y40" s="2" t="s">
        <v>180</v>
      </c>
      <c r="Z40" s="64"/>
      <c r="AA40" s="64"/>
      <c r="AB40" s="64"/>
      <c r="AC40" s="64"/>
      <c r="AD40" s="64"/>
      <c r="AE40" s="64"/>
      <c r="AF40" s="64"/>
      <c r="AG40" s="64"/>
      <c r="AH40" s="64"/>
      <c r="AI40" s="64"/>
      <c r="AJ40" s="64"/>
      <c r="AK40" s="64"/>
      <c r="AL40" s="60">
        <v>44935</v>
      </c>
      <c r="AM40" s="60">
        <v>45005</v>
      </c>
      <c r="AN40" s="60">
        <v>45022</v>
      </c>
      <c r="AO40" s="60">
        <v>45023</v>
      </c>
      <c r="AP40" s="60">
        <v>45047</v>
      </c>
      <c r="AQ40" s="60">
        <v>45068</v>
      </c>
      <c r="AR40" s="60">
        <v>45089</v>
      </c>
      <c r="AS40" s="60">
        <v>45096</v>
      </c>
      <c r="AT40" s="60">
        <v>45110</v>
      </c>
      <c r="AU40" s="60">
        <v>45127</v>
      </c>
      <c r="AV40" s="60">
        <v>45145</v>
      </c>
      <c r="AW40" s="60">
        <v>45159</v>
      </c>
      <c r="AX40" s="60">
        <v>45215</v>
      </c>
      <c r="AY40" s="60">
        <v>45236</v>
      </c>
    </row>
    <row r="41" spans="1:51" ht="39.950000000000003" customHeight="1" x14ac:dyDescent="0.25">
      <c r="A41" s="2" t="s">
        <v>26</v>
      </c>
      <c r="B41" s="2" t="s">
        <v>27</v>
      </c>
      <c r="C41" s="2" t="s">
        <v>60</v>
      </c>
      <c r="D41" s="2" t="s">
        <v>231</v>
      </c>
      <c r="E41" s="2" t="s">
        <v>30</v>
      </c>
      <c r="F41" s="2" t="s">
        <v>43</v>
      </c>
      <c r="G41" s="2" t="s">
        <v>232</v>
      </c>
      <c r="H41" s="2" t="s">
        <v>88</v>
      </c>
      <c r="I41" s="2" t="s">
        <v>34</v>
      </c>
      <c r="J41" s="2" t="s">
        <v>46</v>
      </c>
      <c r="K41" s="2" t="s">
        <v>36</v>
      </c>
      <c r="L41" s="2">
        <v>15</v>
      </c>
      <c r="M41" s="2" t="s">
        <v>233</v>
      </c>
      <c r="N41" s="8">
        <v>45273</v>
      </c>
      <c r="O41" s="5">
        <v>20232110102031</v>
      </c>
      <c r="P41" s="6">
        <v>45387</v>
      </c>
      <c r="Q41" s="63">
        <f t="shared" si="0"/>
        <v>82</v>
      </c>
      <c r="R41" s="63">
        <f>NETWORKDAYS(N41,P41,AL41:AO41:AP41:AQ41:AR41:AS41:AT41:AU41:AV41:AW41:AX41:AY41)</f>
        <v>83</v>
      </c>
      <c r="S41" s="9" t="s">
        <v>59</v>
      </c>
      <c r="T41" s="2" t="s">
        <v>234</v>
      </c>
      <c r="U41" s="8"/>
      <c r="V41" s="2" t="s">
        <v>179</v>
      </c>
      <c r="W41" s="2"/>
      <c r="X41" s="2"/>
      <c r="Y41" s="2" t="s">
        <v>180</v>
      </c>
      <c r="Z41" s="64"/>
      <c r="AA41" s="64"/>
      <c r="AB41" s="64"/>
      <c r="AC41" s="64"/>
      <c r="AD41" s="64"/>
      <c r="AE41" s="64"/>
      <c r="AF41" s="64"/>
      <c r="AG41" s="64"/>
      <c r="AH41" s="64"/>
      <c r="AI41" s="64"/>
      <c r="AJ41" s="64"/>
      <c r="AK41" s="64"/>
      <c r="AL41" s="60">
        <v>44935</v>
      </c>
      <c r="AM41" s="60">
        <v>45005</v>
      </c>
      <c r="AN41" s="60">
        <v>45022</v>
      </c>
      <c r="AO41" s="60">
        <v>45023</v>
      </c>
      <c r="AP41" s="60">
        <v>45047</v>
      </c>
      <c r="AQ41" s="60">
        <v>45068</v>
      </c>
      <c r="AR41" s="60">
        <v>45089</v>
      </c>
      <c r="AS41" s="60">
        <v>45096</v>
      </c>
      <c r="AT41" s="60">
        <v>45110</v>
      </c>
      <c r="AU41" s="60">
        <v>45127</v>
      </c>
      <c r="AV41" s="60">
        <v>45145</v>
      </c>
      <c r="AW41" s="60">
        <v>45159</v>
      </c>
      <c r="AX41" s="60">
        <v>45215</v>
      </c>
      <c r="AY41" s="60">
        <v>45236</v>
      </c>
    </row>
    <row r="42" spans="1:51" ht="39.950000000000003" customHeight="1" x14ac:dyDescent="0.25">
      <c r="A42" s="2" t="s">
        <v>26</v>
      </c>
      <c r="B42" s="2" t="s">
        <v>27</v>
      </c>
      <c r="C42" s="2" t="s">
        <v>235</v>
      </c>
      <c r="D42" s="2" t="s">
        <v>236</v>
      </c>
      <c r="E42" s="2" t="s">
        <v>51</v>
      </c>
      <c r="F42" s="2" t="s">
        <v>43</v>
      </c>
      <c r="G42" s="2" t="s">
        <v>237</v>
      </c>
      <c r="H42" s="2" t="s">
        <v>88</v>
      </c>
      <c r="I42" s="2" t="s">
        <v>34</v>
      </c>
      <c r="J42" s="2" t="s">
        <v>46</v>
      </c>
      <c r="K42" s="2" t="s">
        <v>57</v>
      </c>
      <c r="L42" s="2">
        <v>15</v>
      </c>
      <c r="M42" s="3" t="s">
        <v>238</v>
      </c>
      <c r="N42" s="4">
        <v>45273</v>
      </c>
      <c r="O42" s="5"/>
      <c r="P42" s="6">
        <v>45387</v>
      </c>
      <c r="Q42" s="63">
        <f t="shared" si="0"/>
        <v>82</v>
      </c>
      <c r="R42" s="63">
        <f>NETWORKDAYS(N42,P42,AL42:AO42:AP42:AQ42:AR42:AS42:AT42:AU42:AV42:AW42:AX42:AY42)</f>
        <v>83</v>
      </c>
      <c r="S42" s="9" t="s">
        <v>59</v>
      </c>
      <c r="T42" s="2"/>
      <c r="U42" s="8"/>
      <c r="V42" s="2"/>
      <c r="W42" s="2"/>
      <c r="X42" s="2"/>
      <c r="Y42" s="2"/>
      <c r="Z42" s="64"/>
      <c r="AA42" s="64"/>
      <c r="AB42" s="64"/>
      <c r="AC42" s="64"/>
      <c r="AD42" s="64"/>
      <c r="AE42" s="64"/>
      <c r="AF42" s="64"/>
      <c r="AG42" s="64"/>
      <c r="AH42" s="64"/>
      <c r="AI42" s="64"/>
      <c r="AJ42" s="64"/>
      <c r="AK42" s="64"/>
      <c r="AL42" s="60">
        <v>44935</v>
      </c>
      <c r="AM42" s="60">
        <v>45005</v>
      </c>
      <c r="AN42" s="60">
        <v>45022</v>
      </c>
      <c r="AO42" s="60">
        <v>45023</v>
      </c>
      <c r="AP42" s="60">
        <v>45047</v>
      </c>
      <c r="AQ42" s="60">
        <v>45068</v>
      </c>
      <c r="AR42" s="60">
        <v>45089</v>
      </c>
      <c r="AS42" s="60">
        <v>45096</v>
      </c>
      <c r="AT42" s="60">
        <v>45110</v>
      </c>
      <c r="AU42" s="60">
        <v>45127</v>
      </c>
      <c r="AV42" s="60">
        <v>45145</v>
      </c>
      <c r="AW42" s="60">
        <v>45159</v>
      </c>
      <c r="AX42" s="60">
        <v>45215</v>
      </c>
      <c r="AY42" s="60">
        <v>45236</v>
      </c>
    </row>
    <row r="43" spans="1:51" ht="39.950000000000003" customHeight="1" x14ac:dyDescent="0.25">
      <c r="A43" s="2" t="s">
        <v>26</v>
      </c>
      <c r="B43" s="2" t="s">
        <v>27</v>
      </c>
      <c r="C43" s="2" t="s">
        <v>49</v>
      </c>
      <c r="D43" s="2" t="s">
        <v>239</v>
      </c>
      <c r="E43" s="2" t="s">
        <v>86</v>
      </c>
      <c r="F43" s="2" t="s">
        <v>52</v>
      </c>
      <c r="G43" s="2" t="s">
        <v>240</v>
      </c>
      <c r="H43" s="2" t="s">
        <v>241</v>
      </c>
      <c r="I43" s="2" t="s">
        <v>34</v>
      </c>
      <c r="J43" s="2" t="s">
        <v>242</v>
      </c>
      <c r="K43" s="2" t="s">
        <v>57</v>
      </c>
      <c r="L43" s="2">
        <v>15</v>
      </c>
      <c r="M43" s="2" t="s">
        <v>243</v>
      </c>
      <c r="N43" s="8">
        <v>45279</v>
      </c>
      <c r="O43" s="5">
        <v>20242110102461</v>
      </c>
      <c r="P43" s="6">
        <v>45279</v>
      </c>
      <c r="Q43" s="63">
        <f t="shared" si="0"/>
        <v>0</v>
      </c>
      <c r="R43" s="63">
        <f>NETWORKDAYS(N43,P43,AL43:AO43:AP43:AQ43:AR43:AS43:AT43:AU43:AV43:AW43:AX43:AY43)</f>
        <v>1</v>
      </c>
      <c r="S43" s="7" t="s">
        <v>38</v>
      </c>
      <c r="T43" s="2" t="s">
        <v>244</v>
      </c>
      <c r="U43" s="8"/>
      <c r="V43" s="2" t="s">
        <v>245</v>
      </c>
      <c r="W43" s="2" t="s">
        <v>41</v>
      </c>
      <c r="X43" s="2"/>
      <c r="Y43" s="2"/>
      <c r="Z43" s="64"/>
      <c r="AA43" s="64"/>
      <c r="AB43" s="64"/>
      <c r="AC43" s="64"/>
      <c r="AD43" s="64"/>
      <c r="AE43" s="64"/>
      <c r="AF43" s="64"/>
      <c r="AG43" s="64"/>
      <c r="AH43" s="64"/>
      <c r="AI43" s="64"/>
      <c r="AJ43" s="64"/>
      <c r="AK43" s="64"/>
      <c r="AL43" s="60">
        <v>44935</v>
      </c>
      <c r="AM43" s="60">
        <v>45005</v>
      </c>
      <c r="AN43" s="60">
        <v>45022</v>
      </c>
      <c r="AO43" s="60">
        <v>45023</v>
      </c>
      <c r="AP43" s="60">
        <v>45047</v>
      </c>
      <c r="AQ43" s="60">
        <v>45068</v>
      </c>
      <c r="AR43" s="60">
        <v>45089</v>
      </c>
      <c r="AS43" s="60">
        <v>45096</v>
      </c>
      <c r="AT43" s="60">
        <v>45110</v>
      </c>
      <c r="AU43" s="60">
        <v>45127</v>
      </c>
      <c r="AV43" s="60">
        <v>45145</v>
      </c>
      <c r="AW43" s="60">
        <v>45159</v>
      </c>
      <c r="AX43" s="60">
        <v>45215</v>
      </c>
      <c r="AY43" s="60">
        <v>45236</v>
      </c>
    </row>
    <row r="44" spans="1:51" ht="39.950000000000003" customHeight="1" x14ac:dyDescent="0.25">
      <c r="A44" s="2" t="s">
        <v>26</v>
      </c>
      <c r="B44" s="2" t="s">
        <v>27</v>
      </c>
      <c r="C44" s="2" t="s">
        <v>199</v>
      </c>
      <c r="D44" s="2" t="s">
        <v>246</v>
      </c>
      <c r="E44" s="2" t="s">
        <v>51</v>
      </c>
      <c r="F44" s="2" t="s">
        <v>111</v>
      </c>
      <c r="G44" s="2" t="s">
        <v>247</v>
      </c>
      <c r="H44" s="2" t="s">
        <v>211</v>
      </c>
      <c r="I44" s="2" t="s">
        <v>34</v>
      </c>
      <c r="J44" s="2" t="s">
        <v>35</v>
      </c>
      <c r="K44" s="2" t="s">
        <v>103</v>
      </c>
      <c r="L44" s="2">
        <v>30</v>
      </c>
      <c r="M44" s="3" t="s">
        <v>248</v>
      </c>
      <c r="N44" s="4">
        <v>45274</v>
      </c>
      <c r="O44" s="5">
        <v>20242110102461</v>
      </c>
      <c r="P44" s="6">
        <v>45387</v>
      </c>
      <c r="Q44" s="63">
        <f t="shared" si="0"/>
        <v>81</v>
      </c>
      <c r="R44" s="63">
        <f>NETWORKDAYS(N44,P44,AL44:AO44:AP44:AQ44:AR44:AS44:AT44:AU44:AV44:AW44:AX44:AY44)</f>
        <v>82</v>
      </c>
      <c r="S44" s="9" t="s">
        <v>59</v>
      </c>
      <c r="T44" s="2" t="s">
        <v>249</v>
      </c>
      <c r="U44" s="8"/>
      <c r="V44" s="2" t="s">
        <v>40</v>
      </c>
      <c r="W44" s="2"/>
      <c r="X44" s="2"/>
      <c r="Y44" s="2" t="s">
        <v>180</v>
      </c>
      <c r="Z44" s="64"/>
      <c r="AA44" s="64"/>
      <c r="AB44" s="64"/>
      <c r="AC44" s="64"/>
      <c r="AD44" s="64"/>
      <c r="AE44" s="64"/>
      <c r="AF44" s="64"/>
      <c r="AG44" s="64"/>
      <c r="AH44" s="64"/>
      <c r="AI44" s="64"/>
      <c r="AJ44" s="64"/>
      <c r="AK44" s="64"/>
      <c r="AL44" s="60">
        <v>44935</v>
      </c>
      <c r="AM44" s="60">
        <v>45005</v>
      </c>
      <c r="AN44" s="60">
        <v>45022</v>
      </c>
      <c r="AO44" s="60">
        <v>45023</v>
      </c>
      <c r="AP44" s="60">
        <v>45047</v>
      </c>
      <c r="AQ44" s="60">
        <v>45068</v>
      </c>
      <c r="AR44" s="60">
        <v>45089</v>
      </c>
      <c r="AS44" s="60">
        <v>45096</v>
      </c>
      <c r="AT44" s="60">
        <v>45110</v>
      </c>
      <c r="AU44" s="60">
        <v>45127</v>
      </c>
      <c r="AV44" s="60">
        <v>45145</v>
      </c>
      <c r="AW44" s="60">
        <v>45159</v>
      </c>
      <c r="AX44" s="60">
        <v>45215</v>
      </c>
      <c r="AY44" s="60">
        <v>45236</v>
      </c>
    </row>
    <row r="45" spans="1:51" ht="39.950000000000003" customHeight="1" x14ac:dyDescent="0.25">
      <c r="A45" s="2" t="s">
        <v>26</v>
      </c>
      <c r="B45" s="2" t="s">
        <v>27</v>
      </c>
      <c r="C45" s="2" t="s">
        <v>28</v>
      </c>
      <c r="D45" s="2" t="s">
        <v>250</v>
      </c>
      <c r="E45" s="2" t="s">
        <v>86</v>
      </c>
      <c r="F45" s="2" t="s">
        <v>151</v>
      </c>
      <c r="G45" s="2" t="s">
        <v>251</v>
      </c>
      <c r="H45" s="2" t="s">
        <v>74</v>
      </c>
      <c r="I45" s="2" t="s">
        <v>34</v>
      </c>
      <c r="J45" s="2" t="s">
        <v>75</v>
      </c>
      <c r="K45" s="2" t="s">
        <v>67</v>
      </c>
      <c r="L45" s="2">
        <v>10</v>
      </c>
      <c r="M45" s="2" t="s">
        <v>252</v>
      </c>
      <c r="N45" s="8">
        <v>45271</v>
      </c>
      <c r="O45" s="5" t="s">
        <v>164</v>
      </c>
      <c r="P45" s="6">
        <v>45266</v>
      </c>
      <c r="Q45" s="63">
        <f t="shared" si="0"/>
        <v>-5</v>
      </c>
      <c r="R45" s="63">
        <f>NETWORKDAYS(N45,P45,AL45:AO45:AP45:AQ45:AR45:AS45:AT45:AU45:AV45:AW45:AX45:AY45)</f>
        <v>-4</v>
      </c>
      <c r="S45" s="7" t="s">
        <v>38</v>
      </c>
      <c r="T45" s="2" t="s">
        <v>253</v>
      </c>
      <c r="U45" s="8"/>
      <c r="V45" s="2"/>
      <c r="W45" s="2" t="s">
        <v>41</v>
      </c>
      <c r="X45" s="2"/>
      <c r="Y45" s="2" t="s">
        <v>254</v>
      </c>
      <c r="Z45" s="64"/>
      <c r="AA45" s="64"/>
      <c r="AB45" s="64"/>
      <c r="AC45" s="64"/>
      <c r="AD45" s="64"/>
      <c r="AE45" s="64"/>
      <c r="AF45" s="64"/>
      <c r="AG45" s="64"/>
      <c r="AH45" s="64"/>
      <c r="AI45" s="64"/>
      <c r="AJ45" s="64"/>
      <c r="AK45" s="64"/>
      <c r="AL45" s="60">
        <v>44935</v>
      </c>
      <c r="AM45" s="60">
        <v>45005</v>
      </c>
      <c r="AN45" s="60">
        <v>45022</v>
      </c>
      <c r="AO45" s="60">
        <v>45023</v>
      </c>
      <c r="AP45" s="60">
        <v>45047</v>
      </c>
      <c r="AQ45" s="60">
        <v>45068</v>
      </c>
      <c r="AR45" s="60">
        <v>45089</v>
      </c>
      <c r="AS45" s="60">
        <v>45096</v>
      </c>
      <c r="AT45" s="60">
        <v>45110</v>
      </c>
      <c r="AU45" s="60">
        <v>45127</v>
      </c>
      <c r="AV45" s="60">
        <v>45145</v>
      </c>
      <c r="AW45" s="60">
        <v>45159</v>
      </c>
      <c r="AX45" s="60">
        <v>45215</v>
      </c>
      <c r="AY45" s="60">
        <v>45236</v>
      </c>
    </row>
    <row r="46" spans="1:51" ht="39.950000000000003" customHeight="1" x14ac:dyDescent="0.25">
      <c r="A46" s="10" t="s">
        <v>26</v>
      </c>
      <c r="B46" s="10" t="s">
        <v>27</v>
      </c>
      <c r="C46" s="10" t="s">
        <v>255</v>
      </c>
      <c r="D46" s="10" t="s">
        <v>256</v>
      </c>
      <c r="E46" s="10" t="s">
        <v>86</v>
      </c>
      <c r="F46" s="10" t="s">
        <v>151</v>
      </c>
      <c r="G46" s="10" t="s">
        <v>257</v>
      </c>
      <c r="H46" s="10" t="s">
        <v>258</v>
      </c>
      <c r="I46" s="10" t="s">
        <v>34</v>
      </c>
      <c r="J46" s="10" t="s">
        <v>75</v>
      </c>
      <c r="K46" s="10" t="s">
        <v>36</v>
      </c>
      <c r="L46" s="10">
        <v>15</v>
      </c>
      <c r="M46" s="15" t="s">
        <v>259</v>
      </c>
      <c r="N46" s="8">
        <v>45275</v>
      </c>
      <c r="O46" s="5" t="s">
        <v>164</v>
      </c>
      <c r="P46" s="6">
        <v>45279</v>
      </c>
      <c r="Q46" s="63">
        <f t="shared" si="0"/>
        <v>2</v>
      </c>
      <c r="R46" s="63">
        <f>NETWORKDAYS(N46,P46,AL46:AO46:AP46:AQ46:AR46:AS46:AT46:AU46:AV46:AW46:AX46:AY46)</f>
        <v>3</v>
      </c>
      <c r="S46" s="16" t="s">
        <v>38</v>
      </c>
      <c r="T46" s="17" t="s">
        <v>260</v>
      </c>
      <c r="U46" s="17"/>
      <c r="V46" s="17"/>
      <c r="W46" s="17"/>
      <c r="X46" s="17"/>
      <c r="Y46" s="17" t="s">
        <v>254</v>
      </c>
      <c r="Z46" s="64"/>
      <c r="AA46" s="64"/>
      <c r="AB46" s="64"/>
      <c r="AC46" s="64"/>
      <c r="AD46" s="64"/>
      <c r="AE46" s="64"/>
      <c r="AF46" s="64"/>
      <c r="AG46" s="64"/>
      <c r="AH46" s="64"/>
      <c r="AI46" s="64"/>
      <c r="AJ46" s="64"/>
      <c r="AK46" s="64"/>
      <c r="AL46" s="60">
        <v>44935</v>
      </c>
      <c r="AM46" s="60">
        <v>45005</v>
      </c>
      <c r="AN46" s="60">
        <v>45022</v>
      </c>
      <c r="AO46" s="60">
        <v>45023</v>
      </c>
      <c r="AP46" s="60">
        <v>45047</v>
      </c>
      <c r="AQ46" s="60">
        <v>45068</v>
      </c>
      <c r="AR46" s="60">
        <v>45089</v>
      </c>
      <c r="AS46" s="60">
        <v>45096</v>
      </c>
      <c r="AT46" s="60">
        <v>45110</v>
      </c>
      <c r="AU46" s="60">
        <v>45127</v>
      </c>
      <c r="AV46" s="60">
        <v>45145</v>
      </c>
      <c r="AW46" s="60">
        <v>45159</v>
      </c>
      <c r="AX46" s="60">
        <v>45215</v>
      </c>
      <c r="AY46" s="60">
        <v>45236</v>
      </c>
    </row>
    <row r="47" spans="1:51" ht="39.950000000000003" customHeight="1" x14ac:dyDescent="0.25">
      <c r="A47" s="10" t="s">
        <v>26</v>
      </c>
      <c r="B47" s="10" t="s">
        <v>27</v>
      </c>
      <c r="C47" s="10" t="s">
        <v>122</v>
      </c>
      <c r="D47" s="10" t="s">
        <v>261</v>
      </c>
      <c r="E47" s="10" t="s">
        <v>86</v>
      </c>
      <c r="F47" s="10" t="s">
        <v>43</v>
      </c>
      <c r="G47" s="10" t="s">
        <v>262</v>
      </c>
      <c r="H47" s="10" t="s">
        <v>263</v>
      </c>
      <c r="I47" s="10" t="s">
        <v>34</v>
      </c>
      <c r="J47" s="10" t="s">
        <v>46</v>
      </c>
      <c r="K47" s="10" t="s">
        <v>36</v>
      </c>
      <c r="L47" s="10">
        <v>15</v>
      </c>
      <c r="M47" s="15" t="s">
        <v>264</v>
      </c>
      <c r="N47" s="18">
        <v>45275</v>
      </c>
      <c r="O47" s="12"/>
      <c r="P47" s="6">
        <v>45387</v>
      </c>
      <c r="Q47" s="63">
        <f t="shared" si="0"/>
        <v>80</v>
      </c>
      <c r="R47" s="63">
        <f>NETWORKDAYS(N47,P47,AL47:AO47:AP47:AQ47:AR47:AS47:AT47:AU47:AV47:AW47:AX47:AY47)</f>
        <v>81</v>
      </c>
      <c r="S47" s="19" t="s">
        <v>59</v>
      </c>
      <c r="T47" s="20"/>
      <c r="U47" s="17"/>
      <c r="V47" s="17"/>
      <c r="W47" s="17"/>
      <c r="X47" s="17"/>
      <c r="Y47" s="17"/>
      <c r="Z47" s="64"/>
      <c r="AA47" s="64"/>
      <c r="AB47" s="64"/>
      <c r="AC47" s="64"/>
      <c r="AD47" s="64"/>
      <c r="AE47" s="64"/>
      <c r="AF47" s="64"/>
      <c r="AG47" s="64"/>
      <c r="AH47" s="64"/>
      <c r="AI47" s="64"/>
      <c r="AJ47" s="64"/>
      <c r="AK47" s="64"/>
      <c r="AL47" s="60">
        <v>44935</v>
      </c>
      <c r="AM47" s="60">
        <v>45005</v>
      </c>
      <c r="AN47" s="60">
        <v>45022</v>
      </c>
      <c r="AO47" s="60">
        <v>45023</v>
      </c>
      <c r="AP47" s="60">
        <v>45047</v>
      </c>
      <c r="AQ47" s="60">
        <v>45068</v>
      </c>
      <c r="AR47" s="60">
        <v>45089</v>
      </c>
      <c r="AS47" s="60">
        <v>45096</v>
      </c>
      <c r="AT47" s="60">
        <v>45110</v>
      </c>
      <c r="AU47" s="60">
        <v>45127</v>
      </c>
      <c r="AV47" s="60">
        <v>45145</v>
      </c>
      <c r="AW47" s="60">
        <v>45159</v>
      </c>
      <c r="AX47" s="60">
        <v>45215</v>
      </c>
      <c r="AY47" s="60">
        <v>45236</v>
      </c>
    </row>
    <row r="48" spans="1:51" ht="39.950000000000003" customHeight="1" x14ac:dyDescent="0.25">
      <c r="A48" s="10" t="s">
        <v>26</v>
      </c>
      <c r="B48" s="10" t="s">
        <v>265</v>
      </c>
      <c r="C48" s="10" t="s">
        <v>166</v>
      </c>
      <c r="D48" s="10" t="s">
        <v>266</v>
      </c>
      <c r="E48" s="10" t="s">
        <v>86</v>
      </c>
      <c r="F48" s="10" t="s">
        <v>151</v>
      </c>
      <c r="G48" s="10" t="s">
        <v>267</v>
      </c>
      <c r="H48" s="10" t="s">
        <v>268</v>
      </c>
      <c r="I48" s="10" t="s">
        <v>34</v>
      </c>
      <c r="J48" s="10" t="s">
        <v>75</v>
      </c>
      <c r="K48" s="10" t="s">
        <v>36</v>
      </c>
      <c r="L48" s="10">
        <v>15</v>
      </c>
      <c r="M48" s="15" t="s">
        <v>269</v>
      </c>
      <c r="N48" s="18">
        <v>45275</v>
      </c>
      <c r="O48" s="12"/>
      <c r="P48" s="6">
        <v>45281</v>
      </c>
      <c r="Q48" s="63">
        <f t="shared" si="0"/>
        <v>4</v>
      </c>
      <c r="R48" s="63">
        <f>NETWORKDAYS(N48,P48,AL48:AO48:AP48:AQ48:AR48:AS48:AT48:AU48:AV48:AW48:AX48:AY48)</f>
        <v>5</v>
      </c>
      <c r="S48" s="16" t="s">
        <v>38</v>
      </c>
      <c r="T48" s="17" t="s">
        <v>270</v>
      </c>
      <c r="U48" s="17" t="s">
        <v>164</v>
      </c>
      <c r="V48" s="17" t="s">
        <v>164</v>
      </c>
      <c r="W48" s="17" t="s">
        <v>164</v>
      </c>
      <c r="X48" s="17" t="s">
        <v>41</v>
      </c>
      <c r="Y48" s="17" t="s">
        <v>271</v>
      </c>
      <c r="Z48" s="64"/>
      <c r="AA48" s="64"/>
      <c r="AB48" s="64"/>
      <c r="AC48" s="64"/>
      <c r="AD48" s="64"/>
      <c r="AE48" s="64"/>
      <c r="AF48" s="64"/>
      <c r="AG48" s="64"/>
      <c r="AH48" s="64"/>
      <c r="AI48" s="64"/>
      <c r="AJ48" s="64"/>
      <c r="AK48" s="64"/>
      <c r="AL48" s="60">
        <v>44935</v>
      </c>
      <c r="AM48" s="60">
        <v>45005</v>
      </c>
      <c r="AN48" s="60">
        <v>45022</v>
      </c>
      <c r="AO48" s="60">
        <v>45023</v>
      </c>
      <c r="AP48" s="60">
        <v>45047</v>
      </c>
      <c r="AQ48" s="60">
        <v>45068</v>
      </c>
      <c r="AR48" s="60">
        <v>45089</v>
      </c>
      <c r="AS48" s="60">
        <v>45096</v>
      </c>
      <c r="AT48" s="60">
        <v>45110</v>
      </c>
      <c r="AU48" s="60">
        <v>45127</v>
      </c>
      <c r="AV48" s="60">
        <v>45145</v>
      </c>
      <c r="AW48" s="60">
        <v>45159</v>
      </c>
      <c r="AX48" s="60">
        <v>45215</v>
      </c>
      <c r="AY48" s="60">
        <v>45236</v>
      </c>
    </row>
    <row r="49" spans="1:51" ht="39.950000000000003" customHeight="1" x14ac:dyDescent="0.25">
      <c r="A49" s="10" t="s">
        <v>26</v>
      </c>
      <c r="B49" s="10" t="s">
        <v>27</v>
      </c>
      <c r="C49" s="10" t="s">
        <v>49</v>
      </c>
      <c r="D49" s="10" t="s">
        <v>272</v>
      </c>
      <c r="E49" s="10" t="s">
        <v>51</v>
      </c>
      <c r="F49" s="10" t="s">
        <v>151</v>
      </c>
      <c r="G49" s="10" t="s">
        <v>273</v>
      </c>
      <c r="H49" s="10" t="s">
        <v>74</v>
      </c>
      <c r="I49" s="10" t="s">
        <v>34</v>
      </c>
      <c r="J49" s="10" t="s">
        <v>75</v>
      </c>
      <c r="K49" s="10" t="s">
        <v>57</v>
      </c>
      <c r="L49" s="10">
        <v>15</v>
      </c>
      <c r="M49" s="15" t="s">
        <v>274</v>
      </c>
      <c r="N49" s="18">
        <v>45275</v>
      </c>
      <c r="O49" s="12">
        <v>20242140000751</v>
      </c>
      <c r="P49" s="6">
        <v>45387</v>
      </c>
      <c r="Q49" s="63">
        <f t="shared" si="0"/>
        <v>80</v>
      </c>
      <c r="R49" s="63">
        <f>NETWORKDAYS(N49,P49,AL49:AO49:AP49:AQ49:AR49:AS49:AT49:AU49:AV49:AW49:AX49:AY49)</f>
        <v>81</v>
      </c>
      <c r="S49" s="19" t="s">
        <v>59</v>
      </c>
      <c r="T49" s="17" t="s">
        <v>275</v>
      </c>
      <c r="U49" s="17" t="s">
        <v>128</v>
      </c>
      <c r="V49" s="17" t="s">
        <v>128</v>
      </c>
      <c r="W49" s="17" t="s">
        <v>128</v>
      </c>
      <c r="X49" s="17" t="s">
        <v>128</v>
      </c>
      <c r="Y49" s="17" t="s">
        <v>276</v>
      </c>
      <c r="Z49" s="64"/>
      <c r="AA49" s="64"/>
      <c r="AB49" s="64"/>
      <c r="AC49" s="64"/>
      <c r="AD49" s="64"/>
      <c r="AE49" s="64"/>
      <c r="AF49" s="64"/>
      <c r="AG49" s="64"/>
      <c r="AH49" s="64"/>
      <c r="AI49" s="64"/>
      <c r="AJ49" s="64"/>
      <c r="AK49" s="64"/>
      <c r="AL49" s="60">
        <v>44935</v>
      </c>
      <c r="AM49" s="60">
        <v>45005</v>
      </c>
      <c r="AN49" s="60">
        <v>45022</v>
      </c>
      <c r="AO49" s="60">
        <v>45023</v>
      </c>
      <c r="AP49" s="60">
        <v>45047</v>
      </c>
      <c r="AQ49" s="60">
        <v>45068</v>
      </c>
      <c r="AR49" s="60">
        <v>45089</v>
      </c>
      <c r="AS49" s="60">
        <v>45096</v>
      </c>
      <c r="AT49" s="60">
        <v>45110</v>
      </c>
      <c r="AU49" s="60">
        <v>45127</v>
      </c>
      <c r="AV49" s="60">
        <v>45145</v>
      </c>
      <c r="AW49" s="60">
        <v>45159</v>
      </c>
      <c r="AX49" s="60">
        <v>45215</v>
      </c>
      <c r="AY49" s="60">
        <v>45236</v>
      </c>
    </row>
    <row r="50" spans="1:51" ht="39.950000000000003" customHeight="1" x14ac:dyDescent="0.25">
      <c r="A50" s="10" t="s">
        <v>26</v>
      </c>
      <c r="B50" s="10" t="s">
        <v>27</v>
      </c>
      <c r="C50" s="10" t="s">
        <v>174</v>
      </c>
      <c r="D50" s="10" t="s">
        <v>175</v>
      </c>
      <c r="E50" s="10" t="s">
        <v>86</v>
      </c>
      <c r="F50" s="10" t="s">
        <v>72</v>
      </c>
      <c r="G50" s="10" t="s">
        <v>277</v>
      </c>
      <c r="H50" s="10" t="s">
        <v>268</v>
      </c>
      <c r="I50" s="10" t="s">
        <v>34</v>
      </c>
      <c r="J50" s="10" t="s">
        <v>75</v>
      </c>
      <c r="K50" s="10" t="s">
        <v>36</v>
      </c>
      <c r="L50" s="10">
        <v>15</v>
      </c>
      <c r="M50" s="15" t="s">
        <v>278</v>
      </c>
      <c r="N50" s="18">
        <v>45275</v>
      </c>
      <c r="O50" s="12"/>
      <c r="P50" s="6">
        <v>45281</v>
      </c>
      <c r="Q50" s="63">
        <f t="shared" si="0"/>
        <v>4</v>
      </c>
      <c r="R50" s="63">
        <f>NETWORKDAYS(N50,P50,AL50:AO50:AP50:AQ50:AR50:AS50:AT50:AU50:AV50:AW50:AX50:AY50)</f>
        <v>5</v>
      </c>
      <c r="S50" s="16" t="s">
        <v>38</v>
      </c>
      <c r="T50" s="17" t="s">
        <v>279</v>
      </c>
      <c r="U50" s="17" t="s">
        <v>128</v>
      </c>
      <c r="V50" s="17" t="s">
        <v>128</v>
      </c>
      <c r="W50" s="17" t="s">
        <v>128</v>
      </c>
      <c r="X50" s="17" t="s">
        <v>41</v>
      </c>
      <c r="Y50" s="17" t="s">
        <v>271</v>
      </c>
      <c r="Z50" s="64"/>
      <c r="AA50" s="64"/>
      <c r="AB50" s="64"/>
      <c r="AC50" s="64"/>
      <c r="AD50" s="64"/>
      <c r="AE50" s="64"/>
      <c r="AF50" s="64"/>
      <c r="AG50" s="64"/>
      <c r="AH50" s="64"/>
      <c r="AI50" s="64"/>
      <c r="AJ50" s="64"/>
      <c r="AK50" s="64"/>
      <c r="AL50" s="60">
        <v>44935</v>
      </c>
      <c r="AM50" s="60">
        <v>45005</v>
      </c>
      <c r="AN50" s="60">
        <v>45022</v>
      </c>
      <c r="AO50" s="60">
        <v>45023</v>
      </c>
      <c r="AP50" s="60">
        <v>45047</v>
      </c>
      <c r="AQ50" s="60">
        <v>45068</v>
      </c>
      <c r="AR50" s="60">
        <v>45089</v>
      </c>
      <c r="AS50" s="60">
        <v>45096</v>
      </c>
      <c r="AT50" s="60">
        <v>45110</v>
      </c>
      <c r="AU50" s="60">
        <v>45127</v>
      </c>
      <c r="AV50" s="60">
        <v>45145</v>
      </c>
      <c r="AW50" s="60">
        <v>45159</v>
      </c>
      <c r="AX50" s="60">
        <v>45215</v>
      </c>
      <c r="AY50" s="60">
        <v>45236</v>
      </c>
    </row>
    <row r="51" spans="1:51" ht="39.950000000000003" customHeight="1" x14ac:dyDescent="0.25">
      <c r="A51" s="10" t="s">
        <v>26</v>
      </c>
      <c r="B51" s="10" t="s">
        <v>27</v>
      </c>
      <c r="C51" s="10" t="s">
        <v>60</v>
      </c>
      <c r="D51" s="10" t="s">
        <v>280</v>
      </c>
      <c r="E51" s="10" t="s">
        <v>51</v>
      </c>
      <c r="F51" s="10" t="s">
        <v>63</v>
      </c>
      <c r="G51" s="10" t="s">
        <v>281</v>
      </c>
      <c r="H51" s="10" t="s">
        <v>282</v>
      </c>
      <c r="I51" s="10" t="s">
        <v>34</v>
      </c>
      <c r="J51" s="10" t="s">
        <v>283</v>
      </c>
      <c r="K51" s="10" t="s">
        <v>36</v>
      </c>
      <c r="L51" s="10">
        <v>15</v>
      </c>
      <c r="M51" s="15" t="s">
        <v>284</v>
      </c>
      <c r="N51" s="18">
        <v>45275</v>
      </c>
      <c r="O51" s="12"/>
      <c r="P51" s="6">
        <v>45387</v>
      </c>
      <c r="Q51" s="63">
        <f t="shared" si="0"/>
        <v>80</v>
      </c>
      <c r="R51" s="63">
        <f>NETWORKDAYS(N51,P51,AL51:AO51:AP51:AQ51:AR51:AS51:AT51:AU51:AV51:AW51:AX51:AY51)</f>
        <v>81</v>
      </c>
      <c r="S51" s="19" t="s">
        <v>59</v>
      </c>
      <c r="T51" s="20"/>
      <c r="U51" s="17"/>
      <c r="V51" s="17"/>
      <c r="W51" s="17"/>
      <c r="X51" s="17"/>
      <c r="Y51" s="17"/>
      <c r="Z51" s="64"/>
      <c r="AA51" s="64"/>
      <c r="AB51" s="64"/>
      <c r="AC51" s="64"/>
      <c r="AD51" s="64"/>
      <c r="AE51" s="64"/>
      <c r="AF51" s="64"/>
      <c r="AG51" s="64"/>
      <c r="AH51" s="64"/>
      <c r="AI51" s="64"/>
      <c r="AJ51" s="64"/>
      <c r="AK51" s="64"/>
      <c r="AL51" s="60">
        <v>44935</v>
      </c>
      <c r="AM51" s="60">
        <v>45005</v>
      </c>
      <c r="AN51" s="60">
        <v>45022</v>
      </c>
      <c r="AO51" s="60">
        <v>45023</v>
      </c>
      <c r="AP51" s="60">
        <v>45047</v>
      </c>
      <c r="AQ51" s="60">
        <v>45068</v>
      </c>
      <c r="AR51" s="60">
        <v>45089</v>
      </c>
      <c r="AS51" s="60">
        <v>45096</v>
      </c>
      <c r="AT51" s="60">
        <v>45110</v>
      </c>
      <c r="AU51" s="60">
        <v>45127</v>
      </c>
      <c r="AV51" s="60">
        <v>45145</v>
      </c>
      <c r="AW51" s="60">
        <v>45159</v>
      </c>
      <c r="AX51" s="60">
        <v>45215</v>
      </c>
      <c r="AY51" s="60">
        <v>45236</v>
      </c>
    </row>
    <row r="52" spans="1:51" ht="39.950000000000003" customHeight="1" x14ac:dyDescent="0.25">
      <c r="A52" s="10" t="s">
        <v>26</v>
      </c>
      <c r="B52" s="10" t="s">
        <v>27</v>
      </c>
      <c r="C52" s="10" t="s">
        <v>94</v>
      </c>
      <c r="D52" s="10" t="s">
        <v>187</v>
      </c>
      <c r="E52" s="10" t="s">
        <v>86</v>
      </c>
      <c r="F52" s="10" t="s">
        <v>72</v>
      </c>
      <c r="G52" s="10" t="s">
        <v>285</v>
      </c>
      <c r="H52" s="10" t="s">
        <v>286</v>
      </c>
      <c r="I52" s="10" t="s">
        <v>34</v>
      </c>
      <c r="J52" s="10" t="s">
        <v>75</v>
      </c>
      <c r="K52" s="10" t="s">
        <v>36</v>
      </c>
      <c r="L52" s="10">
        <v>15</v>
      </c>
      <c r="M52" s="15" t="s">
        <v>287</v>
      </c>
      <c r="N52" s="18">
        <v>45275</v>
      </c>
      <c r="O52" s="12">
        <v>20232140101601</v>
      </c>
      <c r="P52" s="6">
        <v>45279</v>
      </c>
      <c r="Q52" s="63">
        <f t="shared" si="0"/>
        <v>2</v>
      </c>
      <c r="R52" s="63">
        <f>NETWORKDAYS(N52,P52,AL52:AO52:AP52:AQ52:AR52:AS52:AT52:AU52:AV52:AW52:AX52:AY52)</f>
        <v>3</v>
      </c>
      <c r="S52" s="16" t="s">
        <v>38</v>
      </c>
      <c r="T52" s="20" t="s">
        <v>288</v>
      </c>
      <c r="U52" s="17"/>
      <c r="V52" s="17" t="s">
        <v>40</v>
      </c>
      <c r="W52" s="17" t="s">
        <v>41</v>
      </c>
      <c r="X52" s="17"/>
      <c r="Y52" s="17"/>
      <c r="Z52" s="64"/>
      <c r="AA52" s="64"/>
      <c r="AB52" s="64"/>
      <c r="AC52" s="64"/>
      <c r="AD52" s="64"/>
      <c r="AE52" s="64"/>
      <c r="AF52" s="64"/>
      <c r="AG52" s="64"/>
      <c r="AH52" s="64"/>
      <c r="AI52" s="64"/>
      <c r="AJ52" s="64"/>
      <c r="AK52" s="64"/>
      <c r="AL52" s="60">
        <v>44935</v>
      </c>
      <c r="AM52" s="60">
        <v>45005</v>
      </c>
      <c r="AN52" s="60">
        <v>45022</v>
      </c>
      <c r="AO52" s="60">
        <v>45023</v>
      </c>
      <c r="AP52" s="60">
        <v>45047</v>
      </c>
      <c r="AQ52" s="60">
        <v>45068</v>
      </c>
      <c r="AR52" s="60">
        <v>45089</v>
      </c>
      <c r="AS52" s="60">
        <v>45096</v>
      </c>
      <c r="AT52" s="60">
        <v>45110</v>
      </c>
      <c r="AU52" s="60">
        <v>45127</v>
      </c>
      <c r="AV52" s="60">
        <v>45145</v>
      </c>
      <c r="AW52" s="60">
        <v>45159</v>
      </c>
      <c r="AX52" s="60">
        <v>45215</v>
      </c>
      <c r="AY52" s="60">
        <v>45236</v>
      </c>
    </row>
    <row r="53" spans="1:51" ht="39.950000000000003" customHeight="1" x14ac:dyDescent="0.25">
      <c r="A53" s="10" t="s">
        <v>26</v>
      </c>
      <c r="B53" s="10" t="s">
        <v>27</v>
      </c>
      <c r="C53" s="10" t="s">
        <v>166</v>
      </c>
      <c r="D53" s="10" t="s">
        <v>289</v>
      </c>
      <c r="E53" s="10" t="s">
        <v>86</v>
      </c>
      <c r="F53" s="10" t="s">
        <v>290</v>
      </c>
      <c r="G53" s="10" t="s">
        <v>291</v>
      </c>
      <c r="H53" s="10" t="s">
        <v>292</v>
      </c>
      <c r="I53" s="10" t="s">
        <v>34</v>
      </c>
      <c r="J53" s="10" t="s">
        <v>108</v>
      </c>
      <c r="K53" s="10" t="s">
        <v>36</v>
      </c>
      <c r="L53" s="10">
        <v>15</v>
      </c>
      <c r="M53" s="15" t="s">
        <v>293</v>
      </c>
      <c r="N53" s="18">
        <v>45275</v>
      </c>
      <c r="O53" s="12"/>
      <c r="P53" s="6">
        <v>45387</v>
      </c>
      <c r="Q53" s="63">
        <f t="shared" si="0"/>
        <v>80</v>
      </c>
      <c r="R53" s="63">
        <f>NETWORKDAYS(N53,P53,AL53:AO53:AP53:AQ53:AR53:AS53:AT53:AU53:AV53:AW53:AX53:AY53)</f>
        <v>81</v>
      </c>
      <c r="S53" s="21" t="s">
        <v>59</v>
      </c>
      <c r="T53" s="20"/>
      <c r="U53" s="17"/>
      <c r="V53" s="17"/>
      <c r="W53" s="17"/>
      <c r="X53" s="17"/>
      <c r="Y53" s="17"/>
      <c r="Z53" s="64"/>
      <c r="AA53" s="64"/>
      <c r="AB53" s="64"/>
      <c r="AC53" s="64"/>
      <c r="AD53" s="64"/>
      <c r="AE53" s="64"/>
      <c r="AF53" s="64"/>
      <c r="AG53" s="64"/>
      <c r="AH53" s="64"/>
      <c r="AI53" s="64"/>
      <c r="AJ53" s="64"/>
      <c r="AK53" s="64"/>
      <c r="AL53" s="60">
        <v>44935</v>
      </c>
      <c r="AM53" s="60">
        <v>45005</v>
      </c>
      <c r="AN53" s="60">
        <v>45022</v>
      </c>
      <c r="AO53" s="60">
        <v>45023</v>
      </c>
      <c r="AP53" s="60">
        <v>45047</v>
      </c>
      <c r="AQ53" s="60">
        <v>45068</v>
      </c>
      <c r="AR53" s="60">
        <v>45089</v>
      </c>
      <c r="AS53" s="60">
        <v>45096</v>
      </c>
      <c r="AT53" s="60">
        <v>45110</v>
      </c>
      <c r="AU53" s="60">
        <v>45127</v>
      </c>
      <c r="AV53" s="60">
        <v>45145</v>
      </c>
      <c r="AW53" s="60">
        <v>45159</v>
      </c>
      <c r="AX53" s="60">
        <v>45215</v>
      </c>
      <c r="AY53" s="60">
        <v>45236</v>
      </c>
    </row>
    <row r="54" spans="1:51" ht="39.950000000000003" customHeight="1" x14ac:dyDescent="0.25">
      <c r="A54" s="10" t="s">
        <v>26</v>
      </c>
      <c r="B54" s="10" t="s">
        <v>27</v>
      </c>
      <c r="C54" s="10" t="s">
        <v>60</v>
      </c>
      <c r="D54" s="10" t="s">
        <v>294</v>
      </c>
      <c r="E54" s="10" t="s">
        <v>51</v>
      </c>
      <c r="F54" s="10" t="s">
        <v>43</v>
      </c>
      <c r="G54" s="10" t="s">
        <v>295</v>
      </c>
      <c r="H54" s="10" t="s">
        <v>296</v>
      </c>
      <c r="I54" s="10" t="s">
        <v>34</v>
      </c>
      <c r="J54" s="10" t="s">
        <v>46</v>
      </c>
      <c r="K54" s="10" t="s">
        <v>57</v>
      </c>
      <c r="L54" s="10">
        <v>15</v>
      </c>
      <c r="M54" s="15" t="s">
        <v>297</v>
      </c>
      <c r="N54" s="18">
        <v>45275</v>
      </c>
      <c r="O54" s="12"/>
      <c r="P54" s="6">
        <v>45387</v>
      </c>
      <c r="Q54" s="63">
        <f t="shared" si="0"/>
        <v>80</v>
      </c>
      <c r="R54" s="63">
        <f>NETWORKDAYS(N54,P54,AL54:AO54:AP54:AQ54:AR54:AS54:AT54:AU54:AV54:AW54:AX54:AY54)</f>
        <v>81</v>
      </c>
      <c r="S54" s="21" t="s">
        <v>59</v>
      </c>
      <c r="T54" s="20"/>
      <c r="U54" s="17"/>
      <c r="V54" s="17"/>
      <c r="W54" s="17"/>
      <c r="X54" s="17"/>
      <c r="Y54" s="17"/>
      <c r="Z54" s="64"/>
      <c r="AA54" s="64"/>
      <c r="AB54" s="64"/>
      <c r="AC54" s="64"/>
      <c r="AD54" s="64"/>
      <c r="AE54" s="64"/>
      <c r="AF54" s="64"/>
      <c r="AG54" s="64"/>
      <c r="AH54" s="64"/>
      <c r="AI54" s="64"/>
      <c r="AJ54" s="64"/>
      <c r="AK54" s="64"/>
      <c r="AL54" s="60">
        <v>44935</v>
      </c>
      <c r="AM54" s="60">
        <v>45005</v>
      </c>
      <c r="AN54" s="60">
        <v>45022</v>
      </c>
      <c r="AO54" s="60">
        <v>45023</v>
      </c>
      <c r="AP54" s="60">
        <v>45047</v>
      </c>
      <c r="AQ54" s="60">
        <v>45068</v>
      </c>
      <c r="AR54" s="60">
        <v>45089</v>
      </c>
      <c r="AS54" s="60">
        <v>45096</v>
      </c>
      <c r="AT54" s="60">
        <v>45110</v>
      </c>
      <c r="AU54" s="60">
        <v>45127</v>
      </c>
      <c r="AV54" s="60">
        <v>45145</v>
      </c>
      <c r="AW54" s="60">
        <v>45159</v>
      </c>
      <c r="AX54" s="60">
        <v>45215</v>
      </c>
      <c r="AY54" s="60">
        <v>45236</v>
      </c>
    </row>
    <row r="55" spans="1:51" ht="39.950000000000003" customHeight="1" x14ac:dyDescent="0.25">
      <c r="A55" s="10" t="s">
        <v>26</v>
      </c>
      <c r="B55" s="10" t="s">
        <v>265</v>
      </c>
      <c r="C55" s="10" t="s">
        <v>255</v>
      </c>
      <c r="D55" s="10" t="s">
        <v>298</v>
      </c>
      <c r="E55" s="22" t="s">
        <v>86</v>
      </c>
      <c r="F55" s="10" t="s">
        <v>72</v>
      </c>
      <c r="G55" s="10" t="s">
        <v>299</v>
      </c>
      <c r="H55" s="10" t="s">
        <v>300</v>
      </c>
      <c r="I55" s="10" t="s">
        <v>34</v>
      </c>
      <c r="J55" s="10" t="s">
        <v>75</v>
      </c>
      <c r="K55" s="10" t="s">
        <v>36</v>
      </c>
      <c r="L55" s="10">
        <v>15</v>
      </c>
      <c r="M55" s="15" t="s">
        <v>301</v>
      </c>
      <c r="N55" s="18">
        <v>45275</v>
      </c>
      <c r="O55" s="12" t="s">
        <v>164</v>
      </c>
      <c r="P55" s="6">
        <v>45281</v>
      </c>
      <c r="Q55" s="63">
        <f t="shared" si="0"/>
        <v>4</v>
      </c>
      <c r="R55" s="63">
        <f>NETWORKDAYS(N55,P55,AL55:AO55:AP55:AQ55:AR55:AS55:AT55:AU55:AV55:AW55:AX55:AY55)</f>
        <v>5</v>
      </c>
      <c r="S55" s="16" t="s">
        <v>38</v>
      </c>
      <c r="T55" s="17" t="s">
        <v>302</v>
      </c>
      <c r="U55" s="17" t="s">
        <v>164</v>
      </c>
      <c r="V55" s="17" t="s">
        <v>164</v>
      </c>
      <c r="W55" s="17" t="s">
        <v>164</v>
      </c>
      <c r="X55" s="17" t="s">
        <v>41</v>
      </c>
      <c r="Y55" s="17" t="s">
        <v>271</v>
      </c>
      <c r="Z55" s="64"/>
      <c r="AA55" s="64"/>
      <c r="AB55" s="64"/>
      <c r="AC55" s="64"/>
      <c r="AD55" s="64"/>
      <c r="AE55" s="64"/>
      <c r="AF55" s="64"/>
      <c r="AG55" s="64"/>
      <c r="AH55" s="64"/>
      <c r="AI55" s="64"/>
      <c r="AJ55" s="64"/>
      <c r="AK55" s="64"/>
      <c r="AL55" s="60">
        <v>44935</v>
      </c>
      <c r="AM55" s="60">
        <v>45005</v>
      </c>
      <c r="AN55" s="60">
        <v>45022</v>
      </c>
      <c r="AO55" s="60">
        <v>45023</v>
      </c>
      <c r="AP55" s="60">
        <v>45047</v>
      </c>
      <c r="AQ55" s="60">
        <v>45068</v>
      </c>
      <c r="AR55" s="60">
        <v>45089</v>
      </c>
      <c r="AS55" s="60">
        <v>45096</v>
      </c>
      <c r="AT55" s="60">
        <v>45110</v>
      </c>
      <c r="AU55" s="60">
        <v>45127</v>
      </c>
      <c r="AV55" s="60">
        <v>45145</v>
      </c>
      <c r="AW55" s="60">
        <v>45159</v>
      </c>
      <c r="AX55" s="60">
        <v>45215</v>
      </c>
      <c r="AY55" s="60">
        <v>45236</v>
      </c>
    </row>
    <row r="56" spans="1:51" ht="39.950000000000003" customHeight="1" x14ac:dyDescent="0.25">
      <c r="A56" s="10" t="s">
        <v>26</v>
      </c>
      <c r="B56" s="10" t="s">
        <v>27</v>
      </c>
      <c r="C56" s="10" t="s">
        <v>166</v>
      </c>
      <c r="D56" s="10" t="s">
        <v>289</v>
      </c>
      <c r="E56" s="10" t="s">
        <v>86</v>
      </c>
      <c r="F56" s="10" t="s">
        <v>290</v>
      </c>
      <c r="G56" s="10" t="s">
        <v>303</v>
      </c>
      <c r="H56" s="10" t="s">
        <v>304</v>
      </c>
      <c r="I56" s="10" t="s">
        <v>34</v>
      </c>
      <c r="J56" s="10" t="s">
        <v>108</v>
      </c>
      <c r="K56" s="10" t="s">
        <v>36</v>
      </c>
      <c r="L56" s="10">
        <v>15</v>
      </c>
      <c r="M56" s="15" t="s">
        <v>305</v>
      </c>
      <c r="N56" s="18">
        <v>45275</v>
      </c>
      <c r="O56" s="12"/>
      <c r="P56" s="6">
        <v>45387</v>
      </c>
      <c r="Q56" s="63">
        <f t="shared" si="0"/>
        <v>80</v>
      </c>
      <c r="R56" s="63">
        <f>NETWORKDAYS(N56,P56,AL56:AO56:AP56:AQ56:AR56:AS56:AT56:AU56:AV56:AW56:AX56:AY56)</f>
        <v>81</v>
      </c>
      <c r="S56" s="19" t="s">
        <v>59</v>
      </c>
      <c r="T56" s="20"/>
      <c r="U56" s="17"/>
      <c r="V56" s="17"/>
      <c r="W56" s="17"/>
      <c r="X56" s="17"/>
      <c r="Y56" s="17"/>
      <c r="Z56" s="64"/>
      <c r="AA56" s="64"/>
      <c r="AB56" s="64"/>
      <c r="AC56" s="64"/>
      <c r="AD56" s="64"/>
      <c r="AE56" s="64"/>
      <c r="AF56" s="64"/>
      <c r="AG56" s="64"/>
      <c r="AH56" s="64"/>
      <c r="AI56" s="64"/>
      <c r="AJ56" s="64"/>
      <c r="AK56" s="64"/>
      <c r="AL56" s="60">
        <v>44935</v>
      </c>
      <c r="AM56" s="60">
        <v>45005</v>
      </c>
      <c r="AN56" s="60">
        <v>45022</v>
      </c>
      <c r="AO56" s="60">
        <v>45023</v>
      </c>
      <c r="AP56" s="60">
        <v>45047</v>
      </c>
      <c r="AQ56" s="60">
        <v>45068</v>
      </c>
      <c r="AR56" s="60">
        <v>45089</v>
      </c>
      <c r="AS56" s="60">
        <v>45096</v>
      </c>
      <c r="AT56" s="60">
        <v>45110</v>
      </c>
      <c r="AU56" s="60">
        <v>45127</v>
      </c>
      <c r="AV56" s="60">
        <v>45145</v>
      </c>
      <c r="AW56" s="60">
        <v>45159</v>
      </c>
      <c r="AX56" s="60">
        <v>45215</v>
      </c>
      <c r="AY56" s="60">
        <v>45236</v>
      </c>
    </row>
    <row r="57" spans="1:51" ht="39.950000000000003" customHeight="1" x14ac:dyDescent="0.25">
      <c r="A57" s="10" t="s">
        <v>26</v>
      </c>
      <c r="B57" s="10" t="s">
        <v>265</v>
      </c>
      <c r="C57" s="10" t="s">
        <v>94</v>
      </c>
      <c r="D57" s="10" t="s">
        <v>306</v>
      </c>
      <c r="E57" s="22" t="s">
        <v>86</v>
      </c>
      <c r="F57" s="10" t="s">
        <v>72</v>
      </c>
      <c r="G57" s="10" t="s">
        <v>307</v>
      </c>
      <c r="H57" s="10" t="s">
        <v>300</v>
      </c>
      <c r="I57" s="10" t="s">
        <v>34</v>
      </c>
      <c r="J57" s="10" t="s">
        <v>75</v>
      </c>
      <c r="K57" s="10" t="s">
        <v>36</v>
      </c>
      <c r="L57" s="10">
        <v>15</v>
      </c>
      <c r="M57" s="15" t="s">
        <v>308</v>
      </c>
      <c r="N57" s="18">
        <v>45275</v>
      </c>
      <c r="O57" s="12"/>
      <c r="P57" s="6">
        <v>45212</v>
      </c>
      <c r="Q57" s="63">
        <f t="shared" si="0"/>
        <v>-45</v>
      </c>
      <c r="R57" s="63">
        <f>NETWORKDAYS(N57,P57,AL57:AO57:AP57:AQ57:AR57:AS57:AT57:AU57:AV57:AW57:AX57:AY57)</f>
        <v>-44</v>
      </c>
      <c r="S57" s="16" t="s">
        <v>38</v>
      </c>
      <c r="T57" s="17" t="s">
        <v>309</v>
      </c>
      <c r="U57" s="17" t="s">
        <v>164</v>
      </c>
      <c r="V57" s="17" t="s">
        <v>164</v>
      </c>
      <c r="W57" s="17" t="s">
        <v>164</v>
      </c>
      <c r="X57" s="17" t="s">
        <v>41</v>
      </c>
      <c r="Y57" s="17" t="s">
        <v>271</v>
      </c>
      <c r="Z57" s="64"/>
      <c r="AA57" s="64"/>
      <c r="AB57" s="64"/>
      <c r="AC57" s="64"/>
      <c r="AD57" s="64"/>
      <c r="AE57" s="64"/>
      <c r="AF57" s="64"/>
      <c r="AG57" s="64"/>
      <c r="AH57" s="64"/>
      <c r="AI57" s="64"/>
      <c r="AJ57" s="64"/>
      <c r="AK57" s="64"/>
      <c r="AL57" s="60">
        <v>44935</v>
      </c>
      <c r="AM57" s="60">
        <v>45005</v>
      </c>
      <c r="AN57" s="60">
        <v>45022</v>
      </c>
      <c r="AO57" s="60">
        <v>45023</v>
      </c>
      <c r="AP57" s="60">
        <v>45047</v>
      </c>
      <c r="AQ57" s="60">
        <v>45068</v>
      </c>
      <c r="AR57" s="60">
        <v>45089</v>
      </c>
      <c r="AS57" s="60">
        <v>45096</v>
      </c>
      <c r="AT57" s="60">
        <v>45110</v>
      </c>
      <c r="AU57" s="60">
        <v>45127</v>
      </c>
      <c r="AV57" s="60">
        <v>45145</v>
      </c>
      <c r="AW57" s="60">
        <v>45159</v>
      </c>
      <c r="AX57" s="60">
        <v>45215</v>
      </c>
      <c r="AY57" s="60">
        <v>45236</v>
      </c>
    </row>
    <row r="58" spans="1:51" ht="39.950000000000003" customHeight="1" x14ac:dyDescent="0.25">
      <c r="A58" s="10" t="s">
        <v>26</v>
      </c>
      <c r="B58" s="10" t="s">
        <v>265</v>
      </c>
      <c r="C58" s="10" t="s">
        <v>310</v>
      </c>
      <c r="D58" s="10" t="s">
        <v>311</v>
      </c>
      <c r="E58" s="22" t="s">
        <v>86</v>
      </c>
      <c r="F58" s="10" t="s">
        <v>72</v>
      </c>
      <c r="G58" s="10" t="s">
        <v>312</v>
      </c>
      <c r="H58" s="10" t="s">
        <v>300</v>
      </c>
      <c r="I58" s="10" t="s">
        <v>34</v>
      </c>
      <c r="J58" s="10" t="s">
        <v>75</v>
      </c>
      <c r="K58" s="10" t="s">
        <v>36</v>
      </c>
      <c r="L58" s="10">
        <v>15</v>
      </c>
      <c r="M58" s="15" t="s">
        <v>313</v>
      </c>
      <c r="N58" s="18">
        <v>45275</v>
      </c>
      <c r="O58" s="12"/>
      <c r="P58" s="6">
        <v>45281</v>
      </c>
      <c r="Q58" s="63">
        <f t="shared" si="0"/>
        <v>4</v>
      </c>
      <c r="R58" s="63">
        <f>NETWORKDAYS(N58,P58,AL58:AO58:AP58:AQ58:AR58:AS58:AT58:AU58:AV58:AW58:AX58:AY58)</f>
        <v>5</v>
      </c>
      <c r="S58" s="16" t="s">
        <v>38</v>
      </c>
      <c r="T58" s="17" t="s">
        <v>314</v>
      </c>
      <c r="U58" s="17" t="s">
        <v>164</v>
      </c>
      <c r="V58" s="17" t="s">
        <v>164</v>
      </c>
      <c r="W58" s="17" t="s">
        <v>164</v>
      </c>
      <c r="X58" s="17" t="s">
        <v>41</v>
      </c>
      <c r="Y58" s="17" t="s">
        <v>271</v>
      </c>
      <c r="Z58" s="64"/>
      <c r="AA58" s="64"/>
      <c r="AB58" s="64"/>
      <c r="AC58" s="64"/>
      <c r="AD58" s="64"/>
      <c r="AE58" s="64"/>
      <c r="AF58" s="64"/>
      <c r="AG58" s="64"/>
      <c r="AH58" s="64"/>
      <c r="AI58" s="64"/>
      <c r="AJ58" s="64"/>
      <c r="AK58" s="64"/>
      <c r="AL58" s="60">
        <v>44935</v>
      </c>
      <c r="AM58" s="60">
        <v>45005</v>
      </c>
      <c r="AN58" s="60">
        <v>45022</v>
      </c>
      <c r="AO58" s="60">
        <v>45023</v>
      </c>
      <c r="AP58" s="60">
        <v>45047</v>
      </c>
      <c r="AQ58" s="60">
        <v>45068</v>
      </c>
      <c r="AR58" s="60">
        <v>45089</v>
      </c>
      <c r="AS58" s="60">
        <v>45096</v>
      </c>
      <c r="AT58" s="60">
        <v>45110</v>
      </c>
      <c r="AU58" s="60">
        <v>45127</v>
      </c>
      <c r="AV58" s="60">
        <v>45145</v>
      </c>
      <c r="AW58" s="60">
        <v>45159</v>
      </c>
      <c r="AX58" s="60">
        <v>45215</v>
      </c>
      <c r="AY58" s="60">
        <v>45236</v>
      </c>
    </row>
    <row r="59" spans="1:51" ht="39.950000000000003" customHeight="1" x14ac:dyDescent="0.25">
      <c r="A59" s="10" t="s">
        <v>26</v>
      </c>
      <c r="B59" s="10" t="s">
        <v>265</v>
      </c>
      <c r="C59" s="10" t="s">
        <v>60</v>
      </c>
      <c r="D59" s="10" t="s">
        <v>315</v>
      </c>
      <c r="E59" s="10" t="s">
        <v>86</v>
      </c>
      <c r="F59" s="10" t="s">
        <v>72</v>
      </c>
      <c r="G59" s="10" t="s">
        <v>316</v>
      </c>
      <c r="H59" s="10" t="s">
        <v>300</v>
      </c>
      <c r="I59" s="10" t="s">
        <v>34</v>
      </c>
      <c r="J59" s="10" t="s">
        <v>75</v>
      </c>
      <c r="K59" s="10" t="s">
        <v>36</v>
      </c>
      <c r="L59" s="10">
        <v>15</v>
      </c>
      <c r="M59" s="15" t="s">
        <v>317</v>
      </c>
      <c r="N59" s="18">
        <v>45275</v>
      </c>
      <c r="O59" s="12"/>
      <c r="P59" s="6">
        <v>45281</v>
      </c>
      <c r="Q59" s="63">
        <f t="shared" si="0"/>
        <v>4</v>
      </c>
      <c r="R59" s="63">
        <f>NETWORKDAYS(N59,P59,AL59:AO59:AP59:AQ59:AR59:AS59:AT59:AU59:AV59:AW59:AX59:AY59)</f>
        <v>5</v>
      </c>
      <c r="S59" s="16" t="s">
        <v>38</v>
      </c>
      <c r="T59" s="17" t="s">
        <v>318</v>
      </c>
      <c r="U59" s="17" t="s">
        <v>164</v>
      </c>
      <c r="V59" s="17" t="s">
        <v>164</v>
      </c>
      <c r="W59" s="17" t="s">
        <v>164</v>
      </c>
      <c r="X59" s="17" t="s">
        <v>41</v>
      </c>
      <c r="Y59" s="17" t="s">
        <v>271</v>
      </c>
      <c r="Z59" s="64"/>
      <c r="AA59" s="64"/>
      <c r="AB59" s="64"/>
      <c r="AC59" s="64"/>
      <c r="AD59" s="64"/>
      <c r="AE59" s="64"/>
      <c r="AF59" s="64"/>
      <c r="AG59" s="64"/>
      <c r="AH59" s="64"/>
      <c r="AI59" s="64"/>
      <c r="AJ59" s="64"/>
      <c r="AK59" s="64"/>
      <c r="AL59" s="60">
        <v>44935</v>
      </c>
      <c r="AM59" s="60">
        <v>45005</v>
      </c>
      <c r="AN59" s="60">
        <v>45022</v>
      </c>
      <c r="AO59" s="60">
        <v>45023</v>
      </c>
      <c r="AP59" s="60">
        <v>45047</v>
      </c>
      <c r="AQ59" s="60">
        <v>45068</v>
      </c>
      <c r="AR59" s="60">
        <v>45089</v>
      </c>
      <c r="AS59" s="60">
        <v>45096</v>
      </c>
      <c r="AT59" s="60">
        <v>45110</v>
      </c>
      <c r="AU59" s="60">
        <v>45127</v>
      </c>
      <c r="AV59" s="60">
        <v>45145</v>
      </c>
      <c r="AW59" s="60">
        <v>45159</v>
      </c>
      <c r="AX59" s="60">
        <v>45215</v>
      </c>
      <c r="AY59" s="60">
        <v>45236</v>
      </c>
    </row>
    <row r="60" spans="1:51" ht="39.950000000000003" customHeight="1" x14ac:dyDescent="0.25">
      <c r="A60" s="10" t="s">
        <v>26</v>
      </c>
      <c r="B60" s="10" t="s">
        <v>27</v>
      </c>
      <c r="C60" s="10" t="s">
        <v>255</v>
      </c>
      <c r="D60" s="10" t="s">
        <v>319</v>
      </c>
      <c r="E60" s="10" t="s">
        <v>86</v>
      </c>
      <c r="F60" s="10" t="s">
        <v>72</v>
      </c>
      <c r="G60" s="10" t="s">
        <v>320</v>
      </c>
      <c r="H60" s="23" t="s">
        <v>321</v>
      </c>
      <c r="I60" s="10" t="s">
        <v>34</v>
      </c>
      <c r="J60" s="10" t="s">
        <v>75</v>
      </c>
      <c r="K60" s="10" t="s">
        <v>36</v>
      </c>
      <c r="L60" s="10">
        <v>15</v>
      </c>
      <c r="M60" s="15" t="s">
        <v>322</v>
      </c>
      <c r="N60" s="18">
        <v>45275</v>
      </c>
      <c r="O60" s="12"/>
      <c r="P60" s="6">
        <v>45281</v>
      </c>
      <c r="Q60" s="63">
        <f t="shared" si="0"/>
        <v>4</v>
      </c>
      <c r="R60" s="63">
        <f>NETWORKDAYS(N60,P60,AL60:AO60:AP60:AQ60:AR60:AS60:AT60:AU60:AV60:AW60:AX60:AY60)</f>
        <v>5</v>
      </c>
      <c r="S60" s="16" t="s">
        <v>38</v>
      </c>
      <c r="T60" s="17" t="s">
        <v>323</v>
      </c>
      <c r="U60" s="17"/>
      <c r="V60" s="17"/>
      <c r="W60" s="17"/>
      <c r="X60" s="17"/>
      <c r="Y60" s="17"/>
      <c r="Z60" s="64"/>
      <c r="AA60" s="64"/>
      <c r="AB60" s="64"/>
      <c r="AC60" s="64"/>
      <c r="AD60" s="64"/>
      <c r="AE60" s="64"/>
      <c r="AF60" s="64"/>
      <c r="AG60" s="64"/>
      <c r="AH60" s="64"/>
      <c r="AI60" s="64"/>
      <c r="AJ60" s="64"/>
      <c r="AK60" s="64"/>
      <c r="AL60" s="60">
        <v>44935</v>
      </c>
      <c r="AM60" s="60">
        <v>45005</v>
      </c>
      <c r="AN60" s="60">
        <v>45022</v>
      </c>
      <c r="AO60" s="60">
        <v>45023</v>
      </c>
      <c r="AP60" s="60">
        <v>45047</v>
      </c>
      <c r="AQ60" s="60">
        <v>45068</v>
      </c>
      <c r="AR60" s="60">
        <v>45089</v>
      </c>
      <c r="AS60" s="60">
        <v>45096</v>
      </c>
      <c r="AT60" s="60">
        <v>45110</v>
      </c>
      <c r="AU60" s="60">
        <v>45127</v>
      </c>
      <c r="AV60" s="60">
        <v>45145</v>
      </c>
      <c r="AW60" s="60">
        <v>45159</v>
      </c>
      <c r="AX60" s="60">
        <v>45215</v>
      </c>
      <c r="AY60" s="60">
        <v>45236</v>
      </c>
    </row>
    <row r="61" spans="1:51" ht="39.950000000000003" customHeight="1" x14ac:dyDescent="0.25">
      <c r="A61" s="10" t="s">
        <v>26</v>
      </c>
      <c r="B61" s="10" t="s">
        <v>324</v>
      </c>
      <c r="C61" s="10" t="s">
        <v>60</v>
      </c>
      <c r="D61" s="10" t="s">
        <v>325</v>
      </c>
      <c r="E61" s="22" t="s">
        <v>51</v>
      </c>
      <c r="F61" s="10" t="s">
        <v>52</v>
      </c>
      <c r="G61" s="10" t="s">
        <v>326</v>
      </c>
      <c r="H61" s="10" t="s">
        <v>327</v>
      </c>
      <c r="I61" s="10" t="s">
        <v>34</v>
      </c>
      <c r="J61" s="10" t="s">
        <v>328</v>
      </c>
      <c r="K61" s="10" t="s">
        <v>36</v>
      </c>
      <c r="L61" s="10">
        <v>15</v>
      </c>
      <c r="M61" s="15" t="s">
        <v>329</v>
      </c>
      <c r="N61" s="18">
        <v>45275</v>
      </c>
      <c r="O61" s="12"/>
      <c r="P61" s="6">
        <v>45387</v>
      </c>
      <c r="Q61" s="63">
        <f t="shared" si="0"/>
        <v>80</v>
      </c>
      <c r="R61" s="63">
        <f>NETWORKDAYS(N61,P61,AL61:AO61:AP61:AQ61:AR61:AS61:AT61:AU61:AV61:AW61:AX61:AY61)</f>
        <v>81</v>
      </c>
      <c r="S61" s="19" t="s">
        <v>59</v>
      </c>
      <c r="T61" s="20"/>
      <c r="U61" s="17"/>
      <c r="V61" s="17"/>
      <c r="W61" s="17"/>
      <c r="X61" s="17"/>
      <c r="Y61" s="17"/>
      <c r="Z61" s="64"/>
      <c r="AA61" s="64"/>
      <c r="AB61" s="64"/>
      <c r="AC61" s="64"/>
      <c r="AD61" s="64"/>
      <c r="AE61" s="64"/>
      <c r="AF61" s="64"/>
      <c r="AG61" s="64"/>
      <c r="AH61" s="64"/>
      <c r="AI61" s="64"/>
      <c r="AJ61" s="64"/>
      <c r="AK61" s="64"/>
      <c r="AL61" s="60">
        <v>44935</v>
      </c>
      <c r="AM61" s="60">
        <v>45005</v>
      </c>
      <c r="AN61" s="60">
        <v>45022</v>
      </c>
      <c r="AO61" s="60">
        <v>45023</v>
      </c>
      <c r="AP61" s="60">
        <v>45047</v>
      </c>
      <c r="AQ61" s="60">
        <v>45068</v>
      </c>
      <c r="AR61" s="60">
        <v>45089</v>
      </c>
      <c r="AS61" s="60">
        <v>45096</v>
      </c>
      <c r="AT61" s="60">
        <v>45110</v>
      </c>
      <c r="AU61" s="60">
        <v>45127</v>
      </c>
      <c r="AV61" s="60">
        <v>45145</v>
      </c>
      <c r="AW61" s="60">
        <v>45159</v>
      </c>
      <c r="AX61" s="60">
        <v>45215</v>
      </c>
      <c r="AY61" s="60">
        <v>45236</v>
      </c>
    </row>
    <row r="62" spans="1:51" ht="39.950000000000003" customHeight="1" x14ac:dyDescent="0.25">
      <c r="A62" s="24" t="s">
        <v>26</v>
      </c>
      <c r="B62" s="24" t="s">
        <v>27</v>
      </c>
      <c r="C62" s="24" t="s">
        <v>199</v>
      </c>
      <c r="D62" s="24" t="s">
        <v>330</v>
      </c>
      <c r="E62" s="25" t="s">
        <v>62</v>
      </c>
      <c r="F62" s="24" t="s">
        <v>111</v>
      </c>
      <c r="G62" s="24" t="s">
        <v>331</v>
      </c>
      <c r="H62" s="24" t="s">
        <v>65</v>
      </c>
      <c r="I62" s="2" t="s">
        <v>34</v>
      </c>
      <c r="J62" s="2" t="s">
        <v>35</v>
      </c>
      <c r="K62" s="24" t="s">
        <v>36</v>
      </c>
      <c r="L62" s="24">
        <v>15</v>
      </c>
      <c r="M62" s="26" t="s">
        <v>332</v>
      </c>
      <c r="N62" s="27">
        <v>45275</v>
      </c>
      <c r="O62" s="12">
        <v>20231000101301</v>
      </c>
      <c r="P62" s="28">
        <v>45387</v>
      </c>
      <c r="Q62" s="63">
        <f t="shared" si="0"/>
        <v>80</v>
      </c>
      <c r="R62" s="63">
        <f>NETWORKDAYS(N62,P62,AL62:AO62:AP62:AQ62:AR62:AS62:AT62:AU62:AV62:AW62:AX62:AY62)</f>
        <v>81</v>
      </c>
      <c r="S62" s="19" t="s">
        <v>59</v>
      </c>
      <c r="T62" s="17" t="s">
        <v>333</v>
      </c>
      <c r="U62" s="17"/>
      <c r="V62" s="17" t="s">
        <v>40</v>
      </c>
      <c r="W62" s="17" t="s">
        <v>128</v>
      </c>
      <c r="X62" s="17"/>
      <c r="Y62" s="17" t="s">
        <v>334</v>
      </c>
      <c r="Z62" s="64"/>
      <c r="AA62" s="64"/>
      <c r="AB62" s="64"/>
      <c r="AC62" s="64"/>
      <c r="AD62" s="64"/>
      <c r="AE62" s="64"/>
      <c r="AF62" s="64"/>
      <c r="AG62" s="64"/>
      <c r="AH62" s="64"/>
      <c r="AI62" s="64"/>
      <c r="AJ62" s="64"/>
      <c r="AK62" s="64"/>
      <c r="AL62" s="60">
        <v>44935</v>
      </c>
      <c r="AM62" s="60">
        <v>45005</v>
      </c>
      <c r="AN62" s="60">
        <v>45022</v>
      </c>
      <c r="AO62" s="60">
        <v>45023</v>
      </c>
      <c r="AP62" s="60">
        <v>45047</v>
      </c>
      <c r="AQ62" s="60">
        <v>45068</v>
      </c>
      <c r="AR62" s="60">
        <v>45089</v>
      </c>
      <c r="AS62" s="60">
        <v>45096</v>
      </c>
      <c r="AT62" s="60">
        <v>45110</v>
      </c>
      <c r="AU62" s="60">
        <v>45127</v>
      </c>
      <c r="AV62" s="60">
        <v>45145</v>
      </c>
      <c r="AW62" s="60">
        <v>45159</v>
      </c>
      <c r="AX62" s="60">
        <v>45215</v>
      </c>
      <c r="AY62" s="60">
        <v>45236</v>
      </c>
    </row>
    <row r="63" spans="1:51" ht="39.950000000000003" customHeight="1" x14ac:dyDescent="0.25">
      <c r="A63" s="10" t="s">
        <v>26</v>
      </c>
      <c r="B63" s="10" t="s">
        <v>27</v>
      </c>
      <c r="C63" s="10" t="s">
        <v>166</v>
      </c>
      <c r="D63" s="10" t="s">
        <v>289</v>
      </c>
      <c r="E63" s="22" t="s">
        <v>86</v>
      </c>
      <c r="F63" s="10" t="s">
        <v>52</v>
      </c>
      <c r="G63" s="10" t="s">
        <v>335</v>
      </c>
      <c r="H63" s="10" t="s">
        <v>336</v>
      </c>
      <c r="I63" s="10" t="s">
        <v>147</v>
      </c>
      <c r="J63" s="10" t="s">
        <v>337</v>
      </c>
      <c r="K63" s="10" t="s">
        <v>36</v>
      </c>
      <c r="L63" s="10">
        <v>15</v>
      </c>
      <c r="M63" s="15" t="s">
        <v>338</v>
      </c>
      <c r="N63" s="18">
        <v>45275</v>
      </c>
      <c r="O63" s="12"/>
      <c r="P63" s="6">
        <v>45387</v>
      </c>
      <c r="Q63" s="63">
        <f t="shared" si="0"/>
        <v>80</v>
      </c>
      <c r="R63" s="63">
        <f>NETWORKDAYS(N63,P63,AL63:AO63:AP63:AQ63:AR63:AS63:AT63:AU63:AV63:AW63:AX63:AY63)</f>
        <v>81</v>
      </c>
      <c r="S63" s="19" t="s">
        <v>59</v>
      </c>
      <c r="T63" s="20"/>
      <c r="U63" s="17"/>
      <c r="V63" s="17"/>
      <c r="W63" s="17"/>
      <c r="X63" s="17"/>
      <c r="Y63" s="17"/>
      <c r="Z63" s="64"/>
      <c r="AA63" s="64"/>
      <c r="AB63" s="64"/>
      <c r="AC63" s="64"/>
      <c r="AD63" s="64"/>
      <c r="AE63" s="64"/>
      <c r="AF63" s="64"/>
      <c r="AG63" s="64"/>
      <c r="AH63" s="64"/>
      <c r="AI63" s="64"/>
      <c r="AJ63" s="64"/>
      <c r="AK63" s="64"/>
      <c r="AL63" s="60">
        <v>44935</v>
      </c>
      <c r="AM63" s="60">
        <v>45005</v>
      </c>
      <c r="AN63" s="60">
        <v>45022</v>
      </c>
      <c r="AO63" s="60">
        <v>45023</v>
      </c>
      <c r="AP63" s="60">
        <v>45047</v>
      </c>
      <c r="AQ63" s="60">
        <v>45068</v>
      </c>
      <c r="AR63" s="60">
        <v>45089</v>
      </c>
      <c r="AS63" s="60">
        <v>45096</v>
      </c>
      <c r="AT63" s="60">
        <v>45110</v>
      </c>
      <c r="AU63" s="60">
        <v>45127</v>
      </c>
      <c r="AV63" s="60">
        <v>45145</v>
      </c>
      <c r="AW63" s="60">
        <v>45159</v>
      </c>
      <c r="AX63" s="60">
        <v>45215</v>
      </c>
      <c r="AY63" s="60">
        <v>45236</v>
      </c>
    </row>
    <row r="64" spans="1:51" ht="39.950000000000003" customHeight="1" x14ac:dyDescent="0.25">
      <c r="A64" s="10" t="s">
        <v>26</v>
      </c>
      <c r="B64" s="10" t="s">
        <v>27</v>
      </c>
      <c r="C64" s="10" t="s">
        <v>94</v>
      </c>
      <c r="D64" s="10" t="s">
        <v>187</v>
      </c>
      <c r="E64" s="22" t="s">
        <v>86</v>
      </c>
      <c r="F64" s="10" t="s">
        <v>72</v>
      </c>
      <c r="G64" s="10" t="s">
        <v>339</v>
      </c>
      <c r="H64" s="10" t="s">
        <v>74</v>
      </c>
      <c r="I64" s="10" t="s">
        <v>34</v>
      </c>
      <c r="J64" s="10" t="s">
        <v>75</v>
      </c>
      <c r="K64" s="10" t="s">
        <v>36</v>
      </c>
      <c r="L64" s="10">
        <v>15</v>
      </c>
      <c r="M64" s="15" t="s">
        <v>340</v>
      </c>
      <c r="N64" s="18">
        <v>45275</v>
      </c>
      <c r="O64" s="12"/>
      <c r="P64" s="13">
        <v>45387</v>
      </c>
      <c r="Q64" s="63">
        <f t="shared" si="0"/>
        <v>80</v>
      </c>
      <c r="R64" s="63">
        <f>NETWORKDAYS(N64,P64,AL64:AO64:AP64:AQ64:AR64:AS64:AT64:AU64:AV64:AW64:AX64:AY64)</f>
        <v>81</v>
      </c>
      <c r="S64" s="19" t="s">
        <v>59</v>
      </c>
      <c r="T64" s="20"/>
      <c r="U64" s="17"/>
      <c r="V64" s="17"/>
      <c r="W64" s="17"/>
      <c r="X64" s="17"/>
      <c r="Y64" s="17"/>
      <c r="Z64" s="65"/>
      <c r="AA64" s="65"/>
      <c r="AB64" s="65"/>
      <c r="AC64" s="65"/>
      <c r="AD64" s="65"/>
      <c r="AE64" s="65"/>
      <c r="AF64" s="65"/>
      <c r="AG64" s="65"/>
      <c r="AH64" s="65"/>
      <c r="AI64" s="65"/>
      <c r="AJ64" s="65"/>
      <c r="AK64" s="65"/>
      <c r="AL64" s="60">
        <v>44935</v>
      </c>
      <c r="AM64" s="60">
        <v>45005</v>
      </c>
      <c r="AN64" s="60">
        <v>45022</v>
      </c>
      <c r="AO64" s="60">
        <v>45023</v>
      </c>
      <c r="AP64" s="60">
        <v>45047</v>
      </c>
      <c r="AQ64" s="60">
        <v>45068</v>
      </c>
      <c r="AR64" s="60">
        <v>45089</v>
      </c>
      <c r="AS64" s="60">
        <v>45096</v>
      </c>
      <c r="AT64" s="60">
        <v>45110</v>
      </c>
      <c r="AU64" s="60">
        <v>45127</v>
      </c>
      <c r="AV64" s="60">
        <v>45145</v>
      </c>
      <c r="AW64" s="60">
        <v>45159</v>
      </c>
      <c r="AX64" s="60">
        <v>45215</v>
      </c>
      <c r="AY64" s="60">
        <v>45236</v>
      </c>
    </row>
    <row r="65" spans="1:51" ht="39.950000000000003" customHeight="1" x14ac:dyDescent="0.25">
      <c r="A65" s="10" t="s">
        <v>26</v>
      </c>
      <c r="B65" s="10" t="s">
        <v>27</v>
      </c>
      <c r="C65" s="10" t="s">
        <v>199</v>
      </c>
      <c r="D65" s="10" t="s">
        <v>341</v>
      </c>
      <c r="E65" s="22" t="s">
        <v>342</v>
      </c>
      <c r="F65" s="10" t="s">
        <v>72</v>
      </c>
      <c r="G65" s="10" t="s">
        <v>343</v>
      </c>
      <c r="H65" s="10" t="s">
        <v>74</v>
      </c>
      <c r="I65" s="10" t="s">
        <v>34</v>
      </c>
      <c r="J65" s="10" t="s">
        <v>75</v>
      </c>
      <c r="K65" s="10" t="s">
        <v>36</v>
      </c>
      <c r="L65" s="10">
        <v>15</v>
      </c>
      <c r="M65" s="15" t="s">
        <v>344</v>
      </c>
      <c r="N65" s="18">
        <v>45275</v>
      </c>
      <c r="O65" s="12" t="s">
        <v>164</v>
      </c>
      <c r="P65" s="6">
        <v>45295</v>
      </c>
      <c r="Q65" s="63">
        <f t="shared" si="0"/>
        <v>14</v>
      </c>
      <c r="R65" s="63">
        <f>NETWORKDAYS(N65,P65,AL65:AO65:AP65:AQ65:AR65:AS65:AT65:AU65:AV65:AW65:AX65:AY65)</f>
        <v>15</v>
      </c>
      <c r="S65" s="16" t="s">
        <v>38</v>
      </c>
      <c r="T65" s="17" t="s">
        <v>345</v>
      </c>
      <c r="U65" s="17"/>
      <c r="V65" s="17"/>
      <c r="W65" s="17" t="s">
        <v>41</v>
      </c>
      <c r="X65" s="17"/>
      <c r="Y65" s="17" t="s">
        <v>346</v>
      </c>
      <c r="Z65" s="65"/>
      <c r="AA65" s="65"/>
      <c r="AB65" s="65"/>
      <c r="AC65" s="65"/>
      <c r="AD65" s="65"/>
      <c r="AE65" s="65"/>
      <c r="AF65" s="65"/>
      <c r="AG65" s="65"/>
      <c r="AH65" s="65"/>
      <c r="AI65" s="65"/>
      <c r="AJ65" s="65"/>
      <c r="AK65" s="65"/>
      <c r="AL65" s="60">
        <v>44935</v>
      </c>
      <c r="AM65" s="60">
        <v>45005</v>
      </c>
      <c r="AN65" s="60">
        <v>45022</v>
      </c>
      <c r="AO65" s="60">
        <v>45023</v>
      </c>
      <c r="AP65" s="60">
        <v>45047</v>
      </c>
      <c r="AQ65" s="60">
        <v>45068</v>
      </c>
      <c r="AR65" s="60">
        <v>45089</v>
      </c>
      <c r="AS65" s="60">
        <v>45096</v>
      </c>
      <c r="AT65" s="60">
        <v>45110</v>
      </c>
      <c r="AU65" s="60">
        <v>45127</v>
      </c>
      <c r="AV65" s="60">
        <v>45145</v>
      </c>
      <c r="AW65" s="60">
        <v>45159</v>
      </c>
      <c r="AX65" s="60">
        <v>45215</v>
      </c>
      <c r="AY65" s="60">
        <v>45236</v>
      </c>
    </row>
    <row r="66" spans="1:51" ht="39.950000000000003" customHeight="1" x14ac:dyDescent="0.25">
      <c r="A66" s="10" t="s">
        <v>26</v>
      </c>
      <c r="B66" s="10" t="s">
        <v>27</v>
      </c>
      <c r="C66" s="10" t="s">
        <v>347</v>
      </c>
      <c r="D66" s="10" t="s">
        <v>348</v>
      </c>
      <c r="E66" s="22" t="s">
        <v>86</v>
      </c>
      <c r="F66" s="10" t="s">
        <v>290</v>
      </c>
      <c r="G66" s="10" t="s">
        <v>349</v>
      </c>
      <c r="H66" s="10" t="s">
        <v>292</v>
      </c>
      <c r="I66" s="10" t="s">
        <v>34</v>
      </c>
      <c r="J66" s="10" t="s">
        <v>108</v>
      </c>
      <c r="K66" s="10" t="s">
        <v>36</v>
      </c>
      <c r="L66" s="10">
        <v>15</v>
      </c>
      <c r="M66" s="15" t="s">
        <v>350</v>
      </c>
      <c r="N66" s="18">
        <v>45275</v>
      </c>
      <c r="O66" s="12"/>
      <c r="P66" s="6">
        <v>45387</v>
      </c>
      <c r="Q66" s="63">
        <f t="shared" ref="Q66:Q77" si="1">R66-1</f>
        <v>80</v>
      </c>
      <c r="R66" s="63">
        <f>NETWORKDAYS(N66,P66,AL66:AO66:AP66:AQ66:AR66:AS66:AT66:AU66:AV66:AW66:AX66:AY66)</f>
        <v>81</v>
      </c>
      <c r="S66" s="19" t="s">
        <v>59</v>
      </c>
      <c r="T66" s="20"/>
      <c r="U66" s="17"/>
      <c r="V66" s="17"/>
      <c r="W66" s="17"/>
      <c r="X66" s="17"/>
      <c r="Y66" s="17"/>
      <c r="Z66" s="65"/>
      <c r="AA66" s="65"/>
      <c r="AB66" s="65"/>
      <c r="AC66" s="65"/>
      <c r="AD66" s="65"/>
      <c r="AE66" s="65"/>
      <c r="AF66" s="65"/>
      <c r="AG66" s="65"/>
      <c r="AH66" s="65"/>
      <c r="AI66" s="65"/>
      <c r="AJ66" s="65"/>
      <c r="AK66" s="65"/>
      <c r="AL66" s="60">
        <v>44935</v>
      </c>
      <c r="AM66" s="60">
        <v>45005</v>
      </c>
      <c r="AN66" s="60">
        <v>45022</v>
      </c>
      <c r="AO66" s="60">
        <v>45023</v>
      </c>
      <c r="AP66" s="60">
        <v>45047</v>
      </c>
      <c r="AQ66" s="60">
        <v>45068</v>
      </c>
      <c r="AR66" s="60">
        <v>45089</v>
      </c>
      <c r="AS66" s="60">
        <v>45096</v>
      </c>
      <c r="AT66" s="60">
        <v>45110</v>
      </c>
      <c r="AU66" s="60">
        <v>45127</v>
      </c>
      <c r="AV66" s="60">
        <v>45145</v>
      </c>
      <c r="AW66" s="60">
        <v>45159</v>
      </c>
      <c r="AX66" s="60">
        <v>45215</v>
      </c>
      <c r="AY66" s="60">
        <v>45236</v>
      </c>
    </row>
    <row r="67" spans="1:51" ht="39.950000000000003" customHeight="1" x14ac:dyDescent="0.25">
      <c r="A67" s="10" t="s">
        <v>26</v>
      </c>
      <c r="B67" s="10" t="s">
        <v>27</v>
      </c>
      <c r="C67" s="10" t="s">
        <v>166</v>
      </c>
      <c r="D67" s="10" t="s">
        <v>289</v>
      </c>
      <c r="E67" s="22" t="s">
        <v>86</v>
      </c>
      <c r="F67" s="10" t="s">
        <v>290</v>
      </c>
      <c r="G67" s="10" t="s">
        <v>351</v>
      </c>
      <c r="H67" s="10" t="s">
        <v>292</v>
      </c>
      <c r="I67" s="10" t="s">
        <v>34</v>
      </c>
      <c r="J67" s="10" t="s">
        <v>108</v>
      </c>
      <c r="K67" s="10" t="s">
        <v>36</v>
      </c>
      <c r="L67" s="10">
        <v>15</v>
      </c>
      <c r="M67" s="15" t="s">
        <v>352</v>
      </c>
      <c r="N67" s="18">
        <v>45275</v>
      </c>
      <c r="O67" s="12"/>
      <c r="P67" s="6">
        <v>45387</v>
      </c>
      <c r="Q67" s="63">
        <f t="shared" si="1"/>
        <v>80</v>
      </c>
      <c r="R67" s="63">
        <f>NETWORKDAYS(N67,P67,AL67:AO67:AP67:AQ67:AR67:AS67:AT67:AU67:AV67:AW67:AX67:AY67)</f>
        <v>81</v>
      </c>
      <c r="S67" s="19" t="s">
        <v>59</v>
      </c>
      <c r="T67" s="20"/>
      <c r="U67" s="17"/>
      <c r="V67" s="17"/>
      <c r="W67" s="17"/>
      <c r="X67" s="17"/>
      <c r="Y67" s="17"/>
      <c r="Z67" s="65"/>
      <c r="AA67" s="65"/>
      <c r="AB67" s="65"/>
      <c r="AC67" s="65"/>
      <c r="AD67" s="65"/>
      <c r="AE67" s="65"/>
      <c r="AF67" s="65"/>
      <c r="AG67" s="65"/>
      <c r="AH67" s="65"/>
      <c r="AI67" s="65"/>
      <c r="AJ67" s="65"/>
      <c r="AK67" s="65"/>
      <c r="AL67" s="60">
        <v>44935</v>
      </c>
      <c r="AM67" s="60">
        <v>45005</v>
      </c>
      <c r="AN67" s="60">
        <v>45022</v>
      </c>
      <c r="AO67" s="60">
        <v>45023</v>
      </c>
      <c r="AP67" s="60">
        <v>45047</v>
      </c>
      <c r="AQ67" s="60">
        <v>45068</v>
      </c>
      <c r="AR67" s="60">
        <v>45089</v>
      </c>
      <c r="AS67" s="60">
        <v>45096</v>
      </c>
      <c r="AT67" s="60">
        <v>45110</v>
      </c>
      <c r="AU67" s="60">
        <v>45127</v>
      </c>
      <c r="AV67" s="60">
        <v>45145</v>
      </c>
      <c r="AW67" s="60">
        <v>45159</v>
      </c>
      <c r="AX67" s="60">
        <v>45215</v>
      </c>
      <c r="AY67" s="60">
        <v>45236</v>
      </c>
    </row>
    <row r="68" spans="1:51" ht="39.950000000000003" customHeight="1" x14ac:dyDescent="0.25">
      <c r="A68" s="10" t="s">
        <v>26</v>
      </c>
      <c r="B68" s="10" t="s">
        <v>27</v>
      </c>
      <c r="C68" s="10" t="s">
        <v>166</v>
      </c>
      <c r="D68" s="10" t="s">
        <v>289</v>
      </c>
      <c r="E68" s="22" t="s">
        <v>86</v>
      </c>
      <c r="F68" s="10" t="s">
        <v>290</v>
      </c>
      <c r="G68" s="10" t="s">
        <v>353</v>
      </c>
      <c r="H68" s="10" t="s">
        <v>292</v>
      </c>
      <c r="I68" s="10" t="s">
        <v>34</v>
      </c>
      <c r="J68" s="10" t="s">
        <v>108</v>
      </c>
      <c r="K68" s="10" t="s">
        <v>36</v>
      </c>
      <c r="L68" s="10">
        <v>15</v>
      </c>
      <c r="M68" s="15" t="s">
        <v>354</v>
      </c>
      <c r="N68" s="18">
        <v>45275</v>
      </c>
      <c r="O68" s="12"/>
      <c r="P68" s="6">
        <v>45387</v>
      </c>
      <c r="Q68" s="63">
        <f t="shared" si="1"/>
        <v>80</v>
      </c>
      <c r="R68" s="63">
        <f>NETWORKDAYS(N68,P68,AL68:AO68:AP68:AQ68:AR68:AS68:AT68:AU68:AV68:AW68:AX68:AY68)</f>
        <v>81</v>
      </c>
      <c r="S68" s="19" t="s">
        <v>59</v>
      </c>
      <c r="T68" s="20"/>
      <c r="U68" s="17"/>
      <c r="V68" s="17"/>
      <c r="W68" s="17"/>
      <c r="X68" s="17"/>
      <c r="Y68" s="17"/>
      <c r="Z68" s="65"/>
      <c r="AA68" s="65"/>
      <c r="AB68" s="65"/>
      <c r="AC68" s="65"/>
      <c r="AD68" s="65"/>
      <c r="AE68" s="65"/>
      <c r="AF68" s="65"/>
      <c r="AG68" s="65"/>
      <c r="AH68" s="65"/>
      <c r="AI68" s="65"/>
      <c r="AJ68" s="65"/>
      <c r="AK68" s="65"/>
      <c r="AL68" s="60">
        <v>44935</v>
      </c>
      <c r="AM68" s="60">
        <v>45005</v>
      </c>
      <c r="AN68" s="60">
        <v>45022</v>
      </c>
      <c r="AO68" s="60">
        <v>45023</v>
      </c>
      <c r="AP68" s="60">
        <v>45047</v>
      </c>
      <c r="AQ68" s="60">
        <v>45068</v>
      </c>
      <c r="AR68" s="60">
        <v>45089</v>
      </c>
      <c r="AS68" s="60">
        <v>45096</v>
      </c>
      <c r="AT68" s="60">
        <v>45110</v>
      </c>
      <c r="AU68" s="60">
        <v>45127</v>
      </c>
      <c r="AV68" s="60">
        <v>45145</v>
      </c>
      <c r="AW68" s="60">
        <v>45159</v>
      </c>
      <c r="AX68" s="60">
        <v>45215</v>
      </c>
      <c r="AY68" s="60">
        <v>45236</v>
      </c>
    </row>
    <row r="69" spans="1:51" ht="39.950000000000003" customHeight="1" x14ac:dyDescent="0.25">
      <c r="A69" s="10" t="s">
        <v>26</v>
      </c>
      <c r="B69" s="10" t="s">
        <v>27</v>
      </c>
      <c r="C69" s="10" t="s">
        <v>94</v>
      </c>
      <c r="D69" s="10" t="s">
        <v>355</v>
      </c>
      <c r="E69" s="22" t="s">
        <v>86</v>
      </c>
      <c r="F69" s="10" t="s">
        <v>290</v>
      </c>
      <c r="G69" s="10" t="s">
        <v>356</v>
      </c>
      <c r="H69" s="10" t="s">
        <v>357</v>
      </c>
      <c r="I69" s="10" t="s">
        <v>34</v>
      </c>
      <c r="J69" s="10" t="s">
        <v>75</v>
      </c>
      <c r="K69" s="10" t="s">
        <v>36</v>
      </c>
      <c r="L69" s="10">
        <v>15</v>
      </c>
      <c r="M69" s="15" t="s">
        <v>358</v>
      </c>
      <c r="N69" s="18">
        <v>45275</v>
      </c>
      <c r="O69" s="12"/>
      <c r="P69" s="6">
        <v>45387</v>
      </c>
      <c r="Q69" s="63">
        <f t="shared" si="1"/>
        <v>80</v>
      </c>
      <c r="R69" s="63">
        <f>NETWORKDAYS(N69,P69,AL69:AO69:AP69:AQ69:AR69:AS69:AT69:AU69:AV69:AW69:AX69:AY69)</f>
        <v>81</v>
      </c>
      <c r="S69" s="19" t="s">
        <v>59</v>
      </c>
      <c r="T69" s="20"/>
      <c r="U69" s="17"/>
      <c r="V69" s="17"/>
      <c r="W69" s="17"/>
      <c r="X69" s="17"/>
      <c r="Y69" s="17"/>
      <c r="Z69" s="65"/>
      <c r="AA69" s="65"/>
      <c r="AB69" s="65"/>
      <c r="AC69" s="65"/>
      <c r="AD69" s="65"/>
      <c r="AE69" s="65"/>
      <c r="AF69" s="65"/>
      <c r="AG69" s="65"/>
      <c r="AH69" s="65"/>
      <c r="AI69" s="65"/>
      <c r="AJ69" s="65"/>
      <c r="AK69" s="65"/>
      <c r="AL69" s="60">
        <v>44935</v>
      </c>
      <c r="AM69" s="60">
        <v>45005</v>
      </c>
      <c r="AN69" s="60">
        <v>45022</v>
      </c>
      <c r="AO69" s="60">
        <v>45023</v>
      </c>
      <c r="AP69" s="60">
        <v>45047</v>
      </c>
      <c r="AQ69" s="60">
        <v>45068</v>
      </c>
      <c r="AR69" s="60">
        <v>45089</v>
      </c>
      <c r="AS69" s="60">
        <v>45096</v>
      </c>
      <c r="AT69" s="60">
        <v>45110</v>
      </c>
      <c r="AU69" s="60">
        <v>45127</v>
      </c>
      <c r="AV69" s="60">
        <v>45145</v>
      </c>
      <c r="AW69" s="60">
        <v>45159</v>
      </c>
      <c r="AX69" s="60">
        <v>45215</v>
      </c>
      <c r="AY69" s="60">
        <v>45236</v>
      </c>
    </row>
    <row r="70" spans="1:51" ht="39.950000000000003" customHeight="1" x14ac:dyDescent="0.25">
      <c r="A70" s="10" t="s">
        <v>26</v>
      </c>
      <c r="B70" s="10" t="s">
        <v>27</v>
      </c>
      <c r="C70" s="10" t="s">
        <v>214</v>
      </c>
      <c r="D70" s="10" t="s">
        <v>359</v>
      </c>
      <c r="E70" s="22" t="s">
        <v>86</v>
      </c>
      <c r="F70" s="10" t="s">
        <v>72</v>
      </c>
      <c r="G70" s="10" t="s">
        <v>360</v>
      </c>
      <c r="H70" s="10" t="s">
        <v>357</v>
      </c>
      <c r="I70" s="10" t="s">
        <v>34</v>
      </c>
      <c r="J70" s="10" t="s">
        <v>75</v>
      </c>
      <c r="K70" s="10" t="s">
        <v>36</v>
      </c>
      <c r="L70" s="10">
        <v>15</v>
      </c>
      <c r="M70" s="15" t="s">
        <v>361</v>
      </c>
      <c r="N70" s="18">
        <v>45275</v>
      </c>
      <c r="O70" s="12" t="s">
        <v>164</v>
      </c>
      <c r="P70" s="6">
        <v>45310</v>
      </c>
      <c r="Q70" s="63">
        <f t="shared" si="1"/>
        <v>25</v>
      </c>
      <c r="R70" s="63">
        <f>NETWORKDAYS(N70,P70,AL70:AO70:AP70:AQ70:AR70:AS70:AT70:AU70:AV70:AW70:AX70:AY70)</f>
        <v>26</v>
      </c>
      <c r="S70" s="29" t="s">
        <v>362</v>
      </c>
      <c r="T70" s="17" t="s">
        <v>363</v>
      </c>
      <c r="U70" s="17"/>
      <c r="V70" s="17"/>
      <c r="W70" s="17" t="s">
        <v>41</v>
      </c>
      <c r="X70" s="17"/>
      <c r="Y70" s="17"/>
      <c r="Z70" s="65"/>
      <c r="AA70" s="65"/>
      <c r="AB70" s="65"/>
      <c r="AC70" s="65"/>
      <c r="AD70" s="65"/>
      <c r="AE70" s="65"/>
      <c r="AF70" s="65"/>
      <c r="AG70" s="65"/>
      <c r="AH70" s="65"/>
      <c r="AI70" s="65"/>
      <c r="AJ70" s="65"/>
      <c r="AK70" s="65"/>
      <c r="AL70" s="60">
        <v>44935</v>
      </c>
      <c r="AM70" s="60">
        <v>45005</v>
      </c>
      <c r="AN70" s="60">
        <v>45022</v>
      </c>
      <c r="AO70" s="60">
        <v>45023</v>
      </c>
      <c r="AP70" s="60">
        <v>45047</v>
      </c>
      <c r="AQ70" s="60">
        <v>45068</v>
      </c>
      <c r="AR70" s="60">
        <v>45089</v>
      </c>
      <c r="AS70" s="60">
        <v>45096</v>
      </c>
      <c r="AT70" s="60">
        <v>45110</v>
      </c>
      <c r="AU70" s="60">
        <v>45127</v>
      </c>
      <c r="AV70" s="60">
        <v>45145</v>
      </c>
      <c r="AW70" s="60">
        <v>45159</v>
      </c>
      <c r="AX70" s="60">
        <v>45215</v>
      </c>
      <c r="AY70" s="60">
        <v>45236</v>
      </c>
    </row>
    <row r="71" spans="1:51" ht="39.950000000000003" customHeight="1" x14ac:dyDescent="0.25">
      <c r="A71" s="10" t="s">
        <v>26</v>
      </c>
      <c r="B71" s="10" t="s">
        <v>27</v>
      </c>
      <c r="C71" s="10" t="s">
        <v>28</v>
      </c>
      <c r="D71" s="10" t="s">
        <v>364</v>
      </c>
      <c r="E71" s="22" t="s">
        <v>86</v>
      </c>
      <c r="F71" s="10" t="s">
        <v>72</v>
      </c>
      <c r="G71" s="10" t="s">
        <v>365</v>
      </c>
      <c r="H71" s="10" t="s">
        <v>74</v>
      </c>
      <c r="I71" s="10" t="s">
        <v>34</v>
      </c>
      <c r="J71" s="10" t="s">
        <v>75</v>
      </c>
      <c r="K71" s="10" t="s">
        <v>36</v>
      </c>
      <c r="L71" s="10">
        <v>15</v>
      </c>
      <c r="M71" s="15" t="s">
        <v>366</v>
      </c>
      <c r="N71" s="18">
        <v>45278</v>
      </c>
      <c r="O71" s="12"/>
      <c r="P71" s="6">
        <v>45387</v>
      </c>
      <c r="Q71" s="63">
        <f t="shared" si="1"/>
        <v>79</v>
      </c>
      <c r="R71" s="63">
        <f>NETWORKDAYS(N71,P71,AL71:AO71:AP71:AQ71:AR71:AS71:AT71:AU71:AV71:AW71:AX71:AY71)</f>
        <v>80</v>
      </c>
      <c r="S71" s="19" t="s">
        <v>59</v>
      </c>
      <c r="T71" s="20"/>
      <c r="U71" s="17"/>
      <c r="V71" s="17"/>
      <c r="W71" s="17"/>
      <c r="X71" s="17"/>
      <c r="Y71" s="17"/>
      <c r="Z71" s="65"/>
      <c r="AA71" s="65"/>
      <c r="AB71" s="65"/>
      <c r="AC71" s="65"/>
      <c r="AD71" s="65"/>
      <c r="AE71" s="65"/>
      <c r="AF71" s="65"/>
      <c r="AG71" s="65"/>
      <c r="AH71" s="65"/>
      <c r="AI71" s="65"/>
      <c r="AJ71" s="65"/>
      <c r="AK71" s="65"/>
      <c r="AL71" s="60">
        <v>44935</v>
      </c>
      <c r="AM71" s="60">
        <v>45005</v>
      </c>
      <c r="AN71" s="60">
        <v>45022</v>
      </c>
      <c r="AO71" s="60">
        <v>45023</v>
      </c>
      <c r="AP71" s="60">
        <v>45047</v>
      </c>
      <c r="AQ71" s="60">
        <v>45068</v>
      </c>
      <c r="AR71" s="60">
        <v>45089</v>
      </c>
      <c r="AS71" s="60">
        <v>45096</v>
      </c>
      <c r="AT71" s="60">
        <v>45110</v>
      </c>
      <c r="AU71" s="60">
        <v>45127</v>
      </c>
      <c r="AV71" s="60">
        <v>45145</v>
      </c>
      <c r="AW71" s="60">
        <v>45159</v>
      </c>
      <c r="AX71" s="60">
        <v>45215</v>
      </c>
      <c r="AY71" s="60">
        <v>45236</v>
      </c>
    </row>
    <row r="72" spans="1:51" ht="39.950000000000003" customHeight="1" x14ac:dyDescent="0.25">
      <c r="A72" s="10" t="s">
        <v>26</v>
      </c>
      <c r="B72" s="10" t="s">
        <v>27</v>
      </c>
      <c r="C72" s="10" t="s">
        <v>60</v>
      </c>
      <c r="D72" s="10" t="s">
        <v>367</v>
      </c>
      <c r="E72" s="22" t="s">
        <v>101</v>
      </c>
      <c r="F72" s="10" t="s">
        <v>63</v>
      </c>
      <c r="G72" s="10" t="s">
        <v>368</v>
      </c>
      <c r="H72" s="10" t="s">
        <v>221</v>
      </c>
      <c r="I72" s="10" t="s">
        <v>55</v>
      </c>
      <c r="J72" s="10" t="s">
        <v>369</v>
      </c>
      <c r="K72" s="10" t="s">
        <v>36</v>
      </c>
      <c r="L72" s="10">
        <v>15</v>
      </c>
      <c r="M72" s="15" t="s">
        <v>370</v>
      </c>
      <c r="N72" s="18">
        <v>45278</v>
      </c>
      <c r="O72" s="12"/>
      <c r="P72" s="6">
        <v>45387</v>
      </c>
      <c r="Q72" s="63">
        <f t="shared" si="1"/>
        <v>79</v>
      </c>
      <c r="R72" s="63">
        <f>NETWORKDAYS(N72,P72,AL72:AO72:AP72:AQ72:AR72:AS72:AT72:AU72:AV72:AW72:AX72:AY72)</f>
        <v>80</v>
      </c>
      <c r="S72" s="19" t="s">
        <v>59</v>
      </c>
      <c r="T72" s="20"/>
      <c r="U72" s="17"/>
      <c r="V72" s="17"/>
      <c r="W72" s="17"/>
      <c r="X72" s="17"/>
      <c r="Y72" s="17"/>
      <c r="Z72" s="65"/>
      <c r="AA72" s="65"/>
      <c r="AB72" s="65"/>
      <c r="AC72" s="65"/>
      <c r="AD72" s="65"/>
      <c r="AE72" s="65"/>
      <c r="AF72" s="65"/>
      <c r="AG72" s="65"/>
      <c r="AH72" s="65"/>
      <c r="AI72" s="65"/>
      <c r="AJ72" s="65"/>
      <c r="AK72" s="65"/>
      <c r="AL72" s="60">
        <v>44935</v>
      </c>
      <c r="AM72" s="60">
        <v>45005</v>
      </c>
      <c r="AN72" s="60">
        <v>45022</v>
      </c>
      <c r="AO72" s="60">
        <v>45023</v>
      </c>
      <c r="AP72" s="60">
        <v>45047</v>
      </c>
      <c r="AQ72" s="60">
        <v>45068</v>
      </c>
      <c r="AR72" s="60">
        <v>45089</v>
      </c>
      <c r="AS72" s="60">
        <v>45096</v>
      </c>
      <c r="AT72" s="60">
        <v>45110</v>
      </c>
      <c r="AU72" s="60">
        <v>45127</v>
      </c>
      <c r="AV72" s="60">
        <v>45145</v>
      </c>
      <c r="AW72" s="60">
        <v>45159</v>
      </c>
      <c r="AX72" s="60">
        <v>45215</v>
      </c>
      <c r="AY72" s="60">
        <v>45236</v>
      </c>
    </row>
    <row r="73" spans="1:51" ht="39.950000000000003" customHeight="1" x14ac:dyDescent="0.25">
      <c r="A73" s="10" t="s">
        <v>26</v>
      </c>
      <c r="B73" s="10" t="s">
        <v>27</v>
      </c>
      <c r="C73" s="10" t="s">
        <v>174</v>
      </c>
      <c r="D73" s="10" t="s">
        <v>371</v>
      </c>
      <c r="E73" s="22" t="s">
        <v>62</v>
      </c>
      <c r="F73" s="10" t="s">
        <v>31</v>
      </c>
      <c r="G73" s="10" t="s">
        <v>372</v>
      </c>
      <c r="H73" s="10" t="s">
        <v>373</v>
      </c>
      <c r="I73" s="10" t="s">
        <v>34</v>
      </c>
      <c r="J73" s="10" t="s">
        <v>328</v>
      </c>
      <c r="K73" s="10" t="s">
        <v>36</v>
      </c>
      <c r="L73" s="10">
        <v>15</v>
      </c>
      <c r="M73" s="15" t="s">
        <v>374</v>
      </c>
      <c r="N73" s="18">
        <v>45278</v>
      </c>
      <c r="O73" s="12">
        <v>20232130102241</v>
      </c>
      <c r="P73" s="6">
        <v>45387</v>
      </c>
      <c r="Q73" s="63">
        <f t="shared" si="1"/>
        <v>79</v>
      </c>
      <c r="R73" s="63">
        <f>NETWORKDAYS(N73,P73,AL73:AO73:AP73:AQ73:AR73:AS73:AT73:AU73:AV73:AW73:AX73:AY73)</f>
        <v>80</v>
      </c>
      <c r="S73" s="19" t="s">
        <v>59</v>
      </c>
      <c r="T73" s="17" t="s">
        <v>375</v>
      </c>
      <c r="U73" s="17"/>
      <c r="V73" s="17"/>
      <c r="W73" s="17"/>
      <c r="X73" s="17"/>
      <c r="Y73" s="17" t="s">
        <v>376</v>
      </c>
      <c r="Z73" s="65"/>
      <c r="AA73" s="65"/>
      <c r="AB73" s="65"/>
      <c r="AC73" s="65"/>
      <c r="AD73" s="65"/>
      <c r="AE73" s="65"/>
      <c r="AF73" s="65"/>
      <c r="AG73" s="65"/>
      <c r="AH73" s="65"/>
      <c r="AI73" s="65"/>
      <c r="AJ73" s="65"/>
      <c r="AK73" s="65"/>
      <c r="AL73" s="60">
        <v>44935</v>
      </c>
      <c r="AM73" s="60">
        <v>45005</v>
      </c>
      <c r="AN73" s="60">
        <v>45022</v>
      </c>
      <c r="AO73" s="60">
        <v>45023</v>
      </c>
      <c r="AP73" s="60">
        <v>45047</v>
      </c>
      <c r="AQ73" s="60">
        <v>45068</v>
      </c>
      <c r="AR73" s="60">
        <v>45089</v>
      </c>
      <c r="AS73" s="60">
        <v>45096</v>
      </c>
      <c r="AT73" s="60">
        <v>45110</v>
      </c>
      <c r="AU73" s="60">
        <v>45127</v>
      </c>
      <c r="AV73" s="60">
        <v>45145</v>
      </c>
      <c r="AW73" s="60">
        <v>45159</v>
      </c>
      <c r="AX73" s="60">
        <v>45215</v>
      </c>
      <c r="AY73" s="60">
        <v>45236</v>
      </c>
    </row>
    <row r="74" spans="1:51" ht="39.950000000000003" customHeight="1" x14ac:dyDescent="0.25">
      <c r="A74" s="10" t="s">
        <v>26</v>
      </c>
      <c r="B74" s="10" t="s">
        <v>27</v>
      </c>
      <c r="C74" s="10" t="s">
        <v>94</v>
      </c>
      <c r="D74" s="10" t="s">
        <v>377</v>
      </c>
      <c r="E74" s="22" t="s">
        <v>86</v>
      </c>
      <c r="F74" s="10" t="s">
        <v>52</v>
      </c>
      <c r="G74" s="10" t="s">
        <v>378</v>
      </c>
      <c r="H74" s="10" t="s">
        <v>82</v>
      </c>
      <c r="I74" s="10" t="s">
        <v>34</v>
      </c>
      <c r="J74" s="10" t="s">
        <v>46</v>
      </c>
      <c r="K74" s="10" t="s">
        <v>36</v>
      </c>
      <c r="L74" s="10">
        <v>15</v>
      </c>
      <c r="M74" s="15" t="s">
        <v>379</v>
      </c>
      <c r="N74" s="18">
        <v>45278</v>
      </c>
      <c r="O74" s="12"/>
      <c r="P74" s="6">
        <v>45387</v>
      </c>
      <c r="Q74" s="63">
        <f t="shared" si="1"/>
        <v>79</v>
      </c>
      <c r="R74" s="63">
        <f>NETWORKDAYS(N74,P74,AL74:AO74:AP74:AQ74:AR74:AS74:AT74:AU74:AV74:AW74:AX74:AY74)</f>
        <v>80</v>
      </c>
      <c r="S74" s="19" t="s">
        <v>59</v>
      </c>
      <c r="T74" s="20"/>
      <c r="U74" s="17"/>
      <c r="V74" s="17"/>
      <c r="W74" s="17"/>
      <c r="X74" s="17"/>
      <c r="Y74" s="17"/>
      <c r="Z74" s="65"/>
      <c r="AA74" s="65"/>
      <c r="AB74" s="65"/>
      <c r="AC74" s="65"/>
      <c r="AD74" s="65"/>
      <c r="AE74" s="65"/>
      <c r="AF74" s="65"/>
      <c r="AG74" s="65"/>
      <c r="AH74" s="65"/>
      <c r="AI74" s="65"/>
      <c r="AJ74" s="65"/>
      <c r="AK74" s="65"/>
      <c r="AL74" s="60">
        <v>44935</v>
      </c>
      <c r="AM74" s="60">
        <v>45005</v>
      </c>
      <c r="AN74" s="60">
        <v>45022</v>
      </c>
      <c r="AO74" s="60">
        <v>45023</v>
      </c>
      <c r="AP74" s="60">
        <v>45047</v>
      </c>
      <c r="AQ74" s="60">
        <v>45068</v>
      </c>
      <c r="AR74" s="60">
        <v>45089</v>
      </c>
      <c r="AS74" s="60">
        <v>45096</v>
      </c>
      <c r="AT74" s="60">
        <v>45110</v>
      </c>
      <c r="AU74" s="60">
        <v>45127</v>
      </c>
      <c r="AV74" s="60">
        <v>45145</v>
      </c>
      <c r="AW74" s="60">
        <v>45159</v>
      </c>
      <c r="AX74" s="60">
        <v>45215</v>
      </c>
      <c r="AY74" s="60">
        <v>45236</v>
      </c>
    </row>
    <row r="75" spans="1:51" ht="39.950000000000003" customHeight="1" x14ac:dyDescent="0.25">
      <c r="A75" s="10" t="s">
        <v>26</v>
      </c>
      <c r="B75" s="10" t="s">
        <v>27</v>
      </c>
      <c r="C75" s="10" t="s">
        <v>380</v>
      </c>
      <c r="D75" s="10" t="s">
        <v>381</v>
      </c>
      <c r="E75" s="22" t="s">
        <v>86</v>
      </c>
      <c r="F75" s="10" t="s">
        <v>72</v>
      </c>
      <c r="G75" s="10" t="s">
        <v>382</v>
      </c>
      <c r="H75" s="10" t="s">
        <v>357</v>
      </c>
      <c r="I75" s="10" t="s">
        <v>34</v>
      </c>
      <c r="J75" s="10" t="s">
        <v>75</v>
      </c>
      <c r="K75" s="10" t="s">
        <v>36</v>
      </c>
      <c r="L75" s="10">
        <v>15</v>
      </c>
      <c r="M75" s="15" t="s">
        <v>383</v>
      </c>
      <c r="N75" s="18">
        <v>45278</v>
      </c>
      <c r="O75" s="12"/>
      <c r="P75" s="6">
        <v>45387</v>
      </c>
      <c r="Q75" s="63">
        <f t="shared" si="1"/>
        <v>79</v>
      </c>
      <c r="R75" s="63">
        <f>NETWORKDAYS(N75,P75,AL75:AO75:AP75:AQ75:AR75:AS75:AT75:AU75:AV75:AW75:AX75:AY75)</f>
        <v>80</v>
      </c>
      <c r="S75" s="19" t="s">
        <v>59</v>
      </c>
      <c r="T75" s="20"/>
      <c r="U75" s="17"/>
      <c r="V75" s="17"/>
      <c r="W75" s="17"/>
      <c r="X75" s="17"/>
      <c r="Y75" s="17"/>
      <c r="Z75" s="65"/>
      <c r="AA75" s="65"/>
      <c r="AB75" s="65"/>
      <c r="AC75" s="65"/>
      <c r="AD75" s="65"/>
      <c r="AE75" s="65"/>
      <c r="AF75" s="65"/>
      <c r="AG75" s="65"/>
      <c r="AH75" s="65"/>
      <c r="AI75" s="65"/>
      <c r="AJ75" s="65"/>
      <c r="AK75" s="65"/>
      <c r="AL75" s="60">
        <v>44935</v>
      </c>
      <c r="AM75" s="60">
        <v>45005</v>
      </c>
      <c r="AN75" s="60">
        <v>45022</v>
      </c>
      <c r="AO75" s="60">
        <v>45023</v>
      </c>
      <c r="AP75" s="60">
        <v>45047</v>
      </c>
      <c r="AQ75" s="60">
        <v>45068</v>
      </c>
      <c r="AR75" s="60">
        <v>45089</v>
      </c>
      <c r="AS75" s="60">
        <v>45096</v>
      </c>
      <c r="AT75" s="60">
        <v>45110</v>
      </c>
      <c r="AU75" s="60">
        <v>45127</v>
      </c>
      <c r="AV75" s="60">
        <v>45145</v>
      </c>
      <c r="AW75" s="60">
        <v>45159</v>
      </c>
      <c r="AX75" s="60">
        <v>45215</v>
      </c>
      <c r="AY75" s="60">
        <v>45236</v>
      </c>
    </row>
    <row r="76" spans="1:51" ht="39.950000000000003" customHeight="1" x14ac:dyDescent="0.25">
      <c r="A76" s="10" t="s">
        <v>26</v>
      </c>
      <c r="B76" s="10" t="s">
        <v>27</v>
      </c>
      <c r="C76" s="10" t="s">
        <v>199</v>
      </c>
      <c r="D76" s="10" t="s">
        <v>384</v>
      </c>
      <c r="E76" s="22" t="s">
        <v>86</v>
      </c>
      <c r="F76" s="10" t="s">
        <v>31</v>
      </c>
      <c r="G76" s="10" t="s">
        <v>385</v>
      </c>
      <c r="H76" s="10" t="s">
        <v>386</v>
      </c>
      <c r="I76" s="10" t="s">
        <v>34</v>
      </c>
      <c r="J76" s="10" t="s">
        <v>46</v>
      </c>
      <c r="K76" s="10" t="s">
        <v>36</v>
      </c>
      <c r="L76" s="10">
        <v>15</v>
      </c>
      <c r="M76" s="15" t="s">
        <v>387</v>
      </c>
      <c r="N76" s="18">
        <v>45278</v>
      </c>
      <c r="O76" s="12"/>
      <c r="P76" s="6">
        <v>45387</v>
      </c>
      <c r="Q76" s="63">
        <f t="shared" si="1"/>
        <v>79</v>
      </c>
      <c r="R76" s="63">
        <f>NETWORKDAYS(N76,P76,AL76:AO76:AP76:AQ76:AR76:AS76:AT76:AU76:AV76:AW76:AX76:AY76)</f>
        <v>80</v>
      </c>
      <c r="S76" s="19" t="s">
        <v>59</v>
      </c>
      <c r="T76" s="20"/>
      <c r="U76" s="17"/>
      <c r="V76" s="17"/>
      <c r="W76" s="17"/>
      <c r="X76" s="17"/>
      <c r="Y76" s="17"/>
      <c r="Z76" s="65"/>
      <c r="AA76" s="65"/>
      <c r="AB76" s="65"/>
      <c r="AC76" s="65"/>
      <c r="AD76" s="65"/>
      <c r="AE76" s="65"/>
      <c r="AF76" s="65"/>
      <c r="AG76" s="65"/>
      <c r="AH76" s="65"/>
      <c r="AI76" s="65"/>
      <c r="AJ76" s="65"/>
      <c r="AK76" s="65"/>
      <c r="AL76" s="60">
        <v>44935</v>
      </c>
      <c r="AM76" s="60">
        <v>45005</v>
      </c>
      <c r="AN76" s="60">
        <v>45022</v>
      </c>
      <c r="AO76" s="60">
        <v>45023</v>
      </c>
      <c r="AP76" s="60">
        <v>45047</v>
      </c>
      <c r="AQ76" s="60">
        <v>45068</v>
      </c>
      <c r="AR76" s="60">
        <v>45089</v>
      </c>
      <c r="AS76" s="60">
        <v>45096</v>
      </c>
      <c r="AT76" s="60">
        <v>45110</v>
      </c>
      <c r="AU76" s="60">
        <v>45127</v>
      </c>
      <c r="AV76" s="60">
        <v>45145</v>
      </c>
      <c r="AW76" s="60">
        <v>45159</v>
      </c>
      <c r="AX76" s="60">
        <v>45215</v>
      </c>
      <c r="AY76" s="60">
        <v>45236</v>
      </c>
    </row>
    <row r="77" spans="1:51" ht="39.950000000000003" customHeight="1" x14ac:dyDescent="0.25">
      <c r="A77" s="10" t="s">
        <v>26</v>
      </c>
      <c r="B77" s="10" t="s">
        <v>27</v>
      </c>
      <c r="C77" s="10" t="s">
        <v>122</v>
      </c>
      <c r="D77" s="10" t="s">
        <v>388</v>
      </c>
      <c r="E77" s="22" t="s">
        <v>86</v>
      </c>
      <c r="F77" s="10" t="s">
        <v>31</v>
      </c>
      <c r="G77" s="10" t="s">
        <v>389</v>
      </c>
      <c r="H77" s="10" t="s">
        <v>546</v>
      </c>
      <c r="I77" s="10" t="s">
        <v>34</v>
      </c>
      <c r="J77" s="10" t="s">
        <v>35</v>
      </c>
      <c r="K77" s="10" t="s">
        <v>36</v>
      </c>
      <c r="L77" s="10">
        <v>15</v>
      </c>
      <c r="M77" s="15" t="s">
        <v>390</v>
      </c>
      <c r="N77" s="18">
        <v>45278</v>
      </c>
      <c r="O77" s="12">
        <v>20232110102311</v>
      </c>
      <c r="P77" s="13">
        <v>45387</v>
      </c>
      <c r="Q77" s="63">
        <f t="shared" si="1"/>
        <v>79</v>
      </c>
      <c r="R77" s="63">
        <f>NETWORKDAYS(N77,P77,AL77:AO77:AP77:AQ77:AR77:AS77:AT77:AU77:AV77:AW77:AX77:AY77)</f>
        <v>80</v>
      </c>
      <c r="S77" s="21" t="s">
        <v>59</v>
      </c>
      <c r="T77" s="30" t="s">
        <v>391</v>
      </c>
      <c r="U77" s="30"/>
      <c r="V77" s="30"/>
      <c r="W77" s="30" t="s">
        <v>128</v>
      </c>
      <c r="X77" s="30"/>
      <c r="Y77" s="30" t="s">
        <v>376</v>
      </c>
      <c r="Z77" s="65"/>
      <c r="AA77" s="65"/>
      <c r="AB77" s="65"/>
      <c r="AC77" s="65"/>
      <c r="AD77" s="65"/>
      <c r="AE77" s="65"/>
      <c r="AF77" s="65"/>
      <c r="AG77" s="65"/>
      <c r="AH77" s="65"/>
      <c r="AI77" s="65"/>
      <c r="AJ77" s="65"/>
      <c r="AK77" s="65"/>
      <c r="AL77" s="60">
        <v>44935</v>
      </c>
      <c r="AM77" s="60">
        <v>45005</v>
      </c>
      <c r="AN77" s="60">
        <v>45022</v>
      </c>
      <c r="AO77" s="60">
        <v>45023</v>
      </c>
      <c r="AP77" s="60">
        <v>45047</v>
      </c>
      <c r="AQ77" s="60">
        <v>45068</v>
      </c>
      <c r="AR77" s="60">
        <v>45089</v>
      </c>
      <c r="AS77" s="60">
        <v>45096</v>
      </c>
      <c r="AT77" s="60">
        <v>45110</v>
      </c>
      <c r="AU77" s="60">
        <v>45127</v>
      </c>
      <c r="AV77" s="60">
        <v>45145</v>
      </c>
      <c r="AW77" s="60">
        <v>45159</v>
      </c>
      <c r="AX77" s="60">
        <v>45215</v>
      </c>
      <c r="AY77" s="60">
        <v>45236</v>
      </c>
    </row>
    <row r="78" spans="1:51" ht="39.950000000000003" customHeight="1" x14ac:dyDescent="0.25">
      <c r="A78" s="10" t="s">
        <v>26</v>
      </c>
      <c r="B78" s="10" t="s">
        <v>27</v>
      </c>
      <c r="C78" s="10" t="s">
        <v>392</v>
      </c>
      <c r="D78" s="10" t="s">
        <v>393</v>
      </c>
      <c r="E78" s="22" t="s">
        <v>30</v>
      </c>
      <c r="F78" s="10" t="s">
        <v>31</v>
      </c>
      <c r="G78" s="10" t="s">
        <v>394</v>
      </c>
      <c r="H78" s="10" t="s">
        <v>373</v>
      </c>
      <c r="I78" s="10" t="s">
        <v>34</v>
      </c>
      <c r="J78" s="10" t="s">
        <v>328</v>
      </c>
      <c r="K78" s="10" t="s">
        <v>36</v>
      </c>
      <c r="L78" s="10">
        <v>15</v>
      </c>
      <c r="M78" s="15" t="s">
        <v>395</v>
      </c>
      <c r="N78" s="18">
        <v>45278</v>
      </c>
      <c r="O78" s="12"/>
      <c r="P78" s="6">
        <v>45387</v>
      </c>
      <c r="Q78" s="63">
        <f t="shared" ref="Q78:Q111" si="2">R78-1</f>
        <v>79</v>
      </c>
      <c r="R78" s="63">
        <f>NETWORKDAYS(N78,P78,AL78:AO78:AP78:AQ78:AR78:AS78:AT78:AU78:AV78:AW78:AX78:AY78)</f>
        <v>80</v>
      </c>
      <c r="S78" s="19" t="s">
        <v>59</v>
      </c>
      <c r="T78" s="17" t="s">
        <v>396</v>
      </c>
      <c r="U78" s="17"/>
      <c r="V78" s="17"/>
      <c r="W78" s="17" t="s">
        <v>128</v>
      </c>
      <c r="X78" s="17"/>
      <c r="Y78" s="17" t="s">
        <v>397</v>
      </c>
    </row>
    <row r="79" spans="1:51" ht="39.950000000000003" customHeight="1" x14ac:dyDescent="0.25">
      <c r="A79" s="10" t="s">
        <v>26</v>
      </c>
      <c r="B79" s="10" t="s">
        <v>265</v>
      </c>
      <c r="C79" s="10" t="s">
        <v>28</v>
      </c>
      <c r="D79" s="10" t="s">
        <v>398</v>
      </c>
      <c r="E79" s="22" t="s">
        <v>86</v>
      </c>
      <c r="F79" s="10" t="s">
        <v>72</v>
      </c>
      <c r="G79" s="10" t="s">
        <v>399</v>
      </c>
      <c r="H79" s="10" t="s">
        <v>268</v>
      </c>
      <c r="I79" s="10" t="s">
        <v>34</v>
      </c>
      <c r="J79" s="10" t="s">
        <v>75</v>
      </c>
      <c r="K79" s="10" t="s">
        <v>36</v>
      </c>
      <c r="L79" s="10">
        <v>15</v>
      </c>
      <c r="M79" s="15" t="s">
        <v>400</v>
      </c>
      <c r="N79" s="18">
        <v>45278</v>
      </c>
      <c r="O79" s="12"/>
      <c r="P79" s="6">
        <v>45281</v>
      </c>
      <c r="Q79" s="63">
        <f t="shared" si="2"/>
        <v>3</v>
      </c>
      <c r="R79" s="63">
        <f>NETWORKDAYS(N79,P79,AL79:AO79:AP79:AQ79:AR79:AS79:AT79:AU79:AV79:AW79:AX79:AY79)</f>
        <v>4</v>
      </c>
      <c r="S79" s="16" t="s">
        <v>38</v>
      </c>
      <c r="T79" s="17" t="s">
        <v>401</v>
      </c>
      <c r="U79" s="17"/>
      <c r="V79" s="17"/>
      <c r="W79" s="17"/>
      <c r="X79" s="17" t="s">
        <v>41</v>
      </c>
      <c r="Y79" s="17" t="s">
        <v>402</v>
      </c>
    </row>
    <row r="80" spans="1:51" ht="39.950000000000003" customHeight="1" x14ac:dyDescent="0.25">
      <c r="A80" s="10" t="s">
        <v>26</v>
      </c>
      <c r="B80" s="10" t="s">
        <v>265</v>
      </c>
      <c r="C80" s="10" t="s">
        <v>28</v>
      </c>
      <c r="D80" s="10" t="s">
        <v>398</v>
      </c>
      <c r="E80" s="22" t="s">
        <v>86</v>
      </c>
      <c r="F80" s="10" t="s">
        <v>72</v>
      </c>
      <c r="G80" s="10" t="s">
        <v>403</v>
      </c>
      <c r="H80" s="10" t="s">
        <v>268</v>
      </c>
      <c r="I80" s="10" t="s">
        <v>34</v>
      </c>
      <c r="J80" s="10" t="s">
        <v>75</v>
      </c>
      <c r="K80" s="10" t="s">
        <v>36</v>
      </c>
      <c r="L80" s="10">
        <v>15</v>
      </c>
      <c r="M80" s="15" t="s">
        <v>404</v>
      </c>
      <c r="N80" s="18">
        <v>45278</v>
      </c>
      <c r="O80" s="12"/>
      <c r="P80" s="6">
        <v>45281</v>
      </c>
      <c r="Q80" s="63">
        <f t="shared" si="2"/>
        <v>3</v>
      </c>
      <c r="R80" s="63">
        <f>NETWORKDAYS(N80,P80,AL80:AO80:AP80:AQ80:AR80:AS80:AT80:AU80:AV80:AW80:AX80:AY80)</f>
        <v>4</v>
      </c>
      <c r="S80" s="16" t="s">
        <v>38</v>
      </c>
      <c r="T80" s="20" t="s">
        <v>405</v>
      </c>
      <c r="U80" s="17"/>
      <c r="V80" s="17"/>
      <c r="W80" s="17"/>
      <c r="X80" s="17" t="s">
        <v>41</v>
      </c>
      <c r="Y80" s="17" t="s">
        <v>402</v>
      </c>
    </row>
    <row r="81" spans="1:25" ht="39.950000000000003" customHeight="1" x14ac:dyDescent="0.25">
      <c r="A81" s="10" t="s">
        <v>26</v>
      </c>
      <c r="B81" s="10" t="s">
        <v>265</v>
      </c>
      <c r="C81" s="10" t="s">
        <v>28</v>
      </c>
      <c r="D81" s="10" t="s">
        <v>398</v>
      </c>
      <c r="E81" s="22" t="s">
        <v>86</v>
      </c>
      <c r="F81" s="10" t="s">
        <v>72</v>
      </c>
      <c r="G81" s="10" t="s">
        <v>406</v>
      </c>
      <c r="H81" s="10" t="s">
        <v>268</v>
      </c>
      <c r="I81" s="10" t="s">
        <v>34</v>
      </c>
      <c r="J81" s="10" t="s">
        <v>75</v>
      </c>
      <c r="K81" s="10" t="s">
        <v>36</v>
      </c>
      <c r="L81" s="10">
        <v>15</v>
      </c>
      <c r="M81" s="15" t="s">
        <v>407</v>
      </c>
      <c r="N81" s="18">
        <v>45278</v>
      </c>
      <c r="O81" s="12"/>
      <c r="P81" s="6">
        <v>45281</v>
      </c>
      <c r="Q81" s="63">
        <f t="shared" si="2"/>
        <v>3</v>
      </c>
      <c r="R81" s="63">
        <f>NETWORKDAYS(N81,P81,AL81:AO81:AP81:AQ81:AR81:AS81:AT81:AU81:AV81:AW81:AX81:AY81)</f>
        <v>4</v>
      </c>
      <c r="S81" s="16" t="s">
        <v>38</v>
      </c>
      <c r="T81" s="20" t="s">
        <v>405</v>
      </c>
      <c r="U81" s="17"/>
      <c r="V81" s="17"/>
      <c r="W81" s="17"/>
      <c r="X81" s="17" t="s">
        <v>41</v>
      </c>
      <c r="Y81" s="17" t="s">
        <v>402</v>
      </c>
    </row>
    <row r="82" spans="1:25" ht="39.950000000000003" customHeight="1" x14ac:dyDescent="0.25">
      <c r="A82" s="10" t="s">
        <v>26</v>
      </c>
      <c r="B82" s="10" t="s">
        <v>265</v>
      </c>
      <c r="C82" s="10" t="s">
        <v>28</v>
      </c>
      <c r="D82" s="10" t="s">
        <v>398</v>
      </c>
      <c r="E82" s="22" t="s">
        <v>86</v>
      </c>
      <c r="F82" s="10" t="s">
        <v>72</v>
      </c>
      <c r="G82" s="10" t="s">
        <v>408</v>
      </c>
      <c r="H82" s="10" t="s">
        <v>268</v>
      </c>
      <c r="I82" s="10" t="s">
        <v>34</v>
      </c>
      <c r="J82" s="10" t="s">
        <v>75</v>
      </c>
      <c r="K82" s="10" t="s">
        <v>36</v>
      </c>
      <c r="L82" s="10">
        <v>15</v>
      </c>
      <c r="M82" s="15" t="s">
        <v>409</v>
      </c>
      <c r="N82" s="18">
        <v>45278</v>
      </c>
      <c r="O82" s="12"/>
      <c r="P82" s="6">
        <v>45281</v>
      </c>
      <c r="Q82" s="63">
        <f t="shared" si="2"/>
        <v>3</v>
      </c>
      <c r="R82" s="63">
        <f>NETWORKDAYS(N82,P82,AL82:AO82:AP82:AQ82:AR82:AS82:AT82:AU82:AV82:AW82:AX82:AY82)</f>
        <v>4</v>
      </c>
      <c r="S82" s="16" t="s">
        <v>38</v>
      </c>
      <c r="T82" s="17" t="s">
        <v>410</v>
      </c>
      <c r="U82" s="17"/>
      <c r="V82" s="17"/>
      <c r="W82" s="17"/>
      <c r="X82" s="17" t="s">
        <v>41</v>
      </c>
      <c r="Y82" s="17" t="s">
        <v>402</v>
      </c>
    </row>
    <row r="83" spans="1:25" ht="39.950000000000003" customHeight="1" x14ac:dyDescent="0.25">
      <c r="A83" s="10" t="s">
        <v>26</v>
      </c>
      <c r="B83" s="10" t="s">
        <v>265</v>
      </c>
      <c r="C83" s="10" t="s">
        <v>28</v>
      </c>
      <c r="D83" s="10" t="s">
        <v>398</v>
      </c>
      <c r="E83" s="22" t="s">
        <v>86</v>
      </c>
      <c r="F83" s="10" t="s">
        <v>72</v>
      </c>
      <c r="G83" s="10" t="s">
        <v>411</v>
      </c>
      <c r="H83" s="10" t="s">
        <v>268</v>
      </c>
      <c r="I83" s="10" t="s">
        <v>34</v>
      </c>
      <c r="J83" s="10" t="s">
        <v>75</v>
      </c>
      <c r="K83" s="10" t="s">
        <v>36</v>
      </c>
      <c r="L83" s="10">
        <v>15</v>
      </c>
      <c r="M83" s="15" t="s">
        <v>412</v>
      </c>
      <c r="N83" s="18">
        <v>45278</v>
      </c>
      <c r="O83" s="12"/>
      <c r="P83" s="6">
        <v>45281</v>
      </c>
      <c r="Q83" s="63">
        <f t="shared" si="2"/>
        <v>3</v>
      </c>
      <c r="R83" s="63">
        <f>NETWORKDAYS(N83,P83,AL83:AO83:AP83:AQ83:AR83:AS83:AT83:AU83:AV83:AW83:AX83:AY83)</f>
        <v>4</v>
      </c>
      <c r="S83" s="16" t="s">
        <v>38</v>
      </c>
      <c r="T83" s="17" t="s">
        <v>413</v>
      </c>
      <c r="U83" s="17"/>
      <c r="V83" s="17"/>
      <c r="W83" s="17"/>
      <c r="X83" s="17" t="s">
        <v>41</v>
      </c>
      <c r="Y83" s="17" t="s">
        <v>402</v>
      </c>
    </row>
    <row r="84" spans="1:25" ht="39.950000000000003" customHeight="1" x14ac:dyDescent="0.25">
      <c r="A84" s="10" t="s">
        <v>26</v>
      </c>
      <c r="B84" s="10" t="s">
        <v>265</v>
      </c>
      <c r="C84" s="10" t="s">
        <v>28</v>
      </c>
      <c r="D84" s="10" t="s">
        <v>398</v>
      </c>
      <c r="E84" s="22" t="s">
        <v>86</v>
      </c>
      <c r="F84" s="10" t="s">
        <v>72</v>
      </c>
      <c r="G84" s="10" t="s">
        <v>414</v>
      </c>
      <c r="H84" s="10" t="s">
        <v>268</v>
      </c>
      <c r="I84" s="10" t="s">
        <v>34</v>
      </c>
      <c r="J84" s="10" t="s">
        <v>75</v>
      </c>
      <c r="K84" s="10" t="s">
        <v>36</v>
      </c>
      <c r="L84" s="10">
        <v>15</v>
      </c>
      <c r="M84" s="15" t="s">
        <v>415</v>
      </c>
      <c r="N84" s="18">
        <v>45278</v>
      </c>
      <c r="O84" s="12"/>
      <c r="P84" s="6">
        <v>45281</v>
      </c>
      <c r="Q84" s="63">
        <f t="shared" si="2"/>
        <v>3</v>
      </c>
      <c r="R84" s="63">
        <f>NETWORKDAYS(N84,P84,AL84:AO84:AP84:AQ84:AR84:AS84:AT84:AU84:AV84:AW84:AX84:AY84)</f>
        <v>4</v>
      </c>
      <c r="S84" s="16" t="s">
        <v>38</v>
      </c>
      <c r="T84" s="17" t="s">
        <v>413</v>
      </c>
      <c r="U84" s="17"/>
      <c r="V84" s="17"/>
      <c r="W84" s="17"/>
      <c r="X84" s="17" t="s">
        <v>41</v>
      </c>
      <c r="Y84" s="17" t="s">
        <v>402</v>
      </c>
    </row>
    <row r="85" spans="1:25" ht="39.950000000000003" customHeight="1" x14ac:dyDescent="0.25">
      <c r="A85" s="10" t="s">
        <v>26</v>
      </c>
      <c r="B85" s="10" t="s">
        <v>265</v>
      </c>
      <c r="C85" s="10" t="s">
        <v>28</v>
      </c>
      <c r="D85" s="10" t="s">
        <v>398</v>
      </c>
      <c r="E85" s="22" t="s">
        <v>86</v>
      </c>
      <c r="F85" s="10" t="s">
        <v>72</v>
      </c>
      <c r="G85" s="10" t="s">
        <v>416</v>
      </c>
      <c r="H85" s="10" t="s">
        <v>268</v>
      </c>
      <c r="I85" s="10" t="s">
        <v>34</v>
      </c>
      <c r="J85" s="10" t="s">
        <v>75</v>
      </c>
      <c r="K85" s="10" t="s">
        <v>36</v>
      </c>
      <c r="L85" s="10">
        <v>15</v>
      </c>
      <c r="M85" s="15" t="s">
        <v>417</v>
      </c>
      <c r="N85" s="18">
        <v>45278</v>
      </c>
      <c r="O85" s="12"/>
      <c r="P85" s="6">
        <v>45281</v>
      </c>
      <c r="Q85" s="63">
        <f t="shared" si="2"/>
        <v>3</v>
      </c>
      <c r="R85" s="63">
        <f>NETWORKDAYS(N85,P85,AL85:AO85:AP85:AQ85:AR85:AS85:AT85:AU85:AV85:AW85:AX85:AY85)</f>
        <v>4</v>
      </c>
      <c r="S85" s="16" t="s">
        <v>38</v>
      </c>
      <c r="T85" s="17" t="s">
        <v>418</v>
      </c>
      <c r="U85" s="17"/>
      <c r="V85" s="17"/>
      <c r="W85" s="17"/>
      <c r="X85" s="17" t="s">
        <v>41</v>
      </c>
      <c r="Y85" s="17" t="s">
        <v>402</v>
      </c>
    </row>
    <row r="86" spans="1:25" ht="39.950000000000003" customHeight="1" x14ac:dyDescent="0.25">
      <c r="A86" s="10" t="s">
        <v>26</v>
      </c>
      <c r="B86" s="10" t="s">
        <v>27</v>
      </c>
      <c r="C86" s="10" t="s">
        <v>214</v>
      </c>
      <c r="D86" s="10" t="s">
        <v>419</v>
      </c>
      <c r="E86" s="22" t="s">
        <v>86</v>
      </c>
      <c r="F86" s="10" t="s">
        <v>72</v>
      </c>
      <c r="G86" s="10" t="s">
        <v>420</v>
      </c>
      <c r="H86" s="10" t="s">
        <v>74</v>
      </c>
      <c r="I86" s="10" t="s">
        <v>34</v>
      </c>
      <c r="J86" s="10" t="s">
        <v>75</v>
      </c>
      <c r="K86" s="10" t="s">
        <v>36</v>
      </c>
      <c r="L86" s="10">
        <v>15</v>
      </c>
      <c r="M86" s="15" t="s">
        <v>421</v>
      </c>
      <c r="N86" s="18">
        <v>45278</v>
      </c>
      <c r="O86" s="12"/>
      <c r="P86" s="6">
        <v>45294</v>
      </c>
      <c r="Q86" s="63">
        <f t="shared" si="2"/>
        <v>12</v>
      </c>
      <c r="R86" s="63">
        <f>NETWORKDAYS(N86,P86,AL86:AO86:AP86:AQ86:AR86:AS86:AT86:AU86:AV86:AW86:AX86:AY86)</f>
        <v>13</v>
      </c>
      <c r="S86" s="16" t="s">
        <v>38</v>
      </c>
      <c r="T86" s="17" t="s">
        <v>422</v>
      </c>
      <c r="U86" s="17"/>
      <c r="V86" s="17"/>
      <c r="W86" s="17"/>
      <c r="X86" s="17"/>
      <c r="Y86" s="17" t="s">
        <v>423</v>
      </c>
    </row>
    <row r="87" spans="1:25" ht="39.950000000000003" customHeight="1" x14ac:dyDescent="0.25">
      <c r="A87" s="10" t="s">
        <v>26</v>
      </c>
      <c r="B87" s="10" t="s">
        <v>27</v>
      </c>
      <c r="C87" s="10" t="s">
        <v>79</v>
      </c>
      <c r="D87" s="10" t="s">
        <v>424</v>
      </c>
      <c r="E87" s="22" t="s">
        <v>62</v>
      </c>
      <c r="F87" s="10" t="s">
        <v>31</v>
      </c>
      <c r="G87" s="10" t="s">
        <v>425</v>
      </c>
      <c r="H87" s="10" t="s">
        <v>33</v>
      </c>
      <c r="I87" s="10" t="s">
        <v>34</v>
      </c>
      <c r="J87" s="10" t="s">
        <v>35</v>
      </c>
      <c r="K87" s="2" t="s">
        <v>132</v>
      </c>
      <c r="L87" s="10">
        <v>10</v>
      </c>
      <c r="M87" s="15" t="s">
        <v>426</v>
      </c>
      <c r="N87" s="18">
        <v>45278</v>
      </c>
      <c r="O87" s="12">
        <v>20232110101611</v>
      </c>
      <c r="P87" s="6">
        <v>45279</v>
      </c>
      <c r="Q87" s="63">
        <f t="shared" si="2"/>
        <v>1</v>
      </c>
      <c r="R87" s="63">
        <f>NETWORKDAYS(N87,P87,AL87:AO87:AP87:AQ87:AR87:AS87:AT87:AU87:AV87:AW87:AX87:AY87)</f>
        <v>2</v>
      </c>
      <c r="S87" s="16" t="s">
        <v>38</v>
      </c>
      <c r="T87" s="20" t="s">
        <v>427</v>
      </c>
      <c r="U87" s="31">
        <v>45300</v>
      </c>
      <c r="V87" s="17" t="s">
        <v>40</v>
      </c>
      <c r="W87" s="17" t="s">
        <v>41</v>
      </c>
      <c r="X87" s="17"/>
      <c r="Y87" s="17"/>
    </row>
    <row r="88" spans="1:25" ht="39.950000000000003" customHeight="1" x14ac:dyDescent="0.25">
      <c r="A88" s="10" t="s">
        <v>26</v>
      </c>
      <c r="B88" s="10" t="s">
        <v>27</v>
      </c>
      <c r="C88" s="10" t="s">
        <v>90</v>
      </c>
      <c r="D88" s="10" t="s">
        <v>428</v>
      </c>
      <c r="E88" s="22" t="s">
        <v>30</v>
      </c>
      <c r="F88" s="10" t="s">
        <v>31</v>
      </c>
      <c r="G88" s="10" t="s">
        <v>429</v>
      </c>
      <c r="H88" s="10" t="s">
        <v>430</v>
      </c>
      <c r="I88" s="2" t="s">
        <v>34</v>
      </c>
      <c r="J88" s="2" t="s">
        <v>35</v>
      </c>
      <c r="K88" s="10" t="s">
        <v>36</v>
      </c>
      <c r="L88" s="10">
        <v>15</v>
      </c>
      <c r="M88" s="15" t="s">
        <v>431</v>
      </c>
      <c r="N88" s="18">
        <v>45278</v>
      </c>
      <c r="O88" s="12">
        <v>20232130102081</v>
      </c>
      <c r="P88" s="6">
        <v>45387</v>
      </c>
      <c r="Q88" s="63">
        <f t="shared" si="2"/>
        <v>79</v>
      </c>
      <c r="R88" s="63">
        <f>NETWORKDAYS(N88,P88,AL88:AO88:AP88:AQ88:AR88:AS88:AT88:AU88:AV88:AW88:AX88:AY88)</f>
        <v>80</v>
      </c>
      <c r="S88" s="19" t="s">
        <v>59</v>
      </c>
      <c r="T88" s="20" t="s">
        <v>432</v>
      </c>
      <c r="U88" s="17"/>
      <c r="V88" s="17" t="s">
        <v>40</v>
      </c>
      <c r="W88" s="17" t="s">
        <v>433</v>
      </c>
      <c r="X88" s="17"/>
      <c r="Y88" s="17" t="s">
        <v>434</v>
      </c>
    </row>
    <row r="89" spans="1:25" ht="39.950000000000003" customHeight="1" x14ac:dyDescent="0.25">
      <c r="A89" s="10" t="s">
        <v>26</v>
      </c>
      <c r="B89" s="10" t="s">
        <v>27</v>
      </c>
      <c r="C89" s="10" t="s">
        <v>435</v>
      </c>
      <c r="D89" s="10" t="s">
        <v>436</v>
      </c>
      <c r="E89" s="22" t="s">
        <v>62</v>
      </c>
      <c r="F89" s="10" t="s">
        <v>31</v>
      </c>
      <c r="G89" s="10" t="s">
        <v>437</v>
      </c>
      <c r="H89" s="10" t="s">
        <v>438</v>
      </c>
      <c r="I89" s="2" t="s">
        <v>34</v>
      </c>
      <c r="J89" s="2" t="s">
        <v>35</v>
      </c>
      <c r="K89" s="10" t="s">
        <v>36</v>
      </c>
      <c r="L89" s="10">
        <v>15</v>
      </c>
      <c r="M89" s="15" t="s">
        <v>439</v>
      </c>
      <c r="N89" s="18">
        <v>45278</v>
      </c>
      <c r="O89" s="12">
        <v>20232130102011</v>
      </c>
      <c r="P89" s="6">
        <v>45387</v>
      </c>
      <c r="Q89" s="63">
        <f t="shared" si="2"/>
        <v>79</v>
      </c>
      <c r="R89" s="63">
        <f>NETWORKDAYS(N89,P89,AL89:AO89:AP89:AQ89:AR89:AS89:AT89:AU89:AV89:AW89:AX89:AY89)</f>
        <v>80</v>
      </c>
      <c r="S89" s="19" t="s">
        <v>59</v>
      </c>
      <c r="T89" s="20" t="s">
        <v>440</v>
      </c>
      <c r="U89" s="17"/>
      <c r="V89" s="17" t="s">
        <v>40</v>
      </c>
      <c r="W89" s="17" t="s">
        <v>433</v>
      </c>
      <c r="X89" s="17"/>
      <c r="Y89" s="17" t="s">
        <v>434</v>
      </c>
    </row>
    <row r="90" spans="1:25" ht="39.950000000000003" customHeight="1" x14ac:dyDescent="0.25">
      <c r="A90" s="10" t="s">
        <v>26</v>
      </c>
      <c r="B90" s="10" t="s">
        <v>265</v>
      </c>
      <c r="C90" s="10" t="s">
        <v>170</v>
      </c>
      <c r="D90" s="10" t="s">
        <v>441</v>
      </c>
      <c r="E90" s="22" t="s">
        <v>86</v>
      </c>
      <c r="F90" s="10" t="s">
        <v>72</v>
      </c>
      <c r="G90" s="10" t="s">
        <v>442</v>
      </c>
      <c r="H90" s="10" t="s">
        <v>357</v>
      </c>
      <c r="I90" s="10" t="s">
        <v>34</v>
      </c>
      <c r="J90" s="10" t="s">
        <v>75</v>
      </c>
      <c r="K90" s="10" t="s">
        <v>36</v>
      </c>
      <c r="L90" s="10">
        <v>15</v>
      </c>
      <c r="M90" s="15" t="s">
        <v>443</v>
      </c>
      <c r="N90" s="18">
        <v>45278</v>
      </c>
      <c r="O90" s="12"/>
      <c r="P90" s="6">
        <v>45387</v>
      </c>
      <c r="Q90" s="63">
        <f t="shared" si="2"/>
        <v>79</v>
      </c>
      <c r="R90" s="63">
        <f>NETWORKDAYS(N90,P90,AL90:AO90:AP90:AQ90:AR90:AS90:AT90:AU90:AV90:AW90:AX90:AY90)</f>
        <v>80</v>
      </c>
      <c r="S90" s="19" t="s">
        <v>59</v>
      </c>
      <c r="T90" s="20"/>
      <c r="U90" s="17"/>
      <c r="V90" s="17"/>
      <c r="W90" s="17"/>
      <c r="X90" s="17"/>
      <c r="Y90" s="17"/>
    </row>
    <row r="91" spans="1:25" ht="39.950000000000003" customHeight="1" x14ac:dyDescent="0.25">
      <c r="A91" s="10" t="s">
        <v>26</v>
      </c>
      <c r="B91" s="10" t="s">
        <v>27</v>
      </c>
      <c r="C91" s="10" t="s">
        <v>49</v>
      </c>
      <c r="D91" s="10" t="s">
        <v>445</v>
      </c>
      <c r="E91" s="22" t="s">
        <v>51</v>
      </c>
      <c r="F91" s="10" t="s">
        <v>31</v>
      </c>
      <c r="G91" s="10" t="s">
        <v>446</v>
      </c>
      <c r="H91" s="10" t="s">
        <v>447</v>
      </c>
      <c r="I91" s="10" t="s">
        <v>34</v>
      </c>
      <c r="J91" s="10" t="s">
        <v>35</v>
      </c>
      <c r="K91" s="10" t="s">
        <v>57</v>
      </c>
      <c r="L91" s="10">
        <v>15</v>
      </c>
      <c r="M91" s="15" t="s">
        <v>448</v>
      </c>
      <c r="N91" s="18">
        <v>45278</v>
      </c>
      <c r="O91" s="12"/>
      <c r="P91" s="6">
        <v>45387</v>
      </c>
      <c r="Q91" s="63">
        <f t="shared" si="2"/>
        <v>79</v>
      </c>
      <c r="R91" s="63">
        <f>NETWORKDAYS(N91,P91,AL91:AO91:AP91:AQ91:AR91:AS91:AT91:AU91:AV91:AW91:AX91:AY91)</f>
        <v>80</v>
      </c>
      <c r="S91" s="19" t="s">
        <v>59</v>
      </c>
      <c r="T91" s="20"/>
      <c r="U91" s="17"/>
      <c r="V91" s="17"/>
      <c r="W91" s="17"/>
      <c r="X91" s="17"/>
      <c r="Y91" s="17" t="s">
        <v>449</v>
      </c>
    </row>
    <row r="92" spans="1:25" ht="39.950000000000003" customHeight="1" x14ac:dyDescent="0.25">
      <c r="A92" s="10" t="s">
        <v>26</v>
      </c>
      <c r="B92" s="10" t="s">
        <v>27</v>
      </c>
      <c r="C92" s="10" t="s">
        <v>450</v>
      </c>
      <c r="D92" s="10" t="s">
        <v>451</v>
      </c>
      <c r="E92" s="22" t="s">
        <v>342</v>
      </c>
      <c r="F92" s="10" t="s">
        <v>31</v>
      </c>
      <c r="G92" s="10" t="s">
        <v>452</v>
      </c>
      <c r="H92" s="10" t="s">
        <v>453</v>
      </c>
      <c r="I92" s="32" t="s">
        <v>34</v>
      </c>
      <c r="J92" s="32" t="s">
        <v>108</v>
      </c>
      <c r="K92" s="10" t="s">
        <v>36</v>
      </c>
      <c r="L92" s="10">
        <v>15</v>
      </c>
      <c r="M92" s="15" t="s">
        <v>454</v>
      </c>
      <c r="N92" s="18">
        <v>45278</v>
      </c>
      <c r="O92" s="12"/>
      <c r="P92" s="6">
        <v>45280</v>
      </c>
      <c r="Q92" s="63">
        <f t="shared" si="2"/>
        <v>2</v>
      </c>
      <c r="R92" s="63">
        <f>NETWORKDAYS(N92,P92,AL92:AO92:AP92:AQ92:AR92:AS92:AT92:AU92:AV92:AW92:AX92:AY92)</f>
        <v>3</v>
      </c>
      <c r="S92" s="16" t="s">
        <v>38</v>
      </c>
      <c r="T92" s="20" t="s">
        <v>455</v>
      </c>
      <c r="U92" s="17"/>
      <c r="V92" s="17"/>
      <c r="W92" s="17"/>
      <c r="X92" s="17"/>
      <c r="Y92" s="17" t="s">
        <v>456</v>
      </c>
    </row>
    <row r="93" spans="1:25" ht="39.950000000000003" customHeight="1" x14ac:dyDescent="0.25">
      <c r="A93" s="10" t="s">
        <v>26</v>
      </c>
      <c r="B93" s="10" t="s">
        <v>27</v>
      </c>
      <c r="C93" s="10" t="s">
        <v>60</v>
      </c>
      <c r="D93" s="10" t="s">
        <v>457</v>
      </c>
      <c r="E93" s="22" t="s">
        <v>62</v>
      </c>
      <c r="F93" s="10" t="s">
        <v>52</v>
      </c>
      <c r="G93" s="10" t="s">
        <v>458</v>
      </c>
      <c r="H93" s="10" t="s">
        <v>459</v>
      </c>
      <c r="I93" s="10" t="s">
        <v>55</v>
      </c>
      <c r="J93" s="10" t="s">
        <v>369</v>
      </c>
      <c r="K93" s="2" t="s">
        <v>132</v>
      </c>
      <c r="L93" s="10">
        <v>10</v>
      </c>
      <c r="M93" s="15" t="s">
        <v>460</v>
      </c>
      <c r="N93" s="18">
        <v>45279</v>
      </c>
      <c r="O93" s="12"/>
      <c r="P93" s="6">
        <v>45387</v>
      </c>
      <c r="Q93" s="63">
        <f t="shared" si="2"/>
        <v>78</v>
      </c>
      <c r="R93" s="63">
        <f>NETWORKDAYS(N93,P93,AL93:AO93:AP93:AQ93:AR93:AS93:AT93:AU93:AV93:AW93:AX93:AY93)</f>
        <v>79</v>
      </c>
      <c r="S93" s="19" t="s">
        <v>59</v>
      </c>
      <c r="T93" s="20"/>
      <c r="U93" s="17"/>
      <c r="V93" s="17"/>
      <c r="W93" s="17"/>
      <c r="X93" s="17"/>
      <c r="Y93" s="17"/>
    </row>
    <row r="94" spans="1:25" ht="39.950000000000003" customHeight="1" x14ac:dyDescent="0.25">
      <c r="A94" s="10" t="s">
        <v>26</v>
      </c>
      <c r="B94" s="10" t="s">
        <v>27</v>
      </c>
      <c r="C94" s="10" t="s">
        <v>79</v>
      </c>
      <c r="D94" s="10" t="s">
        <v>461</v>
      </c>
      <c r="E94" s="22" t="s">
        <v>86</v>
      </c>
      <c r="F94" s="10" t="s">
        <v>31</v>
      </c>
      <c r="G94" s="10" t="s">
        <v>462</v>
      </c>
      <c r="H94" s="10" t="s">
        <v>463</v>
      </c>
      <c r="I94" s="10" t="s">
        <v>34</v>
      </c>
      <c r="J94" s="10" t="s">
        <v>46</v>
      </c>
      <c r="K94" s="10" t="s">
        <v>36</v>
      </c>
      <c r="L94" s="10">
        <v>15</v>
      </c>
      <c r="M94" s="15" t="s">
        <v>464</v>
      </c>
      <c r="N94" s="18">
        <v>45279</v>
      </c>
      <c r="O94" s="12">
        <v>20232150101901</v>
      </c>
      <c r="P94" s="6">
        <v>45387</v>
      </c>
      <c r="Q94" s="63">
        <f t="shared" si="2"/>
        <v>78</v>
      </c>
      <c r="R94" s="63">
        <f>NETWORKDAYS(N94,P94,AL94:AO94:AP94:AQ94:AR94:AS94:AT94:AU94:AV94:AW94:AX94:AY94)</f>
        <v>79</v>
      </c>
      <c r="S94" s="19" t="s">
        <v>59</v>
      </c>
      <c r="T94" s="20"/>
      <c r="U94" s="17"/>
      <c r="V94" s="17"/>
      <c r="W94" s="17"/>
      <c r="X94" s="17"/>
      <c r="Y94" s="17" t="s">
        <v>444</v>
      </c>
    </row>
    <row r="95" spans="1:25" ht="39.950000000000003" customHeight="1" x14ac:dyDescent="0.25">
      <c r="A95" s="10" t="s">
        <v>26</v>
      </c>
      <c r="B95" s="10" t="s">
        <v>27</v>
      </c>
      <c r="C95" s="10" t="s">
        <v>170</v>
      </c>
      <c r="D95" s="10" t="s">
        <v>217</v>
      </c>
      <c r="E95" s="22" t="s">
        <v>62</v>
      </c>
      <c r="F95" s="10" t="s">
        <v>72</v>
      </c>
      <c r="G95" s="10" t="s">
        <v>465</v>
      </c>
      <c r="H95" s="10" t="s">
        <v>357</v>
      </c>
      <c r="I95" s="10" t="s">
        <v>34</v>
      </c>
      <c r="J95" s="10" t="s">
        <v>75</v>
      </c>
      <c r="K95" s="10" t="s">
        <v>57</v>
      </c>
      <c r="L95" s="10">
        <v>15</v>
      </c>
      <c r="M95" s="15" t="s">
        <v>466</v>
      </c>
      <c r="N95" s="18">
        <v>45279</v>
      </c>
      <c r="O95" s="12"/>
      <c r="P95" s="6">
        <v>45387</v>
      </c>
      <c r="Q95" s="63">
        <f t="shared" si="2"/>
        <v>78</v>
      </c>
      <c r="R95" s="63">
        <f>NETWORKDAYS(N95,P95,AL95:AO95:AP95:AQ95:AR95:AS95:AT95:AU95:AV95:AW95:AX95:AY95)</f>
        <v>79</v>
      </c>
      <c r="S95" s="19" t="s">
        <v>59</v>
      </c>
      <c r="T95" s="20"/>
      <c r="U95" s="17"/>
      <c r="V95" s="17"/>
      <c r="W95" s="17"/>
      <c r="X95" s="17"/>
      <c r="Y95" s="17"/>
    </row>
    <row r="96" spans="1:25" ht="39.950000000000003" customHeight="1" x14ac:dyDescent="0.25">
      <c r="A96" s="10" t="s">
        <v>26</v>
      </c>
      <c r="B96" s="10" t="s">
        <v>27</v>
      </c>
      <c r="C96" s="10" t="s">
        <v>166</v>
      </c>
      <c r="D96" s="10" t="s">
        <v>467</v>
      </c>
      <c r="E96" s="22" t="s">
        <v>342</v>
      </c>
      <c r="F96" s="10" t="s">
        <v>31</v>
      </c>
      <c r="G96" s="10" t="s">
        <v>468</v>
      </c>
      <c r="H96" s="10" t="s">
        <v>469</v>
      </c>
      <c r="I96" s="2" t="s">
        <v>34</v>
      </c>
      <c r="J96" s="2" t="s">
        <v>470</v>
      </c>
      <c r="K96" s="10" t="s">
        <v>36</v>
      </c>
      <c r="L96" s="10">
        <v>15</v>
      </c>
      <c r="M96" s="15" t="s">
        <v>471</v>
      </c>
      <c r="N96" s="18">
        <v>45279</v>
      </c>
      <c r="O96" s="12"/>
      <c r="P96" s="6">
        <v>45387</v>
      </c>
      <c r="Q96" s="63">
        <f t="shared" si="2"/>
        <v>78</v>
      </c>
      <c r="R96" s="63">
        <f>NETWORKDAYS(N96,P96,AL96:AO96:AP96:AQ96:AR96:AS96:AT96:AU96:AV96:AW96:AX96:AY96)</f>
        <v>79</v>
      </c>
      <c r="S96" s="19" t="s">
        <v>59</v>
      </c>
      <c r="T96" s="20"/>
      <c r="U96" s="17"/>
      <c r="V96" s="17"/>
      <c r="W96" s="17"/>
      <c r="X96" s="17"/>
      <c r="Y96" s="17"/>
    </row>
    <row r="97" spans="1:25" ht="39.950000000000003" customHeight="1" x14ac:dyDescent="0.25">
      <c r="A97" s="10" t="s">
        <v>26</v>
      </c>
      <c r="B97" s="10" t="s">
        <v>27</v>
      </c>
      <c r="C97" s="10" t="s">
        <v>60</v>
      </c>
      <c r="D97" s="10" t="s">
        <v>472</v>
      </c>
      <c r="E97" s="22" t="s">
        <v>101</v>
      </c>
      <c r="F97" s="10" t="s">
        <v>31</v>
      </c>
      <c r="G97" s="10" t="s">
        <v>473</v>
      </c>
      <c r="H97" s="10" t="s">
        <v>474</v>
      </c>
      <c r="I97" s="10" t="s">
        <v>34</v>
      </c>
      <c r="J97" s="10" t="s">
        <v>46</v>
      </c>
      <c r="K97" s="10" t="s">
        <v>36</v>
      </c>
      <c r="L97" s="10">
        <v>15</v>
      </c>
      <c r="M97" s="15" t="s">
        <v>475</v>
      </c>
      <c r="N97" s="18">
        <v>45279</v>
      </c>
      <c r="O97" s="12"/>
      <c r="P97" s="6">
        <v>45387</v>
      </c>
      <c r="Q97" s="63">
        <f t="shared" si="2"/>
        <v>78</v>
      </c>
      <c r="R97" s="63">
        <f>NETWORKDAYS(N97,P97,AL97:AO97:AP97:AQ97:AR97:AS97:AT97:AU97:AV97:AW97:AX97:AY97)</f>
        <v>79</v>
      </c>
      <c r="S97" s="19" t="s">
        <v>59</v>
      </c>
      <c r="T97" s="20"/>
      <c r="U97" s="17"/>
      <c r="V97" s="17"/>
      <c r="W97" s="17"/>
      <c r="X97" s="17"/>
      <c r="Y97" s="17"/>
    </row>
    <row r="98" spans="1:25" ht="39.950000000000003" customHeight="1" x14ac:dyDescent="0.25">
      <c r="A98" s="10" t="s">
        <v>26</v>
      </c>
      <c r="B98" s="10" t="s">
        <v>27</v>
      </c>
      <c r="C98" s="10" t="s">
        <v>476</v>
      </c>
      <c r="D98" s="10" t="s">
        <v>477</v>
      </c>
      <c r="E98" s="22" t="s">
        <v>86</v>
      </c>
      <c r="F98" s="10" t="s">
        <v>31</v>
      </c>
      <c r="G98" s="10" t="s">
        <v>478</v>
      </c>
      <c r="H98" s="10" t="s">
        <v>479</v>
      </c>
      <c r="I98" s="10" t="s">
        <v>34</v>
      </c>
      <c r="J98" s="10" t="s">
        <v>480</v>
      </c>
      <c r="K98" s="10" t="s">
        <v>36</v>
      </c>
      <c r="L98" s="10">
        <v>15</v>
      </c>
      <c r="M98" s="15" t="s">
        <v>481</v>
      </c>
      <c r="N98" s="18">
        <v>45279</v>
      </c>
      <c r="O98" s="12"/>
      <c r="P98" s="6">
        <v>45387</v>
      </c>
      <c r="Q98" s="63">
        <f t="shared" si="2"/>
        <v>78</v>
      </c>
      <c r="R98" s="63">
        <f>NETWORKDAYS(N98,P98,AL98:AO98:AP98:AQ98:AR98:AS98:AT98:AU98:AV98:AW98:AX98:AY98)</f>
        <v>79</v>
      </c>
      <c r="S98" s="19" t="s">
        <v>59</v>
      </c>
      <c r="T98" s="20"/>
      <c r="U98" s="17"/>
      <c r="V98" s="17"/>
      <c r="W98" s="17"/>
      <c r="X98" s="17"/>
      <c r="Y98" s="17"/>
    </row>
    <row r="99" spans="1:25" ht="39.950000000000003" customHeight="1" x14ac:dyDescent="0.25">
      <c r="A99" s="10" t="s">
        <v>26</v>
      </c>
      <c r="B99" s="10" t="s">
        <v>265</v>
      </c>
      <c r="C99" s="10" t="s">
        <v>482</v>
      </c>
      <c r="D99" s="10" t="s">
        <v>483</v>
      </c>
      <c r="E99" s="22" t="s">
        <v>86</v>
      </c>
      <c r="F99" s="10" t="s">
        <v>72</v>
      </c>
      <c r="G99" s="10" t="s">
        <v>484</v>
      </c>
      <c r="H99" s="10" t="s">
        <v>268</v>
      </c>
      <c r="I99" s="10" t="s">
        <v>34</v>
      </c>
      <c r="J99" s="10" t="s">
        <v>75</v>
      </c>
      <c r="K99" s="10" t="s">
        <v>36</v>
      </c>
      <c r="L99" s="10">
        <v>15</v>
      </c>
      <c r="M99" s="15" t="s">
        <v>485</v>
      </c>
      <c r="N99" s="18">
        <v>45279</v>
      </c>
      <c r="O99" s="12">
        <v>20222140056471</v>
      </c>
      <c r="P99" s="6">
        <v>45387</v>
      </c>
      <c r="Q99" s="63">
        <f t="shared" si="2"/>
        <v>78</v>
      </c>
      <c r="R99" s="63">
        <f>NETWORKDAYS(N99,P99,AL99:AO99:AP99:AQ99:AR99:AS99:AT99:AU99:AV99:AW99:AX99:AY99)</f>
        <v>79</v>
      </c>
      <c r="S99" s="19" t="s">
        <v>59</v>
      </c>
      <c r="T99" s="20" t="s">
        <v>486</v>
      </c>
      <c r="U99" s="17"/>
      <c r="V99" s="17"/>
      <c r="W99" s="17"/>
      <c r="X99" s="17"/>
      <c r="Y99" s="17" t="s">
        <v>444</v>
      </c>
    </row>
    <row r="100" spans="1:25" ht="39.950000000000003" customHeight="1" x14ac:dyDescent="0.25">
      <c r="A100" s="10" t="s">
        <v>26</v>
      </c>
      <c r="B100" s="10" t="s">
        <v>27</v>
      </c>
      <c r="C100" s="10" t="s">
        <v>49</v>
      </c>
      <c r="D100" s="10" t="s">
        <v>487</v>
      </c>
      <c r="E100" s="22" t="s">
        <v>51</v>
      </c>
      <c r="F100" s="10" t="s">
        <v>31</v>
      </c>
      <c r="G100" s="10" t="s">
        <v>488</v>
      </c>
      <c r="H100" s="10" t="s">
        <v>489</v>
      </c>
      <c r="I100" s="10" t="s">
        <v>147</v>
      </c>
      <c r="J100" s="10" t="s">
        <v>337</v>
      </c>
      <c r="K100" s="10" t="s">
        <v>36</v>
      </c>
      <c r="L100" s="10">
        <v>15</v>
      </c>
      <c r="M100" s="15" t="s">
        <v>490</v>
      </c>
      <c r="N100" s="18">
        <v>45279</v>
      </c>
      <c r="O100" s="12"/>
      <c r="P100" s="6">
        <v>45387</v>
      </c>
      <c r="Q100" s="63">
        <f t="shared" si="2"/>
        <v>78</v>
      </c>
      <c r="R100" s="63">
        <f>NETWORKDAYS(N100,P100,AL100:AO100:AP100:AQ100:AR100:AS100:AT100:AU100:AV100:AW100:AX100:AY100)</f>
        <v>79</v>
      </c>
      <c r="S100" s="19" t="s">
        <v>59</v>
      </c>
      <c r="T100" s="20" t="s">
        <v>491</v>
      </c>
      <c r="U100" s="17"/>
      <c r="V100" s="17"/>
      <c r="W100" s="17"/>
      <c r="X100" s="17"/>
      <c r="Y100" s="17" t="s">
        <v>444</v>
      </c>
    </row>
    <row r="101" spans="1:25" ht="39.950000000000003" customHeight="1" x14ac:dyDescent="0.25">
      <c r="A101" s="10" t="s">
        <v>26</v>
      </c>
      <c r="B101" s="10" t="s">
        <v>27</v>
      </c>
      <c r="C101" s="10" t="s">
        <v>90</v>
      </c>
      <c r="D101" s="10" t="s">
        <v>492</v>
      </c>
      <c r="E101" s="22" t="s">
        <v>30</v>
      </c>
      <c r="F101" s="10" t="s">
        <v>31</v>
      </c>
      <c r="G101" s="10" t="s">
        <v>493</v>
      </c>
      <c r="H101" s="10" t="s">
        <v>430</v>
      </c>
      <c r="I101" s="2" t="s">
        <v>34</v>
      </c>
      <c r="J101" s="2" t="s">
        <v>35</v>
      </c>
      <c r="K101" s="10" t="s">
        <v>36</v>
      </c>
      <c r="L101" s="10">
        <v>15</v>
      </c>
      <c r="M101" s="15" t="s">
        <v>494</v>
      </c>
      <c r="N101" s="18">
        <v>45279</v>
      </c>
      <c r="O101" s="12">
        <v>20232130102061</v>
      </c>
      <c r="P101" s="6">
        <v>45387</v>
      </c>
      <c r="Q101" s="63">
        <f t="shared" si="2"/>
        <v>78</v>
      </c>
      <c r="R101" s="63">
        <f>NETWORKDAYS(N101,P101,AL101:AO101:AP101:AQ101:AR101:AS101:AT101:AU101:AV101:AW101:AX101:AY101)</f>
        <v>79</v>
      </c>
      <c r="S101" s="19" t="s">
        <v>59</v>
      </c>
      <c r="T101" s="20" t="s">
        <v>495</v>
      </c>
      <c r="U101" s="17"/>
      <c r="V101" s="17"/>
      <c r="W101" s="17"/>
      <c r="X101" s="17"/>
      <c r="Y101" s="17" t="s">
        <v>444</v>
      </c>
    </row>
    <row r="102" spans="1:25" ht="39.950000000000003" customHeight="1" x14ac:dyDescent="0.25">
      <c r="A102" s="10" t="s">
        <v>26</v>
      </c>
      <c r="B102" s="10" t="s">
        <v>27</v>
      </c>
      <c r="C102" s="10" t="s">
        <v>496</v>
      </c>
      <c r="D102" s="10" t="s">
        <v>497</v>
      </c>
      <c r="E102" s="22" t="s">
        <v>30</v>
      </c>
      <c r="F102" s="10" t="s">
        <v>31</v>
      </c>
      <c r="G102" s="10" t="s">
        <v>498</v>
      </c>
      <c r="H102" s="10" t="s">
        <v>499</v>
      </c>
      <c r="I102" s="10" t="s">
        <v>34</v>
      </c>
      <c r="J102" s="10" t="s">
        <v>328</v>
      </c>
      <c r="K102" s="10" t="s">
        <v>36</v>
      </c>
      <c r="L102" s="10">
        <v>15</v>
      </c>
      <c r="M102" s="15" t="s">
        <v>500</v>
      </c>
      <c r="N102" s="18">
        <v>45279</v>
      </c>
      <c r="O102" s="12">
        <v>20232130102171</v>
      </c>
      <c r="P102" s="6">
        <v>45387</v>
      </c>
      <c r="Q102" s="63">
        <f t="shared" si="2"/>
        <v>78</v>
      </c>
      <c r="R102" s="63">
        <f>NETWORKDAYS(N102,P102,AL102:AO102:AP102:AQ102:AR102:AS102:AT102:AU102:AV102:AW102:AX102:AY102)</f>
        <v>79</v>
      </c>
      <c r="S102" s="19" t="s">
        <v>59</v>
      </c>
      <c r="T102" s="17" t="s">
        <v>501</v>
      </c>
      <c r="U102" s="17"/>
      <c r="V102" s="17" t="s">
        <v>40</v>
      </c>
      <c r="W102" s="17"/>
      <c r="X102" s="17"/>
      <c r="Y102" s="17" t="s">
        <v>502</v>
      </c>
    </row>
    <row r="103" spans="1:25" ht="39.950000000000003" customHeight="1" x14ac:dyDescent="0.25">
      <c r="A103" s="10" t="s">
        <v>26</v>
      </c>
      <c r="B103" s="10" t="s">
        <v>27</v>
      </c>
      <c r="C103" s="10" t="s">
        <v>214</v>
      </c>
      <c r="D103" s="10" t="s">
        <v>503</v>
      </c>
      <c r="E103" s="22" t="s">
        <v>86</v>
      </c>
      <c r="F103" s="10" t="s">
        <v>72</v>
      </c>
      <c r="G103" s="10" t="s">
        <v>504</v>
      </c>
      <c r="H103" s="10" t="s">
        <v>74</v>
      </c>
      <c r="I103" s="10" t="s">
        <v>34</v>
      </c>
      <c r="J103" s="10" t="s">
        <v>75</v>
      </c>
      <c r="K103" s="10" t="s">
        <v>36</v>
      </c>
      <c r="L103" s="10">
        <v>15</v>
      </c>
      <c r="M103" s="15" t="s">
        <v>505</v>
      </c>
      <c r="N103" s="18">
        <v>45280</v>
      </c>
      <c r="O103" s="12"/>
      <c r="P103" s="6">
        <v>45387</v>
      </c>
      <c r="Q103" s="63">
        <f t="shared" si="2"/>
        <v>77</v>
      </c>
      <c r="R103" s="63">
        <f>NETWORKDAYS(N103,P103,AL103:AO103:AP103:AQ103:AR103:AS103:AT103:AU103:AV103:AW103:AX103:AY103)</f>
        <v>78</v>
      </c>
      <c r="S103" s="19" t="s">
        <v>59</v>
      </c>
      <c r="T103" s="20"/>
      <c r="U103" s="17"/>
      <c r="V103" s="17"/>
      <c r="W103" s="17"/>
      <c r="X103" s="17"/>
      <c r="Y103" s="17"/>
    </row>
    <row r="104" spans="1:25" ht="39.950000000000003" customHeight="1" x14ac:dyDescent="0.25">
      <c r="A104" s="10" t="s">
        <v>26</v>
      </c>
      <c r="B104" s="10" t="s">
        <v>27</v>
      </c>
      <c r="C104" s="10" t="s">
        <v>28</v>
      </c>
      <c r="D104" s="10" t="s">
        <v>506</v>
      </c>
      <c r="E104" s="22" t="s">
        <v>30</v>
      </c>
      <c r="F104" s="10" t="s">
        <v>31</v>
      </c>
      <c r="G104" s="10" t="s">
        <v>507</v>
      </c>
      <c r="H104" s="10" t="s">
        <v>474</v>
      </c>
      <c r="I104" s="10" t="s">
        <v>34</v>
      </c>
      <c r="J104" s="10" t="s">
        <v>46</v>
      </c>
      <c r="K104" s="10" t="s">
        <v>36</v>
      </c>
      <c r="L104" s="22">
        <v>15</v>
      </c>
      <c r="M104" s="15" t="s">
        <v>508</v>
      </c>
      <c r="N104" s="18">
        <v>45280</v>
      </c>
      <c r="O104" s="33"/>
      <c r="P104" s="6">
        <v>45387</v>
      </c>
      <c r="Q104" s="63">
        <f t="shared" si="2"/>
        <v>77</v>
      </c>
      <c r="R104" s="63">
        <f>NETWORKDAYS(N104,P104,AL104:AO104:AP104:AQ104:AR104:AS104:AT104:AU104:AV104:AW104:AX104:AY104)</f>
        <v>78</v>
      </c>
      <c r="S104" s="34" t="s">
        <v>59</v>
      </c>
      <c r="T104" s="35"/>
      <c r="U104" s="36"/>
      <c r="V104" s="36"/>
      <c r="W104" s="36"/>
      <c r="X104" s="36"/>
      <c r="Y104" s="36"/>
    </row>
    <row r="105" spans="1:25" ht="39.950000000000003" customHeight="1" x14ac:dyDescent="0.25">
      <c r="A105" s="10" t="s">
        <v>26</v>
      </c>
      <c r="B105" s="10" t="s">
        <v>27</v>
      </c>
      <c r="C105" s="10" t="s">
        <v>28</v>
      </c>
      <c r="D105" s="10" t="s">
        <v>509</v>
      </c>
      <c r="E105" s="22" t="s">
        <v>62</v>
      </c>
      <c r="F105" s="10" t="s">
        <v>31</v>
      </c>
      <c r="G105" s="10" t="s">
        <v>510</v>
      </c>
      <c r="H105" s="10" t="s">
        <v>474</v>
      </c>
      <c r="I105" s="10" t="s">
        <v>34</v>
      </c>
      <c r="J105" s="10" t="s">
        <v>46</v>
      </c>
      <c r="K105" s="10" t="s">
        <v>511</v>
      </c>
      <c r="L105" s="22">
        <v>5</v>
      </c>
      <c r="M105" s="15" t="s">
        <v>512</v>
      </c>
      <c r="N105" s="18">
        <v>45280</v>
      </c>
      <c r="O105" s="33"/>
      <c r="P105" s="6">
        <v>45387</v>
      </c>
      <c r="Q105" s="63">
        <f t="shared" si="2"/>
        <v>77</v>
      </c>
      <c r="R105" s="63">
        <f>NETWORKDAYS(N105,P105,AL105:AO105:AP105:AQ105:AR105:AS105:AT105:AU105:AV105:AW105:AX105:AY105)</f>
        <v>78</v>
      </c>
      <c r="S105" s="34" t="s">
        <v>59</v>
      </c>
      <c r="T105" s="35"/>
      <c r="U105" s="36"/>
      <c r="V105" s="36"/>
      <c r="W105" s="36"/>
      <c r="X105" s="36"/>
      <c r="Y105" s="36"/>
    </row>
    <row r="106" spans="1:25" ht="39.950000000000003" customHeight="1" x14ac:dyDescent="0.25">
      <c r="A106" s="10" t="s">
        <v>26</v>
      </c>
      <c r="B106" s="10" t="s">
        <v>27</v>
      </c>
      <c r="C106" s="10" t="s">
        <v>49</v>
      </c>
      <c r="D106" s="10" t="s">
        <v>513</v>
      </c>
      <c r="E106" s="22" t="s">
        <v>51</v>
      </c>
      <c r="F106" s="10" t="s">
        <v>72</v>
      </c>
      <c r="G106" s="10" t="s">
        <v>514</v>
      </c>
      <c r="H106" s="10" t="s">
        <v>357</v>
      </c>
      <c r="I106" s="10" t="s">
        <v>34</v>
      </c>
      <c r="J106" s="10" t="s">
        <v>75</v>
      </c>
      <c r="K106" s="10" t="s">
        <v>36</v>
      </c>
      <c r="L106" s="22">
        <v>15</v>
      </c>
      <c r="M106" s="15" t="s">
        <v>515</v>
      </c>
      <c r="N106" s="18">
        <v>45280</v>
      </c>
      <c r="O106" s="33"/>
      <c r="P106" s="6">
        <v>45387</v>
      </c>
      <c r="Q106" s="63">
        <f t="shared" si="2"/>
        <v>77</v>
      </c>
      <c r="R106" s="63">
        <f>NETWORKDAYS(N106,P106,AL106:AO106:AP106:AQ106:AR106:AS106:AT106:AU106:AV106:AW106:AX106:AY106)</f>
        <v>78</v>
      </c>
      <c r="S106" s="34" t="s">
        <v>59</v>
      </c>
      <c r="T106" s="35"/>
      <c r="U106" s="36"/>
      <c r="V106" s="36"/>
      <c r="W106" s="36"/>
      <c r="X106" s="36"/>
      <c r="Y106" s="36"/>
    </row>
    <row r="107" spans="1:25" ht="39.950000000000003" customHeight="1" x14ac:dyDescent="0.25">
      <c r="A107" s="10" t="s">
        <v>26</v>
      </c>
      <c r="B107" s="10" t="s">
        <v>27</v>
      </c>
      <c r="C107" s="10" t="s">
        <v>516</v>
      </c>
      <c r="D107" s="10" t="s">
        <v>150</v>
      </c>
      <c r="E107" s="22" t="s">
        <v>86</v>
      </c>
      <c r="F107" s="10" t="s">
        <v>72</v>
      </c>
      <c r="G107" s="10" t="s">
        <v>517</v>
      </c>
      <c r="H107" s="10" t="s">
        <v>74</v>
      </c>
      <c r="I107" s="10" t="s">
        <v>34</v>
      </c>
      <c r="J107" s="10" t="s">
        <v>75</v>
      </c>
      <c r="K107" s="10" t="s">
        <v>36</v>
      </c>
      <c r="L107" s="22">
        <v>15</v>
      </c>
      <c r="M107" s="15" t="s">
        <v>518</v>
      </c>
      <c r="N107" s="18">
        <v>45280</v>
      </c>
      <c r="O107" s="33"/>
      <c r="P107" s="6">
        <v>45387</v>
      </c>
      <c r="Q107" s="63">
        <f t="shared" si="2"/>
        <v>77</v>
      </c>
      <c r="R107" s="63">
        <f>NETWORKDAYS(N107,P107,AL107:AO107:AP107:AQ107:AR107:AS107:AT107:AU107:AV107:AW107:AX107:AY107)</f>
        <v>78</v>
      </c>
      <c r="S107" s="34" t="s">
        <v>59</v>
      </c>
      <c r="T107" s="35"/>
      <c r="U107" s="36"/>
      <c r="V107" s="36"/>
      <c r="W107" s="36"/>
      <c r="X107" s="36"/>
      <c r="Y107" s="36"/>
    </row>
    <row r="108" spans="1:25" ht="39.950000000000003" customHeight="1" x14ac:dyDescent="0.25">
      <c r="A108" s="10" t="s">
        <v>26</v>
      </c>
      <c r="B108" s="10" t="s">
        <v>27</v>
      </c>
      <c r="C108" s="10" t="s">
        <v>435</v>
      </c>
      <c r="D108" s="10" t="s">
        <v>519</v>
      </c>
      <c r="E108" s="22" t="s">
        <v>86</v>
      </c>
      <c r="F108" s="10" t="s">
        <v>31</v>
      </c>
      <c r="G108" s="10" t="s">
        <v>520</v>
      </c>
      <c r="H108" s="10" t="s">
        <v>474</v>
      </c>
      <c r="I108" s="10" t="s">
        <v>34</v>
      </c>
      <c r="J108" s="10" t="s">
        <v>46</v>
      </c>
      <c r="K108" s="10" t="s">
        <v>36</v>
      </c>
      <c r="L108" s="22">
        <v>15</v>
      </c>
      <c r="M108" s="15" t="s">
        <v>521</v>
      </c>
      <c r="N108" s="18">
        <v>45280</v>
      </c>
      <c r="O108" s="33"/>
      <c r="P108" s="6">
        <v>45387</v>
      </c>
      <c r="Q108" s="63">
        <f t="shared" si="2"/>
        <v>77</v>
      </c>
      <c r="R108" s="63">
        <f>NETWORKDAYS(N108,P108,AL108:AO108:AP108:AQ108:AR108:AS108:AT108:AU108:AV108:AW108:AX108:AY108)</f>
        <v>78</v>
      </c>
      <c r="S108" s="34" t="s">
        <v>59</v>
      </c>
      <c r="T108" s="35"/>
      <c r="U108" s="36"/>
      <c r="V108" s="36"/>
      <c r="W108" s="36"/>
      <c r="X108" s="36"/>
      <c r="Y108" s="36"/>
    </row>
    <row r="109" spans="1:25" ht="39.950000000000003" customHeight="1" x14ac:dyDescent="0.25">
      <c r="A109" s="10" t="s">
        <v>26</v>
      </c>
      <c r="B109" s="10" t="s">
        <v>265</v>
      </c>
      <c r="C109" s="10" t="s">
        <v>199</v>
      </c>
      <c r="D109" s="10" t="s">
        <v>522</v>
      </c>
      <c r="E109" s="22" t="s">
        <v>86</v>
      </c>
      <c r="F109" s="10" t="s">
        <v>72</v>
      </c>
      <c r="G109" s="10" t="s">
        <v>523</v>
      </c>
      <c r="H109" s="10" t="s">
        <v>268</v>
      </c>
      <c r="I109" s="10" t="s">
        <v>34</v>
      </c>
      <c r="J109" s="10" t="s">
        <v>524</v>
      </c>
      <c r="K109" s="10" t="s">
        <v>36</v>
      </c>
      <c r="L109" s="22">
        <v>15</v>
      </c>
      <c r="M109" s="15" t="s">
        <v>525</v>
      </c>
      <c r="N109" s="18">
        <v>45280</v>
      </c>
      <c r="O109" s="33"/>
      <c r="P109" s="6">
        <v>45281</v>
      </c>
      <c r="Q109" s="63">
        <f t="shared" si="2"/>
        <v>1</v>
      </c>
      <c r="R109" s="63">
        <f>NETWORKDAYS(N109,P109,AL109:AO109:AP109:AQ109:AR109:AS109:AT109:AU109:AV109:AW109:AX109:AY109)</f>
        <v>2</v>
      </c>
      <c r="S109" s="16" t="s">
        <v>38</v>
      </c>
      <c r="T109" s="17" t="s">
        <v>526</v>
      </c>
      <c r="U109" s="36"/>
      <c r="V109" s="36"/>
      <c r="W109" s="36"/>
      <c r="X109" s="36" t="s">
        <v>128</v>
      </c>
      <c r="Y109" s="36" t="s">
        <v>527</v>
      </c>
    </row>
    <row r="110" spans="1:25" ht="39.950000000000003" customHeight="1" x14ac:dyDescent="0.25">
      <c r="A110" s="10" t="s">
        <v>26</v>
      </c>
      <c r="B110" s="10" t="s">
        <v>324</v>
      </c>
      <c r="C110" s="10" t="s">
        <v>60</v>
      </c>
      <c r="D110" s="10" t="s">
        <v>528</v>
      </c>
      <c r="E110" s="22" t="s">
        <v>101</v>
      </c>
      <c r="F110" s="10" t="s">
        <v>63</v>
      </c>
      <c r="G110" s="10" t="s">
        <v>529</v>
      </c>
      <c r="H110" s="10" t="s">
        <v>459</v>
      </c>
      <c r="I110" s="10" t="s">
        <v>55</v>
      </c>
      <c r="J110" s="10" t="s">
        <v>369</v>
      </c>
      <c r="K110" s="10" t="s">
        <v>36</v>
      </c>
      <c r="L110" s="22">
        <v>15</v>
      </c>
      <c r="M110" s="15" t="s">
        <v>530</v>
      </c>
      <c r="N110" s="18">
        <v>45287</v>
      </c>
      <c r="O110" s="33"/>
      <c r="P110" s="6">
        <v>45387</v>
      </c>
      <c r="Q110" s="63">
        <f t="shared" si="2"/>
        <v>72</v>
      </c>
      <c r="R110" s="63">
        <f>NETWORKDAYS(N110,P110,AL110:AO110:AP110:AQ110:AR110:AS110:AT110:AU110:AV110:AW110:AX110:AY110)</f>
        <v>73</v>
      </c>
      <c r="S110" s="34" t="s">
        <v>59</v>
      </c>
      <c r="T110" s="35"/>
      <c r="U110" s="36"/>
      <c r="V110" s="36"/>
      <c r="W110" s="36"/>
      <c r="X110" s="36"/>
      <c r="Y110" s="36"/>
    </row>
    <row r="111" spans="1:25" ht="39.950000000000003" customHeight="1" x14ac:dyDescent="0.25">
      <c r="A111" s="10" t="s">
        <v>26</v>
      </c>
      <c r="B111" s="10" t="s">
        <v>324</v>
      </c>
      <c r="C111" s="10" t="s">
        <v>60</v>
      </c>
      <c r="D111" s="10" t="s">
        <v>528</v>
      </c>
      <c r="E111" s="22" t="s">
        <v>101</v>
      </c>
      <c r="F111" s="10" t="s">
        <v>31</v>
      </c>
      <c r="G111" s="10" t="s">
        <v>531</v>
      </c>
      <c r="H111" s="10" t="s">
        <v>459</v>
      </c>
      <c r="I111" s="10" t="s">
        <v>55</v>
      </c>
      <c r="J111" s="10" t="s">
        <v>369</v>
      </c>
      <c r="K111" s="10" t="s">
        <v>36</v>
      </c>
      <c r="L111" s="22">
        <v>15</v>
      </c>
      <c r="M111" s="15" t="s">
        <v>532</v>
      </c>
      <c r="N111" s="18">
        <v>45288</v>
      </c>
      <c r="O111" s="33"/>
      <c r="P111" s="6">
        <v>45387</v>
      </c>
      <c r="Q111" s="63">
        <f t="shared" si="2"/>
        <v>71</v>
      </c>
      <c r="R111" s="63">
        <f>NETWORKDAYS(N111,P111,AL111:AO111:AP111:AQ111:AR111:AS111:AT111:AU111:AV111:AW111:AX111:AY111)</f>
        <v>72</v>
      </c>
      <c r="S111" s="34" t="s">
        <v>59</v>
      </c>
      <c r="T111" s="35"/>
      <c r="U111" s="36"/>
      <c r="V111" s="36"/>
      <c r="W111" s="36"/>
      <c r="X111" s="36"/>
      <c r="Y111" s="36"/>
    </row>
  </sheetData>
  <autoFilter ref="A1:Y1"/>
  <hyperlinks>
    <hyperlink ref="N47" r:id="rId1" display="https://orfeo.dnbc.gov.co/orfeo3/verradicado.php?verrad=20231140269482&amp;PHPSESSID=o8un62k7qhb7vpj4csle70b6f5&amp;carpeta=9&amp;nomcarpeta=Busquedas&amp;tipo_carp=0"/>
    <hyperlink ref="N71" r:id="rId2" display="https://orfeo.dnbc.gov.co/orfeo3/verradicado.php?verrad=20231140269892&amp;PHPSESSID=o8un62k7qhb7vpj4csle70b6f5&amp;carpeta=9&amp;nomcarpeta=Busquedas&amp;tipo_carp=0"/>
    <hyperlink ref="M46" r:id="rId3" location="2" display="2"/>
    <hyperlink ref="M47" r:id="rId4" location="2" display="2"/>
    <hyperlink ref="M48" r:id="rId5" location="2" display="2"/>
    <hyperlink ref="M49" r:id="rId6" location="2" display="2"/>
    <hyperlink ref="M50" r:id="rId7" location="2" display="2"/>
    <hyperlink ref="M51" r:id="rId8" location="2" display="2"/>
    <hyperlink ref="M52" r:id="rId9" location="2" display="2"/>
    <hyperlink ref="M53" r:id="rId10" location="2" display="2"/>
    <hyperlink ref="M54" r:id="rId11" location="2" display="2"/>
    <hyperlink ref="M55" r:id="rId12" location="2" display="2"/>
    <hyperlink ref="M56" r:id="rId13" location="2" display="2"/>
    <hyperlink ref="M57" r:id="rId14" location="2" display="2"/>
    <hyperlink ref="M58" r:id="rId15" location="2" display="2"/>
    <hyperlink ref="M59" r:id="rId16" location="2" display="2"/>
    <hyperlink ref="M60" r:id="rId17" location="2" display="2"/>
    <hyperlink ref="M61" r:id="rId18" location="2" display="https://orfeo.dnbc.gov.co/orfeo3/busqueda/busquedaPiloto.php?PHPSESSID=o8un62k7qhb7vpj4csle70b6f5&amp;FormName=Search&amp;FormAction=search&amp;s_RADI_NUME_RADI=&amp;s_DOCTO=&amp;s_SGD_EXP_SUBEXPEDIENTE=&amp;s_solo_nomb=All&amp;s_RADI_NOMB=&amp;s_entrada=2&amp;s_desde_dia=14&amp;s_desde_mes=12&amp;s_desde_ano=2023&amp;s_hasta_dia=31&amp;s_hasta_mes=12&amp;s_hasta_ano=2023&amp;s_TDOC_CODI=9999&amp;s_RADI_DEPE_ACTU=&amp;Busqueda=B%C3%BAsqueda - 2"/>
    <hyperlink ref="M62" r:id="rId19" location="2" display="2"/>
    <hyperlink ref="M63" r:id="rId20" location="2" display="https://orfeo.dnbc.gov.co/orfeo3/busqueda/busquedaPiloto.php?PHPSESSID=o8un62k7qhb7vpj4csle70b6f5&amp;FormName=Search&amp;FormAction=search&amp;s_RADI_NUME_RADI=&amp;s_DOCTO=&amp;s_SGD_EXP_SUBEXPEDIENTE=&amp;s_solo_nomb=All&amp;s_RADI_NOMB=&amp;s_entrada=2&amp;s_desde_dia=14&amp;s_desde_mes=12&amp;s_desde_ano=2023&amp;s_hasta_dia=31&amp;s_hasta_mes=12&amp;s_hasta_ano=2023&amp;s_TDOC_CODI=9999&amp;s_RADI_DEPE_ACTU=&amp;Busqueda=B%C3%BAsqueda - 2"/>
    <hyperlink ref="M64" r:id="rId21" location="2" display="2"/>
    <hyperlink ref="M65" r:id="rId22" location="2" display="2"/>
    <hyperlink ref="M66" r:id="rId23" location="2" display="2"/>
    <hyperlink ref="M67" r:id="rId24" location="2" display="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 2"/>
    <hyperlink ref="M68" r:id="rId25" location="2" display="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 2"/>
    <hyperlink ref="M69" r:id="rId26" location="2" display="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 2"/>
    <hyperlink ref="M70" r:id="rId27" location="2" display="2"/>
    <hyperlink ref="M71" r:id="rId28" location="2" display="2"/>
    <hyperlink ref="M72" r:id="rId29" location="2" display="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 2"/>
    <hyperlink ref="M73" r:id="rId30" location="2" display="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 2"/>
    <hyperlink ref="M74" r:id="rId31" location="2" display="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 2"/>
    <hyperlink ref="M75" r:id="rId32" location="2" display="2"/>
    <hyperlink ref="M76" r:id="rId33" location="2" display="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 2"/>
    <hyperlink ref="M77" r:id="rId34" location="2" display="2"/>
    <hyperlink ref="N48" r:id="rId35" display="https://orfeo.dnbc.gov.co/orfeo3/verradicado.php?verrad=20231140269482&amp;PHPSESSID=o8un62k7qhb7vpj4csle70b6f5&amp;carpeta=9&amp;nomcarpeta=Busquedas&amp;tipo_carp=0"/>
    <hyperlink ref="N70" r:id="rId36" display="https://orfeo.dnbc.gov.co/orfeo3/verradicado.php?verrad=20231140269482&amp;PHPSESSID=o8un62k7qhb7vpj4csle70b6f5&amp;carpeta=9&amp;nomcarpeta=Busquedas&amp;tipo_carp=0"/>
    <hyperlink ref="N50" r:id="rId37" display="https://orfeo.dnbc.gov.co/orfeo3/verradicado.php?verrad=20231140269482&amp;PHPSESSID=o8un62k7qhb7vpj4csle70b6f5&amp;carpeta=9&amp;nomcarpeta=Busquedas&amp;tipo_carp=0"/>
    <hyperlink ref="N66" r:id="rId38" display="https://orfeo.dnbc.gov.co/orfeo3/verradicado.php?verrad=20231140269482&amp;PHPSESSID=o8un62k7qhb7vpj4csle70b6f5&amp;carpeta=9&amp;nomcarpeta=Busquedas&amp;tipo_carp=0"/>
    <hyperlink ref="N69" r:id="rId39" display="https://orfeo.dnbc.gov.co/orfeo3/verradicado.php?verrad=20231140269482&amp;PHPSESSID=o8un62k7qhb7vpj4csle70b6f5&amp;carpeta=9&amp;nomcarpeta=Busquedas&amp;tipo_carp=0"/>
    <hyperlink ref="N67" r:id="rId40" display="https://orfeo.dnbc.gov.co/orfeo3/verradicado.php?verrad=20231140269482&amp;PHPSESSID=o8un62k7qhb7vpj4csle70b6f5&amp;carpeta=9&amp;nomcarpeta=Busquedas&amp;tipo_carp=0"/>
    <hyperlink ref="N68" r:id="rId41" display="https://orfeo.dnbc.gov.co/orfeo3/verradicado.php?verrad=20231140269482&amp;PHPSESSID=o8un62k7qhb7vpj4csle70b6f5&amp;carpeta=9&amp;nomcarpeta=Busquedas&amp;tipo_carp=0"/>
    <hyperlink ref="N65" r:id="rId42" display="https://orfeo.dnbc.gov.co/orfeo3/verradicado.php?verrad=20231140269482&amp;PHPSESSID=o8un62k7qhb7vpj4csle70b6f5&amp;carpeta=9&amp;nomcarpeta=Busquedas&amp;tipo_carp=0"/>
    <hyperlink ref="N63" r:id="rId43" display="https://orfeo.dnbc.gov.co/orfeo3/verradicado.php?verrad=20231140269482&amp;PHPSESSID=o8un62k7qhb7vpj4csle70b6f5&amp;carpeta=9&amp;nomcarpeta=Busquedas&amp;tipo_carp=0"/>
    <hyperlink ref="N64" r:id="rId44" display="https://orfeo.dnbc.gov.co/orfeo3/verradicado.php?verrad=20231140269482&amp;PHPSESSID=o8un62k7qhb7vpj4csle70b6f5&amp;carpeta=9&amp;nomcarpeta=Busquedas&amp;tipo_carp=0"/>
    <hyperlink ref="N57" r:id="rId45" display="https://orfeo.dnbc.gov.co/orfeo3/verradicado.php?verrad=20231140269482&amp;PHPSESSID=o8un62k7qhb7vpj4csle70b6f5&amp;carpeta=9&amp;nomcarpeta=Busquedas&amp;tipo_carp=0"/>
    <hyperlink ref="N62" r:id="rId46" display="https://orfeo.dnbc.gov.co/orfeo3/verradicado.php?verrad=20231140269482&amp;PHPSESSID=o8un62k7qhb7vpj4csle70b6f5&amp;carpeta=9&amp;nomcarpeta=Busquedas&amp;tipo_carp=0"/>
    <hyperlink ref="N61" r:id="rId47" display="https://orfeo.dnbc.gov.co/orfeo3/verradicado.php?verrad=20231140269482&amp;PHPSESSID=o8un62k7qhb7vpj4csle70b6f5&amp;carpeta=9&amp;nomcarpeta=Busquedas&amp;tipo_carp=0"/>
    <hyperlink ref="N58" r:id="rId48" display="https://orfeo.dnbc.gov.co/orfeo3/verradicado.php?verrad=20231140269482&amp;PHPSESSID=o8un62k7qhb7vpj4csle70b6f5&amp;carpeta=9&amp;nomcarpeta=Busquedas&amp;tipo_carp=0"/>
    <hyperlink ref="N60" r:id="rId49" display="https://orfeo.dnbc.gov.co/orfeo3/verradicado.php?verrad=20231140269482&amp;PHPSESSID=o8un62k7qhb7vpj4csle70b6f5&amp;carpeta=9&amp;nomcarpeta=Busquedas&amp;tipo_carp=0"/>
    <hyperlink ref="N59" r:id="rId50" display="https://orfeo.dnbc.gov.co/orfeo3/verradicado.php?verrad=20231140269482&amp;PHPSESSID=o8un62k7qhb7vpj4csle70b6f5&amp;carpeta=9&amp;nomcarpeta=Busquedas&amp;tipo_carp=0"/>
    <hyperlink ref="N51" r:id="rId51" display="https://orfeo.dnbc.gov.co/orfeo3/verradicado.php?verrad=20231140269482&amp;PHPSESSID=o8un62k7qhb7vpj4csle70b6f5&amp;carpeta=9&amp;nomcarpeta=Busquedas&amp;tipo_carp=0"/>
    <hyperlink ref="N52" r:id="rId52" display="https://orfeo.dnbc.gov.co/orfeo3/verradicado.php?verrad=20231140269482&amp;PHPSESSID=o8un62k7qhb7vpj4csle70b6f5&amp;carpeta=9&amp;nomcarpeta=Busquedas&amp;tipo_carp=0"/>
    <hyperlink ref="N56" r:id="rId53" display="https://orfeo.dnbc.gov.co/orfeo3/verradicado.php?verrad=20231140269482&amp;PHPSESSID=o8un62k7qhb7vpj4csle70b6f5&amp;carpeta=9&amp;nomcarpeta=Busquedas&amp;tipo_carp=0"/>
    <hyperlink ref="N55" r:id="rId54" display="https://orfeo.dnbc.gov.co/orfeo3/verradicado.php?verrad=20231140269482&amp;PHPSESSID=o8un62k7qhb7vpj4csle70b6f5&amp;carpeta=9&amp;nomcarpeta=Busquedas&amp;tipo_carp=0"/>
    <hyperlink ref="N53" r:id="rId55" display="https://orfeo.dnbc.gov.co/orfeo3/verradicado.php?verrad=20231140269482&amp;PHPSESSID=o8un62k7qhb7vpj4csle70b6f5&amp;carpeta=9&amp;nomcarpeta=Busquedas&amp;tipo_carp=0"/>
    <hyperlink ref="N54" r:id="rId56" display="https://orfeo.dnbc.gov.co/orfeo3/verradicado.php?verrad=20231140269482&amp;PHPSESSID=o8un62k7qhb7vpj4csle70b6f5&amp;carpeta=9&amp;nomcarpeta=Busquedas&amp;tipo_carp=0"/>
    <hyperlink ref="N110" r:id="rId57" display="https://orfeo.dnbc.gov.co/orfeo3/verradicado.php?verrad=20231140273002&amp;PHPSESSID=o8un62k7qhb7vpj4csle70b6f5&amp;carpeta=9&amp;nomcarpeta=Busquedas&amp;tipo_carp=0"/>
    <hyperlink ref="M78" r:id="rId58" location="2" display="2"/>
    <hyperlink ref="M79" r:id="rId59" location="2" display="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 2"/>
    <hyperlink ref="M80" r:id="rId60" location="2" display="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 2"/>
    <hyperlink ref="M81" r:id="rId61" location="2" display="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 2"/>
    <hyperlink ref="M82" r:id="rId62" location="2" display="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 2"/>
    <hyperlink ref="M83" r:id="rId63" location="2" display="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 2"/>
    <hyperlink ref="M84" r:id="rId64" location="2" display="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 2"/>
    <hyperlink ref="M85" r:id="rId65" location="2" display="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 2"/>
    <hyperlink ref="M86" r:id="rId66" location="2" display="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 2"/>
    <hyperlink ref="M87" r:id="rId67" location="2" display="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 2"/>
    <hyperlink ref="M88" r:id="rId68" location="2" display="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 2"/>
    <hyperlink ref="M89" r:id="rId69" location="2" display="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 2"/>
    <hyperlink ref="M90" r:id="rId70" location="2" display="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 2"/>
    <hyperlink ref="M91" r:id="rId71" location="2" display="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 2"/>
    <hyperlink ref="M92" r:id="rId72" location="2" display="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 2"/>
    <hyperlink ref="M93" r:id="rId73" location="2" display="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 2"/>
    <hyperlink ref="M94" r:id="rId74" location="2" display="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2 - 2"/>
    <hyperlink ref="M95" r:id="rId75" location="2" display="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3 - 2"/>
    <hyperlink ref="M96" r:id="rId76" location="2" display="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3 - 2"/>
    <hyperlink ref="M97" r:id="rId77" location="2" display="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3 - 2"/>
    <hyperlink ref="M98" r:id="rId78" location="2" display="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3 - 2"/>
    <hyperlink ref="M99" r:id="rId79" location="2" display="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3 - 2"/>
    <hyperlink ref="M100" r:id="rId80" location="2" display="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3 - 2"/>
    <hyperlink ref="M101" r:id="rId81" location="2" display="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3 - 2"/>
    <hyperlink ref="M102" r:id="rId82" location="2" display="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3 - 2"/>
    <hyperlink ref="M103" r:id="rId83" location="2" display="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3 - 2"/>
    <hyperlink ref="M104" r:id="rId84" location="2" display="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3 - 2"/>
    <hyperlink ref="M105" r:id="rId85" location="2" display="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3 - 2"/>
    <hyperlink ref="M106" r:id="rId86" location="2" display="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3 - 2"/>
    <hyperlink ref="M107" r:id="rId87" location="2" display="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3 - 2"/>
    <hyperlink ref="M108" r:id="rId88" location="2" display="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3 - 2"/>
    <hyperlink ref="M109" r:id="rId89" location="2" display="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3 - 2"/>
    <hyperlink ref="M110" r:id="rId90" location="2" display="2"/>
    <hyperlink ref="M111" r:id="rId91" location="2" display="https://orfeo.dnbc.gov.co/orfeo3/busqueda/busquedaPiloto.php?PHPSESSID=o8un62k7qhb7vpj4csle70b6f5&amp;verrad=&amp;indiVinculo=&amp;carpeAnt=&amp;nomcarpeta=&amp;s_RADI_DEPE_ACTU=&amp;s_RADI_NOMB=&amp;s_RADI_NUME_RADI=&amp;s_TDOC_CODI=9999&amp;s_desde_dia=14&amp;s_desde_mes=12&amp;s_desde_ano=2023&amp;s_hasta_dia=31&amp;s_hasta_mes=12&amp;s_hasta_ano=2023&amp;s_solo_nomb=All&amp;s_ciudadano=&amp;s_empresaESP=&amp;s_oEmpresa=&amp;s_FUNCIONARIO=&amp;s_entrada=2&amp;s_salida=&amp;nivelus=5&amp;s_Listado=&amp;s_SGD_EXP_SUBEXPEDIENTE=&amp;FormCIUDADANO_Page=8 - 2"/>
  </hyperlinks>
  <pageMargins left="0.7" right="0.7" top="0.75" bottom="0.75" header="0.3" footer="0.3"/>
  <drawing r:id="rId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154"/>
  <sheetViews>
    <sheetView tabSelected="1" topLeftCell="A67" workbookViewId="0">
      <selection activeCell="B119" sqref="B119"/>
    </sheetView>
  </sheetViews>
  <sheetFormatPr baseColWidth="10" defaultRowHeight="15" x14ac:dyDescent="0.25"/>
  <cols>
    <col min="1" max="1" width="38.42578125" style="41" customWidth="1"/>
    <col min="2" max="2" width="23.7109375" style="41" customWidth="1"/>
    <col min="3" max="3" width="16.42578125" style="49" customWidth="1"/>
  </cols>
  <sheetData>
    <row r="3" spans="1:3" s="38" customFormat="1" x14ac:dyDescent="0.25">
      <c r="A3" s="37" t="s">
        <v>533</v>
      </c>
      <c r="B3" s="38" t="s">
        <v>535</v>
      </c>
      <c r="C3" s="49" t="s">
        <v>543</v>
      </c>
    </row>
    <row r="4" spans="1:3" s="38" customFormat="1" x14ac:dyDescent="0.25">
      <c r="A4" s="56" t="s">
        <v>55</v>
      </c>
      <c r="B4" s="55">
        <v>9</v>
      </c>
      <c r="C4" s="47">
        <f>9/110</f>
        <v>8.1818181818181818E-2</v>
      </c>
    </row>
    <row r="5" spans="1:3" s="38" customFormat="1" x14ac:dyDescent="0.25">
      <c r="A5" s="57" t="s">
        <v>147</v>
      </c>
      <c r="B5" s="55">
        <v>3</v>
      </c>
      <c r="C5" s="47">
        <f>3/110</f>
        <v>2.7272727272727271E-2</v>
      </c>
    </row>
    <row r="6" spans="1:3" s="38" customFormat="1" x14ac:dyDescent="0.25">
      <c r="A6" s="56" t="s">
        <v>34</v>
      </c>
      <c r="B6" s="55">
        <v>98</v>
      </c>
      <c r="C6" s="47">
        <f>98/110</f>
        <v>0.89090909090909087</v>
      </c>
    </row>
    <row r="7" spans="1:3" s="38" customFormat="1" x14ac:dyDescent="0.25">
      <c r="A7" s="38" t="s">
        <v>534</v>
      </c>
      <c r="B7" s="39">
        <v>110</v>
      </c>
      <c r="C7" s="47">
        <f>SUM(C4:C6)</f>
        <v>1</v>
      </c>
    </row>
    <row r="8" spans="1:3" s="38" customFormat="1" x14ac:dyDescent="0.25">
      <c r="A8"/>
      <c r="B8"/>
      <c r="C8" s="50"/>
    </row>
    <row r="9" spans="1:3" s="38" customFormat="1" x14ac:dyDescent="0.25">
      <c r="C9" s="49"/>
    </row>
    <row r="12" spans="1:3" x14ac:dyDescent="0.25">
      <c r="A12" s="40" t="s">
        <v>533</v>
      </c>
      <c r="B12" s="41" t="s">
        <v>539</v>
      </c>
      <c r="C12" s="49" t="s">
        <v>543</v>
      </c>
    </row>
    <row r="13" spans="1:3" x14ac:dyDescent="0.25">
      <c r="A13" s="44" t="s">
        <v>86</v>
      </c>
      <c r="B13" s="45">
        <v>57</v>
      </c>
      <c r="C13" s="47">
        <f>57/110</f>
        <v>0.51818181818181819</v>
      </c>
    </row>
    <row r="14" spans="1:3" x14ac:dyDescent="0.25">
      <c r="A14" s="44" t="s">
        <v>62</v>
      </c>
      <c r="B14" s="45">
        <v>10</v>
      </c>
      <c r="C14" s="47">
        <f>10/110</f>
        <v>9.0909090909090912E-2</v>
      </c>
    </row>
    <row r="15" spans="1:3" x14ac:dyDescent="0.25">
      <c r="A15" s="44" t="s">
        <v>30</v>
      </c>
      <c r="B15" s="45">
        <v>20</v>
      </c>
      <c r="C15" s="47">
        <f>20/110</f>
        <v>0.18181818181818182</v>
      </c>
    </row>
    <row r="16" spans="1:3" x14ac:dyDescent="0.25">
      <c r="A16" s="44" t="s">
        <v>101</v>
      </c>
      <c r="B16" s="45">
        <v>7</v>
      </c>
      <c r="C16" s="47">
        <f>7/110</f>
        <v>6.363636363636363E-2</v>
      </c>
    </row>
    <row r="17" spans="1:3" x14ac:dyDescent="0.25">
      <c r="A17" s="44" t="s">
        <v>51</v>
      </c>
      <c r="B17" s="45">
        <v>16</v>
      </c>
      <c r="C17" s="47">
        <f>16/110</f>
        <v>0.14545454545454545</v>
      </c>
    </row>
    <row r="18" spans="1:3" x14ac:dyDescent="0.25">
      <c r="A18" s="41" t="s">
        <v>534</v>
      </c>
      <c r="B18" s="42">
        <v>110</v>
      </c>
      <c r="C18" s="51">
        <f>SUM(C13:C17)</f>
        <v>1</v>
      </c>
    </row>
    <row r="22" spans="1:3" x14ac:dyDescent="0.25">
      <c r="A22" s="40" t="s">
        <v>533</v>
      </c>
      <c r="B22" s="41" t="s">
        <v>536</v>
      </c>
      <c r="C22" s="49" t="s">
        <v>543</v>
      </c>
    </row>
    <row r="23" spans="1:3" x14ac:dyDescent="0.25">
      <c r="A23" s="41" t="s">
        <v>26</v>
      </c>
      <c r="B23" s="42">
        <v>110</v>
      </c>
      <c r="C23" s="52">
        <v>100</v>
      </c>
    </row>
    <row r="24" spans="1:3" x14ac:dyDescent="0.25">
      <c r="A24" s="41" t="s">
        <v>534</v>
      </c>
      <c r="B24" s="42">
        <v>110</v>
      </c>
      <c r="C24" s="49">
        <v>100</v>
      </c>
    </row>
    <row r="27" spans="1:3" x14ac:dyDescent="0.25">
      <c r="A27" s="40" t="s">
        <v>533</v>
      </c>
      <c r="B27" s="41" t="s">
        <v>538</v>
      </c>
      <c r="C27" s="49" t="s">
        <v>543</v>
      </c>
    </row>
    <row r="28" spans="1:3" x14ac:dyDescent="0.25">
      <c r="A28" s="44" t="s">
        <v>516</v>
      </c>
      <c r="B28" s="45">
        <v>1</v>
      </c>
      <c r="C28" s="52"/>
    </row>
    <row r="29" spans="1:3" x14ac:dyDescent="0.25">
      <c r="A29" s="44" t="s">
        <v>392</v>
      </c>
      <c r="B29" s="45">
        <v>1</v>
      </c>
      <c r="C29" s="52"/>
    </row>
    <row r="30" spans="1:3" x14ac:dyDescent="0.25">
      <c r="A30" s="44" t="s">
        <v>199</v>
      </c>
      <c r="B30" s="45">
        <v>6</v>
      </c>
      <c r="C30" s="47">
        <f>6/110</f>
        <v>5.4545454545454543E-2</v>
      </c>
    </row>
    <row r="31" spans="1:3" x14ac:dyDescent="0.25">
      <c r="A31" s="44" t="s">
        <v>476</v>
      </c>
      <c r="B31" s="45">
        <v>1</v>
      </c>
      <c r="C31" s="47"/>
    </row>
    <row r="32" spans="1:3" x14ac:dyDescent="0.25">
      <c r="A32" s="44" t="s">
        <v>60</v>
      </c>
      <c r="B32" s="45">
        <v>21</v>
      </c>
      <c r="C32" s="47">
        <f>21/110</f>
        <v>0.19090909090909092</v>
      </c>
    </row>
    <row r="33" spans="1:3" x14ac:dyDescent="0.25">
      <c r="A33" s="44" t="s">
        <v>347</v>
      </c>
      <c r="B33" s="45">
        <v>1</v>
      </c>
      <c r="C33" s="48"/>
    </row>
    <row r="34" spans="1:3" x14ac:dyDescent="0.25">
      <c r="A34" s="44" t="s">
        <v>450</v>
      </c>
      <c r="B34" s="45">
        <v>1</v>
      </c>
      <c r="C34" s="48"/>
    </row>
    <row r="35" spans="1:3" x14ac:dyDescent="0.25">
      <c r="A35" s="44" t="s">
        <v>166</v>
      </c>
      <c r="B35" s="45">
        <v>8</v>
      </c>
      <c r="C35" s="48"/>
    </row>
    <row r="36" spans="1:3" x14ac:dyDescent="0.25">
      <c r="A36" s="44" t="s">
        <v>482</v>
      </c>
      <c r="B36" s="45">
        <v>1</v>
      </c>
      <c r="C36" s="48"/>
    </row>
    <row r="37" spans="1:3" x14ac:dyDescent="0.25">
      <c r="A37" s="44" t="s">
        <v>174</v>
      </c>
      <c r="B37" s="45">
        <v>3</v>
      </c>
      <c r="C37" s="48"/>
    </row>
    <row r="38" spans="1:3" x14ac:dyDescent="0.25">
      <c r="A38" s="44" t="s">
        <v>380</v>
      </c>
      <c r="B38" s="45">
        <v>1</v>
      </c>
      <c r="C38" s="48"/>
    </row>
    <row r="39" spans="1:3" x14ac:dyDescent="0.25">
      <c r="A39" s="44" t="s">
        <v>214</v>
      </c>
      <c r="B39" s="45">
        <v>4</v>
      </c>
      <c r="C39" s="48"/>
    </row>
    <row r="40" spans="1:3" x14ac:dyDescent="0.25">
      <c r="A40" s="44" t="s">
        <v>170</v>
      </c>
      <c r="B40" s="45">
        <v>4</v>
      </c>
      <c r="C40" s="48"/>
    </row>
    <row r="41" spans="1:3" x14ac:dyDescent="0.25">
      <c r="A41" s="44" t="s">
        <v>122</v>
      </c>
      <c r="B41" s="45">
        <v>3</v>
      </c>
      <c r="C41" s="48"/>
    </row>
    <row r="42" spans="1:3" x14ac:dyDescent="0.25">
      <c r="A42" s="44" t="s">
        <v>90</v>
      </c>
      <c r="B42" s="45">
        <v>3</v>
      </c>
      <c r="C42" s="48"/>
    </row>
    <row r="43" spans="1:3" x14ac:dyDescent="0.25">
      <c r="A43" s="44" t="s">
        <v>310</v>
      </c>
      <c r="B43" s="45">
        <v>1</v>
      </c>
      <c r="C43" s="48"/>
    </row>
    <row r="44" spans="1:3" x14ac:dyDescent="0.25">
      <c r="A44" s="44" t="s">
        <v>49</v>
      </c>
      <c r="B44" s="45">
        <v>11</v>
      </c>
      <c r="C44" s="48">
        <f>11/110</f>
        <v>0.1</v>
      </c>
    </row>
    <row r="45" spans="1:3" x14ac:dyDescent="0.25">
      <c r="A45" s="44" t="s">
        <v>186</v>
      </c>
      <c r="B45" s="45">
        <v>1</v>
      </c>
      <c r="C45" s="48"/>
    </row>
    <row r="46" spans="1:3" x14ac:dyDescent="0.25">
      <c r="A46" s="44" t="s">
        <v>235</v>
      </c>
      <c r="B46" s="45">
        <v>1</v>
      </c>
      <c r="C46" s="48"/>
    </row>
    <row r="47" spans="1:3" x14ac:dyDescent="0.25">
      <c r="A47" s="44" t="s">
        <v>79</v>
      </c>
      <c r="B47" s="45">
        <v>3</v>
      </c>
      <c r="C47" s="48"/>
    </row>
    <row r="48" spans="1:3" x14ac:dyDescent="0.25">
      <c r="A48" s="44" t="s">
        <v>28</v>
      </c>
      <c r="B48" s="45">
        <v>19</v>
      </c>
      <c r="C48" s="48">
        <f>19/110</f>
        <v>0.17272727272727273</v>
      </c>
    </row>
    <row r="49" spans="1:3" x14ac:dyDescent="0.25">
      <c r="A49" s="44" t="s">
        <v>435</v>
      </c>
      <c r="B49" s="45">
        <v>2</v>
      </c>
      <c r="C49" s="48"/>
    </row>
    <row r="50" spans="1:3" x14ac:dyDescent="0.25">
      <c r="A50" s="44" t="s">
        <v>255</v>
      </c>
      <c r="B50" s="45">
        <v>3</v>
      </c>
      <c r="C50" s="48"/>
    </row>
    <row r="51" spans="1:3" x14ac:dyDescent="0.25">
      <c r="A51" s="44" t="s">
        <v>94</v>
      </c>
      <c r="B51" s="45">
        <v>9</v>
      </c>
      <c r="C51" s="48">
        <f>9/110</f>
        <v>8.1818181818181818E-2</v>
      </c>
    </row>
    <row r="52" spans="1:3" x14ac:dyDescent="0.25">
      <c r="A52" s="44" t="s">
        <v>496</v>
      </c>
      <c r="B52" s="45">
        <v>1</v>
      </c>
      <c r="C52" s="53"/>
    </row>
    <row r="53" spans="1:3" x14ac:dyDescent="0.25">
      <c r="A53" s="41" t="s">
        <v>534</v>
      </c>
      <c r="B53" s="42">
        <v>110</v>
      </c>
      <c r="C53" s="52"/>
    </row>
    <row r="54" spans="1:3" x14ac:dyDescent="0.25">
      <c r="C54" s="52"/>
    </row>
    <row r="55" spans="1:3" x14ac:dyDescent="0.25">
      <c r="C55" s="52"/>
    </row>
    <row r="56" spans="1:3" x14ac:dyDescent="0.25">
      <c r="A56" s="40" t="s">
        <v>533</v>
      </c>
      <c r="B56" s="41" t="s">
        <v>537</v>
      </c>
      <c r="C56" s="49" t="s">
        <v>543</v>
      </c>
    </row>
    <row r="57" spans="1:3" x14ac:dyDescent="0.25">
      <c r="A57" s="44" t="s">
        <v>27</v>
      </c>
      <c r="B57" s="45">
        <v>92</v>
      </c>
      <c r="C57" s="47">
        <f>92/110</f>
        <v>0.83636363636363631</v>
      </c>
    </row>
    <row r="58" spans="1:3" x14ac:dyDescent="0.25">
      <c r="A58" s="44" t="s">
        <v>324</v>
      </c>
      <c r="B58" s="45">
        <v>3</v>
      </c>
      <c r="C58" s="47">
        <f>3/110</f>
        <v>2.7272727272727271E-2</v>
      </c>
    </row>
    <row r="59" spans="1:3" x14ac:dyDescent="0.25">
      <c r="A59" s="44" t="s">
        <v>265</v>
      </c>
      <c r="B59" s="45">
        <v>15</v>
      </c>
      <c r="C59" s="47">
        <f>15/110</f>
        <v>0.13636363636363635</v>
      </c>
    </row>
    <row r="60" spans="1:3" x14ac:dyDescent="0.25">
      <c r="A60" s="41" t="s">
        <v>534</v>
      </c>
      <c r="B60" s="42">
        <v>110</v>
      </c>
      <c r="C60" s="54">
        <f>SUM(C57:C59)</f>
        <v>0.99999999999999989</v>
      </c>
    </row>
    <row r="61" spans="1:3" x14ac:dyDescent="0.25">
      <c r="C61" s="52"/>
    </row>
    <row r="62" spans="1:3" x14ac:dyDescent="0.25">
      <c r="C62" s="52"/>
    </row>
    <row r="63" spans="1:3" x14ac:dyDescent="0.25">
      <c r="A63" s="40" t="s">
        <v>533</v>
      </c>
      <c r="B63" s="41" t="s">
        <v>540</v>
      </c>
      <c r="C63" s="49" t="s">
        <v>543</v>
      </c>
    </row>
    <row r="64" spans="1:3" x14ac:dyDescent="0.25">
      <c r="A64" s="36" t="s">
        <v>31</v>
      </c>
      <c r="B64" s="46">
        <v>21</v>
      </c>
      <c r="C64" s="47">
        <f>21/110</f>
        <v>0.19090909090909092</v>
      </c>
    </row>
    <row r="65" spans="1:3" x14ac:dyDescent="0.25">
      <c r="A65" s="36" t="s">
        <v>63</v>
      </c>
      <c r="B65" s="46">
        <v>8</v>
      </c>
      <c r="C65" s="47">
        <f>8/110</f>
        <v>7.2727272727272724E-2</v>
      </c>
    </row>
    <row r="66" spans="1:3" x14ac:dyDescent="0.25">
      <c r="A66" s="36" t="s">
        <v>72</v>
      </c>
      <c r="B66" s="46">
        <v>40</v>
      </c>
      <c r="C66" s="47">
        <f>40/110</f>
        <v>0.36363636363636365</v>
      </c>
    </row>
    <row r="67" spans="1:3" x14ac:dyDescent="0.25">
      <c r="A67" s="36" t="s">
        <v>111</v>
      </c>
      <c r="B67" s="46">
        <v>15</v>
      </c>
      <c r="C67" s="48">
        <f>15/110</f>
        <v>0.13636363636363635</v>
      </c>
    </row>
    <row r="68" spans="1:3" x14ac:dyDescent="0.25">
      <c r="A68" s="44" t="s">
        <v>52</v>
      </c>
      <c r="B68" s="45">
        <v>6</v>
      </c>
      <c r="C68" s="48">
        <f>6/110</f>
        <v>5.4545454545454543E-2</v>
      </c>
    </row>
    <row r="69" spans="1:3" x14ac:dyDescent="0.25">
      <c r="A69" s="44" t="s">
        <v>290</v>
      </c>
      <c r="B69" s="45">
        <v>6</v>
      </c>
      <c r="C69" s="48">
        <f>6/110</f>
        <v>5.4545454545454543E-2</v>
      </c>
    </row>
    <row r="70" spans="1:3" x14ac:dyDescent="0.25">
      <c r="A70" s="44" t="s">
        <v>43</v>
      </c>
      <c r="B70" s="45">
        <v>14</v>
      </c>
      <c r="C70" s="48">
        <f>14/110</f>
        <v>0.12727272727272726</v>
      </c>
    </row>
    <row r="71" spans="1:3" x14ac:dyDescent="0.25">
      <c r="A71" s="41" t="s">
        <v>534</v>
      </c>
      <c r="B71" s="42">
        <v>110</v>
      </c>
      <c r="C71" s="51">
        <f>SUM(C64:C70)</f>
        <v>1</v>
      </c>
    </row>
    <row r="74" spans="1:3" x14ac:dyDescent="0.25">
      <c r="A74" s="40" t="s">
        <v>533</v>
      </c>
      <c r="B74" s="41" t="s">
        <v>541</v>
      </c>
      <c r="C74" s="49" t="s">
        <v>543</v>
      </c>
    </row>
    <row r="75" spans="1:3" x14ac:dyDescent="0.25">
      <c r="A75" s="44" t="s">
        <v>103</v>
      </c>
      <c r="B75" s="45">
        <v>9</v>
      </c>
      <c r="C75" s="47">
        <f>9/110</f>
        <v>8.1818181818181818E-2</v>
      </c>
    </row>
    <row r="76" spans="1:3" x14ac:dyDescent="0.25">
      <c r="A76" s="44" t="s">
        <v>67</v>
      </c>
      <c r="B76" s="45">
        <v>6</v>
      </c>
      <c r="C76" s="47">
        <f>6/110</f>
        <v>5.4545454545454543E-2</v>
      </c>
    </row>
    <row r="77" spans="1:3" x14ac:dyDescent="0.25">
      <c r="A77" s="44" t="s">
        <v>132</v>
      </c>
      <c r="B77" s="45">
        <v>4</v>
      </c>
      <c r="C77" s="47">
        <f>4/110</f>
        <v>3.6363636363636362E-2</v>
      </c>
    </row>
    <row r="78" spans="1:3" x14ac:dyDescent="0.25">
      <c r="A78" s="44" t="s">
        <v>511</v>
      </c>
      <c r="B78" s="45">
        <v>1</v>
      </c>
      <c r="C78" s="48">
        <f>1/110</f>
        <v>9.0909090909090905E-3</v>
      </c>
    </row>
    <row r="79" spans="1:3" x14ac:dyDescent="0.25">
      <c r="A79" s="44" t="s">
        <v>36</v>
      </c>
      <c r="B79" s="45">
        <v>77</v>
      </c>
      <c r="C79" s="48">
        <f>77/110</f>
        <v>0.7</v>
      </c>
    </row>
    <row r="80" spans="1:3" x14ac:dyDescent="0.25">
      <c r="A80" s="44" t="s">
        <v>57</v>
      </c>
      <c r="B80" s="45">
        <v>13</v>
      </c>
      <c r="C80" s="48">
        <f>13/110</f>
        <v>0.11818181818181818</v>
      </c>
    </row>
    <row r="81" spans="1:3" x14ac:dyDescent="0.25">
      <c r="A81" s="41" t="s">
        <v>534</v>
      </c>
      <c r="B81" s="42">
        <v>110</v>
      </c>
      <c r="C81" s="51">
        <f>SUM(C75:C80)</f>
        <v>1</v>
      </c>
    </row>
    <row r="85" spans="1:3" x14ac:dyDescent="0.25">
      <c r="A85" s="40" t="s">
        <v>533</v>
      </c>
      <c r="B85" s="41" t="s">
        <v>542</v>
      </c>
      <c r="C85" s="49" t="s">
        <v>543</v>
      </c>
    </row>
    <row r="86" spans="1:3" x14ac:dyDescent="0.25">
      <c r="A86" s="44" t="s">
        <v>38</v>
      </c>
      <c r="B86" s="45">
        <v>32</v>
      </c>
      <c r="C86" s="47">
        <f>32/110</f>
        <v>0.29090909090909089</v>
      </c>
    </row>
    <row r="87" spans="1:3" x14ac:dyDescent="0.25">
      <c r="A87" s="44" t="s">
        <v>362</v>
      </c>
      <c r="B87" s="45">
        <v>1</v>
      </c>
      <c r="C87" s="47">
        <f>1/110</f>
        <v>9.0909090909090905E-3</v>
      </c>
    </row>
    <row r="88" spans="1:3" x14ac:dyDescent="0.25">
      <c r="A88" s="44" t="s">
        <v>59</v>
      </c>
      <c r="B88" s="45">
        <v>77</v>
      </c>
      <c r="C88" s="47">
        <f>77/110</f>
        <v>0.7</v>
      </c>
    </row>
    <row r="89" spans="1:3" x14ac:dyDescent="0.25">
      <c r="A89" s="41" t="s">
        <v>534</v>
      </c>
      <c r="B89" s="42">
        <v>110</v>
      </c>
      <c r="C89" s="51">
        <f>SUM(C86:C88)</f>
        <v>1</v>
      </c>
    </row>
    <row r="101" spans="1:3" x14ac:dyDescent="0.25">
      <c r="A101" s="43" t="s">
        <v>545</v>
      </c>
    </row>
    <row r="102" spans="1:3" x14ac:dyDescent="0.25">
      <c r="A102" s="36" t="s">
        <v>548</v>
      </c>
      <c r="B102" s="44">
        <v>71</v>
      </c>
      <c r="C102" s="59">
        <f>71/243</f>
        <v>0.29218106995884774</v>
      </c>
    </row>
    <row r="103" spans="1:3" x14ac:dyDescent="0.25">
      <c r="A103" s="36" t="s">
        <v>549</v>
      </c>
      <c r="B103" s="44">
        <v>62</v>
      </c>
      <c r="C103" s="59">
        <f>62/243</f>
        <v>0.2551440329218107</v>
      </c>
    </row>
    <row r="104" spans="1:3" x14ac:dyDescent="0.25">
      <c r="A104" s="36" t="s">
        <v>550</v>
      </c>
      <c r="B104" s="44">
        <v>110</v>
      </c>
      <c r="C104" s="59">
        <f>110/243</f>
        <v>0.45267489711934156</v>
      </c>
    </row>
    <row r="105" spans="1:3" x14ac:dyDescent="0.25">
      <c r="A105" s="58"/>
      <c r="B105" s="41">
        <f>SUM(B102:B104)</f>
        <v>243</v>
      </c>
      <c r="C105" s="51">
        <f>SUM(C102:C104)</f>
        <v>1</v>
      </c>
    </row>
    <row r="106" spans="1:3" x14ac:dyDescent="0.25">
      <c r="A106" s="58"/>
    </row>
    <row r="107" spans="1:3" x14ac:dyDescent="0.25">
      <c r="A107" s="58"/>
    </row>
    <row r="108" spans="1:3" x14ac:dyDescent="0.25">
      <c r="A108" s="58"/>
    </row>
    <row r="110" spans="1:3" x14ac:dyDescent="0.25">
      <c r="A110" s="43" t="s">
        <v>544</v>
      </c>
    </row>
    <row r="112" spans="1:3" x14ac:dyDescent="0.25">
      <c r="A112" s="40" t="s">
        <v>533</v>
      </c>
      <c r="B112" s="41" t="s">
        <v>547</v>
      </c>
      <c r="C112"/>
    </row>
    <row r="113" spans="1:3" x14ac:dyDescent="0.25">
      <c r="A113" s="41" t="s">
        <v>103</v>
      </c>
      <c r="B113" s="66">
        <v>66.666666666666671</v>
      </c>
      <c r="C113"/>
    </row>
    <row r="114" spans="1:3" x14ac:dyDescent="0.25">
      <c r="A114" s="41" t="s">
        <v>67</v>
      </c>
      <c r="B114" s="66">
        <v>57.5</v>
      </c>
      <c r="C114"/>
    </row>
    <row r="115" spans="1:3" x14ac:dyDescent="0.25">
      <c r="A115" s="41" t="s">
        <v>132</v>
      </c>
      <c r="B115" s="66">
        <v>43.25</v>
      </c>
      <c r="C115"/>
    </row>
    <row r="116" spans="1:3" x14ac:dyDescent="0.25">
      <c r="A116" s="41" t="s">
        <v>511</v>
      </c>
      <c r="B116" s="66">
        <v>77</v>
      </c>
      <c r="C116"/>
    </row>
    <row r="117" spans="1:3" x14ac:dyDescent="0.25">
      <c r="A117" s="41" t="s">
        <v>36</v>
      </c>
      <c r="B117" s="66">
        <v>56.259740259740262</v>
      </c>
      <c r="C117"/>
    </row>
    <row r="118" spans="1:3" x14ac:dyDescent="0.25">
      <c r="A118" s="41" t="s">
        <v>57</v>
      </c>
      <c r="B118" s="66">
        <v>65.230769230769226</v>
      </c>
      <c r="C118"/>
    </row>
    <row r="119" spans="1:3" x14ac:dyDescent="0.25">
      <c r="A119" s="41" t="s">
        <v>534</v>
      </c>
      <c r="B119" s="66">
        <v>57.954545454545453</v>
      </c>
      <c r="C119"/>
    </row>
    <row r="120" spans="1:3" x14ac:dyDescent="0.25">
      <c r="A120"/>
      <c r="B120"/>
      <c r="C120"/>
    </row>
    <row r="121" spans="1:3" x14ac:dyDescent="0.25">
      <c r="A121"/>
      <c r="B121"/>
      <c r="C121"/>
    </row>
    <row r="122" spans="1:3" x14ac:dyDescent="0.25">
      <c r="A122" s="67" t="s">
        <v>551</v>
      </c>
      <c r="B122"/>
      <c r="C122"/>
    </row>
    <row r="123" spans="1:3" x14ac:dyDescent="0.25">
      <c r="A123">
        <v>1</v>
      </c>
      <c r="B123" s="61">
        <f>1/31</f>
        <v>3.2258064516129031E-2</v>
      </c>
      <c r="C123"/>
    </row>
    <row r="124" spans="1:3" x14ac:dyDescent="0.25">
      <c r="A124">
        <v>2</v>
      </c>
      <c r="B124" s="61">
        <f t="shared" ref="B124:B153" si="0">1/31</f>
        <v>3.2258064516129031E-2</v>
      </c>
      <c r="C124"/>
    </row>
    <row r="125" spans="1:3" x14ac:dyDescent="0.25">
      <c r="A125">
        <v>3</v>
      </c>
      <c r="B125" s="61">
        <f t="shared" si="0"/>
        <v>3.2258064516129031E-2</v>
      </c>
      <c r="C125"/>
    </row>
    <row r="126" spans="1:3" x14ac:dyDescent="0.25">
      <c r="A126">
        <v>4</v>
      </c>
      <c r="B126" s="61">
        <f t="shared" si="0"/>
        <v>3.2258064516129031E-2</v>
      </c>
      <c r="C126"/>
    </row>
    <row r="127" spans="1:3" x14ac:dyDescent="0.25">
      <c r="A127">
        <v>5</v>
      </c>
      <c r="B127" s="61">
        <f t="shared" si="0"/>
        <v>3.2258064516129031E-2</v>
      </c>
      <c r="C127"/>
    </row>
    <row r="128" spans="1:3" x14ac:dyDescent="0.25">
      <c r="A128">
        <v>6</v>
      </c>
      <c r="B128" s="61">
        <f t="shared" si="0"/>
        <v>3.2258064516129031E-2</v>
      </c>
      <c r="C128"/>
    </row>
    <row r="129" spans="1:3" x14ac:dyDescent="0.25">
      <c r="A129">
        <v>7</v>
      </c>
      <c r="B129" s="61">
        <f t="shared" si="0"/>
        <v>3.2258064516129031E-2</v>
      </c>
      <c r="C129"/>
    </row>
    <row r="130" spans="1:3" x14ac:dyDescent="0.25">
      <c r="A130">
        <v>8</v>
      </c>
      <c r="B130" s="61">
        <f t="shared" si="0"/>
        <v>3.2258064516129031E-2</v>
      </c>
    </row>
    <row r="131" spans="1:3" x14ac:dyDescent="0.25">
      <c r="A131">
        <v>9</v>
      </c>
      <c r="B131" s="61">
        <f t="shared" si="0"/>
        <v>3.2258064516129031E-2</v>
      </c>
    </row>
    <row r="132" spans="1:3" x14ac:dyDescent="0.25">
      <c r="A132">
        <v>10</v>
      </c>
      <c r="B132" s="61">
        <f t="shared" si="0"/>
        <v>3.2258064516129031E-2</v>
      </c>
    </row>
    <row r="133" spans="1:3" x14ac:dyDescent="0.25">
      <c r="A133">
        <v>11</v>
      </c>
      <c r="B133" s="61">
        <f t="shared" si="0"/>
        <v>3.2258064516129031E-2</v>
      </c>
    </row>
    <row r="134" spans="1:3" x14ac:dyDescent="0.25">
      <c r="A134">
        <v>12</v>
      </c>
      <c r="B134" s="61">
        <f t="shared" si="0"/>
        <v>3.2258064516129031E-2</v>
      </c>
    </row>
    <row r="135" spans="1:3" x14ac:dyDescent="0.25">
      <c r="A135">
        <v>13</v>
      </c>
      <c r="B135" s="61">
        <f t="shared" si="0"/>
        <v>3.2258064516129031E-2</v>
      </c>
    </row>
    <row r="136" spans="1:3" x14ac:dyDescent="0.25">
      <c r="A136">
        <v>14</v>
      </c>
      <c r="B136" s="61">
        <f t="shared" si="0"/>
        <v>3.2258064516129031E-2</v>
      </c>
    </row>
    <row r="137" spans="1:3" x14ac:dyDescent="0.25">
      <c r="A137">
        <v>15</v>
      </c>
      <c r="B137" s="61">
        <f t="shared" si="0"/>
        <v>3.2258064516129031E-2</v>
      </c>
    </row>
    <row r="138" spans="1:3" x14ac:dyDescent="0.25">
      <c r="A138">
        <v>16</v>
      </c>
      <c r="B138" s="61">
        <f t="shared" si="0"/>
        <v>3.2258064516129031E-2</v>
      </c>
    </row>
    <row r="139" spans="1:3" x14ac:dyDescent="0.25">
      <c r="A139">
        <v>17</v>
      </c>
      <c r="B139" s="61">
        <f t="shared" si="0"/>
        <v>3.2258064516129031E-2</v>
      </c>
    </row>
    <row r="140" spans="1:3" x14ac:dyDescent="0.25">
      <c r="A140">
        <v>18</v>
      </c>
      <c r="B140" s="61">
        <f t="shared" si="0"/>
        <v>3.2258064516129031E-2</v>
      </c>
    </row>
    <row r="141" spans="1:3" x14ac:dyDescent="0.25">
      <c r="A141">
        <v>19</v>
      </c>
      <c r="B141" s="61">
        <f t="shared" si="0"/>
        <v>3.2258064516129031E-2</v>
      </c>
    </row>
    <row r="142" spans="1:3" x14ac:dyDescent="0.25">
      <c r="A142">
        <v>20</v>
      </c>
      <c r="B142" s="61">
        <f t="shared" si="0"/>
        <v>3.2258064516129031E-2</v>
      </c>
    </row>
    <row r="143" spans="1:3" x14ac:dyDescent="0.25">
      <c r="A143">
        <v>21</v>
      </c>
      <c r="B143" s="61">
        <f t="shared" si="0"/>
        <v>3.2258064516129031E-2</v>
      </c>
    </row>
    <row r="144" spans="1:3" x14ac:dyDescent="0.25">
      <c r="A144">
        <v>22</v>
      </c>
      <c r="B144" s="61">
        <f t="shared" si="0"/>
        <v>3.2258064516129031E-2</v>
      </c>
    </row>
    <row r="145" spans="1:2" x14ac:dyDescent="0.25">
      <c r="A145">
        <v>23</v>
      </c>
      <c r="B145" s="61">
        <f t="shared" si="0"/>
        <v>3.2258064516129031E-2</v>
      </c>
    </row>
    <row r="146" spans="1:2" x14ac:dyDescent="0.25">
      <c r="A146">
        <v>24</v>
      </c>
      <c r="B146" s="61">
        <f t="shared" si="0"/>
        <v>3.2258064516129031E-2</v>
      </c>
    </row>
    <row r="147" spans="1:2" x14ac:dyDescent="0.25">
      <c r="A147">
        <v>25</v>
      </c>
      <c r="B147" s="61">
        <f t="shared" si="0"/>
        <v>3.2258064516129031E-2</v>
      </c>
    </row>
    <row r="148" spans="1:2" x14ac:dyDescent="0.25">
      <c r="A148">
        <v>26</v>
      </c>
      <c r="B148" s="61">
        <f t="shared" si="0"/>
        <v>3.2258064516129031E-2</v>
      </c>
    </row>
    <row r="149" spans="1:2" x14ac:dyDescent="0.25">
      <c r="A149">
        <v>27</v>
      </c>
      <c r="B149" s="61">
        <f t="shared" si="0"/>
        <v>3.2258064516129031E-2</v>
      </c>
    </row>
    <row r="150" spans="1:2" x14ac:dyDescent="0.25">
      <c r="A150">
        <v>28</v>
      </c>
      <c r="B150" s="61">
        <f t="shared" si="0"/>
        <v>3.2258064516129031E-2</v>
      </c>
    </row>
    <row r="151" spans="1:2" x14ac:dyDescent="0.25">
      <c r="A151">
        <v>29</v>
      </c>
      <c r="B151" s="61">
        <f t="shared" si="0"/>
        <v>3.2258064516129031E-2</v>
      </c>
    </row>
    <row r="152" spans="1:2" x14ac:dyDescent="0.25">
      <c r="A152">
        <v>30</v>
      </c>
      <c r="B152" s="61">
        <f t="shared" si="0"/>
        <v>3.2258064516129031E-2</v>
      </c>
    </row>
    <row r="153" spans="1:2" x14ac:dyDescent="0.25">
      <c r="A153">
        <v>31</v>
      </c>
      <c r="B153" s="61">
        <f t="shared" si="0"/>
        <v>3.2258064516129031E-2</v>
      </c>
    </row>
    <row r="154" spans="1:2" x14ac:dyDescent="0.25">
      <c r="B154" s="62">
        <f>SUM(B123:B153)</f>
        <v>0.99999999999999933</v>
      </c>
    </row>
  </sheetData>
  <pageMargins left="0.7" right="0.7" top="0.75" bottom="0.75" header="0.3" footer="0.3"/>
  <pageSetup orientation="portrait" r:id="rId10"/>
  <drawing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Diciembre</vt:lpstr>
      <vt:lpstr>Dinámicas diciembre</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Vanessa Alvarez</dc:creator>
  <cp:lastModifiedBy>Johana Vanessa Alvarez Rodríguez</cp:lastModifiedBy>
  <dcterms:created xsi:type="dcterms:W3CDTF">2024-03-18T15:16:36Z</dcterms:created>
  <dcterms:modified xsi:type="dcterms:W3CDTF">2024-04-05T17:41:10Z</dcterms:modified>
</cp:coreProperties>
</file>