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D:\Carpeta 2024\Carpeta 2024\2024\DNBC\Informes\2023\IV Trimestral\Informe trimestral IV 2023\"/>
    </mc:Choice>
  </mc:AlternateContent>
  <bookViews>
    <workbookView xWindow="0" yWindow="0" windowWidth="28800" windowHeight="12210" activeTab="1"/>
  </bookViews>
  <sheets>
    <sheet name="IV Trimestre 2023" sheetId="1" r:id="rId1"/>
    <sheet name="Dinámicas IV Trimestre 2023" sheetId="9" r:id="rId2"/>
  </sheets>
  <definedNames>
    <definedName name="_xlnm._FilterDatabase" localSheetId="0" hidden="1">'IV Trimestre 2023'!$A$1:$Y$242</definedName>
  </definedNames>
  <calcPr calcId="162913"/>
  <pivotCaches>
    <pivotCache cacheId="0" r:id="rId3"/>
    <pivotCache cacheId="1" r:id="rId4"/>
    <pivotCache cacheId="2" r:id="rId5"/>
    <pivotCache cacheId="3" r:id="rId6"/>
    <pivotCache cacheId="4" r:id="rId7"/>
    <pivotCache cacheId="5" r:id="rId8"/>
    <pivotCache cacheId="6" r:id="rId9"/>
    <pivotCache cacheId="7" r:id="rId10"/>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 i="1" l="1"/>
  <c r="Q2" i="1"/>
  <c r="C107" i="9"/>
  <c r="C106" i="9"/>
  <c r="C105" i="9"/>
  <c r="C113" i="9"/>
  <c r="C115" i="9"/>
  <c r="B117" i="9"/>
  <c r="C117" i="9"/>
  <c r="R3" i="1" l="1"/>
  <c r="C39" i="9" l="1"/>
  <c r="C38" i="9"/>
  <c r="C37" i="9"/>
  <c r="C36" i="9"/>
  <c r="C35" i="9"/>
  <c r="C81" i="9"/>
  <c r="C80" i="9"/>
  <c r="C79" i="9"/>
  <c r="C82" i="9" s="1"/>
  <c r="C86" i="9"/>
  <c r="C30" i="9"/>
  <c r="C29" i="9"/>
  <c r="C28" i="9"/>
  <c r="C27" i="9"/>
  <c r="C26" i="9"/>
  <c r="C25" i="9"/>
  <c r="C24" i="9"/>
  <c r="C17" i="9"/>
  <c r="C16" i="9"/>
  <c r="C15" i="9"/>
  <c r="C14" i="9"/>
  <c r="C13" i="9"/>
  <c r="C12" i="9"/>
  <c r="C11" i="9"/>
  <c r="C6" i="9"/>
  <c r="C5" i="9"/>
  <c r="C4" i="9"/>
  <c r="C18" i="9" l="1"/>
  <c r="C31" i="9"/>
  <c r="C7" i="9"/>
  <c r="C40" i="9"/>
  <c r="R240" i="1"/>
  <c r="Q240" i="1" s="1"/>
  <c r="R223" i="1"/>
  <c r="Q223" i="1" s="1"/>
  <c r="R217" i="1"/>
  <c r="Q217" i="1" s="1"/>
  <c r="R216" i="1"/>
  <c r="Q216" i="1" s="1"/>
  <c r="R215" i="1"/>
  <c r="Q215" i="1" s="1"/>
  <c r="R214" i="1"/>
  <c r="Q214" i="1" s="1"/>
  <c r="R213" i="1"/>
  <c r="Q213" i="1" s="1"/>
  <c r="R212" i="1"/>
  <c r="Q212" i="1" s="1"/>
  <c r="R211" i="1"/>
  <c r="Q211" i="1" s="1"/>
  <c r="R210" i="1"/>
  <c r="Q210" i="1" s="1"/>
  <c r="R201" i="1"/>
  <c r="Q201" i="1" s="1"/>
  <c r="R191" i="1"/>
  <c r="Q191" i="1" s="1"/>
  <c r="R190" i="1"/>
  <c r="Q190" i="1" s="1"/>
  <c r="R189" i="1"/>
  <c r="Q189" i="1" s="1"/>
  <c r="R186" i="1"/>
  <c r="Q186" i="1" s="1"/>
  <c r="R183" i="1"/>
  <c r="Q183" i="1" s="1"/>
  <c r="R181" i="1"/>
  <c r="Q181" i="1" s="1"/>
  <c r="R179" i="1"/>
  <c r="Q179" i="1" s="1"/>
  <c r="R177" i="1"/>
  <c r="Q177" i="1" s="1"/>
  <c r="R174" i="1"/>
  <c r="Q174" i="1" s="1"/>
  <c r="R148" i="1"/>
  <c r="Q148" i="1" s="1"/>
  <c r="R132" i="1"/>
  <c r="Q132" i="1" s="1"/>
  <c r="R130" i="1"/>
  <c r="Q130" i="1" s="1"/>
  <c r="R123" i="1"/>
  <c r="Q123" i="1" s="1"/>
  <c r="R117" i="1"/>
  <c r="Q117" i="1" s="1"/>
  <c r="R114" i="1"/>
  <c r="Q114" i="1" s="1"/>
  <c r="R110" i="1"/>
  <c r="Q110" i="1" s="1"/>
  <c r="R105" i="1"/>
  <c r="Q105" i="1" s="1"/>
  <c r="R104" i="1"/>
  <c r="Q104" i="1" s="1"/>
  <c r="R102" i="1"/>
  <c r="Q102" i="1" s="1"/>
  <c r="R95" i="1"/>
  <c r="Q95" i="1" s="1"/>
  <c r="R94" i="1"/>
  <c r="Q94" i="1" s="1"/>
  <c r="R92" i="1"/>
  <c r="Q92" i="1" s="1"/>
  <c r="R89" i="1"/>
  <c r="Q89" i="1" s="1"/>
  <c r="R88" i="1"/>
  <c r="Q88" i="1" s="1"/>
  <c r="R87" i="1"/>
  <c r="Q87" i="1" s="1"/>
  <c r="R84" i="1"/>
  <c r="Q84" i="1" s="1"/>
  <c r="R82" i="1"/>
  <c r="Q82" i="1" s="1"/>
  <c r="R81" i="1"/>
  <c r="Q81" i="1" s="1"/>
  <c r="R80" i="1"/>
  <c r="Q80" i="1" s="1"/>
  <c r="R78" i="1"/>
  <c r="Q78" i="1" s="1"/>
  <c r="R77" i="1"/>
  <c r="Q77" i="1" s="1"/>
  <c r="R76" i="1"/>
  <c r="Q76" i="1" s="1"/>
  <c r="R75" i="1"/>
  <c r="Q75" i="1" s="1"/>
  <c r="R73" i="1"/>
  <c r="Q73" i="1" s="1"/>
  <c r="R72" i="1"/>
  <c r="Q72" i="1" s="1"/>
  <c r="R71" i="1"/>
  <c r="Q71" i="1" s="1"/>
  <c r="R69" i="1"/>
  <c r="Q69" i="1" s="1"/>
  <c r="R68" i="1"/>
  <c r="Q68" i="1" s="1"/>
  <c r="R67" i="1"/>
  <c r="Q67" i="1" s="1"/>
  <c r="R66" i="1"/>
  <c r="Q66" i="1" s="1"/>
  <c r="R63" i="1"/>
  <c r="Q63" i="1" s="1"/>
  <c r="R62" i="1"/>
  <c r="Q62" i="1" s="1"/>
  <c r="R60" i="1"/>
  <c r="Q60" i="1" s="1"/>
  <c r="R59" i="1"/>
  <c r="Q59" i="1" s="1"/>
  <c r="R58" i="1"/>
  <c r="Q58" i="1" s="1"/>
  <c r="R57" i="1"/>
  <c r="Q57" i="1" s="1"/>
  <c r="R55" i="1"/>
  <c r="Q55" i="1" s="1"/>
  <c r="R54" i="1"/>
  <c r="Q54" i="1" s="1"/>
  <c r="R52" i="1"/>
  <c r="Q52" i="1" s="1"/>
  <c r="R51" i="1"/>
  <c r="Q51" i="1" s="1"/>
  <c r="R50" i="1"/>
  <c r="Q50" i="1" s="1"/>
  <c r="R49" i="1"/>
  <c r="Q49" i="1" s="1"/>
  <c r="R47" i="1"/>
  <c r="Q47" i="1" s="1"/>
  <c r="R46" i="1"/>
  <c r="Q46" i="1" s="1"/>
  <c r="R45" i="1"/>
  <c r="Q45" i="1" s="1"/>
  <c r="R44" i="1"/>
  <c r="Q44" i="1" s="1"/>
  <c r="R43" i="1"/>
  <c r="Q43" i="1" s="1"/>
  <c r="R41" i="1"/>
  <c r="Q41" i="1" s="1"/>
  <c r="R39" i="1"/>
  <c r="Q39" i="1" s="1"/>
  <c r="R38" i="1"/>
  <c r="Q38" i="1" s="1"/>
  <c r="R35" i="1"/>
  <c r="Q35" i="1" s="1"/>
  <c r="R34" i="1"/>
  <c r="Q34" i="1" s="1"/>
  <c r="R33" i="1"/>
  <c r="Q33" i="1" s="1"/>
  <c r="R31" i="1"/>
  <c r="Q31" i="1" s="1"/>
  <c r="R30" i="1"/>
  <c r="Q30" i="1" s="1"/>
  <c r="R29" i="1"/>
  <c r="Q29" i="1" s="1"/>
  <c r="R28" i="1"/>
  <c r="Q28" i="1" s="1"/>
  <c r="R27" i="1"/>
  <c r="Q27" i="1" s="1"/>
  <c r="R26" i="1"/>
  <c r="Q26" i="1" s="1"/>
  <c r="R25" i="1"/>
  <c r="Q25" i="1" s="1"/>
  <c r="R24" i="1"/>
  <c r="Q24" i="1" s="1"/>
  <c r="R21" i="1"/>
  <c r="Q21" i="1" s="1"/>
  <c r="R20" i="1"/>
  <c r="Q20" i="1" s="1"/>
  <c r="R19" i="1"/>
  <c r="Q19" i="1" s="1"/>
  <c r="R17" i="1"/>
  <c r="Q17" i="1" s="1"/>
  <c r="R14" i="1"/>
  <c r="Q14" i="1" s="1"/>
  <c r="R11" i="1"/>
  <c r="Q11" i="1" s="1"/>
  <c r="R10" i="1"/>
  <c r="Q10" i="1" s="1"/>
  <c r="R9" i="1"/>
  <c r="Q9" i="1" s="1"/>
  <c r="R8" i="1"/>
  <c r="Q8" i="1" s="1"/>
  <c r="R7" i="1"/>
  <c r="Q7" i="1" s="1"/>
  <c r="R6" i="1"/>
  <c r="Q6" i="1" s="1"/>
  <c r="R5" i="1"/>
  <c r="Q5" i="1" s="1"/>
  <c r="R4" i="1"/>
  <c r="Q4" i="1" s="1"/>
  <c r="Q3" i="1"/>
</calcChain>
</file>

<file path=xl/sharedStrings.xml><?xml version="1.0" encoding="utf-8"?>
<sst xmlns="http://schemas.openxmlformats.org/spreadsheetml/2006/main" count="3913" uniqueCount="1129">
  <si>
    <t>Canal Oficial de Entrada</t>
  </si>
  <si>
    <t>Servicio de Entrada</t>
  </si>
  <si>
    <t>Departamento</t>
  </si>
  <si>
    <t>Peticionario</t>
  </si>
  <si>
    <t>Naturaleza jurídica del peticionario</t>
  </si>
  <si>
    <t>Tema de Consulta</t>
  </si>
  <si>
    <t>Asunto</t>
  </si>
  <si>
    <t>Responsable</t>
  </si>
  <si>
    <t>Área</t>
  </si>
  <si>
    <t>Dependencia</t>
  </si>
  <si>
    <t>Tipo de petición</t>
  </si>
  <si>
    <t>Tiempo de respuesta legal</t>
  </si>
  <si>
    <t>RADICADO</t>
  </si>
  <si>
    <t>Fecha</t>
  </si>
  <si>
    <t>Número de salida</t>
  </si>
  <si>
    <t>Fecha de salida</t>
  </si>
  <si>
    <t>Días hábiles</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</si>
  <si>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</si>
  <si>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</si>
  <si>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</si>
  <si>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</si>
  <si>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</si>
  <si>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</si>
  <si>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</si>
  <si>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</si>
  <si>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Canal Escrito</t>
  </si>
  <si>
    <t>Correo atencion ciudadano</t>
  </si>
  <si>
    <t>Santander</t>
  </si>
  <si>
    <t xml:space="preserve">Deisy Yessenia Villamizar Cordoba /Bomberos de Bucaramanga </t>
  </si>
  <si>
    <t>Entidad bomberil</t>
  </si>
  <si>
    <t>Legislacion Bomberil</t>
  </si>
  <si>
    <t>CAC: Remito por competencia la consulta de la Directora de Bomberos de Bucaramanga. </t>
  </si>
  <si>
    <t>Edgar Alexander Maya Lopez </t>
  </si>
  <si>
    <t>SUBDIRECCIÓN ESTRATÉGICA Y DE COORDINACIÓN BOMBERIL</t>
  </si>
  <si>
    <t>EDUCACIÓN NACIONAL PARA BOMBEROS  </t>
  </si>
  <si>
    <t>PETICIóN DE CONSULTA </t>
  </si>
  <si>
    <t>20231140252382  </t>
  </si>
  <si>
    <t>N/A</t>
  </si>
  <si>
    <t>Extemporanea</t>
  </si>
  <si>
    <t>03-01-2024 13:56 PM Archivar Edgar Alexander Maya Lopez Se da respuesta por correo electronico de deja evidencia en digital</t>
  </si>
  <si>
    <t>SI</t>
  </si>
  <si>
    <t>Se da respuesta directamnete por correo</t>
  </si>
  <si>
    <t>Valle del Cauca</t>
  </si>
  <si>
    <t xml:space="preserve">CT. RODRIGO HERNANDEZ OSPINA / CBV CALIMA EL DARIEN  </t>
  </si>
  <si>
    <t>Educacion Bomberil</t>
  </si>
  <si>
    <t>CAC: Solicita certificación o constancia de los registros como instructor del Subteniente Julian Andres Morales  </t>
  </si>
  <si>
    <t>PETICIóN DOCUMENTOS O INFORMACIóN </t>
  </si>
  <si>
    <t>20231140252592  </t>
  </si>
  <si>
    <t>03-11-2023 12:17 PM Archivar Edgar Alexander Maya Lopez Se da respuesta por correo eletronico</t>
  </si>
  <si>
    <t>Si</t>
  </si>
  <si>
    <t>Radicado sin archivar, sin numero de radicado respuesta</t>
  </si>
  <si>
    <t>Bogotá D.C</t>
  </si>
  <si>
    <t>ANDRES FELIPE FORERO</t>
  </si>
  <si>
    <t>Persona natural</t>
  </si>
  <si>
    <t>CAC: Remite derecho de petición. </t>
  </si>
  <si>
    <t>KEYLA YESENIA CORTES RODRIGUEZ </t>
  </si>
  <si>
    <t>COORDINACIÓN OPERATIVA </t>
  </si>
  <si>
    <t>20231140252742  </t>
  </si>
  <si>
    <t>02-11-2023 11:26 AM	Archivar	KEYLA YESENIA CORTES RODRIGUEZ	se da respuesta vía correo electrónico desde respuesta ciudadano para fines pertinentes</t>
  </si>
  <si>
    <t>Pdf</t>
  </si>
  <si>
    <t>CUERPO DE BOMBEROS VOLUNTARIOS DE CIMITARRA</t>
  </si>
  <si>
    <t>Andrea Bibiana Castañeda Durán  </t>
  </si>
  <si>
    <t>FORMULACIÓN, ACTUALIZACIÓN ,ACOMPAÑAMINETO NORMATIVO Y OPERATIVO </t>
  </si>
  <si>
    <t>PETICIÓN INTERÉS GENERAL  </t>
  </si>
  <si>
    <t>20231140252812  </t>
  </si>
  <si>
    <t>08-11-2023 15:27 PM	Archivar	Andrea Bibiana Castañeda Durán	SE DIO TRÁMITE CON EL RAD. 20232110097851 ENVIADO EL 8/11/23</t>
  </si>
  <si>
    <t>Gobernacion de santander</t>
  </si>
  <si>
    <t>Entidad territorial</t>
  </si>
  <si>
    <t>Seguimiento a Cuerpo de Bomberos</t>
  </si>
  <si>
    <t>CAC: Solicitud de información -concepto de no operatividad CBV de Rionegro - Santander </t>
  </si>
  <si>
    <t>Margodt Obando Beltrán </t>
  </si>
  <si>
    <t>INSPECCIÓN, VIGILANCIA Y CONTROL </t>
  </si>
  <si>
    <t>20231140252852  </t>
  </si>
  <si>
    <t>Cumplida</t>
  </si>
  <si>
    <t>07-11-2023 15:27 PM	Archivar	Margodt Obando Beltrán	SE NOTIFICO CORREO ELECTRONICO 24 NOV 2023</t>
  </si>
  <si>
    <t>SHEARER JOSTEIN VILLAMIL OLAYA</t>
  </si>
  <si>
    <t>Otros</t>
  </si>
  <si>
    <t>CAC: Remite derecho de petición  </t>
  </si>
  <si>
    <t>PETICIóN INTERéS PARTICULAR  </t>
  </si>
  <si>
    <t>20231140252962  </t>
  </si>
  <si>
    <t>02-11-2023 11:45 AM	Archivar	KEYLA YESENIA CORTES RODRIGUEZ	se da respuesta vía correo electrónico desde el correo respuesta ciudadano para fines pertinentes.</t>
  </si>
  <si>
    <t>Cauca</t>
  </si>
  <si>
    <t>CUERPO DE BOMBEROS VOLUNTARIOS DE PIAMONTE</t>
  </si>
  <si>
    <t>Acompañamiento juridico</t>
  </si>
  <si>
    <t>CAC: Remite información Cuerpo de Bomberos Voluntarios del municipio de Piamonte Cauca. </t>
  </si>
  <si>
    <t>ANDRES FERNANDO RODRIGUEZ AGUDELO 2 </t>
  </si>
  <si>
    <t>20231140252982  </t>
  </si>
  <si>
    <t>15-11-2023 19:16 PM	Archivar	ANDRES FERNANDO RODRIGUEZ AGUDELO 2	Se adjunta prueba de envío</t>
  </si>
  <si>
    <t>LUIS FERNANDO CALDERON MORA / CONTRALORIA GENERAL</t>
  </si>
  <si>
    <t>Entidad Pública</t>
  </si>
  <si>
    <t>Administrativo</t>
  </si>
  <si>
    <t>CAC: Traslado OFI23-00182414 / GFPU suscrita por el doctor Luis Enrique Abadía García </t>
  </si>
  <si>
    <t>GERMAN MAURICIO MARQUEZ RUIZ  </t>
  </si>
  <si>
    <t>DIRECCIÓN GENERAL</t>
  </si>
  <si>
    <t>GESTIÓN JURÍDICA </t>
  </si>
  <si>
    <t>PETICIÓN ENTRE AUTORIDADES  </t>
  </si>
  <si>
    <t>20231140253012  </t>
  </si>
  <si>
    <t xml:space="preserve">	20231000097871</t>
  </si>
  <si>
    <t>09-11-2023 14:26 PM	Archivar	GERMAN MAURICIO MARQUEZ RUIZ	RESPUESTA ENVIADA</t>
  </si>
  <si>
    <t>CAC: Remite consulta sobre la realización del curso control de incendios industriales </t>
  </si>
  <si>
    <t>20231140253032  </t>
  </si>
  <si>
    <t>03-01-2024 12:02 PM Archivar Edgar Alexander Maya Lopez Se da respuesta por correo electronico se deja evidencia en digital</t>
  </si>
  <si>
    <t>Alejandro Lopez Hincapié</t>
  </si>
  <si>
    <t>CAC: Traslado Por competencias Radicado No 05EE2023220000000072569 del 25 de septiembre del 2023. Solicitud del ciudadano Alejandro López Hincapié. </t>
  </si>
  <si>
    <t>Jorge Fabian Rodriguez Hincapie </t>
  </si>
  <si>
    <t>20231140253042  </t>
  </si>
  <si>
    <t>10-11-2023 14:13 PM	Archivar	Jorge Fabian Rodriguez Hincapie	20231140253042 se contesto con el radicado de salida 20232110097471 se notifico a los 31 días de octubre de 2023</t>
  </si>
  <si>
    <t xml:space="preserve">	PROCURADURIA DELEGADA DISCIPLINARIA DE INSTRUCCION 9 CUARTA PARA LA CONTRATACION ESTATAL</t>
  </si>
  <si>
    <t>CAC. Requerimiento Oficio P4DCE-1926 Expediente No. IUS- E-2020-459948 - IUC-D-2020-1588651 </t>
  </si>
  <si>
    <t>20231140253152  </t>
  </si>
  <si>
    <t>08-11-2023 07:27 AM	Archivar	GERMAN MAURICIO MARQUEZ RUIZ	SE REMITIÓ RESPUESTA Y REMITIÓ DOCUMENTOS SOLICITADOS</t>
  </si>
  <si>
    <t>MIGUEL ANGEL ESPINOSA</t>
  </si>
  <si>
    <t>CAC. TRASLADO POR COMPETENCIA MINISTERIO DE SALUD Tramite a la solicitud del Ciudadano Radicado No. 202311601972321  </t>
  </si>
  <si>
    <t>Beimar Mauricio Serna Duque </t>
  </si>
  <si>
    <t>SUBDIRECCIÓN ESTRATÉGICA Y DE COORDINACIÓN BOMBERIL </t>
  </si>
  <si>
    <t>20231140253162  </t>
  </si>
  <si>
    <t xml:space="preserve">	20232000098061</t>
  </si>
  <si>
    <t>Vencida</t>
  </si>
  <si>
    <t>31-12-2023 23:15 PM Archivar Beimar Mauricio Serna Duque Se envía respuesta por correo electrónico</t>
  </si>
  <si>
    <t>PDF</t>
  </si>
  <si>
    <t>NO</t>
  </si>
  <si>
    <t>No hay evidencia de envio de repsuesta</t>
  </si>
  <si>
    <t>KATHERINE PEDROZA  /  CONTRALORIA GENERAL</t>
  </si>
  <si>
    <t>CAC: Remite respuesta a la solicitud de prórroga para dar respuesta a la solicitud AF-NDBC-13 </t>
  </si>
  <si>
    <t>20231140253332  </t>
  </si>
  <si>
    <t>08-11-2023 08:00 AM	Archivar	GERMAN MAURICIO MARQUEZ RUIZ	SE OTORGÓ PRORROGA DENTRO DEL PRESENTE REQUERIMIENTO</t>
  </si>
  <si>
    <t>Radicacion directa</t>
  </si>
  <si>
    <t>Cundinamarca</t>
  </si>
  <si>
    <t>YUDY CARDENAS RODRIGUEZ</t>
  </si>
  <si>
    <t>RD: DENUNCIA EN CONTRA DE LA SEÑORA ALEXANDRA VALENZUELA  </t>
  </si>
  <si>
    <t>20231140253562  </t>
  </si>
  <si>
    <t>Meta</t>
  </si>
  <si>
    <t>CUERPO DE BOMBEROS VOLUNTARIOS CASTILLA LA NUEVA - META</t>
  </si>
  <si>
    <t>CAC: Solicita apoyo con la expedición de lo avales de las capacitaciones pagadas  </t>
  </si>
  <si>
    <t xml:space="preserve"> SUBDIRECCIÓN ADMINISTRATIVA Y FINANCIERA</t>
  </si>
  <si>
    <t>QUEJA </t>
  </si>
  <si>
    <t>20231140253772  </t>
  </si>
  <si>
    <t>CONTRALORIA GENERAL DE LA NACIÓN FUNCIONARIO KATHERINNE PEDROZA VILLEGAS</t>
  </si>
  <si>
    <t>CAC: Remite Katerinne Pedroza - Solicitud de información AF-DNBC-016 VIG 2022 </t>
  </si>
  <si>
    <t>Maria del Consuelo Arias Prieto </t>
  </si>
  <si>
    <t>EVALUACIÓN Y SEGUIMIENTO </t>
  </si>
  <si>
    <t>20231140253962  </t>
  </si>
  <si>
    <t>23-11-2023 14:25 PM	Archivar	Maria del Consuelo Arias Prieto	SE DIO RESPUESTA EL DIA 12 DE OCTUBRE DE 2023</t>
  </si>
  <si>
    <t>CONTRALORIA GENERAL DE LA NACION</t>
  </si>
  <si>
    <t>CAC: Martha Luz Conde - remite observaciones de la Auditoria Financiera 2022 </t>
  </si>
  <si>
    <t>20231140254092  </t>
  </si>
  <si>
    <t>23-11-2023 14:36 PM	Archivar	Maria del Consuelo Arias Prieto	SE EVIDENCIA ENVIO Y RESPUESTA DEL 30 DE OCTUBRE 2023</t>
  </si>
  <si>
    <t>CAC: Katerinne Pedroza - Solicitud de información AF-DNBC-018 VIG 2022  </t>
  </si>
  <si>
    <t>20231140254162  </t>
  </si>
  <si>
    <t>23-11-2023 14:31 PM	Archivar	Maria del Consuelo Arias Prieto	SE DIO REPUESTA EL DIA 12-10-2023</t>
  </si>
  <si>
    <t>No informa</t>
  </si>
  <si>
    <t xml:space="preserve">	SENADORA DE LA REPUBLICA PALOMA VALENCIA SENADO</t>
  </si>
  <si>
    <t>CAC: Carlos González DAPRE - traslado derecho de petición de la senadora Paloma Valencia sobre movilización del 27 de septiembre  </t>
  </si>
  <si>
    <t>PETICIóN INFORMES A CONGRESISTAS  </t>
  </si>
  <si>
    <t>20231140254252  </t>
  </si>
  <si>
    <t>09-11-2023 14:28 PM	Archivar	GERMAN MAURICIO MARQUEZ RUIZ	RESPUESTA ENVIADA</t>
  </si>
  <si>
    <t>CABO CARLOS ARNULFO ZAMBRANO</t>
  </si>
  <si>
    <t>CAC: Solicita información si se continuara con las convocatorias de capacitación. </t>
  </si>
  <si>
    <t xml:space="preserve">	Edgar Alexander Maya Lopez</t>
  </si>
  <si>
    <t>20231140254462  </t>
  </si>
  <si>
    <t>13-10-2023 11:33 AM	Archivar	Edgar Alexander Maya Lopez	Se da respuesta por correo electrónico se deja evidencia en digital</t>
  </si>
  <si>
    <t>No se genera radicado de salida</t>
  </si>
  <si>
    <t>Putumayo</t>
  </si>
  <si>
    <t>CUERPO DE BOMBEROS VOLUNTARIOS DE LA HORMIGA</t>
  </si>
  <si>
    <t>CAC: solicita información sobre carnetización de unidades bomberiles y solicita informe sobre el proceso de degradación llevado por la Doctora Melva de la DNBC a algunas unidades. </t>
  </si>
  <si>
    <t>Edwin Alfonso Zamora Oyola </t>
  </si>
  <si>
    <t>GESTIÓN DE TECNOLOGÍA E INFORMACIÓN </t>
  </si>
  <si>
    <t>20231140254482  </t>
  </si>
  <si>
    <t>21-12-2023 11:36 AM Archivar Edwin Alfonso Zamora Oyola Tramitados.</t>
  </si>
  <si>
    <t>No exite evidencia de envio de respuesta ni documento firmado</t>
  </si>
  <si>
    <t>Antioquia</t>
  </si>
  <si>
    <t>CUERPO DE BOMBEROS VOLUNTARIOS DE GRANADA ANTIOQUIA PAOLA GONZALEZ</t>
  </si>
  <si>
    <t>CAC: Paola González - Solicita información referente a la inscripción de bomberos luego de la elección de dignatarios. </t>
  </si>
  <si>
    <t>Massiel Mendez </t>
  </si>
  <si>
    <t>20231140254662  </t>
  </si>
  <si>
    <t xml:space="preserve">	USUARIO ANONIMO</t>
  </si>
  <si>
    <t>CAC: Solicitan investigar las finanzas del Cuerpo de Bomberos Voluntarios de Itagüí y al Comandante Misael Cadavid, por irregularidades en la institución. </t>
  </si>
  <si>
    <t>20231140254822  </t>
  </si>
  <si>
    <t>19-12-2023 14:36 PM Archivar Margodt Obando Beltrán Se envió por correo electrónico el día 19 de diciembre 2023</t>
  </si>
  <si>
    <t>WORD</t>
  </si>
  <si>
    <t>Paulo César Forero Forero</t>
  </si>
  <si>
    <t>CAC: Solicita información sobre el periodo de funciones y gestión de un Comandante de bomberos voluntarios en Colombia. </t>
  </si>
  <si>
    <t>20231140254842  </t>
  </si>
  <si>
    <t>19-11-2023 22:26 PM	Archivar	Jorge Fabian Rodriguez Hincapie	se contesto con el radicado de salida 20232110098351, y se notifica a los 17 días de noviembre de 2023</t>
  </si>
  <si>
    <t>CESAR AUGUSTO PARDO LUNA</t>
  </si>
  <si>
    <t>CAC: Solicita información sobre el Cuerpo de Bomberos Voluntarios de Rionegro - Santander </t>
  </si>
  <si>
    <t>20231140254982  </t>
  </si>
  <si>
    <t>07-11-2023 15:35 PM	Archivar	Margodt Obando Beltrán	NOTIFICADO 24 OCT 2023</t>
  </si>
  <si>
    <t>Nariño</t>
  </si>
  <si>
    <t xml:space="preserve">	BENEMERITO CUERPO DE BOMBEROS VOLUNTARIOS DE SAN JUAN DE PASTO</t>
  </si>
  <si>
    <t>CAC. Solicitud de concepto - Consulta jurídica  </t>
  </si>
  <si>
    <t>20231140255022  </t>
  </si>
  <si>
    <t>06-11-2023 17:25 PM	Archivar	ANDRES FERNANDO RODRIGUEZ AGUDELO 2	RESPUESTA FIRMADA</t>
  </si>
  <si>
    <t>CAC: Solicitud de información AF-DNBC-019 VIG 2022 en desarrollo de la Auditoría Financiera </t>
  </si>
  <si>
    <t>20231140255032  </t>
  </si>
  <si>
    <t>24-11-2023 09:26 AM	Archivar	GERMAN MAURICIO MARQUEZ RUIZ	Respuesta enviada</t>
  </si>
  <si>
    <t>Atlantico</t>
  </si>
  <si>
    <t>ASDEBER EDWIN PACHECO PRESIDENTE</t>
  </si>
  <si>
    <t>Persona juridica</t>
  </si>
  <si>
    <t>CAC: Te. Edwin Pacheco - Solicitud información para ascenso. </t>
  </si>
  <si>
    <t>20231140255042  </t>
  </si>
  <si>
    <t xml:space="preserve">	20232110098391</t>
  </si>
  <si>
    <t>21-11-2023 10:24 AM	Archivar	Andrea Bibiana Castañeda Durán	SE DIO TRÁMITE CON RAD.20232110098391 ENVIADO A LA ALCALDÍA MUNICIPAL</t>
  </si>
  <si>
    <t>WILSON MAYA
CUERPO DE BOMBEROS VOLUNTARIOS DE PASTO</t>
  </si>
  <si>
    <t>CAC: Solicita información sobre expedido alguna resolución o circular referente a no malgastar agua de las máquinas de Bomberos de la Aerocivil. </t>
  </si>
  <si>
    <t>20231140255062  </t>
  </si>
  <si>
    <t>06-11-2023 17:33 PM	Archivar	ANDRES FERNANDO RODRIGUEZ AGUDELO 2	RESPUESTA FIRMADA</t>
  </si>
  <si>
    <t>Huila</t>
  </si>
  <si>
    <t>CUERPO DE BOMBEROS VOLUNTARIOS DE BARAYA - HUILA</t>
  </si>
  <si>
    <t>CAC: Deise Amaya - Remite derecho de petición  </t>
  </si>
  <si>
    <t>Julio Cesar Garcia Triana</t>
  </si>
  <si>
    <t>20231140255342  </t>
  </si>
  <si>
    <t xml:space="preserve">	20232150096811</t>
  </si>
  <si>
    <t>20-10-2023 10:03 AM	Archivar	Julio Cesar Garcia Triana	SE ENVIA EL 20 DE OCTUBRE DE 2023 POR EL CORREO DE RESPUESTA DE ATENCION AL CIUDADANO</t>
  </si>
  <si>
    <t>UNIDAD NACIONAL PARA LA GESTION DEL RIESGO</t>
  </si>
  <si>
    <t>CAC: Sneyder Pinilla - Solicita URGENTE el número actual de voluntarios </t>
  </si>
  <si>
    <t>Andrés Fernando Muñoz Cabrera </t>
  </si>
  <si>
    <t>FORTALECIMIENTO BOMBERIL PARA LA RESPUESTA </t>
  </si>
  <si>
    <t>20231140255392  </t>
  </si>
  <si>
    <t>EDUAR DAVID SOTO RUIZ</t>
  </si>
  <si>
    <t>CAC. Petición - Número de hombres y el número de mujeres que se encuentran prestando el servicio de bombero (a) hoy en día. </t>
  </si>
  <si>
    <t>20231140255422  </t>
  </si>
  <si>
    <t>02-11-2023 11:21 AM	Archivar	KEYLA YESENIA CORTES RODRIGUEZ	se da respuesta desde el correo respuesta atención ciudadano, para fines pertinentes.</t>
  </si>
  <si>
    <t>ALCALDIA MUNICIPAL EL PLAYON SECRETARIA DEL INTERIOR</t>
  </si>
  <si>
    <t>CAC DERECHO DE PETICION </t>
  </si>
  <si>
    <t xml:space="preserve">	Julio Cesar Garcia Triana</t>
  </si>
  <si>
    <t>20231140255512  </t>
  </si>
  <si>
    <t xml:space="preserve">	20232150096801</t>
  </si>
  <si>
    <t>AM	Archivar	Julio Cesar Garcia Triana	SE ENVIA EL 20 DE OCTUBRE DE 2023 POR EL CORREO DE RESPUETAS DE ATENCION AL CIUDADANO DE LA DNBC</t>
  </si>
  <si>
    <t>CONTRALORIA GENERAL DE SANTANDER</t>
  </si>
  <si>
    <t>CAC: Araceli Ávila - solicita información para resolver una denuncia respecto al CBV de Rionegro. </t>
  </si>
  <si>
    <t>20231140255542  </t>
  </si>
  <si>
    <t>07-11-2023 15:30 PM	Archivar	Margodt Obando Beltrán	SE NOTIFICO 24 DE OCTUBRE DEL 2023</t>
  </si>
  <si>
    <t>MINISTERIO DEL INTERIOR VICEMINISTERIO PARA EL DIALOGO SOCIAL SANTIAGO NARVAEZ</t>
  </si>
  <si>
    <t>CAC: Solicita remisión del Informe de construcción de Estación de Bomberos de Providencia </t>
  </si>
  <si>
    <t>Jonathan Prieto </t>
  </si>
  <si>
    <t>20231140255572  </t>
  </si>
  <si>
    <t>20-12-2023 10:51 AM Archivar Jonathan Prieto Se archiva ya que se dio respuesta mediante Orfeo radicado el día 29 de agosto de 2023 con sus anexos.</t>
  </si>
  <si>
    <t>No existe evidencia de respuesta ni documento con firmas</t>
  </si>
  <si>
    <t>INVIAS</t>
  </si>
  <si>
    <t>CAC: Ramón Lobo - Respuesta al radicado No 2023E-VBOG-017842 para instalación de la tarjeta TIE. </t>
  </si>
  <si>
    <t>20231140255582  </t>
  </si>
  <si>
    <t>Quindio</t>
  </si>
  <si>
    <t>DELEGACION DEPARTAMENTAL DE QUINDIO</t>
  </si>
  <si>
    <t>RD: CT. Javier Arconde - Solicita concepto jurídico carácter urgente. </t>
  </si>
  <si>
    <t>20231140255592  </t>
  </si>
  <si>
    <t xml:space="preserve">	20232110097241</t>
  </si>
  <si>
    <t>6-12-2023 14:39 PM	Archivar	Jorge Fabian Rodriguez Hincapie	se contesta con el radicado de salida 20232110097241, y se notifica a los 18 días de noviembre de 2023 a los peticionarios.</t>
  </si>
  <si>
    <t>pdf</t>
  </si>
  <si>
    <t>Comprobante de envío adjunto</t>
  </si>
  <si>
    <t>CAC: Juan Carlos Barragan - Solicita Unificación Criterios Expedición Resolución de Inscripción de Dignatarios CBV de Cundinamarca </t>
  </si>
  <si>
    <t>20231140255682  </t>
  </si>
  <si>
    <t xml:space="preserve">	20232150096901</t>
  </si>
  <si>
    <t>24-11-2023 14:54 PM	Archivar	Margodt Obando Beltrán	enviado por correo electronico</t>
  </si>
  <si>
    <t>SECRETARIA DE CONVIVENCIA Y SEGURIDAD CIUDADANA JAIME ALBERTO MEJIA</t>
  </si>
  <si>
    <t>CAC: Remite Derecho de Petición elevado or el señor Dorian Martínez </t>
  </si>
  <si>
    <t>JUAN JOSE MALVEHY GARCIA  </t>
  </si>
  <si>
    <t>20231140255792  </t>
  </si>
  <si>
    <t xml:space="preserve">	20232150097201</t>
  </si>
  <si>
    <t>John Alexander Acevedo Muñoz</t>
  </si>
  <si>
    <t>CAC: Edna Ángel - Remite respuesta a la comunicación 2023E1047594 del Sr. John Acevedo </t>
  </si>
  <si>
    <t>20231140255832  </t>
  </si>
  <si>
    <t xml:space="preserve">	20232110097841</t>
  </si>
  <si>
    <t>15-11-2023 19:23 PM	Archivar	ANDRES FERNANDO RODRIGUEZ AGUDELO 2	Prueba de envío</t>
  </si>
  <si>
    <t>CUERPO DE BOMBEROS VOLUNTARIOS DE RICAURTE</t>
  </si>
  <si>
    <t>CAC: Bro Angelica Tapiero - Solicita información referente al proceso de inspección y vigilancia que se adelanta al Cuerpo de Bomberos de Ricaurte  </t>
  </si>
  <si>
    <t>JUAN MANUEL DIAZ  </t>
  </si>
  <si>
    <t>20231140255902  </t>
  </si>
  <si>
    <t>CUERPO DE BOMBEROS VOLUNTARIOS DE URRAO ANTIOQUIA</t>
  </si>
  <si>
    <t>CAC: JULIAN ESTEBAN DURANGO - Remite derecho de petición  </t>
  </si>
  <si>
    <t xml:space="preserve">	Orlando Murillo Lopez</t>
  </si>
  <si>
    <t>20231140255972  </t>
  </si>
  <si>
    <t xml:space="preserve">	20232110097361</t>
  </si>
  <si>
    <t>31-10-2023 16:56 PM	Archivar	Orlando Murillo Lopez	Se dio respuesta en terminos, se adjunta documento firmado y soporte de envio</t>
  </si>
  <si>
    <t>Casanare</t>
  </si>
  <si>
    <t>CUERPO DE BOMBEROS VOLUNTARIOS DE VILLANUEVA - CASANARE</t>
  </si>
  <si>
    <t>CAC: SG HEYDER FONTECHA - Remite solicitud aclaración de artículos de la resolución 1127 de 2018. </t>
  </si>
  <si>
    <t>20231140256212  </t>
  </si>
  <si>
    <t>06-11-2023 17:54 PM	Archivar	ANDRES FERNANDO RODRIGUEZ AGUDELO 2	RESPUESTA FIRMADA</t>
  </si>
  <si>
    <t>CAC: KATERINNE PEDROZA - Solicitud de información AF-DNBC-022 VIG 2022 en desarrollo de la Auditoría Financiera. </t>
  </si>
  <si>
    <t>20231140256262  </t>
  </si>
  <si>
    <t>23-11-2023 14:22 PM	Archivar	Maria del Consuelo Arias Prieto	SE DIO RESPUESTA EL 10 DE OCTUBRE DE 2023</t>
  </si>
  <si>
    <t>CUERPO DE BOMBEROS VOLUNTARIOS DE POPAYAN EDWIN FERNANDO MAYORGA SANCHEZ</t>
  </si>
  <si>
    <t>CAC. Consulta - Posibilidad respaldo a una capacitación realizada en la ciudad de Yumbo Valle los dias 22 y 23 de octubre del año 2022 </t>
  </si>
  <si>
    <t>20231140256422  </t>
  </si>
  <si>
    <t>20-12-2023 17:19 PM Archivar Beimar Mauricio Serna Duque Se realiza respuesta por correo electrónico con asunto Solicitud validación de un encuentro por un curso y radicado de entrada 20231140256422</t>
  </si>
  <si>
    <t>Respuesta directamente po correo electronico.</t>
  </si>
  <si>
    <t>Bolivar</t>
  </si>
  <si>
    <t xml:space="preserve">	PROCURADURIA PROVINCIAL INSTRUCCIÓN</t>
  </si>
  <si>
    <t>CAC. Practica de Pruebas/ Indagación Previa </t>
  </si>
  <si>
    <t>20231140256632  </t>
  </si>
  <si>
    <t>08-11-2023 15:30 PM	Archivar	Andrea Bibiana Castañeda Durán	SE DIO TRÁMITE CON RADICADO 20232110097861 ENVIADO EL 8/11/23</t>
  </si>
  <si>
    <t>UERPO DE BOMBEROS VOLUNTARIOS VOLUNTARIOS DE SABANALARGA SABANALARGA ATLÁNTICO</t>
  </si>
  <si>
    <t>CAC. SOLICITUD DE INFORME  </t>
  </si>
  <si>
    <t>Rubén Darío Rincón Sanchez </t>
  </si>
  <si>
    <t>20231140256692  </t>
  </si>
  <si>
    <t>CARLOS ARNULFO ZAMBRANO VITONAS</t>
  </si>
  <si>
    <t>CAC: Solicita información sobre el procedimiento para bajar de rango a una unidad bomberil </t>
  </si>
  <si>
    <t>20231140256742  </t>
  </si>
  <si>
    <t xml:space="preserve">	20232110098471</t>
  </si>
  <si>
    <t>21-11-2023 10:28 AM	Archivar	Andrea Bibiana Castañeda Durán	SE DIO TRÁMITE CON RAD. 20232110098471 ENVIADO EL 17/11/23</t>
  </si>
  <si>
    <t>si</t>
  </si>
  <si>
    <t>Caqueta</t>
  </si>
  <si>
    <t>MARIA YANETH SILVA CABRERA GERENTE SERVIMONTAÑITA</t>
  </si>
  <si>
    <t>Recurso para bomberos</t>
  </si>
  <si>
    <t>CAC: Requiere información de los requisitos para presentar la solicitud de adquisición de una maquina de bomberos para el municipio. </t>
  </si>
  <si>
    <t>Jiud Magnoly Gaviria Narvaez</t>
  </si>
  <si>
    <t>20231140256752  </t>
  </si>
  <si>
    <t>30-10-2023 15:25 PM	Archivar	Jiud Magnoly Gaviria Narvaez	Se brindo repuesta vía email el día 24 de octubre de 2023.</t>
  </si>
  <si>
    <t>CUERPO DE BOMBEROS VOLUNTARIOS DE MALAMBO</t>
  </si>
  <si>
    <t>CAC: Sto Ralphy Coronado - Solicita el envió del certificado o informe de inspección, vigilancia y control  </t>
  </si>
  <si>
    <t>20231140256822  </t>
  </si>
  <si>
    <t>19-12-2023 14:11 PM Archivar Massiel Mendez Se envió por correo electrónico el día 19 de diciembre 2023.</t>
  </si>
  <si>
    <t>Documento de repsuesta sin frimas</t>
  </si>
  <si>
    <t>ALCALDIA ITUANGO ANTIOQUIA</t>
  </si>
  <si>
    <t>CAC: Angie Rodríguez - Solicita información referente a necesidades del municipio de Ituango en materia de atención de riesgos de conformidad con la ley 1575 de2012  </t>
  </si>
  <si>
    <t>20231140256882  </t>
  </si>
  <si>
    <t xml:space="preserve">	20232110098761</t>
  </si>
  <si>
    <t>06-12-2023 14:42 PM	Archivar	Jorge Fabian Rodriguez Hincapie	se contesto con el radicado de salida 20232110098761 y se notifico el 30 de noviembre de 2023.</t>
  </si>
  <si>
    <t>CAC: Sneyder Pinilla - remite Oficio: 2023EE13028- Respuesta Informe Inundaciones e Incendios Forestales CBV OROCUE CASANARE. Radicado DNBC 20232130088771 </t>
  </si>
  <si>
    <t>20231140256902  </t>
  </si>
  <si>
    <t>Boyaca</t>
  </si>
  <si>
    <t>CUERPO DE BOMBEROS VOLUNTARIOS DE TIBASOSA</t>
  </si>
  <si>
    <t>CAC: Solicita aclaración sobre que parámetros se tuvieron en cuenta para realizar la publicación a través del perfil de Facebook de la Dirección Nacional de Bomberos de Colombia, en donde lamentan el fallecimiento de uno de nuestros bomberos BALSAC EDUARDO PINILIA ROJA, quien se encuentra con vida. </t>
  </si>
  <si>
    <t xml:space="preserve">	Edgar Hernán Molina Macías</t>
  </si>
  <si>
    <t>GESTIÓN DE COMUNICACIONES</t>
  </si>
  <si>
    <t>20231140257002  </t>
  </si>
  <si>
    <t>24-11-2023 14:00 PM Archivar Edgar Hernán Molina Macías SE DIO REPUESTA CON RADICADO N 20232130098221 ENVIADO EL 24 DE NOVIEMBRE 2023</t>
  </si>
  <si>
    <t>Magdalena</t>
  </si>
  <si>
    <t>CUERPO DE BOMBEROS VOLUNTARIOS DE SANTA ANA - MAGDALENA</t>
  </si>
  <si>
    <t>CAC: Remite consulta sobre el cobro de la Inspección de Seguridad Humana contra Incendio </t>
  </si>
  <si>
    <t>20231140257102  </t>
  </si>
  <si>
    <t>10-11-2023 14:38 PM	Archivar	Jorge Fabian Rodriguez Hincapie	20231140257102 se contesto con el radicado de salida 20232110097601, y se notifico a los 08 días de noviembre de 2023</t>
  </si>
  <si>
    <t>UNIVERSIDAD NACIONAL DE COLOMBIA BOGOTA</t>
  </si>
  <si>
    <t>CAC: Bernardo Murgueitio - Solicita información sobre atención de fenómenos de remoción en masa. </t>
  </si>
  <si>
    <t>20231140257152  </t>
  </si>
  <si>
    <t xml:space="preserve">	20232120097661</t>
  </si>
  <si>
    <t>03-11-2023 14:28 PM	Digitalizacion Radicado(Asoc. Imagen Web)	KEYLA YESENIA CORTES RODRIGUEZ	se da respuesta vía correo electrónico</t>
  </si>
  <si>
    <t>Sin evidencia de respuesta</t>
  </si>
  <si>
    <t>PERSONERIA MUNICIPAL DE TELLO ANGELA MARCELA MEDINA GUTIERREZ</t>
  </si>
  <si>
    <t>CAC: Petición sobre potestad disciplinaria de bomberos voluntarios. </t>
  </si>
  <si>
    <t>20231140257242  </t>
  </si>
  <si>
    <t>15-11-2023 19:38 PM	Archivar	ANDRES FERNANDO RODRIGUEZ AGUDELO 2	Prueba de envío 20231140257242</t>
  </si>
  <si>
    <t>FISCALIA SECCIONAL UNIDAD DE DELITOS CONTRA LA ADMINISTRACION PUBLICA</t>
  </si>
  <si>
    <t>CAC: Pedro Ayala - Solicita información 110016000050202391475 para cumplimiento de la orden a policía judicial No. 9682041. </t>
  </si>
  <si>
    <t>20231140257292  </t>
  </si>
  <si>
    <t>07-11-2023 16:00 PM	Archivar	GERMAN MAURICIO MARQUEZ RUIZ	SE DIO RESPUESTA MEDIANTE CORREO ELECTRONICO. PENDIENTE INSPECCIÓN EN FISICO.</t>
  </si>
  <si>
    <t>Se responde via correo electronico</t>
  </si>
  <si>
    <t>Sucre</t>
  </si>
  <si>
    <t>José Luis Castro Florez</t>
  </si>
  <si>
    <t>CAC: Solicita información sobre visita a un Cuerpo de Bomberos por parte del proceso de Inspección, Vigilancia y Control. </t>
  </si>
  <si>
    <t>20231140257522  </t>
  </si>
  <si>
    <t xml:space="preserve">	20232150097761</t>
  </si>
  <si>
    <t>14-11-2023 11:37 AM	Archivar	Julio Cesar Garcia Triana	se envia el 14 de noviembre de 2023 por el correo de respuestas de atencion al ciudadano</t>
  </si>
  <si>
    <t>CAC: Carolina Sanchez - Solicita información de los recursos a cargo del sujeto de control o Ingresos recibidos vigencia 2023 </t>
  </si>
  <si>
    <t>Miguel Ángel Franco Torres </t>
  </si>
  <si>
    <t>GESTIÓN FINANCIERA </t>
  </si>
  <si>
    <t>20231140257592  </t>
  </si>
  <si>
    <t>23-11-2023 16:01 PM	Archivar	Miguel Ángel Franco Torres	SE ARCHIVA EL DOCUMENTO YA QUE FUE RESPONDIDO EL DIA 25 DE OCTUBRE DE 2023 (SE ADJUNTA LA EVIDENCIA)</t>
  </si>
  <si>
    <t>Caldas</t>
  </si>
  <si>
    <t>CUERPO DE BOMBEROS VOLUNTARIOS DE MANZANARES</t>
  </si>
  <si>
    <t>CAC: Diana González - solicita información del paso a paso para la implementación de estaciones de bomberos y su adecuación.  </t>
  </si>
  <si>
    <t>20231140257662  </t>
  </si>
  <si>
    <t>19-12-2023 18:04 PM Archivar Jonathan Prieto Se archiva ya que se dio respuesta al Orfeo No. 20231140257662 vía correo electrónico el día 1 de noviembre de 2023 con sus anexos, bajo el Radicado No. 20232130097711.</t>
  </si>
  <si>
    <t>Vencida por incumplimiento al procedimiento interno de PQRSD: Sin evidencia de respuesta</t>
  </si>
  <si>
    <t>CAC: Martha Conde comunican - Remite oficio con observaciones a la Auditoria Financiera 2022 DNBC y en el que se establece un término de cinco (5) días para la entrega de la respuesta  </t>
  </si>
  <si>
    <t>20231140258102  </t>
  </si>
  <si>
    <t>23-11-2023 16:04 PM	Archivar	Miguel Ángel Franco Torres	SE ARCHIVA, YA QUE LA ENTIDAD DIO RESPUESTA EL DIA 31 DE OCTUBRE DE 2023, SE ADJUNTA EVIDENCIA</t>
  </si>
  <si>
    <t>CAC: Martha Conde - Remite observaciones a la Auditoria Financiera 2022 DNBC y en el que se establece un término de cinco (5) días para la entrega de la respuesta  </t>
  </si>
  <si>
    <t>20231140258122  </t>
  </si>
  <si>
    <t>23-11-2023 16:07 PM	Archivar	Miguel Ángel Franco Torres	SE ARCHIVA YA QUE LA ENTIDAD DIO RESPUESTA EL DIA 01 DE NOVIEMBRE DE 2023 (SE ADJUNTA EVIDENCIA)</t>
  </si>
  <si>
    <t>Cesar</t>
  </si>
  <si>
    <t>LIBARDO CURE URZOLA</t>
  </si>
  <si>
    <t>CAC: Remite copia derecho de petición sobre inconformidad, con el Concejo de Dignatarios del Cuerpo de Bomberos Voluntarios de Usiacurí. </t>
  </si>
  <si>
    <t>Felipe Galeano Gómez</t>
  </si>
  <si>
    <t>20231140258132  </t>
  </si>
  <si>
    <t>Hilda Jazibiyya</t>
  </si>
  <si>
    <t>CAC: Denuncia sobre situación en el Cuerpo de Bomberos Voluntarios Viotá y la Subestación de Sibaté </t>
  </si>
  <si>
    <t>20231140258172  </t>
  </si>
  <si>
    <t>CUERPO DE BOMBEROS VOLUNTARIOS DE MONIQUIRA</t>
  </si>
  <si>
    <t>CAC: Solicita pronunciamiento sobre solicitud de convocatoria a Asamblea General de Unidades por parte de la Veeduría ciudadana al Cuerpo de Bomberos Voluntarios de Moniquirá. </t>
  </si>
  <si>
    <t>20231140258212  </t>
  </si>
  <si>
    <t>21-12-2023 09:11 AM Archivar Julio Cesar Garcia Triana SE ENVIA RESPUESTA EL 21 DE DICICIEMBRE DE 2023 POR EL CORREO DE ATENCION AL CUIDADANO AL PETICIONARIO</t>
  </si>
  <si>
    <t>CONTRALORIA GENERAL DE LA REPUBLICA</t>
  </si>
  <si>
    <t>CAC: Rolando Junco - Solicitud de Información DENUNCIA 2023-264895-80154-D- Municipio de Guayatá. </t>
  </si>
  <si>
    <t>20231140258462  </t>
  </si>
  <si>
    <t>09-11-2023 14:37 PM	Archivar	GERMAN MAURICIO MARQUEZ RUIZ	RESPUESTA ENVIADA</t>
  </si>
  <si>
    <t xml:space="preserve">CUERPO DE BOMBEROS VOLUNTARIOS DE SANTA ANA - MAGDALENA	</t>
  </si>
  <si>
    <t>CAC: Solicita orientación de los parámetros legales para las tarifa de la Inspección de Seguridad Humana </t>
  </si>
  <si>
    <t>20231140258522  </t>
  </si>
  <si>
    <t>10-11-2023 14:36 PM	Archivar	Jorge Fabian Rodriguez Hincapie	20231140258522 se contesto con el radicado de salida 20232110097591 y se notifico a los 08 días de noviembre de 2023</t>
  </si>
  <si>
    <t xml:space="preserve">	CUERPO DE BOMBEROS VOLUNTARIOS EL PEÑOL</t>
  </si>
  <si>
    <t>CAC: Solicita formato o plantilla para realización o actualización de estatutos del Cuerpo de Bomberos. </t>
  </si>
  <si>
    <t>20231140258572  </t>
  </si>
  <si>
    <t xml:space="preserve">	20232110098501</t>
  </si>
  <si>
    <t>29-11-2023 12:32 PM	Archivar	Andrea Bibiana Castañeda Durán	SE DIO TRÁMITE CON RAD. 20232110098501 ENVIADO 28/11/23</t>
  </si>
  <si>
    <t xml:space="preserve">CUERPO DE BOMBEROS OFICIALES DE BOGOTA GESTION HUMANA	</t>
  </si>
  <si>
    <t>CAC: Paula Henao - Solicitud relacionada con la resolución 205 de 2023 Por la cual se adjudica unos KITS A LA UNIDAD ADMINISTRATIVA ESPECIAL CUERPO DE BOMBEROS OFICIALES DE BOGOTÁ D.C, dentro del proyecto de fortalecimiento institucional que adelanta la Dirección Nacional de Bomberos”. </t>
  </si>
  <si>
    <t>20231140258592  </t>
  </si>
  <si>
    <t>Choco</t>
  </si>
  <si>
    <t>GOBERNACIÓN DE CHOCO</t>
  </si>
  <si>
    <t>RD. Solicitud de información - Aclaración ley 1575 de 2012. Art. 11 </t>
  </si>
  <si>
    <t>20231140258752  </t>
  </si>
  <si>
    <t>29-11-2023 12:17 PM	Archivar	Andrea Bibiana Castañeda Durán	SE DIO TRÁMITE CON RAD. 20232110099041 ENVIADO EL 28/11/23</t>
  </si>
  <si>
    <t xml:space="preserve">	PROCURADURIA DELEGADA DISCIPLINARIA DE INSTRUCCIóN 6: PRIMERA PARA LA CONTRATACION ESTATAL</t>
  </si>
  <si>
    <t>CAC: Requerimiento Expediente IUS-E-2023-511576 IUC-D-2023-3124651 </t>
  </si>
  <si>
    <t>20231140258762  </t>
  </si>
  <si>
    <t xml:space="preserve">	20231000098431</t>
  </si>
  <si>
    <t>21-11-2023 10:44 AM	Archivar	GERMAN MAURICIO MARQUEZ RUIZ	Correo enviado con documentos</t>
  </si>
  <si>
    <t>Canal escrito</t>
  </si>
  <si>
    <t>Cordoba</t>
  </si>
  <si>
    <t>CUERPO DE BOMBEROS VOLUNTARIOS DE CERETE  </t>
  </si>
  <si>
    <t>Entidad Bomberil</t>
  </si>
  <si>
    <t>CAC: Solicita acompañamiento e intervención por la falta de la prestación del servicio público esencial de la gestión integral de riesgo contra incendio en el municipio de Cerete departamento de Córdoba.  </t>
  </si>
  <si>
    <t xml:space="preserve">ANDRES FERNANDO RODRIGUEZ AGUDELO 2	</t>
  </si>
  <si>
    <t>20231140258832  </t>
  </si>
  <si>
    <t>15-11-2023 20:07 PM	Archivar	ANDRES FERNANDO RODRIGUEZ AGUDELO 2	Prueba de envío</t>
  </si>
  <si>
    <t>CAROLINA PRADA  </t>
  </si>
  <si>
    <t>Legislacion bomberil</t>
  </si>
  <si>
    <t>Jairo Eduardo Páez Piñeros  </t>
  </si>
  <si>
    <t>20231140258882  </t>
  </si>
  <si>
    <t xml:space="preserve">	20232140098281</t>
  </si>
  <si>
    <t>28-12-2023 10:57 AM Archivar Jairo Eduardo Páez Piñeros Se da respuesta con radicado 20232140098281</t>
  </si>
  <si>
    <t>Vencida por incumplimiento al procedimiento interno de PQRSD: Sin evidencia de respuesta y no existe documento con firmas</t>
  </si>
  <si>
    <t>CUERPO DE BOMBEROS VOLUNTARIOS DE PALESTINA - CALDAS CORREGIMIENTO ARAUCA  </t>
  </si>
  <si>
    <t>CAC: Solicita concepto técnico y jurídico referente al uso de la sobretasa bomberil </t>
  </si>
  <si>
    <t xml:space="preserve">	Jorge Fabian Rodriguez Hincapie</t>
  </si>
  <si>
    <t>20231140258892  </t>
  </si>
  <si>
    <t>19-11-2023 22:34 PM	Archivar	Jorge Fabian Rodriguez Hincapie	20231140258892 se contesto con el radicado de salida 20232110098301y se notifico el 17 de noviembre de 2023.</t>
  </si>
  <si>
    <t>ANDERSON MATEO AROCA  </t>
  </si>
  <si>
    <t>Educacion bomberil</t>
  </si>
  <si>
    <t>CAC: Solicito número de contacto para comunicarse con el área de capacitación, para solicitar información sobre procesos educativos.  </t>
  </si>
  <si>
    <t>20231140259432  </t>
  </si>
  <si>
    <t>07-11-2023 09:23 AM	Archivar	Edgar Alexander Maya Lopez	Se responde por correo electronico</t>
  </si>
  <si>
    <t>Peticion informativa sin necesidad de radicado de salida del area de Educacion.</t>
  </si>
  <si>
    <t>CUERPO DE BOMBEROS VOLUNTARIOS DE FLORENCIA  </t>
  </si>
  <si>
    <t>CAC. SOLCITUD INFORMACION PROCESO DE BOMBERIL </t>
  </si>
  <si>
    <t xml:space="preserve">	ALVARO OCTAVIO GUTIERREZ ALEGRIA</t>
  </si>
  <si>
    <t>20231140259642  </t>
  </si>
  <si>
    <t>22-11-2023 16:14 PM	Archivar	ALVARO OCTAVIO GUTIERREZ ALEGRIA	Se da respuesta al radicado 20231140259642 mediante correo electrónico</t>
  </si>
  <si>
    <t>GOBERNACIÓN DE SANTANDER SECRETARIO DEL INTERIOR  </t>
  </si>
  <si>
    <t>Seguimiento a Cuerpo de bomberos</t>
  </si>
  <si>
    <t>CAC: Solicita el envió del informe de inspección realizado al Cuerpo de Bomberos Voluntarios de Puerto Wilches </t>
  </si>
  <si>
    <t>20231140259652  </t>
  </si>
  <si>
    <t>19-12-2023 14:13 PM Archivar Massiel Mendez Se envió por correo electrónico el día 19 de diciembre 2023.</t>
  </si>
  <si>
    <t>CONSEJO DE ESTADO MARIA FERNANDA MACHADO GUTIERREZ </t>
  </si>
  <si>
    <t>CAC: Remite respuesta a la consulta de viabilidad para al nombramiento del señor MAURICIO AYALA VASQUEZ. </t>
  </si>
  <si>
    <t>Carlos Armando López Barrera </t>
  </si>
  <si>
    <t>20231140259692  </t>
  </si>
  <si>
    <t>CUERPO DE BOMBEROS VOLUNTARIOS DE TERUEL - HUILA  </t>
  </si>
  <si>
    <t>CAC. Solicitud de Modelo de Convenio para Capacitación de Unidades Bomberiles  </t>
  </si>
  <si>
    <t>20231140259942  </t>
  </si>
  <si>
    <t>22-11-2023 10:24 AM	Archivar	Edgar Alexander Maya Lopez	Se responde por correo electronico</t>
  </si>
  <si>
    <t>PAULO CESAR FORERO FORERO  </t>
  </si>
  <si>
    <t>CAC: Remite consulta sobre el periodo de funciones y gestión de un comandante de un cuerpo de bomberos voluntarios en Colombia, puede ser indefinido o si tiene un periodo de duración específico y limitado </t>
  </si>
  <si>
    <t>Andrea Bibiana Castañeda Durán</t>
  </si>
  <si>
    <t>FORMULACIÓN, ACTUALIZACIÓN ,ACOMPAÑAMINETO NORMATIVO Y OPERATIVO</t>
  </si>
  <si>
    <t>20231140259992  </t>
  </si>
  <si>
    <t>29-11-2023 12:20 PM	Archivar	Andrea Bibiana Castañeda Durán	SE DIO TRÁMITE CON RAD. 20232110098531 ENVIADO EL 28/11/23</t>
  </si>
  <si>
    <t>CUERPO DE BOMBEROS OFICIALES BOGOTá UAECOB GESTION HUMANA </t>
  </si>
  <si>
    <t>CAC: Solicita concepto jurídico sobre aplicación equivalencias en la experiencia como servidor operativo de los diferentes Cuerpos de Bomberos </t>
  </si>
  <si>
    <t>20231140260002  </t>
  </si>
  <si>
    <t xml:space="preserve">	20232110099071</t>
  </si>
  <si>
    <t>12-12-2023 10:05 AM Archivar Andrea Bibiana Castañeda Durán SE DIO TRÁMITE CON RAD. 20232110099071 ENVIADO EL 11/12/23 POR MEDIO DEL CUAL SE LE DIO TRASLADO A DAFP</t>
  </si>
  <si>
    <t>Tolima</t>
  </si>
  <si>
    <t>CARLOS ANDRES BUSTAMANTE  </t>
  </si>
  <si>
    <t>CAC: Denuncia al señor comandante del Cuerpo de Bomberos Voluntarios señor Félix Eduardo Vidad por malversación de fondos </t>
  </si>
  <si>
    <t>20231140260072  </t>
  </si>
  <si>
    <t>CUERPO DE BOMBEROS VOLUNTARIOS DE SAMPUES  </t>
  </si>
  <si>
    <t>CAC. Solicitud formato hojas de vida bomberil.  </t>
  </si>
  <si>
    <t>KEYLA YESENIA CORTES RODRIGUEZ</t>
  </si>
  <si>
    <t>COORDINACIÓN OPERATIVA</t>
  </si>
  <si>
    <t>20231140260262  </t>
  </si>
  <si>
    <t>20-11-2023 08:55 AM	Archivar	KEYLA YESENIA CORTES RODRIGUEZ	se da respuesta vía correo electrónico para fines pertinentes.</t>
  </si>
  <si>
    <t>CONTRALORIA GENERAL DE LA REPUBLICA MARTHA LUZ CONDE LUNA  </t>
  </si>
  <si>
    <t>CAC. Remito oficio comunicación de observaciones 14 y 15 Auditoría Financiera 2022 DNBC  </t>
  </si>
  <si>
    <t>20231140260392  </t>
  </si>
  <si>
    <t>GOBERNACION DE CUNDINAMARCA SECRETARIA DE GOBIERNO  </t>
  </si>
  <si>
    <t>CAC. Solicitud Unificación Criterios Expedición Resolución de Inscripción de Dignatarios CBV de Cundinamarca </t>
  </si>
  <si>
    <t>INSPECCIÓN, VIGILANCIA Y CONTROL</t>
  </si>
  <si>
    <t>20231140260522  </t>
  </si>
  <si>
    <t>14-11-2023 11:57 AM	Archivar	Julio Cesar Garcia Triana	SE DA RESPUESTA EL 14 DE NOVIEMBRE DE 2023 CON EL ORFEO 20231140255682 - 20232150096901 EL CUAL SE REMITIO POREL CORREO DE RESPUETAS DE ATENCION AL CIUDADANO AL PETICIONARIO</t>
  </si>
  <si>
    <t>CONTRALORIA GENERAL DE SANTANDER  </t>
  </si>
  <si>
    <t>CAC. REQUERIMIENTO - Solicitud de Información para Auditoría DE CUMPLIMIENTO </t>
  </si>
  <si>
    <t>20231140260662  </t>
  </si>
  <si>
    <t>13-12-2023 16:12 PM Archivar Margodt Obando Beltrán Se envió por correo electrónico el 14 de noviembre del 2023</t>
  </si>
  <si>
    <t>no</t>
  </si>
  <si>
    <t>Norte de Santander</t>
  </si>
  <si>
    <t>CUERPO DE BOMBEROS VILLA DEL ROSARIO  </t>
  </si>
  <si>
    <t>CAC. SOLICITUD DE INFORMACION - ACLARACIÓN DE CONCEPTO  </t>
  </si>
  <si>
    <t>20231140260692  </t>
  </si>
  <si>
    <t xml:space="preserve">	20232110098371</t>
  </si>
  <si>
    <t>21-11-2023 10:30 AM	Archivar	Andrea Bibiana Castañeda Durán	SE DIO TRÁMITE CON RAD. 20232110098371 ENVIADO EL 17/11/23</t>
  </si>
  <si>
    <t>CUERPO DE BOMBEROS VOLUNTARIOS DE PARAMO  </t>
  </si>
  <si>
    <t>CAC. Solicitud de información para realización de curso formación para bombero básico.  </t>
  </si>
  <si>
    <t>20231140260732  </t>
  </si>
  <si>
    <t>16-12-2023 13:08 PM Archivar Edgar Alexander Maya Lopez Se da respuesta por correo electronico</t>
  </si>
  <si>
    <t>Se brinda respuesta directamente por correo.</t>
  </si>
  <si>
    <t>GOBERNACION DE SANTANDER  </t>
  </si>
  <si>
    <t>CAC. Solicitud de información  </t>
  </si>
  <si>
    <t>20231140260792  </t>
  </si>
  <si>
    <t>PRESIDENCIA DE LA REPUBLICA  </t>
  </si>
  <si>
    <t>CAC. Traslado OFI23-00208661 / GFPU - Orientaciones Para la Matriz de Seguimiento al Protocolo. </t>
  </si>
  <si>
    <t>SANTIAGO GARCIA H </t>
  </si>
  <si>
    <t>GESTIÓN TALENTO HUMANO </t>
  </si>
  <si>
    <t>20231140260832  </t>
  </si>
  <si>
    <t>21-12-2023 13:11 PM Archivar SANTIAGO GARCIA H Se archiva teniendo en cuenta que la Psicóloga del área dio cumplimiento al requerimiento en tiempo</t>
  </si>
  <si>
    <t>PROCURADURIA DELEGADA DISCIPLINARIA DE INSTRUCCION 9 CUARTA PARA LA CONTRATACION ESTATAL  </t>
  </si>
  <si>
    <t>CAC. Requerimiento Oficio P4DCE-2436 Expediente No. IUS E-2023-052609 / IUC-D-2023-2858983 </t>
  </si>
  <si>
    <t>GERMAN MAURICIO MARQUEZ RUIZ</t>
  </si>
  <si>
    <t>GESTIÓN JURÍDICA</t>
  </si>
  <si>
    <t>20231140260842  </t>
  </si>
  <si>
    <t xml:space="preserve">	20231000098251</t>
  </si>
  <si>
    <t>15-11-2023 15:11 PM	Archivar	GERMAN MAURICIO MARQUEZ RUIZ	Requerimiento Contestado</t>
  </si>
  <si>
    <t>CAC. Remito oficio comunicación de observaciones 16 y 17 Auditoría Financiera 2022 DNBC  </t>
  </si>
  <si>
    <t>DIRECTOR GENERAL  </t>
  </si>
  <si>
    <t>DIRECCION GENERAL </t>
  </si>
  <si>
    <t>20231140260992  </t>
  </si>
  <si>
    <t>CAC. Oficio comunicación de observaciones 18-20 Auditoria Financiera DNBC  </t>
  </si>
  <si>
    <t>CONTROL INTERNO</t>
  </si>
  <si>
    <t>20231140261452  </t>
  </si>
  <si>
    <t>13-12-2023 15:13 PM Archivar Maria del Consuelo Arias Prieto SE REMITIO LA RESPUESTA</t>
  </si>
  <si>
    <t>JUAN CAMILO ZUÑIGA  </t>
  </si>
  <si>
    <t>CAC: Solicita información puntual del margo legal vigente respecto a los bomberos voluntarios del país en cuanto a ascensos y evaluación. </t>
  </si>
  <si>
    <t>20231140261542  </t>
  </si>
  <si>
    <t>15-12-2023 15:33 PM Archivar ANDRES FERNANDO RODRIGUEZ AGUDELO 2 SE ADJUNTA PRUEBA DE ENVÍO</t>
  </si>
  <si>
    <t>SO</t>
  </si>
  <si>
    <t>MINISTERIO DE AMBIENTE  /  JOHN ALEXANDER ACEVEDO</t>
  </si>
  <si>
    <t>CAC: Remite Traslado del radicado No. 2023E1047594 del 11-10-2023 referente a la petición interpuesta por el ciudadano John Alexander Acevedo Muñoz, en relación con la Solicitud de información sobre manejo agua. </t>
  </si>
  <si>
    <t>20231140261582  </t>
  </si>
  <si>
    <t>13-12-2023 19:30 PM Archivar ANDRES FERNANDO RODRIGUEZ AGUDELO 2 LA PETICIÓN YA SE HABÍA RESUELTO ES DUPLICADO EL RADICADO DE SALIDA QUE RESUELVE INCLUSIVE LA PRESENTE PETICIÓN ES 20232110097841</t>
  </si>
  <si>
    <t>Sin evidencia de envio de repsuetsa</t>
  </si>
  <si>
    <t>CONTRALORIA GENERAL DE LA NACION  </t>
  </si>
  <si>
    <t>CAC: reitera la solicitud de Información DENUNCIA 2023-264895-80154-D- Municipio de Guayatá.  </t>
  </si>
  <si>
    <t>20231140261662  </t>
  </si>
  <si>
    <t>CUERPO DE BOMBEROS VOLUNTARIOS DE MONTELIBANO  </t>
  </si>
  <si>
    <t>CAC: Solicita información sobre los requisitos y documentación para acceder al programa de infraestructuras. </t>
  </si>
  <si>
    <t>20231140261722  </t>
  </si>
  <si>
    <t>19-12-2023 18:46 PM Archivar Jonathan Prieto Se archiva ya que se dio respuesta al Orfeo No. 20231140261722 vía correo electrónico el día 19 de diciembre de 2023 con sus anexos, bajo el Radicado No. 20232130101341.</t>
  </si>
  <si>
    <t>Vencida por incumplimiento al procedimiento interno de PQRSDSin evidencia de envio de repuesta</t>
  </si>
  <si>
    <t>CUERPO DE BOMBEROS VOLUNTARIOS DE PAJARITO - BOYACA  </t>
  </si>
  <si>
    <t>CAC: Solicita información de los proyectos de infraestructura para el Municipio de Pajarito Boyacá.  </t>
  </si>
  <si>
    <t>20231140261752  </t>
  </si>
  <si>
    <t>19-12-2023 18:10 PM Archivar Jonathan Prieto Se archiva ya que se dio respuesta al Orfeo No. 20231140261752 vía correo electrónico el día 1 de noviembre de 2023 con sus anexos, bajo el Radicado No. 20232130101331.</t>
  </si>
  <si>
    <t>Vencida por incumplimiento al procedimiento interno de PQRSD: Sin evidencia de envio de repuesta</t>
  </si>
  <si>
    <t>PERSONERIA MUNICIPAL DE CHIA  </t>
  </si>
  <si>
    <t>CAC: Solicita información de las vigencias 2017 a la 2020 en el marco del Proceso Disciplinario No. 041 de 2023 </t>
  </si>
  <si>
    <t>20231140261882  </t>
  </si>
  <si>
    <t>11/12/203</t>
  </si>
  <si>
    <t>12-12-2023 10:07 AM Archivar Andrea Bibiana Castañeda Durán SE DIO TRÁMITE CON RAD. 20232110099081 ENVIADO EL DÍA 11/12/23</t>
  </si>
  <si>
    <t>CUERPO DE BOMBEROS VOLUNTARIOS DE SAHAGUN  </t>
  </si>
  <si>
    <t>CAC: Ste. Jaidel M. Buelvas solicita asesoría y/o modelo para la construcción de una Subestación y/o Estación de Bomberos. </t>
  </si>
  <si>
    <t>20231140261992  </t>
  </si>
  <si>
    <t>19-12-2023 18:14 PM Archivar Jonathan Prieto Se archiva ya que se dio respuesta al Orfeo No. 20231140261992 vía correo electrónico el día 1 de noviembre de 2023 con sus anexos, bajo el Radicado No. 20232130101351.</t>
  </si>
  <si>
    <t xml:space="preserve">Vencida por incumplimiento al procedimiento interno de PQRSD: Sin evidencia envio de respuesta </t>
  </si>
  <si>
    <t>BRAHIAN STIWAR RODRIGUEZ GOMEZ </t>
  </si>
  <si>
    <t>CAC: Solicita se le expida el certificado de bomberos 1 </t>
  </si>
  <si>
    <t>20231140262252  </t>
  </si>
  <si>
    <t>03-01-2024 15:46 PM Archivar Edgar Alexander Maya Lopez Se da respuesta por correo electronico se deja evidencia en digital</t>
  </si>
  <si>
    <t>Respuesta por correo electronico</t>
  </si>
  <si>
    <t>ALCALDIA MUNICIPAL DE RIONEGRO  </t>
  </si>
  <si>
    <t>CAC: Respuesta al derecho de petición y remisión por competencia a la DNBC  </t>
  </si>
  <si>
    <t xml:space="preserve"> Andrés Fernando Muñoz Cabrera</t>
  </si>
  <si>
    <t>GESTIÓN ATENCIÓN AL USUARIO </t>
  </si>
  <si>
    <t>20231140262282  </t>
  </si>
  <si>
    <t>GOBERNACION DEPARTAMENTAL DEL VALLE DEL CAUCA  </t>
  </si>
  <si>
    <t>CAC: Solicita intervención de inspección vigilancia y control en referencia a la queja del Señor Alberto Agudelo. </t>
  </si>
  <si>
    <t>20231140262382  </t>
  </si>
  <si>
    <t>21-12-2023 09:40 AM Archivar Julio Cesar Garcia Triana SE ENVIA EL 19 DE DICIEMBRE DE 2023 POR EL CORREO DE ATENCION AL CIUDADANO AL PETICIONARIO</t>
  </si>
  <si>
    <t>CAC: Remite precisiones al Oficio 20232150096901 referente a la inscripción de dignatarios </t>
  </si>
  <si>
    <t>20231140262402  </t>
  </si>
  <si>
    <t>JUAN DAVID PAEZ VEGA </t>
  </si>
  <si>
    <t>CAC: Solicita información sobre la veracidad respecto a un &amp;amp;quot;SUPER BONO DE APOYO Y AYUDA HUMANITARIA&amp;amp;quot; que realiza el cuerpo de bomberos voluntarios de La Mesa Cundinamarca. </t>
  </si>
  <si>
    <t>PROSPERO ANTONIO CARBONELL TANGARIFE </t>
  </si>
  <si>
    <t>20231140262542  </t>
  </si>
  <si>
    <t>13-12-2023 15:20 PM Archivar PROSPERO ANTONIO CARBONELL TANGARIFE Se respondió mediante radicado N° 20232110100321, que fue remitido por correo electrónico el 11 de diciembre de 2023. Documento en PDF, firmado electrónicamente por el Director General - DNBC.</t>
  </si>
  <si>
    <t>CAC: Solicita información si se puede realizar la solicitud y tramitar los registros de los varios proceso de formación </t>
  </si>
  <si>
    <t>OLGA JIMENEZ GARCIA </t>
  </si>
  <si>
    <t>20231140262842  </t>
  </si>
  <si>
    <t>19-12-2023 16:30 PM Archivar Jairo Eduardo Páez Piñeros SE ENVIA RESPUERSTA POR CORREO RADICADO 20232140101561</t>
  </si>
  <si>
    <t>CUERPO DE BOMBEROS VOLUNTARIOS DE CHIVATA - BOYACA  </t>
  </si>
  <si>
    <t>CAC: Solicita aclaración si se requiere curso de actualización para ascenso. </t>
  </si>
  <si>
    <t>20231140262942  </t>
  </si>
  <si>
    <t>Servicio de mensajeria</t>
  </si>
  <si>
    <t>ALCALDIA MUNICIPAL DE GACHETA CUNDINAMARCA </t>
  </si>
  <si>
    <t>SM. Remisión por competencia emitida por LA PROCURADURIA  </t>
  </si>
  <si>
    <t>20231140262952  </t>
  </si>
  <si>
    <t>EVERT FABIAN  </t>
  </si>
  <si>
    <t>CAC: Remite derecho de petición referente a la atención de emergencias. </t>
  </si>
  <si>
    <t>20231140263122  </t>
  </si>
  <si>
    <t>13-12-2023 15:24 PM Archivar PROSPERO ANTONIO CARBONELL TANGARIFE Se respondió mediante radicado N° 20232110100331, que fue remitido por correo electrónico el 11 de diciembre de 2023. Documento en PDF, firmado electrónicamente por el Director General - DNBC.</t>
  </si>
  <si>
    <t>CONTRALORIA GENERAL DE LA NACIÓN FUNCIONARIO KATHERINNE PEDROZA VILLEGAS </t>
  </si>
  <si>
    <t>CAC: Reiteración Solicitud de Información Auditoria Financiera vigencia 2022 con oficio AF-DNBC-13 </t>
  </si>
  <si>
    <t>20231140263252  </t>
  </si>
  <si>
    <t>JUAN PABLO CASTELLANOS DIAZ </t>
  </si>
  <si>
    <t>CAC: Solicita información sobre los requisitos para reincorporarse a una estación de Bomberos. </t>
  </si>
  <si>
    <t>20231140263442  </t>
  </si>
  <si>
    <t>12-01-2024 11:13 AM Archivar fano TRAMITADO CON RADICADO DNBC No. 20232110100341 DE FECHA 6/12/2023</t>
  </si>
  <si>
    <t>VEEDURIA CIUDADANA VIGIAS DEL CAFE LUIS FERNANDO REYES RAMíREZ  </t>
  </si>
  <si>
    <t>CAC: Solicita informe de visitas técnicas de inspección a unos cuerpos de bomberos. </t>
  </si>
  <si>
    <t>Julio Cesar Garcia Triana </t>
  </si>
  <si>
    <t>20231140263582  </t>
  </si>
  <si>
    <t>27-12-2023 11:44 AM Archivar Julio Cesar Garcia Triana se envia el 27 de diciembre de 2023 por el correo de respuesta de atencion al cuidadano</t>
  </si>
  <si>
    <t>CONTRALORIA GENERAL DE LA REPUBLICA  </t>
  </si>
  <si>
    <t>CAC: Rolando Junco - Segunda Reiteración Solicitud de Información DENUNCIA 2023-264895-80154-D- Municipio de Guayatá. </t>
  </si>
  <si>
    <t>20231140263662  </t>
  </si>
  <si>
    <t>24-11-2023 09:36 AM	Archivar	GERMAN MAURICIO MARQUEZ RUIZ	Se aclara que el primer requerimiento se respondió a tiempo e inclusive se remitió la documentación solicitada. En esta reiteración, se remite nuevamente lo solicitado mediante correo electronico. Plataforma de OneDrive no funcionó</t>
  </si>
  <si>
    <t>GRUPO JURIDICO DE ANTIOQUIA JUAN DAVID VIVEROS MONTOYA  </t>
  </si>
  <si>
    <t>CAC: Remite derecho de petición referente al caso del señor Atehortúa Ramírez </t>
  </si>
  <si>
    <t>20231140263692  </t>
  </si>
  <si>
    <t>19-12-2023 15:16 PM Archivar GERMAN MAURICIO MARQUEZ RUIZ RESPUESTA ENVIADA</t>
  </si>
  <si>
    <t>word</t>
  </si>
  <si>
    <t>ALCALDIA MUNICIPAL DE CIMITARRA  </t>
  </si>
  <si>
    <t>CAC. REITERACIÓN EN SOLICITUD INTERVENCIÓN URGENTE - Asociado a radicado N° 20231140250432 </t>
  </si>
  <si>
    <t>20231140263832  </t>
  </si>
  <si>
    <t>19-12-2023 14:14 PM Archivar Andrea Bibiana Castañeda Durán SE DIO TRÁMITE CON RAD. 20232110101121 ENVIADO EL 15/12/23</t>
  </si>
  <si>
    <t>GRUPO DE COMERCIANTES SAN MARCOS SUCRE SAN MARCOS SUCRE </t>
  </si>
  <si>
    <t>CAC. PETICION ESPECIAL INQUIETUDES COBRO DE SERVICIOS NO ESENCIALES BOMBEROS DE SAN MARCOS SUCRE </t>
  </si>
  <si>
    <t>20231140263842  </t>
  </si>
  <si>
    <t>15-12-2023 15:50 PM Archivar ANDRES FERNANDO RODRIGUEZ AGUDELO 2 PRUEBA DE ENVÍO</t>
  </si>
  <si>
    <t>Vencida por incumplimiento al procedimiento interno de PQRSD</t>
  </si>
  <si>
    <t>ALCALDIA MUNICIPAL HOBO HUILA </t>
  </si>
  <si>
    <t>CAC. CARLOS ANDRES PEÑA PEREZ - SOLICITUD DE REQUISITOS Y DOCUMENTACIÓN PARA LA POSTULACIÓN DEL PROYECTO DE INFRAESTRUCTURA DE LA ESTACION DE BOMBEROS DEL MUNICIPIO DE EL HOBO </t>
  </si>
  <si>
    <t>20231140263862  </t>
  </si>
  <si>
    <t>19-12-2023 18:19 PM Archivar Jonathan Prieto Se archiva ya que se dio respuesta al Orfeo No. 20231140263862 vía correo electrónico el día 1 de noviembre de 2023 con sus anexos, bajo el Radicado No. 20232130101361.</t>
  </si>
  <si>
    <t>No hay evidencia de respuesta</t>
  </si>
  <si>
    <t>CUERPO DE BOMBEROS VOLUNTARIOS DE ARMENIA QUINDIO  </t>
  </si>
  <si>
    <t>CAC. Solicitud de información - Consejo de Oficiales de nuestra institución </t>
  </si>
  <si>
    <t>20231140263872  </t>
  </si>
  <si>
    <t>15-12-2023 16:00 PM Archivar ANDRES FERNANDO RODRIGUEZ AGUDELO 2 PRUEBA DE ENVÍO</t>
  </si>
  <si>
    <t>PROCURADURIA DELEGADA PREVENTIVA Y DE CONTROL DE GESTION 2  </t>
  </si>
  <si>
    <t>CAC: Solicitud información Oficio PD2VPFP No. 419 Rad. E-2023-501916 </t>
  </si>
  <si>
    <t>20231140263912  </t>
  </si>
  <si>
    <t>21-12-2023 10:29 AM Archivar SANTIAGO GARCIA H Se archiva ya que se dio respuesta mediante oficio 20233100101321 el cual fue notificado el día 21 de Diciembre de 2023</t>
  </si>
  <si>
    <t>CUERPO DE BOMBEROS VOLUNTARIOS DE CIRCASIA  </t>
  </si>
  <si>
    <t>CAC: Solicita concepto sobre expedición de certificación de horas voluntarias por parte del Consejo de Oficiales. </t>
  </si>
  <si>
    <t>20231140263932  </t>
  </si>
  <si>
    <t>CUERPO DE BOMBEROS VOLUNTARIOS VOLUNTARIOS DE SABANALARGA SABANALARGA ATLÁNTICO </t>
  </si>
  <si>
    <t>CAC: Reitera solicitud de informe de visita de vigilancia y control realizada en el cuerpo de bomberos voluntarios de Sabanalarga en el atlántico el día 18 de mayo del año 2023. </t>
  </si>
  <si>
    <t>Nataly Salas Casallas</t>
  </si>
  <si>
    <t>20231140264202  </t>
  </si>
  <si>
    <t>21-12-2023 08:53 AM Archivar Julio Alejandro Chamorro Cabrera Se dio respuesta con la respuesta que se dio al radicado 20231140256692</t>
  </si>
  <si>
    <t>No hay respuesta al radicado 20231140256692</t>
  </si>
  <si>
    <t>LINA MARIA MARIN RODRIGUEZ </t>
  </si>
  <si>
    <t>CAC: Remite documentación con el fin de solicitar certificación en calidad de teniente de bomberos. </t>
  </si>
  <si>
    <t>20231140264402  </t>
  </si>
  <si>
    <t>12-12-2023 10:08 AM Archivar Andrea Bibiana Castañeda Durán SE DIO TRÁMITE CON RAD. 20232110100191 ENVIADO EL 11/12/23</t>
  </si>
  <si>
    <t>UNGRD  </t>
  </si>
  <si>
    <t>CAC: Solicita Documentación de Guía metodológica y técnica con normatividad vigente de la tipología de diseños según la resolución 0661 de 2014. </t>
  </si>
  <si>
    <t>20231140264422  </t>
  </si>
  <si>
    <t>19-12-2023 18:52 PM Archivar Jonathan Prieto Se archiva ya que se dio respuesta vía correo electrónico desde infraestructura@dnbc.gov.co el día 4 de diciembre de 2023 con sus respectivos anexos al Radicado No. 20231140264422.</t>
  </si>
  <si>
    <t>RTVC SISTEMA DE MEDIOS PÚBLICOS  </t>
  </si>
  <si>
    <t>CAC: DERECHO DE PETICIÓN SOLICITUD DE INFORMACIÓN PRESUPUESTO EJECUTADO EN PUBLICIDAD POR DIRECCIÓN NACIONAL DE BOMBEROS EN LA VIGENCIA 2022 </t>
  </si>
  <si>
    <t xml:space="preserve">	GERMAN MAURICIO MARQUEZ RUIZ</t>
  </si>
  <si>
    <t>20231140264492  </t>
  </si>
  <si>
    <t>PROCURADURíA DELEGADA PARA LA GESTIóN Y LA GOBERNANZA TERRITORIAL TAITANA MARGARITA OÑATE </t>
  </si>
  <si>
    <t>CAC: Remite copia Oficio PDGGT No 713 - Seguimiento preventivo a la garantía de la prestación del servicio público esencial de bomberos en el municipio de Ortega Tolima. </t>
  </si>
  <si>
    <t>20231140264612  </t>
  </si>
  <si>
    <t>18-12-2023 18:16 PM Archivar Margodt Obando Beltrán Se envió por correo electrónico el día 18 de diciembre del 2023</t>
  </si>
  <si>
    <t>EDGAR JOSE MEDINA TORRES </t>
  </si>
  <si>
    <t>CAC: Remite derecho de petición con respecto a las condiciones de los ascensos. </t>
  </si>
  <si>
    <t>20231140265202  </t>
  </si>
  <si>
    <t>20-12-2023 12:25 PM Archivar Andrea Bibiana Castañeda Durán SE DIO TRÁMITE CON RAD. 20232110101231 ENVIADO EL 19/12/23</t>
  </si>
  <si>
    <t>SECRETARIO DEL INTERIOR SANTANDER  </t>
  </si>
  <si>
    <t>CAC: Cita a reunión el día 01 de diciembre de 2023 a las 10:00 am en la sala de juntas de la Secretaría del Interior Departamental  </t>
  </si>
  <si>
    <t>20231140265292  </t>
  </si>
  <si>
    <t>19-12-2023 17:24 PM Archivar Rubén Darío Rincón Sanchez Se archiva , no se asist5io a la reunion por motivos de agenda</t>
  </si>
  <si>
    <t>CAC: Solicita Información para Auditoría de cumplimiento  </t>
  </si>
  <si>
    <t xml:space="preserve">	Margodt Obando Beltrán</t>
  </si>
  <si>
    <t>20231140265302  </t>
  </si>
  <si>
    <t>ALFREDO ESTEVEZ  </t>
  </si>
  <si>
    <t>CAC. Atención para su conocimiento - Horarios pruebas cursos  </t>
  </si>
  <si>
    <t>20231140265462  </t>
  </si>
  <si>
    <t>11-12-2023 12:58 PM	Archivar	Edgar Alexander Maya Lopez	Se responde por correo electronico</t>
  </si>
  <si>
    <t>Vichada</t>
  </si>
  <si>
    <t>YERSON GONZALO MAYORGA RAMOS </t>
  </si>
  <si>
    <t>CAC. GESTIÓN DEL RIESGO DE DESASTRES DE LA PRIMAVERA - VICHADA / SOLICITUD DE INFORMACION BOMBERIL </t>
  </si>
  <si>
    <t>20231140265672  </t>
  </si>
  <si>
    <t>PAOLA ANDREA HERNANDEZ  </t>
  </si>
  <si>
    <t>CAC. Punto de bomberos para un municipio </t>
  </si>
  <si>
    <t>Orlando Murillo Lopez </t>
  </si>
  <si>
    <t>20231140265812  </t>
  </si>
  <si>
    <t xml:space="preserve">	20232110100251</t>
  </si>
  <si>
    <t>12-12-2023 09:08 AM Archivar Orlando Murillo Lopez Se dio respuesta a la solicitud, se adjunta oficio firmado y comprobante de envio.</t>
  </si>
  <si>
    <t>CAC. Reiteración solicitud de acompañamiento jurídico al CBV de Cimitarra  </t>
  </si>
  <si>
    <t>20231140266292  </t>
  </si>
  <si>
    <t>14-12-2023 13:59 PM	Archivar	Andrea Bibiana Castañeda Durán	SE DIO TRÁMITE EN CONJUNTO CON EL RAD. 20231140263832</t>
  </si>
  <si>
    <t>CAC. Solicitud de información referente a la operatividad de bombero voluntario del municipio de Barbosa contemplada en la circular de 30 de Marzo de 2023. </t>
  </si>
  <si>
    <t>20231140266332  </t>
  </si>
  <si>
    <t>18-12-2023 18:07 PM Archivar Margodt Obando Beltrán Se envió respuesta por correo electrónico el día 18 de diciembre del 2023.</t>
  </si>
  <si>
    <t>ABERLKAIN VIDALES  </t>
  </si>
  <si>
    <t>CAC: Solicita información sobre el procedimiento para publicar página de Facebook de la DNBC la clausura del proceso de formación para bombero realizado por el Cuerpo de Bomberos de Génova Quindío </t>
  </si>
  <si>
    <t>Edgar Hernán Molina Macías </t>
  </si>
  <si>
    <t>GESTIÓN DE COMUNICACIONES </t>
  </si>
  <si>
    <t>20231140266702  </t>
  </si>
  <si>
    <t>VICEMINISTERIO DEL INTERIOR CAROL INES VILLAMIL ARDILA ASESORA </t>
  </si>
  <si>
    <t>CAC: Remite solicitud de Información de la Junta Nacional de Bomberos </t>
  </si>
  <si>
    <t>20231140266952  </t>
  </si>
  <si>
    <t>15-12-2023 10:01 AM	Archivar	GERMAN MAURICIO MARQUEZ RUIZ	Petición dirigida al doctor Ronny Romero. Se procede a remitir por correo electronico y colocandolo al tanto de la remisión.</t>
  </si>
  <si>
    <t>No se encuentra la respuesta a esta peticion. Se archiva sin reaisgnarse al "responsable".</t>
  </si>
  <si>
    <t>FERNEY DUBAN  </t>
  </si>
  <si>
    <t>CAC. Solicita información sobre proceso para hacer parte de la DNBC y aspirante a bombero </t>
  </si>
  <si>
    <t>Edgar Alexander Maya Lopez</t>
  </si>
  <si>
    <t>20231140267032  </t>
  </si>
  <si>
    <t>11-12-2023 11:44 AM	Archivar	Edgar Alexander Maya Lopez	Se da respuesta por correo electronico</t>
  </si>
  <si>
    <t>GOBERNACION DEL QUINDIO  </t>
  </si>
  <si>
    <t>CAC:solicita el Informe Inspección vigilancia y control BV Circasia Quindío, realizado por funcionarios de la DNBC. </t>
  </si>
  <si>
    <t>20231140267082  </t>
  </si>
  <si>
    <t>No aparece respuesta</t>
  </si>
  <si>
    <t>CUERPO BOMBEROS VOLUNTARIOS SALONICA - VALLE  </t>
  </si>
  <si>
    <t>CAC. Correspondencia para Vigilancia y control.  </t>
  </si>
  <si>
    <t>20231140267212  </t>
  </si>
  <si>
    <t>NEFER JOSE ESCUDERO MONTES </t>
  </si>
  <si>
    <t>CAC: Remite solicitud de ayuda por retención de Paz y Salvo con el Cuerpo de Bomberos Voluntarios de Nueva Granada - Magdalena. </t>
  </si>
  <si>
    <t>20231140267282  </t>
  </si>
  <si>
    <t>CUERPO DE BOMBEROS VOLUNTARIOS ROZO - VALLE  </t>
  </si>
  <si>
    <t>CAC. Solicitud de información Tribunal Disciplinario </t>
  </si>
  <si>
    <t>20231140267512  </t>
  </si>
  <si>
    <t>15-12-2023 17:23 PM Archivar ANDRES FERNANDO RODRIGUEZ AGUDELO 2 PRUEBA DE ENVÍO</t>
  </si>
  <si>
    <t>ASOCIACION DE BOMBEROS RESCATES Y SIMILARES EDWIN PACHECO ASDEBER </t>
  </si>
  <si>
    <t>CAC. Derecho de petición  </t>
  </si>
  <si>
    <t>20231140267582  </t>
  </si>
  <si>
    <t>UNGRD SUBDIRECCION PARA EL MANEJO DE DESASTRES  </t>
  </si>
  <si>
    <t>CAC: Subdirección de Manejo de Desastres remite Traslado solicitud con radicado UNGRD No. 2022ER06920 referente a la solicitud del comandante del Cuerpo de Bomberos de Santa Elena. </t>
  </si>
  <si>
    <t>20231140267592  </t>
  </si>
  <si>
    <t>DIANA CAROLINA LOPEZ CHAPARRO  </t>
  </si>
  <si>
    <t>CAC. Derecho de peticion de Informacion </t>
  </si>
  <si>
    <t>Orlando Murillo Lopez</t>
  </si>
  <si>
    <t>20231140267702  </t>
  </si>
  <si>
    <t>13-12-2023 18:19 PM Archivar Orlando Murillo Lopez Se dio respuesta adjuntando al presente constancia de envio y documento firmado</t>
  </si>
  <si>
    <t>LUIS FELIPE TRIANA CASALLAS </t>
  </si>
  <si>
    <t>CAC: Solicita información sobre proceso de educación en el marco del AUTO ADMISORIO TUTELA 2023-00595  </t>
  </si>
  <si>
    <t>20231140267882  </t>
  </si>
  <si>
    <t>31-12-2023 23:21 PM Archivar Beimar Mauricio Serna Duque Se envía respuesta por correo electrónico</t>
  </si>
  <si>
    <t xml:space="preserve">Se anexa documento de respuesta en PDF con su respectiva firma; sin embargo, no se anexa pantallazo de envio de la repsuesta. Por procedimiento interno de las PQRSD, se deja este orfeo como vencido, aunque se haya respondido en los temrinos de ley. </t>
  </si>
  <si>
    <t>La Guajira</t>
  </si>
  <si>
    <t>ALCALDIA MUNICIPAL LA JAGUA DEL PILAR LA GUAJIRA </t>
  </si>
  <si>
    <t>CAC: Secretario de Planeación solicita información para la construcción de una Estación de Bomberos en el municipio de La Jagua del Pilar - La Guajira.  </t>
  </si>
  <si>
    <t>20231140267922  </t>
  </si>
  <si>
    <t>19-12-2023 18:35 PM Archivar Jonathan Prieto Se archiva ya que se dio respuesta al Orfeo No. 20231140267922 vía correo electrónico el día 19 de diciembre de 2023 con sus anexos, bajo el Radicado No. 20232130101411.</t>
  </si>
  <si>
    <t>PROCURADURIA DELEGADA DISCIPLINARIA DE INSTRUCCIóN 6: PRIMERA PARA LA CONTRATACION ESTATAL  </t>
  </si>
  <si>
    <t>CAC: Requerimiento Expediente IUS-E-2023-012889 IUC-D-2023-3290448 </t>
  </si>
  <si>
    <t>20231140268122  </t>
  </si>
  <si>
    <t>20-12-2023 10:19 AM Archivar GERMAN MAURICIO MARQUEZ RUIZ Documento enviado mediante link One Drive el dia 19 de diciembre de 2023, y se remite respuesta firmada por director nacional el dia de hoy, 20 de diciembre del 2023</t>
  </si>
  <si>
    <t>KEVIN ANDRES MURILLO HERNANDEZ </t>
  </si>
  <si>
    <t>CAC. Solicitud información - Contrato, estudios, diseños y contrucción de estación de bomberos </t>
  </si>
  <si>
    <t>20231140268252  </t>
  </si>
  <si>
    <t>20-12-2023 11:12 AM Archivar Jonathan Prieto Se archiva ya que se dio respuesta al Orfeo No. 20231140268252 vía correo electrónico el día 19 de diciembre de 2023 con sus anexos, bajo el Radicado No. 20232130101721.</t>
  </si>
  <si>
    <t>CUERPO DE BOMBEROS VOLUNTARIOS DE TIMANA  </t>
  </si>
  <si>
    <t>CAC. Solicitud de concepto - Adición presupuestal  </t>
  </si>
  <si>
    <t>20231140268272  </t>
  </si>
  <si>
    <t>13-12-2023 18:19 PM	Archivar	Orlando Murillo Lopez	Se dio respuesta adjuntando al presente constancia de envio y documento firmado</t>
  </si>
  <si>
    <t>CNSC - COMISION NACIONAL DEL SERVICIO CIVIL  </t>
  </si>
  <si>
    <t>**2023RS159480** Remisión de Comunicación: 2023RS159480  </t>
  </si>
  <si>
    <t xml:space="preserve"> Miguel Ángel Franco Torres</t>
  </si>
  <si>
    <t>SUBDIRECCIÓN ADMINISTRATIVA Y FINANCIERA</t>
  </si>
  <si>
    <t>GESTION FINANCIERA</t>
  </si>
  <si>
    <t>20231140268302  </t>
  </si>
  <si>
    <t>BENEMERITO CUERPO DE BOMBEROS VOLUNTARIOS TULUA - DEPARTAMENTO DE EDUCACIÓN  </t>
  </si>
  <si>
    <t>CAC. Solicitud de Concepto Definitivo  </t>
  </si>
  <si>
    <t>20231140268322  </t>
  </si>
  <si>
    <t>BENEMERITO CUERPO DE BOMBEROS VOLUNTARIOS TULUA - VALLE  </t>
  </si>
  <si>
    <t>CAC. Solicitud de Información - Concepto Escuela </t>
  </si>
  <si>
    <t>20231140268332  </t>
  </si>
  <si>
    <t>CAC. SOLICITUD ASESORIA E INFORMACION  </t>
  </si>
  <si>
    <t>20231140268392  </t>
  </si>
  <si>
    <t>27-12-2023 14:01 PM Archivar Julio Cesar Garcia Triana SE ENVIA EL 27 DE DICIEMBRE POR EL CORREO DE RESPUESTAS DE ATENCION AL CIUDADANO</t>
  </si>
  <si>
    <t>LUISA CARLOS DAZA SINISTERRA  </t>
  </si>
  <si>
    <t>CAC. Requerimientos concepto radicado 20231140236532  </t>
  </si>
  <si>
    <t>20231140268402  </t>
  </si>
  <si>
    <t>21-12-2023 17:16 PM Archivar Beimar Mauricio Serna Duque Se envía respuesta por correo electrónico con el asunto Requerimientos concepto radicado 20231140236532 – 20231140268402 y radicado 20231140268402</t>
  </si>
  <si>
    <t>JOSE TABARES SIERRA </t>
  </si>
  <si>
    <t>CAC. SOLICITUD DE COPIA DIGITAL DE CERTIFICADOS DE CURSOS </t>
  </si>
  <si>
    <t>20231140268422  </t>
  </si>
  <si>
    <t>ALCALDIA MUNICIPAL DE BARAYA HUILA </t>
  </si>
  <si>
    <t>CAC. TRASLADO POR COMPETENCIA DENUNCIA POR HECHOS DE FALSEDAD EN DOCUMENTO PARA LA CONTRATACION PUBLICA, VULNERACION DE DERECHOS LABORALES Y DISCRIMINACION EJERCIDOS POR EL COMANDANTE DEL CUERPO DE BOMBEROS, EL SEÑOR JAVIER SUAREZ GARCIA </t>
  </si>
  <si>
    <t>20231140268462  </t>
  </si>
  <si>
    <t>CUERPO DE BOMBEROS VOLUNTARIOS DE MIRANDA  </t>
  </si>
  <si>
    <t>CAC. Solicitud de Información - Orientación con respecto a los asensos de conformidad al articulo 30 </t>
  </si>
  <si>
    <t>20231140268472  </t>
  </si>
  <si>
    <t>12-01-2024 11:17 AM Archivar fano TRAMITADO CON RADICADO DNBC No. 20232110101471 DE FECHA 18 DE DICIEMBRE DE 2023</t>
  </si>
  <si>
    <t xml:space="preserve">Se anexa documento de respuesta en word; sin embargo, no se anexa pantallazo de envio de la respuesta. Por procedimiento interno de las PQRSD, se deja este orfeo como vencido, aunque se haya respondido en los temrinos de ley. </t>
  </si>
  <si>
    <t>CAC. Solicitud de ayuda jurídica para dar respuesta a la alcaldía. </t>
  </si>
  <si>
    <t>20231140268502  </t>
  </si>
  <si>
    <t>12-01-2024 11:20 AM Archivar fano TRAMITADO CON RADICADO DNBC No. 20231140268502 DE FECHA 18/12/2023</t>
  </si>
  <si>
    <t>CUERPO DE BOMBEROS VOLUNTARIOS PRADERA  </t>
  </si>
  <si>
    <t>CAC. SOLICITUD CUERPO DE BOMBEROS VOLUNTARIOS DE PRADERA VALLE  </t>
  </si>
  <si>
    <t>20231140268552  </t>
  </si>
  <si>
    <t>18-12-2023 12:25 PM Archivar Edgar Alexander Maya Lopez PARA TRAMITE</t>
  </si>
  <si>
    <t>EAGLEBURGMANN COLOMBIA SAS  </t>
  </si>
  <si>
    <t>CAC. Solicitud de Información - Cobro CBV Nueva cota certificado y visita técnica  </t>
  </si>
  <si>
    <t>20231140268582  </t>
  </si>
  <si>
    <t>20-12-2023 13:27 PM Archivar Orlando Murillo Lopez Se dio tramite correspondiente</t>
  </si>
  <si>
    <t>CAC. Traslado por competencia solicitud Alcaldía de Rionegro  </t>
  </si>
  <si>
    <t>20231140268592  </t>
  </si>
  <si>
    <t>12-01-2024 11:22 AM Archivar fano TRAMITADO CON RADICADO DNBC 20231140268592 DE 19/12/2023</t>
  </si>
  <si>
    <t>CUERPO DE BOMBEROS VOLUNTARIOS DE GRANADA ANTIOQUIA PAOLA GONZALEZ </t>
  </si>
  <si>
    <t>CAC. Duda sobre la manipulacion y destinacion de la sobretasa bomberil  </t>
  </si>
  <si>
    <t>20231140268642  </t>
  </si>
  <si>
    <t>12-01-2024 11:23 AM Archivar fano TRAMITADO CON RADICADO DNBC 20232110101521 DE FECHA 18/12/2023</t>
  </si>
  <si>
    <t>HAIDER GIRALDO  </t>
  </si>
  <si>
    <t>CAC. SOLICITUD DE INFORMACION  </t>
  </si>
  <si>
    <t>20231140268812  </t>
  </si>
  <si>
    <t xml:space="preserve"> Margodt Obando Beltrán </t>
  </si>
  <si>
    <t>20231140268842  </t>
  </si>
  <si>
    <t>ALCALDÍA SUESCA CUNDINAMARCA CUNDINAMARCA </t>
  </si>
  <si>
    <t>CAC. Derecho de petición </t>
  </si>
  <si>
    <t>Ronny Estiven Romero Velandia </t>
  </si>
  <si>
    <t>20231140268852  </t>
  </si>
  <si>
    <t>12-01-2024 11:25 AM Archivar fano TRAMITADO CON RADICADO DNBC No. 20242110102371 DE FECHA 12/01/2024</t>
  </si>
  <si>
    <t>CAC. Solicitud 2835  </t>
  </si>
  <si>
    <t>20231140268862  </t>
  </si>
  <si>
    <t>VEEDURIA CIUDADANA DE NEIVA JUAN PABLO CAMPO GOMEZ  </t>
  </si>
  <si>
    <t>20231140269082  </t>
  </si>
  <si>
    <t>DELEGACION DEPARTAMENTAL DE SANTANDER  </t>
  </si>
  <si>
    <t>CAC. Petición - Ejecución de recursos </t>
  </si>
  <si>
    <t>Carlos Armando López Barrera</t>
  </si>
  <si>
    <t>20231140269092  </t>
  </si>
  <si>
    <t>CAC. Solicitud concepto jurídico - CBV de Cimitarra </t>
  </si>
  <si>
    <t>20231140269112  </t>
  </si>
  <si>
    <t>17-01-2024 08:23 AM Archivar fano TRAMITADO CON RADICADO DNBC No. 20232110102051 DEL 25/12/2023</t>
  </si>
  <si>
    <t>CAC. Solicitud de concepto frente a queja disciplinaria presentada por el señor Pardo Luna  </t>
  </si>
  <si>
    <t>20231140269122  </t>
  </si>
  <si>
    <t>CAC. Solicitud de concepto frente a la suspensión de actividades del CBV de Cimitarra </t>
  </si>
  <si>
    <t>20231140269132  </t>
  </si>
  <si>
    <t>17-01-2024 08:25 AM Archivar fano TRAMITADO CON RADICADO DNBC No. 20232110102041 DE FECHA 25/12/2023</t>
  </si>
  <si>
    <t>GOBERNACION DE SANTANDER SECRETARIA DE GOBIERNO  </t>
  </si>
  <si>
    <t>CAC. SOLICITUD URGENTE - ACOMPAÑAMIENTO / INTERVENCIÓN URGENTE AL CBV DE CIMITARRA  </t>
  </si>
  <si>
    <t>20231140269162  </t>
  </si>
  <si>
    <t>17-01-2024 08:26 AM Archivar fano TRAMITADO DNBC No. 20232110102031 DE FECHA 25/12/2023</t>
  </si>
  <si>
    <t>Norte de santander</t>
  </si>
  <si>
    <t>WILLIAM CARVAJAL CONTRERAS  </t>
  </si>
  <si>
    <t>CAC. DERECHO DE PETICIÓN  </t>
  </si>
  <si>
    <t>20231140269232  </t>
  </si>
  <si>
    <t>CUERPO DE BOMBEROS VOLUNTARIOS DE VALLEDUPAR  </t>
  </si>
  <si>
    <t>CAC. Remisión de solicitud de información sobre seguro de vida  </t>
  </si>
  <si>
    <t>Jiud Magnoly Gaviria Narvaez </t>
  </si>
  <si>
    <t>20231140269242  </t>
  </si>
  <si>
    <t>19-12-2023 16:14 PM Archivar Jiud Magnoly Gaviria Narvaez Se brinda respuesta vía email 19/12/2023, se adjunta soporte.</t>
  </si>
  <si>
    <t>Correo</t>
  </si>
  <si>
    <t>DANIEL GOMEZ MOLINA </t>
  </si>
  <si>
    <t>CAC. RADICACIÓN DERECHO DE PETICIÓN. </t>
  </si>
  <si>
    <t>20231140269392  </t>
  </si>
  <si>
    <t>17-01-2024 08:30 AM Archivar fano TRAMITADO CON RADICADO DNBC No. 20242110102461 DE FECHA 15/01/2024</t>
  </si>
  <si>
    <t>CUERPO DE BOMBEROS VOLUNTARIOS DE SAN VICENTE DE CHUCURI  </t>
  </si>
  <si>
    <t>CAC. Solicitud información radicado 20231140258472  </t>
  </si>
  <si>
    <t>20231140269432  </t>
  </si>
  <si>
    <t>16-12-2023 13:13 PM Archivar Edgar Alexander Maya Lopez se responde por correo electronico el 06/12/2023</t>
  </si>
  <si>
    <t>Respuesta directamente por correo electronico.</t>
  </si>
  <si>
    <t>CUERPO DE BOMBEROS VOLUNTARIOS DE MURILLO  </t>
  </si>
  <si>
    <t>CAC. SOLICITUD AVAL INSTRUCTOR </t>
  </si>
  <si>
    <t xml:space="preserve"> Carlos Humberto Lopez</t>
  </si>
  <si>
    <t>20231140269452  </t>
  </si>
  <si>
    <t>19-12-2023 12:50 PM Archivar Carlos Humberto Lopez Se da respuesta vía correo electrónico</t>
  </si>
  <si>
    <t>CUERPO DE BOMBEROS VOLUNTARIOS DE SAN JUAN DEL CESAR GUAJIRA  </t>
  </si>
  <si>
    <t>CAC: Solicita el acompañamiento de la comisión de inspección, vigilancia y control para así poder acreditar la certificación de idoneidad  </t>
  </si>
  <si>
    <t>RUBén Darío Rincón Sanchez </t>
  </si>
  <si>
    <t>20231140269482  </t>
  </si>
  <si>
    <t>CUERPO DE BOMBEROS VOLUNTARIOS DE VILLAMARIA CALDAS  </t>
  </si>
  <si>
    <t>SM. Acta # 012 Finalización de curso - Reg. N° 275-2023 </t>
  </si>
  <si>
    <t>Maicol Villarreal Ospina</t>
  </si>
  <si>
    <t>20231140269492  </t>
  </si>
  <si>
    <t>21-12-2023 15:02 PM Archivar Maicol Villarreal Ospina SE ANEXA GUIA DE ENVIO POR TRANSPORTADORA</t>
  </si>
  <si>
    <t>No se anexa respuesta con firmas.</t>
  </si>
  <si>
    <t>JORGE IVAN MARIN GRANADA </t>
  </si>
  <si>
    <t>CAC: Remite derecho de petición de información, referente a capacitación o acreditaciones de Bomberos Colombia </t>
  </si>
  <si>
    <t>20231140269502  </t>
  </si>
  <si>
    <t>06-03-2024 12:51 PM Archivar Edgar Alexander Maya Lopez Se responde con radicado dnbc 2024-214-000075-1</t>
  </si>
  <si>
    <t xml:space="preserve">No se puede verificar radicado de salida que permita visualizar respuesta con firmas y su respectiva evidencia de envio de la respuesta. </t>
  </si>
  <si>
    <t>SM. Acta # 001 Finalización de curso - Reg. N° 426-2023 </t>
  </si>
  <si>
    <t>20231140269512  </t>
  </si>
  <si>
    <t>21-12-2023 15:03 PM Archivar Maicol Villarreal Ospina SE ANEXA GUIA DE ENVIO POR TRANSPORTADORA</t>
  </si>
  <si>
    <t>EDISON DELGADO HINCAPIE </t>
  </si>
  <si>
    <t>CAC: SOLICITA CERTIFICACIÓN DE CONTRATOS DE EDISON DELGADO HINCAPIÉ CC.6013.943 CONTRATOS No.164-2020 y 216-2020 </t>
  </si>
  <si>
    <t>Nataly Andrea BarbosaSanchez</t>
  </si>
  <si>
    <t>FORTALECIMIENTO</t>
  </si>
  <si>
    <t>20231140269532  </t>
  </si>
  <si>
    <t>CAC: SOLICITA LA ACTUALIZACION Y RECONOCIMIENTO INSTRUCTORES CBV PRADERA - PRIMER GRUPO 3 UNIDADES ( VELEZ, ARIAS, HERRERA) </t>
  </si>
  <si>
    <t>Carlos Humberto Lopez</t>
  </si>
  <si>
    <t>20231140269542  </t>
  </si>
  <si>
    <t>19-12-2023 17:33 PM Archivar Carlos Humberto Lopez Se da respuesta vía correo electrónico</t>
  </si>
  <si>
    <t>DELEGACION DEPARTAMENTAL DE BOMBEROS DE CALDAS  </t>
  </si>
  <si>
    <t>CAC: Remite proyecto del Cuerpo de Bomberos Voluntarios Pácora Caldas en la adquisición de camión Cisterna.  </t>
  </si>
  <si>
    <t>Andrés Fernando Muñoz Cabrera</t>
  </si>
  <si>
    <t>20231140269552  </t>
  </si>
  <si>
    <t>CESAR AUGUSTO PARDO LUNA  </t>
  </si>
  <si>
    <t xml:space="preserve"> Margodt Obando Beltrán</t>
  </si>
  <si>
    <t>20231140269582  </t>
  </si>
  <si>
    <t>CUERPO DE BOMBEROS VOLUNTARIOS DE GUAMO  </t>
  </si>
  <si>
    <t>SM. Acta # 004 Finalización de curso - Reg. N° 385-2023 </t>
  </si>
  <si>
    <t xml:space="preserve"> Maicol Villarreal Ospina</t>
  </si>
  <si>
    <t>20231140269592  </t>
  </si>
  <si>
    <t>21-12-2023 15:06 PM Archivar Maicol Villarreal Ospina SE ANEXA GUIA DE ENVIO POR TRANSPORTADORA</t>
  </si>
  <si>
    <t>CAC: Remite proyecto del Cuerpo de Bomberos Voluntarios Chinchiná Caldas en la adquisición de Máquina Extintora.  </t>
  </si>
  <si>
    <t>20231140269602  </t>
  </si>
  <si>
    <t>BENEMERITO CUERPO DE BOMBEROS VOLUNTARIOS DE CALI  </t>
  </si>
  <si>
    <t>SM. Finalización de curso - Reg. N° 290-2023 </t>
  </si>
  <si>
    <t>20231140269612  </t>
  </si>
  <si>
    <t>20-12-2023 15:48 PM Archivar Maicol Villarreal Ospina SE ANEXA SOPORTE DE ENVÍO POR TRANSPORTADORA</t>
  </si>
  <si>
    <t>BENEMERITO CUERPO DE BOMBEROS VOLUNTARIOS DE SAN JUAN DE PASTO  </t>
  </si>
  <si>
    <t>SM. Acta # 008 Finalización de curso - Reg. N° 353-2023 </t>
  </si>
  <si>
    <t>20231140269622  </t>
  </si>
  <si>
    <t>21-12-2023 15:07 PM Archivar Maicol Villarreal Ospina SE ANEXA GUIA DE ENVIO POR TRANSPORTADORA</t>
  </si>
  <si>
    <t>CUERPO DE BOMBEROS OFICIALES DE BOGOTA GESTION HUMANA  </t>
  </si>
  <si>
    <t>SM. Acta # 020 Finalización de curso - Reg. N° 382-2023 </t>
  </si>
  <si>
    <t>20231140269632  </t>
  </si>
  <si>
    <t>21-12-2023 15:12 PM Archivar Maicol Villarreal Ospina SE ANEXA GUIA DE ENVIO POR TRASNPORTADORA</t>
  </si>
  <si>
    <t>CUERPO DE BOMBEROS VOLUNTARIOS DE LIBANO  </t>
  </si>
  <si>
    <t>CAC: Solicita la cancelación de la capacitación de Gestión y Administración para Cuerpos de Bomberos. </t>
  </si>
  <si>
    <t>OLGA JIMENEZ GARCIA</t>
  </si>
  <si>
    <t>20231140269642  </t>
  </si>
  <si>
    <t>21-12-2023 11:13 AM Archivar OLGA JIMENEZ GARCIA SE RESPONDE POR CORREO EL 21-12-2023 CON CANCELACION DEL REGISTRO 283-2023 POR SOLICITUDE DEL COMANDANTE</t>
  </si>
  <si>
    <t>MAICOL VILLARREAL OSPINA  </t>
  </si>
  <si>
    <t>RD. ACCESO A LA HERRAMIENTA RUE  </t>
  </si>
  <si>
    <t xml:space="preserve"> Luis Alberto Valencia Pulido</t>
  </si>
  <si>
    <t xml:space="preserve">FORTALECIMIENTO BOMBERIL PARA LA RESPUESTA </t>
  </si>
  <si>
    <t>20231140269662  </t>
  </si>
  <si>
    <t>ALCALDIA ITUANGO ANTIOQUIA </t>
  </si>
  <si>
    <t>CAC. REITERANDO SOLICITUD DE INFORMACIÓN </t>
  </si>
  <si>
    <t>20231140269692  </t>
  </si>
  <si>
    <t>19-12-2023 15:21 PM Archivar GERMAN MAURICIO MARQUEZ RUIZ RESPUESTA ENVIADA</t>
  </si>
  <si>
    <t>No se anexa evidencia de envio de respuesta</t>
  </si>
  <si>
    <t>CAC: Solicita la carnetización a los cuerpos de bomberos de los municipios del Departamento de Caldas </t>
  </si>
  <si>
    <t>Edwin Alfonso Zamora Oyola</t>
  </si>
  <si>
    <t>20231140269752  </t>
  </si>
  <si>
    <t>CAC: Solicita la actualización y reconocimiento Instructores CBV Pradera - Segundo Grupo 3 Unidades (Daza, Darwin, Lopez) </t>
  </si>
  <si>
    <t>20231140269792  </t>
  </si>
  <si>
    <t>CUERPO DE BOMBEROS VOLUNTARIOS DE VENECIA  </t>
  </si>
  <si>
    <t>entidad bomberil</t>
  </si>
  <si>
    <t>CAC: Solicitud información de las convocatorias vigentes para formación bomberil en cursos de SCIB y GACB </t>
  </si>
  <si>
    <t>20231140269802  </t>
  </si>
  <si>
    <t>04-01-2024 10:14 AM Archivar Edgar Alexander Maya Lopez Se responde por correo electronico se deja evidencia en digital</t>
  </si>
  <si>
    <t>Se brinda repsuesta directamnete por correo</t>
  </si>
  <si>
    <t xml:space="preserve">GOBERNACION DEL BOLIVAR </t>
  </si>
  <si>
    <t>CAC: Solicita disponibilidad de 2 vehículos cisterna de 800 galones de capacidad en virtud del fenómeno de el niño y sus efectos adversos.  </t>
  </si>
  <si>
    <t>20231140269822  </t>
  </si>
  <si>
    <t>CAC: Remite proyecto del Cuerpo de Bomberos Voluntarios Viterbo Caldas en la adquisición de KIT de RESCATE VEHICULAR.  </t>
  </si>
  <si>
    <t>20231140269832  </t>
  </si>
  <si>
    <t>CAC: Remite proyecto del Cuerpo de Bomberos Voluntarios Villamaría Caldas en la adquisición de KIT de INCENDIOS FORESTALES .  </t>
  </si>
  <si>
    <t>20231140269842  </t>
  </si>
  <si>
    <t>BENEMÉRITO CUERPO DE BOMBEROS CANDELARIA - VALLE  </t>
  </si>
  <si>
    <t>CAC: Solicita aval de instructor del Bro Santiago Rubio Londoño  </t>
  </si>
  <si>
    <t xml:space="preserve"> Edgar Alexander Maya Lopez</t>
  </si>
  <si>
    <t>20231140269862  </t>
  </si>
  <si>
    <t>CUERPO DE BOMBEROS VOLUNTARIOS DE ARBELAEZ - CUNDINAMARCA  </t>
  </si>
  <si>
    <t>CAC: Solicita la realización del curso de formación para bomberos. </t>
  </si>
  <si>
    <t>20231140269872  </t>
  </si>
  <si>
    <t>19-01-2024 10:48 AM Archivar Edgar Alexander Maya Lopez Se da respuesta por correo electronico</t>
  </si>
  <si>
    <t>CUERPO DE BOMBEROS VOLUNTARIOS FLORIDABLANCA FORMACIóN INTERNA  </t>
  </si>
  <si>
    <t>CAC: Solicita se amplié el plazo previsto por la D.N.B.C. para la firma y así el SG. Emerson Fabian Granados Quintanilla y CB. Serge Renaul Ayala Morales puedan certificarse como instructores del Curso de Operaciones con Cuerdas - Básico. </t>
  </si>
  <si>
    <t>20231140269892  </t>
  </si>
  <si>
    <t>FIDUCIARIA LA PREVISORA  </t>
  </si>
  <si>
    <t>CAC: REMITE PARA FIRMA: OT6_CONVENIO INTERADMINISTRATITVO 884-2019_LA DIRECCION NACIONAL DE BOMBEROS </t>
  </si>
  <si>
    <t>DIRECCION GENERAL</t>
  </si>
  <si>
    <t>20231140269902  </t>
  </si>
  <si>
    <t>ALCALDIA CALOTO CAUCA </t>
  </si>
  <si>
    <t>CAC: Remite documentación para la prórroga del convenio No. 101 de 2023 suscrito entre la Dirección Nacional de Bomberos y el Municipio de Caloto Cauca. </t>
  </si>
  <si>
    <t>SIMÓN ANDRES GONZALEZ BOHORQUEZ</t>
  </si>
  <si>
    <t>20231140269912  </t>
  </si>
  <si>
    <t>27-12-2023 14:15 PM Archivar SIMÓN ANDRES GONZALEZ BOHORQUEZ Se procede a archivar documento enviado y firmado al municipio de Caloto Cauca, se dio respuesta bajo radicado No 20232130102241 el día 27 de diciembre de 2023. Se adjunta documento de Orfeo de salida</t>
  </si>
  <si>
    <t>No se adjunta documento con firmas ni evidencia de envio de respuesta</t>
  </si>
  <si>
    <t>BENEMERITO CUERPO DE BOMBEROS VOLUNTARIOS SANTA ELENA  </t>
  </si>
  <si>
    <t>CAC: Remite documentación para solicitar el usuario y contraseña del RUE.  </t>
  </si>
  <si>
    <t>20231140269962  </t>
  </si>
  <si>
    <t>CUERPO DE BOMBEROS VOLUNTARIOS DE BOSCONIA  </t>
  </si>
  <si>
    <t>CAC: Solicita apoyo y fortalecimiento educativo con los cursos SCI, Administración para Cuerpos de Bomberos, PON y Inspector de Seguridad </t>
  </si>
  <si>
    <t>20231140269972  </t>
  </si>
  <si>
    <t>CUERPO DE BOMBEROS VOLUNTARIOS DE GOMEZ PLATA - ANTIOQUIA  </t>
  </si>
  <si>
    <t>CAC: Remite consulta sobre ponderación recibida en visita de Inspección, Vigilancia y Control y si es impedimento para la contratación con la alcaldía. </t>
  </si>
  <si>
    <t>Rubén Darío Rincón Sanchez</t>
  </si>
  <si>
    <t>20231140269982  </t>
  </si>
  <si>
    <t>CUERPO DE BOMBEROS VOLUNTARIOS DE VILLANUEVA - GUAJIRA  </t>
  </si>
  <si>
    <t>CAC: Solicita acompañamiento del proceso FANO para gestionar los recursos para el funcionamiento de la institución bomberil vigencia 2024 </t>
  </si>
  <si>
    <t>20231140269992  </t>
  </si>
  <si>
    <t>17-01-2024 08:29 AM Archivar fano TRAMITADO CON RADICADO DNBC No. 20232110102311 DE FECHA 28/12/2023</t>
  </si>
  <si>
    <t>Amazonas</t>
  </si>
  <si>
    <t>ALCALDIA DE LETICIA  </t>
  </si>
  <si>
    <t>CAC: SOLICITUD DE PRÓRROGA EN TIEMPO Y ADICION DE RECURSOS AL CONVENIO 174 – 2021 – SUSCRITO ENTRE EL UNIDAD ADMINISTRATIVA ESPECIAL DIRECCIÓN NACIONAL DE BOMBEROS (BNBC) Y EL MUNICIPIO DE LETICIA AMAZONAS </t>
  </si>
  <si>
    <t>20231140270002  </t>
  </si>
  <si>
    <t>27-12-2023 14:02 PM Archivar SIMÓN ANDRES GONZALEZ BOHORQUEZ Se procede a archivar documento enviado y firmado al municipio de Leticia Amazonas, se dio respuesta bajo radicado No 20232130102221 el día 27 de diciembre de 2023. Se adjunta documento de Orfeo de salida</t>
  </si>
  <si>
    <t>No se adjunta evidencia de envio de repsuesta</t>
  </si>
  <si>
    <t>CUERPO DE BOMBEROS VOLUNTARIOS DE LOS SANTOS  </t>
  </si>
  <si>
    <t>SM. Acta # 038 Finalización de curso - Reg. N° 464-2023 </t>
  </si>
  <si>
    <t>20231140270042  </t>
  </si>
  <si>
    <t>21-12-2023 15:20 PM Archivar Maicol Villarreal Ospina SE ANEXA GUIA DE ENVIO POR TRANSPORTADORA</t>
  </si>
  <si>
    <t>No se anexa respuesta con firmas</t>
  </si>
  <si>
    <t>SM. Acta # 034 Finalización de curso - Reg. N° 447-2023  </t>
  </si>
  <si>
    <t>20231140270052  </t>
  </si>
  <si>
    <t>21-12-2023 15:21 PM Archivar Maicol Villarreal Ospina SE ANEXA GUIA DE ENVIO POR TRANSPORTADORA</t>
  </si>
  <si>
    <t>SM. Acta # 035 Finalización de curso - Reg. N° 448-2023 </t>
  </si>
  <si>
    <t>20231140270062  </t>
  </si>
  <si>
    <t>SM. Acta # 036 Finalización de curso - Reg. N° 454-2023 </t>
  </si>
  <si>
    <t>20231140270072  </t>
  </si>
  <si>
    <t>21-12-2023 15:22 PM Archivar Maicol Villarreal Ospina SE ANEXA GUIA DE ENVIO POR TRANSPORTADORA</t>
  </si>
  <si>
    <t>SM. Acta # 037 Finalización de curso - Reg. N° 457-2023 </t>
  </si>
  <si>
    <t>20231140270082  </t>
  </si>
  <si>
    <t>21-12-2023 15:23 PM Archivar Maicol Villarreal Ospina SE ANEXA GUIA DE ENVIO POR TRANSPORTADORA</t>
  </si>
  <si>
    <t>SM. Acta # 040 Finalización de curso - Reg. N° 450-2023 </t>
  </si>
  <si>
    <t>20231140270092  </t>
  </si>
  <si>
    <t>SM. Acta # 039 Finalización de curso - Reg. N° 449-2023  </t>
  </si>
  <si>
    <t>20231140270102  </t>
  </si>
  <si>
    <t>21-12-2023 15:24 PM Archivar Maicol Villarreal Ospina SE ANEXA GUIA DE ENVIO POR TRANSPORTADORA</t>
  </si>
  <si>
    <t>CUERPO DE BOMBEROS VOLUNTARIOS DE SAN ANTONIO DEL TEQUENDAMA  </t>
  </si>
  <si>
    <t>CAC: Solicita autorización para curso de bomberos básico y aval de instructores </t>
  </si>
  <si>
    <t>20231140270182  </t>
  </si>
  <si>
    <t>03-01-2024 16:20 PM Archivar Edgar Alexander Maya Lopez Se da respuesta por correo electronico se deja evidencia en digital</t>
  </si>
  <si>
    <t>Respuesta brindada directamente por correo electronico</t>
  </si>
  <si>
    <t>JUZGADO PRIMERO CIVIL DEL CIRCUITO ARMENIA  </t>
  </si>
  <si>
    <t>CAC: Notificación Auto Vincula Rad. 2023.00286.00 Accionante: Julio Cesar Suarez </t>
  </si>
  <si>
    <t>20231140270202  </t>
  </si>
  <si>
    <t>20-12-2023 12:26 PM Archivar Andrea Bibiana Castañeda Durán SE DIO TRÁMITE CON RAD. 20232110101611 ENVIADO EL 19/12/23</t>
  </si>
  <si>
    <t>ALCALDIA MUNICIPAL FUNDACION MAGDALENA </t>
  </si>
  <si>
    <t>CAC: Remite Solicitud de prórroga del convenio interadministrativo de cofinanciación No. 181 de 2021, suscrito entre la Dirección Nacional de Bomberos de Colombia (DNBC) y el municipio de Fundación (Magdalena). </t>
  </si>
  <si>
    <t>DANIEL MAURICIO GONZALEZ RODRIGUEZ</t>
  </si>
  <si>
    <t>20231140270212  </t>
  </si>
  <si>
    <t>28-12-2023 13:28 PM Archivar DANIEL MAURICIO GONZALEZ RODRIGUEZ Se procede a archivar documento enviado y firmado al municipio de Fundación (Magdalena), se dio respuesta bajo radicado No 20232130102081 el día 26 de diciembre de 2023. Se adjunta documento de Orfeo de salida</t>
  </si>
  <si>
    <t>No se evidencia envio de respuesta al peticionario</t>
  </si>
  <si>
    <t>ALCALDIA MUNICIPAL SUCRE SAMPUES </t>
  </si>
  <si>
    <t>CAC: Solicita prórroga al Convenio 182-2021 entre la DNBC y el municipio de Sampues  </t>
  </si>
  <si>
    <t xml:space="preserve"> DANIEL MAURICIO GONZALEZ RODRIGUEZ</t>
  </si>
  <si>
    <t>20231140270222  </t>
  </si>
  <si>
    <t>28-12-2023 13:29 PM Archivar DANIEL MAURICIO GONZALEZ RODRIGUEZ Se procede a archivar documento enviado y firmado al municipio de Sampués (Sucre), se dio respuesta bajo radicado No 20232130102011 el día 22 de diciembre de 2023. Se adjunta documento de Orfeo de salida</t>
  </si>
  <si>
    <t>CUERPO DE BOMBEROS VOLUNTARIOS DE NEIVA  </t>
  </si>
  <si>
    <t>SM: Acta # 002 de 2023 Finalización de curso - Reg. N° 319-2023 </t>
  </si>
  <si>
    <t>20231140270232  </t>
  </si>
  <si>
    <t>CAC: Remite derecho de petición </t>
  </si>
  <si>
    <t>Ronny Estiven Romero Velandia</t>
  </si>
  <si>
    <t>20231140270262  </t>
  </si>
  <si>
    <t xml:space="preserve">El presente radicado se asigna a la oficina de FANO pero no especifica  el usuario del profesional a quie fue asignada. Esto es importante debido a que al firmar las cuentas de cobros o firmar los paz y salvos de los usuarios contratistas que salen de la entidad, el funcionario lider/gestor no puede firmarlos sin tener su orfeo al dia. Esto en atencion al procedimiento interno de PQRSD. </t>
  </si>
  <si>
    <t>CUERPO DE BOMBEROS VOLUNTARIOS COMBITA  </t>
  </si>
  <si>
    <t>CAC: Solicita apoyo en estructuración del proyecto para la construcción de estación bomberil. </t>
  </si>
  <si>
    <t xml:space="preserve"> Jonathan Prieto</t>
  </si>
  <si>
    <t>20231140270272  </t>
  </si>
  <si>
    <t>20-12-2023 12:01 PM Archivar Jonathan Prieto Se archiva ya que se dio respuesta vía correo electrónico desde infraestructura@dnbc.gov.co el día 20 de diciembre de 2023 con sus respectivos anexos al Radicado No. 20231140270272.</t>
  </si>
  <si>
    <t>Se brinda repsuesta directamente por correo</t>
  </si>
  <si>
    <t>CAC: Remite Informe Auditoría Financiera DNBC, vigencia 2022 </t>
  </si>
  <si>
    <t xml:space="preserve"> Carlos Armando López Barrera</t>
  </si>
  <si>
    <t>20231140270282  </t>
  </si>
  <si>
    <t>COMITE DEPARTAMENTAL DEL QUINDIO  </t>
  </si>
  <si>
    <t>CAC: Remite pronunciamiento emitido por el juzgado 1 primero civil del circuito de Armenia y solicita asistencia técnica para la revisión de la capacidad operativa del Cuerpo de Bomberos Voluntarios de Salento - Quindio </t>
  </si>
  <si>
    <t>20231140270292  </t>
  </si>
  <si>
    <t xml:space="preserve">No se evidencia repsuesta ni envio de la misma. </t>
  </si>
  <si>
    <t>CAC: Remite derecho de petición y solicita información sobre los tiempos de respuesta </t>
  </si>
  <si>
    <t>20231140270332  </t>
  </si>
  <si>
    <t>CUERPO DE BOMBEROS DE PENSILVANIA - CALDAS  </t>
  </si>
  <si>
    <t>CAC: Solicita en medio magnético o de forma digital el escudo de la Dirección Nacional de Bomberos para los elementos pertinentes y necesarios para la inauguración de la nueva estación de bomberos </t>
  </si>
  <si>
    <t>Edgar Hernán Molina Macías</t>
  </si>
  <si>
    <t>GESTION DE COMUNICACIONES</t>
  </si>
  <si>
    <t>20231140270372  </t>
  </si>
  <si>
    <t>SINBOCOLOMBIA SINDICATO NACIONAL DE BOMBEROS OFICIALES  </t>
  </si>
  <si>
    <t>CAC: Queja por irregularidades en el Cuerpo de Bomberos Oficial de Montería el cual su director comandante y/o representante legal es el señor JORGE ELIECER ARBELAEZ MORALES. </t>
  </si>
  <si>
    <t xml:space="preserve"> Rubén Darío Rincón Sanchez</t>
  </si>
  <si>
    <t>20231140270382  </t>
  </si>
  <si>
    <t>CUERPO OFICIAL DE BOMBEROS DE GALAPA STE MARLEN NARVAEZ </t>
  </si>
  <si>
    <t>CAC: Remite solicitud de Usuario y Clave Plataforma del RUE. </t>
  </si>
  <si>
    <t>CITEL</t>
  </si>
  <si>
    <t>20231140270392  </t>
  </si>
  <si>
    <t>CUERPO DE BOMBEROS VOLUNTARIOS DE YOPAL  </t>
  </si>
  <si>
    <t>SM: Acta # 007 de 2023 Finalización de curso Atención Prehospitalaria - Reg. N° 427 </t>
  </si>
  <si>
    <t>20231140270402  </t>
  </si>
  <si>
    <t>21-12-2023 15:27 PM Archivar Maicol Villarreal Ospina SE ANEXA GUIA DE ENVIO POR TRANSPORTADORA</t>
  </si>
  <si>
    <t>DIANA PATRICIA PONARE CASTILLO </t>
  </si>
  <si>
    <t>CAC: Solicita oportunidad para presentar el examen del curso Sistema Comando de Incidentes  </t>
  </si>
  <si>
    <t xml:space="preserve"> Edwin Alfonso Zamora Oyola</t>
  </si>
  <si>
    <t>20231140270412  </t>
  </si>
  <si>
    <t>21-12-2023 10:45 AM Archivar Edwin Alfonso Zamora Oyola Tramitado</t>
  </si>
  <si>
    <t>ALCALDIA MUNICIPAL ZONA BANANERA MAGDALENA </t>
  </si>
  <si>
    <t>CAC: Solicita prórroga del convenio interadministrativo de cofinanciación No. 179 de 2021, suscrito entre la Dirección Nacional de Bomberos de Colombia (DNBC) y el municipio de Zona Bananera (Magdalena).  </t>
  </si>
  <si>
    <t>20231140270422  </t>
  </si>
  <si>
    <t>28-12-2023 13:30 PM Archivar DANIEL MAURICIO GONZALEZ RODRIGUEZ Se procede a archivar documento enviado y firmado al municipio de Zona Bananera (Magdalena), se dio respuesta bajo radicado No 20232130102061 el día 26 de diciembre de 2023. Se adjunta documento de Orfeo de salida</t>
  </si>
  <si>
    <t>Vaupes</t>
  </si>
  <si>
    <t>ALCALDIA MUNICIPAL DE MITU  </t>
  </si>
  <si>
    <t>CAC: Solicita Prorroga N5, del convenio N175 DEL 2021. el cual tiene por objeto; “AUNAR ESFUERZOS TÉCNICOS, ADMINISTRATIVOS Y FINANCIEROS PARA EL FORTALECIMIENTO DE LOS CUERPOS DE BOMBEROS DE ACUERDO CON LOE ESTABLECIDO EN LA LEY 1575 DE 2012, A TRAVÉS DEL DESARROLLO DE LOS ESTUDIOS, DISEÑOS Y CONSTRUCCIÓN DE LA ESTACIÓN DE BOMBEROS PARA EL </t>
  </si>
  <si>
    <t xml:space="preserve"> SIMÓN ANDRES GONZALEZ BOHORQUEZ</t>
  </si>
  <si>
    <t>20231140270432  </t>
  </si>
  <si>
    <t>27-12-2023 13:58 PM Archivar SIMÓN ANDRES GONZALEZ BOHORQUEZ Se procede a archivar documento enviado y firmado al municipio de Mitú Vaupés, se dio respuesta bajo radicado No 20232130102171 el día 26 de diciembre de 2023. Se adjunta documento de Orfeo de salida</t>
  </si>
  <si>
    <t>No se evidencia envio de respuesta.</t>
  </si>
  <si>
    <t>CUERPO DE BOMBEROS VOLUNTARIOS CAQUEZA  </t>
  </si>
  <si>
    <t>CAC: Remite solicitud y soportes del personal para actualización como instructores de la nueva formación de Bomberos. </t>
  </si>
  <si>
    <t>20231140270452  </t>
  </si>
  <si>
    <t>ALCALDIA MUNICIPAL SAN JOAQUIN SANTANDER </t>
  </si>
  <si>
    <t>CAC: Solicita colaboración ante situación que se presenta con el Cuerpo de Bomberos del municipio para dar cumplimiento a la Ley 1575. </t>
  </si>
  <si>
    <t>20231140270462  </t>
  </si>
  <si>
    <t>CONGRESO DE LA REPUBLICA DE COLOMBIA  </t>
  </si>
  <si>
    <t>CAC: Traslado de la Gobernación de Antioquia del derecho de petición presentado por el Senador FABIAN DÍAZ PLATA con respecto a denuncia e investigación Cuerpo de Bomberos Voluntarios de Itagui </t>
  </si>
  <si>
    <t>20231140270572  </t>
  </si>
  <si>
    <t>OLGA MORENO  </t>
  </si>
  <si>
    <t>CAC: Remite inquietudes con respecto a Brigadas de Emergencia. </t>
  </si>
  <si>
    <t>20231140270582  </t>
  </si>
  <si>
    <t xml:space="preserve"> Valle del cauca</t>
  </si>
  <si>
    <t>CAC: Remite documentos dando respuesta al Radicado 20231140259922 </t>
  </si>
  <si>
    <t>20231140270602  </t>
  </si>
  <si>
    <t>CUERPO DE BOMBEROS DE OVEJAS  </t>
  </si>
  <si>
    <t>CAC: Remite documentos informando situación del Cuerpo de Bomberos de Ovejas. </t>
  </si>
  <si>
    <t>20231140270612  </t>
  </si>
  <si>
    <t>CUERPO DE BOMBEROS VOLUNTARIOS DE EL RETIRO - ANTIOQUIA  </t>
  </si>
  <si>
    <t>SM. Acta # 001 Finalización de curso - Reg. N° 425-2023 Primeros Auxilios Psicologico PAP-B (Psicologia de la emergencia) </t>
  </si>
  <si>
    <t>eDUCACIÓN NACIONAL PARA BOMBEROS  </t>
  </si>
  <si>
    <t>20231140270622  </t>
  </si>
  <si>
    <t>21-12-2023 15:30 PM Archivar Maicol Villarreal Ospina SE ANEXA SOPORTE DE ENVIO DE CERTIFICADOS POR TRANSPORTADORA</t>
  </si>
  <si>
    <t>No se evidencia documentos con firma</t>
  </si>
  <si>
    <t>RED SUMMA  </t>
  </si>
  <si>
    <t>RD SOLICITUD PRORROGA CONTRATO 105/2023 </t>
  </si>
  <si>
    <t>20231140273002  </t>
  </si>
  <si>
    <t>RD SOLICITUD PRORROGA </t>
  </si>
  <si>
    <t>20231140273192  </t>
  </si>
  <si>
    <t>Etiquetas de fila</t>
  </si>
  <si>
    <t>Total general</t>
  </si>
  <si>
    <t>Cuenta de Estado</t>
  </si>
  <si>
    <t>Cuenta de Tipo de petición</t>
  </si>
  <si>
    <t>Cuenta de Tema de Consulta</t>
  </si>
  <si>
    <t>Cuenta de Naturaleza jurídica del peticionario</t>
  </si>
  <si>
    <t>Cuenta de Departamento</t>
  </si>
  <si>
    <t>Cuenta de Servicio de Entrada</t>
  </si>
  <si>
    <t>Cuenta de Canal Oficial de Entrada</t>
  </si>
  <si>
    <t>PROMEDIO</t>
  </si>
  <si>
    <t>Promedio de Días hábiles</t>
  </si>
  <si>
    <t>Evolucion meses</t>
  </si>
  <si>
    <t>Octubre</t>
  </si>
  <si>
    <t>Noviembre</t>
  </si>
  <si>
    <t>Diciembre</t>
  </si>
  <si>
    <t>FESTIVOS</t>
  </si>
  <si>
    <t>SUBDIRECCION ANDMINISTRATIVA Y FINANCIERA</t>
  </si>
  <si>
    <t xml:space="preserve">DIRECCION GENERAL </t>
  </si>
  <si>
    <t xml:space="preserve">EVALUACION Y SEGUIMIENTO </t>
  </si>
  <si>
    <t>SUBDIRECCION ESTRATEGICA Y DE COORDINACION BOMBERIL</t>
  </si>
  <si>
    <t>Cuenta area</t>
  </si>
  <si>
    <t>VIVIANA GONZALEZ</t>
  </si>
  <si>
    <t>ASUNTOS DISCIPLINARIOS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</si>
</sst>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d\-mmm\-yy;@"/>
  </numFmts>
  <fonts count="9" x14ac:knownFonts="1">
    <font>
      <sz val="11"/>
      <color theme="1"/>
      <name val="Calibri"/>
      <family val="2"/>
      <scheme val="minor"/>
    </font>
    <font>
      <b/>
      <sz val="10"/>
      <name val="Arial"/>
      <family val="2"/>
    </font>
    <font>
      <sz val="10"/>
      <name val="Arial"/>
      <family val="2"/>
    </font>
    <font>
      <sz val="10"/>
      <color theme="1"/>
      <name val="Arial"/>
      <family val="2"/>
    </font>
    <font>
      <u/>
      <sz val="11"/>
      <color theme="10"/>
      <name val="Calibri"/>
      <family val="2"/>
      <scheme val="minor"/>
    </font>
    <font>
      <sz val="8"/>
      <color rgb="FF000000"/>
      <name val="Arial"/>
      <family val="2"/>
    </font>
    <font>
      <sz val="11"/>
      <color theme="1"/>
      <name val="Calibri"/>
      <family val="2"/>
      <scheme val="minor"/>
    </font>
    <font>
      <sz val="10"/>
      <name val="Calibri"/>
      <family val="2"/>
      <scheme val="minor"/>
    </font>
    <font>
      <b/>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9"/>
        <bgColor indexed="64"/>
      </patternFill>
    </fill>
    <fill>
      <patternFill patternType="solid">
        <fgColor rgb="FFC00000"/>
        <bgColor indexed="64"/>
      </patternFill>
    </fill>
    <fill>
      <patternFill patternType="solid">
        <fgColor theme="4" tint="0.59999389629810485"/>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9" fontId="6" fillId="0" borderId="0" applyFont="0" applyFill="0" applyBorder="0" applyAlignment="0" applyProtection="0"/>
  </cellStyleXfs>
  <cellXfs count="68">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wrapText="1"/>
    </xf>
    <xf numFmtId="14" fontId="3" fillId="2" borderId="1" xfId="1"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0" fillId="2" borderId="1" xfId="0" applyFill="1" applyBorder="1" applyAlignment="1">
      <alignment wrapText="1"/>
    </xf>
    <xf numFmtId="0" fontId="0" fillId="5"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0" borderId="0" xfId="0" applyFont="1" applyAlignment="1">
      <alignment horizontal="center" vertical="center" wrapText="1"/>
    </xf>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3" fillId="2" borderId="1" xfId="1" applyFont="1" applyFill="1" applyBorder="1" applyAlignment="1">
      <alignment horizontal="center" wrapText="1"/>
    </xf>
    <xf numFmtId="14" fontId="3" fillId="2" borderId="1" xfId="1" applyNumberFormat="1" applyFont="1" applyFill="1" applyBorder="1" applyAlignment="1">
      <alignment horizontal="center" wrapText="1"/>
    </xf>
    <xf numFmtId="164" fontId="2" fillId="2" borderId="1" xfId="0" applyNumberFormat="1" applyFont="1" applyFill="1" applyBorder="1" applyAlignment="1">
      <alignment horizontal="center" wrapText="1"/>
    </xf>
    <xf numFmtId="1" fontId="2" fillId="2" borderId="1" xfId="0" applyNumberFormat="1" applyFont="1" applyFill="1" applyBorder="1" applyAlignment="1">
      <alignment horizontal="center" wrapText="1"/>
    </xf>
    <xf numFmtId="0" fontId="0" fillId="3" borderId="1" xfId="0" applyFill="1" applyBorder="1" applyAlignment="1">
      <alignment horizontal="center" vertical="center" wrapText="1"/>
    </xf>
    <xf numFmtId="0" fontId="0"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1" fontId="3" fillId="2"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0" fillId="2" borderId="1" xfId="0" applyFill="1" applyBorder="1"/>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 fillId="6" borderId="1" xfId="0"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1" fontId="1" fillId="6" borderId="2"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1" fontId="1" fillId="6" borderId="3" xfId="0" applyNumberFormat="1"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0" fontId="0" fillId="0" borderId="0" xfId="0" applyAlignment="1">
      <alignment wrapText="1"/>
    </xf>
    <xf numFmtId="14" fontId="7" fillId="0" borderId="0" xfId="0" applyNumberFormat="1" applyFont="1" applyAlignment="1">
      <alignment horizontal="center" vertical="center" wrapText="1"/>
    </xf>
    <xf numFmtId="0" fontId="0" fillId="0" borderId="1" xfId="0" applyBorder="1" applyAlignment="1">
      <alignment horizontal="center" vertical="center" wrapText="1"/>
    </xf>
    <xf numFmtId="0" fontId="0" fillId="7" borderId="1" xfId="0" applyFill="1" applyBorder="1" applyAlignment="1">
      <alignment horizontal="center" vertical="center"/>
    </xf>
    <xf numFmtId="0" fontId="0" fillId="0" borderId="1" xfId="0" applyBorder="1" applyAlignment="1">
      <alignment horizontal="center" vertical="center"/>
    </xf>
    <xf numFmtId="0" fontId="0" fillId="7" borderId="1" xfId="0" applyFill="1" applyBorder="1" applyAlignment="1">
      <alignment horizontal="center" vertical="center" wrapText="1"/>
    </xf>
    <xf numFmtId="0" fontId="0" fillId="0" borderId="1" xfId="0" pivotButton="1" applyBorder="1" applyAlignment="1">
      <alignment horizontal="center" vertical="center"/>
    </xf>
    <xf numFmtId="1" fontId="0" fillId="0" borderId="1" xfId="0" applyNumberFormat="1" applyBorder="1" applyAlignment="1">
      <alignment horizontal="center" vertical="center"/>
    </xf>
    <xf numFmtId="0" fontId="0" fillId="0" borderId="1" xfId="0" pivotButton="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NumberFormat="1" applyBorder="1" applyAlignment="1">
      <alignment horizontal="center" vertical="center"/>
    </xf>
    <xf numFmtId="0" fontId="8" fillId="0" borderId="1" xfId="0" applyNumberFormat="1" applyFont="1" applyBorder="1" applyAlignment="1">
      <alignment horizontal="center" vertical="center"/>
    </xf>
    <xf numFmtId="0" fontId="8" fillId="2" borderId="1" xfId="0" applyFont="1" applyFill="1" applyBorder="1" applyAlignment="1">
      <alignment horizontal="center" vertical="center" wrapText="1"/>
    </xf>
    <xf numFmtId="10" fontId="8" fillId="2" borderId="1" xfId="2" applyNumberFormat="1" applyFont="1" applyFill="1" applyBorder="1" applyAlignment="1">
      <alignment horizontal="center" vertical="center" wrapText="1"/>
    </xf>
    <xf numFmtId="10" fontId="8" fillId="2" borderId="1" xfId="0" applyNumberFormat="1" applyFont="1" applyFill="1" applyBorder="1" applyAlignment="1">
      <alignment horizontal="center" vertical="center" wrapText="1"/>
    </xf>
    <xf numFmtId="0" fontId="8" fillId="0" borderId="0" xfId="0" applyFont="1" applyAlignment="1">
      <alignment horizontal="center" vertical="center"/>
    </xf>
    <xf numFmtId="0" fontId="8" fillId="2" borderId="0" xfId="0" applyFont="1" applyFill="1" applyAlignment="1">
      <alignment horizontal="center" vertical="center" wrapText="1"/>
    </xf>
    <xf numFmtId="9" fontId="8" fillId="2"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0" fontId="8" fillId="0" borderId="1" xfId="2" applyNumberFormat="1" applyFont="1" applyBorder="1" applyAlignment="1">
      <alignment horizontal="center" vertical="center"/>
    </xf>
    <xf numFmtId="10" fontId="8" fillId="0" borderId="1" xfId="0" applyNumberFormat="1" applyFont="1" applyBorder="1" applyAlignment="1">
      <alignment horizontal="center" vertical="center"/>
    </xf>
  </cellXfs>
  <cellStyles count="3">
    <cellStyle name="Hipervínculo" xfId="1" builtinId="8"/>
    <cellStyle name="Normal" xfId="0" builtinId="0"/>
    <cellStyle name="Porcentaje" xfId="2" builtinId="5"/>
  </cellStyles>
  <dxfs count="421">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ont>
        <b/>
      </font>
    </dxf>
    <dxf>
      <font>
        <b/>
      </font>
    </dxf>
    <dxf>
      <font>
        <b/>
      </font>
    </dxf>
    <dxf>
      <font>
        <b/>
      </font>
    </dxf>
    <dxf>
      <font>
        <b/>
      </font>
    </dxf>
    <dxf>
      <font>
        <b/>
      </font>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1" formatCode="0"/>
    </dxf>
    <dxf>
      <numFmt numFmtId="170" formatCode="0.0"/>
    </dxf>
    <dxf>
      <numFmt numFmtId="2" formatCode="0.00"/>
    </dxf>
    <dxf>
      <numFmt numFmtId="169" formatCode="0.000"/>
    </dxf>
    <dxf>
      <numFmt numFmtId="168" formatCode="0.0000"/>
    </dxf>
    <dxf>
      <numFmt numFmtId="167" formatCode="0.00000"/>
    </dxf>
    <dxf>
      <numFmt numFmtId="166" formatCode="0.000000"/>
    </dxf>
    <dxf>
      <numFmt numFmtId="165" formatCode="0.000000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numFmt numFmtId="1" formatCode="0"/>
    </dxf>
    <dxf>
      <numFmt numFmtId="170" formatCode="0.0"/>
    </dxf>
    <dxf>
      <numFmt numFmtId="2" formatCode="0.00"/>
    </dxf>
    <dxf>
      <numFmt numFmtId="169" formatCode="0.000"/>
    </dxf>
    <dxf>
      <numFmt numFmtId="168" formatCode="0.0000"/>
    </dxf>
    <dxf>
      <numFmt numFmtId="167" formatCode="0.00000"/>
    </dxf>
    <dxf>
      <numFmt numFmtId="166" formatCode="0.000000"/>
    </dxf>
    <dxf>
      <numFmt numFmtId="165" formatCode="0.000000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6.xml"/><Relationship Id="rId13"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pivotCacheDefinition" Target="pivotCache/pivotCacheDefinition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4.xml"/><Relationship Id="rId11" Type="http://schemas.openxmlformats.org/officeDocument/2006/relationships/theme" Target="theme/theme1.xml"/><Relationship Id="rId5" Type="http://schemas.openxmlformats.org/officeDocument/2006/relationships/pivotCacheDefinition" Target="pivotCache/pivotCacheDefinition3.xml"/><Relationship Id="rId10" Type="http://schemas.openxmlformats.org/officeDocument/2006/relationships/pivotCacheDefinition" Target="pivotCache/pivotCacheDefinition8.xml"/><Relationship Id="rId4" Type="http://schemas.openxmlformats.org/officeDocument/2006/relationships/pivotCacheDefinition" Target="pivotCache/pivotCacheDefinition2.xml"/><Relationship Id="rId9" Type="http://schemas.openxmlformats.org/officeDocument/2006/relationships/pivotCacheDefinition" Target="pivotCache/pivotCacheDefinition7.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IV informe trimestral 2023.xlsx]Dinámicas IV Trimestre 2023!TablaDinámica58</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'Dinámicas IV Trimestre 2023'!$B$3</c:f>
              <c:strCache>
                <c:ptCount val="1"/>
                <c:pt idx="0">
                  <c:v>Total</c:v>
                </c:pt>
              </c:strCache>
            </c:strRef>
          </c:tx>
          <c:spPr>
            <a:solidFill>
              <a:schemeClr val="accent1"/>
            </a:solidFill>
            <a:ln>
              <a:noFill/>
            </a:ln>
            <a:effectLst/>
          </c:spPr>
          <c:invertIfNegative val="0"/>
          <c:cat>
            <c:strRef>
              <c:f>'Dinámicas IV Trimestre 2023'!$A$4:$A$7</c:f>
              <c:strCache>
                <c:ptCount val="3"/>
                <c:pt idx="0">
                  <c:v>Cumplida</c:v>
                </c:pt>
                <c:pt idx="1">
                  <c:v>Extemporanea</c:v>
                </c:pt>
                <c:pt idx="2">
                  <c:v>Vencida</c:v>
                </c:pt>
              </c:strCache>
            </c:strRef>
          </c:cat>
          <c:val>
            <c:numRef>
              <c:f>'Dinámicas IV Trimestre 2023'!$B$4:$B$7</c:f>
              <c:numCache>
                <c:formatCode>General</c:formatCode>
                <c:ptCount val="3"/>
                <c:pt idx="0">
                  <c:v>81</c:v>
                </c:pt>
                <c:pt idx="1">
                  <c:v>41</c:v>
                </c:pt>
                <c:pt idx="2">
                  <c:v>119</c:v>
                </c:pt>
              </c:numCache>
            </c:numRef>
          </c:val>
          <c:extLst>
            <c:ext xmlns:c16="http://schemas.microsoft.com/office/drawing/2014/chart" uri="{C3380CC4-5D6E-409C-BE32-E72D297353CC}">
              <c16:uniqueId val="{00000000-42EB-4F65-B0B3-632D2BEB597F}"/>
            </c:ext>
          </c:extLst>
        </c:ser>
        <c:dLbls>
          <c:showLegendKey val="0"/>
          <c:showVal val="0"/>
          <c:showCatName val="0"/>
          <c:showSerName val="0"/>
          <c:showPercent val="0"/>
          <c:showBubbleSize val="0"/>
        </c:dLbls>
        <c:gapWidth val="219"/>
        <c:overlap val="-27"/>
        <c:axId val="470170704"/>
        <c:axId val="470174032"/>
      </c:barChart>
      <c:catAx>
        <c:axId val="470170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0174032"/>
        <c:crosses val="autoZero"/>
        <c:auto val="1"/>
        <c:lblAlgn val="ctr"/>
        <c:lblOffset val="100"/>
        <c:noMultiLvlLbl val="0"/>
      </c:catAx>
      <c:valAx>
        <c:axId val="4701740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017070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IV informe trimestral 2023.xlsx]Dinámicas IV Trimestre 2023!TablaDinámica59</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bar"/>
        <c:grouping val="clustered"/>
        <c:varyColors val="0"/>
        <c:ser>
          <c:idx val="0"/>
          <c:order val="0"/>
          <c:tx>
            <c:strRef>
              <c:f>'Dinámicas IV Trimestre 2023'!$B$10</c:f>
              <c:strCache>
                <c:ptCount val="1"/>
                <c:pt idx="0">
                  <c:v>Total</c:v>
                </c:pt>
              </c:strCache>
            </c:strRef>
          </c:tx>
          <c:spPr>
            <a:solidFill>
              <a:schemeClr val="accent1"/>
            </a:solidFill>
            <a:ln>
              <a:noFill/>
            </a:ln>
            <a:effectLst/>
          </c:spPr>
          <c:invertIfNegative val="0"/>
          <c:cat>
            <c:strRef>
              <c:f>'Dinámicas IV Trimestre 2023'!$A$11:$A$18</c:f>
              <c:strCache>
                <c:ptCount val="7"/>
                <c:pt idx="0">
                  <c:v>PETICIóN DE CONSULTA </c:v>
                </c:pt>
                <c:pt idx="1">
                  <c:v>PETICIóN DOCUMENTOS O INFORMACIóN </c:v>
                </c:pt>
                <c:pt idx="2">
                  <c:v>PETICIÓN ENTRE AUTORIDADES  </c:v>
                </c:pt>
                <c:pt idx="3">
                  <c:v>PETICIóN INFORMES A CONGRESISTAS  </c:v>
                </c:pt>
                <c:pt idx="4">
                  <c:v>PETICIÓN INTERÉS GENERAL  </c:v>
                </c:pt>
                <c:pt idx="5">
                  <c:v>PETICIóN INTERéS PARTICULAR  </c:v>
                </c:pt>
                <c:pt idx="6">
                  <c:v>QUEJA </c:v>
                </c:pt>
              </c:strCache>
            </c:strRef>
          </c:cat>
          <c:val>
            <c:numRef>
              <c:f>'Dinámicas IV Trimestre 2023'!$B$11:$B$18</c:f>
              <c:numCache>
                <c:formatCode>General</c:formatCode>
                <c:ptCount val="7"/>
                <c:pt idx="0">
                  <c:v>22</c:v>
                </c:pt>
                <c:pt idx="1">
                  <c:v>18</c:v>
                </c:pt>
                <c:pt idx="2">
                  <c:v>39</c:v>
                </c:pt>
                <c:pt idx="3">
                  <c:v>2</c:v>
                </c:pt>
                <c:pt idx="4">
                  <c:v>123</c:v>
                </c:pt>
                <c:pt idx="5">
                  <c:v>36</c:v>
                </c:pt>
                <c:pt idx="6">
                  <c:v>1</c:v>
                </c:pt>
              </c:numCache>
            </c:numRef>
          </c:val>
          <c:extLst>
            <c:ext xmlns:c16="http://schemas.microsoft.com/office/drawing/2014/chart" uri="{C3380CC4-5D6E-409C-BE32-E72D297353CC}">
              <c16:uniqueId val="{00000000-0EEB-429E-85D8-EB4F21AEBB15}"/>
            </c:ext>
          </c:extLst>
        </c:ser>
        <c:dLbls>
          <c:showLegendKey val="0"/>
          <c:showVal val="0"/>
          <c:showCatName val="0"/>
          <c:showSerName val="0"/>
          <c:showPercent val="0"/>
          <c:showBubbleSize val="0"/>
        </c:dLbls>
        <c:gapWidth val="182"/>
        <c:axId val="652843536"/>
        <c:axId val="652841872"/>
      </c:barChart>
      <c:catAx>
        <c:axId val="6528435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2841872"/>
        <c:crosses val="autoZero"/>
        <c:auto val="1"/>
        <c:lblAlgn val="ctr"/>
        <c:lblOffset val="100"/>
        <c:noMultiLvlLbl val="0"/>
      </c:catAx>
      <c:valAx>
        <c:axId val="6528418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284353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IV informe trimestral 2023.xlsx]Dinámicas IV Trimestre 2023!TablaDinámica60</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'Dinámicas IV Trimestre 2023'!$B$23</c:f>
              <c:strCache>
                <c:ptCount val="1"/>
                <c:pt idx="0">
                  <c:v>Total</c:v>
                </c:pt>
              </c:strCache>
            </c:strRef>
          </c:tx>
          <c:spPr>
            <a:solidFill>
              <a:schemeClr val="accent1"/>
            </a:solidFill>
            <a:ln>
              <a:noFill/>
            </a:ln>
            <a:effectLst/>
          </c:spPr>
          <c:invertIfNegative val="0"/>
          <c:cat>
            <c:strRef>
              <c:f>'Dinámicas IV Trimestre 2023'!$A$24:$A$31</c:f>
              <c:strCache>
                <c:ptCount val="7"/>
                <c:pt idx="0">
                  <c:v>Acompañamiento juridico</c:v>
                </c:pt>
                <c:pt idx="1">
                  <c:v>Administrativo</c:v>
                </c:pt>
                <c:pt idx="2">
                  <c:v>Educacion Bomberil</c:v>
                </c:pt>
                <c:pt idx="3">
                  <c:v>Legislacion Bomberil</c:v>
                </c:pt>
                <c:pt idx="4">
                  <c:v>Otros</c:v>
                </c:pt>
                <c:pt idx="5">
                  <c:v>Recurso para bomberos</c:v>
                </c:pt>
                <c:pt idx="6">
                  <c:v>Seguimiento a Cuerpo de Bomberos</c:v>
                </c:pt>
              </c:strCache>
            </c:strRef>
          </c:cat>
          <c:val>
            <c:numRef>
              <c:f>'Dinámicas IV Trimestre 2023'!$B$24:$B$31</c:f>
              <c:numCache>
                <c:formatCode>General</c:formatCode>
                <c:ptCount val="7"/>
                <c:pt idx="0">
                  <c:v>30</c:v>
                </c:pt>
                <c:pt idx="1">
                  <c:v>38</c:v>
                </c:pt>
                <c:pt idx="2">
                  <c:v>52</c:v>
                </c:pt>
                <c:pt idx="3">
                  <c:v>53</c:v>
                </c:pt>
                <c:pt idx="4">
                  <c:v>18</c:v>
                </c:pt>
                <c:pt idx="5">
                  <c:v>10</c:v>
                </c:pt>
                <c:pt idx="6">
                  <c:v>40</c:v>
                </c:pt>
              </c:numCache>
            </c:numRef>
          </c:val>
          <c:extLst>
            <c:ext xmlns:c16="http://schemas.microsoft.com/office/drawing/2014/chart" uri="{C3380CC4-5D6E-409C-BE32-E72D297353CC}">
              <c16:uniqueId val="{00000000-11AB-459F-A724-2BB44AD2C646}"/>
            </c:ext>
          </c:extLst>
        </c:ser>
        <c:dLbls>
          <c:showLegendKey val="0"/>
          <c:showVal val="0"/>
          <c:showCatName val="0"/>
          <c:showSerName val="0"/>
          <c:showPercent val="0"/>
          <c:showBubbleSize val="0"/>
        </c:dLbls>
        <c:gapWidth val="182"/>
        <c:axId val="652829392"/>
        <c:axId val="652848112"/>
      </c:barChart>
      <c:catAx>
        <c:axId val="652829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2848112"/>
        <c:crosses val="autoZero"/>
        <c:auto val="1"/>
        <c:lblAlgn val="ctr"/>
        <c:lblOffset val="100"/>
        <c:noMultiLvlLbl val="0"/>
      </c:catAx>
      <c:valAx>
        <c:axId val="652848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282939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IV informe trimestral 2023.xlsx]Dinámicas IV Trimestre 2023!TablaDinámica61</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'Dinámicas IV Trimestre 2023'!$B$34</c:f>
              <c:strCache>
                <c:ptCount val="1"/>
                <c:pt idx="0">
                  <c:v>Total</c:v>
                </c:pt>
              </c:strCache>
            </c:strRef>
          </c:tx>
          <c:spPr>
            <a:solidFill>
              <a:schemeClr val="accent1"/>
            </a:solidFill>
            <a:ln>
              <a:noFill/>
            </a:ln>
            <a:effectLst/>
          </c:spPr>
          <c:invertIfNegative val="0"/>
          <c:cat>
            <c:strRef>
              <c:f>'Dinámicas IV Trimestre 2023'!$A$35:$A$40</c:f>
              <c:strCache>
                <c:ptCount val="5"/>
                <c:pt idx="0">
                  <c:v>Entidad bomberil</c:v>
                </c:pt>
                <c:pt idx="1">
                  <c:v>Entidad Pública</c:v>
                </c:pt>
                <c:pt idx="2">
                  <c:v>Entidad territorial</c:v>
                </c:pt>
                <c:pt idx="3">
                  <c:v>Persona juridica</c:v>
                </c:pt>
                <c:pt idx="4">
                  <c:v>Persona natural</c:v>
                </c:pt>
              </c:strCache>
            </c:strRef>
          </c:cat>
          <c:val>
            <c:numRef>
              <c:f>'Dinámicas IV Trimestre 2023'!$B$35:$B$40</c:f>
              <c:numCache>
                <c:formatCode>General</c:formatCode>
                <c:ptCount val="5"/>
                <c:pt idx="0">
                  <c:v>100</c:v>
                </c:pt>
                <c:pt idx="1">
                  <c:v>41</c:v>
                </c:pt>
                <c:pt idx="2">
                  <c:v>42</c:v>
                </c:pt>
                <c:pt idx="3">
                  <c:v>14</c:v>
                </c:pt>
                <c:pt idx="4">
                  <c:v>44</c:v>
                </c:pt>
              </c:numCache>
            </c:numRef>
          </c:val>
          <c:extLst>
            <c:ext xmlns:c16="http://schemas.microsoft.com/office/drawing/2014/chart" uri="{C3380CC4-5D6E-409C-BE32-E72D297353CC}">
              <c16:uniqueId val="{00000000-89CD-4C63-82A8-B13E8A9D2173}"/>
            </c:ext>
          </c:extLst>
        </c:ser>
        <c:dLbls>
          <c:showLegendKey val="0"/>
          <c:showVal val="0"/>
          <c:showCatName val="0"/>
          <c:showSerName val="0"/>
          <c:showPercent val="0"/>
          <c:showBubbleSize val="0"/>
        </c:dLbls>
        <c:gapWidth val="219"/>
        <c:overlap val="-27"/>
        <c:axId val="454217040"/>
        <c:axId val="454223280"/>
      </c:barChart>
      <c:catAx>
        <c:axId val="454217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4223280"/>
        <c:crosses val="autoZero"/>
        <c:auto val="1"/>
        <c:lblAlgn val="ctr"/>
        <c:lblOffset val="100"/>
        <c:noMultiLvlLbl val="0"/>
      </c:catAx>
      <c:valAx>
        <c:axId val="454223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42170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a:sp3d/>
        </c:spPr>
        <c:marker>
          <c:symbol val="none"/>
        </c:marker>
      </c:pivotFmt>
      <c:pivotFmt>
        <c:idx val="1"/>
        <c:spPr>
          <a:solidFill>
            <a:schemeClr val="accent1"/>
          </a:solidFill>
          <a:ln>
            <a:noFill/>
          </a:ln>
          <a:effectLst/>
          <a:sp3d/>
        </c:spPr>
        <c:marker>
          <c:symbol val="none"/>
        </c:marker>
      </c:pivotFmt>
      <c:pivotFmt>
        <c:idx val="2"/>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v>Total</c:v>
          </c:tx>
          <c:spPr>
            <a:solidFill>
              <a:schemeClr val="accent1"/>
            </a:solidFill>
            <a:ln>
              <a:noFill/>
            </a:ln>
            <a:effectLst/>
            <a:sp3d/>
          </c:spPr>
          <c:invertIfNegative val="0"/>
          <c:cat>
            <c:strLit>
              <c:ptCount val="30"/>
              <c:pt idx="0">
                <c:v> Valle del cauca</c:v>
              </c:pt>
              <c:pt idx="1">
                <c:v>Amazonas</c:v>
              </c:pt>
              <c:pt idx="2">
                <c:v>Antioquia</c:v>
              </c:pt>
              <c:pt idx="3">
                <c:v>Atlantico</c:v>
              </c:pt>
              <c:pt idx="4">
                <c:v>Bogotá D.C</c:v>
              </c:pt>
              <c:pt idx="5">
                <c:v>Bolivar</c:v>
              </c:pt>
              <c:pt idx="6">
                <c:v>Boyaca</c:v>
              </c:pt>
              <c:pt idx="7">
                <c:v>Caldas</c:v>
              </c:pt>
              <c:pt idx="8">
                <c:v>Caqueta</c:v>
              </c:pt>
              <c:pt idx="9">
                <c:v>Casanare</c:v>
              </c:pt>
              <c:pt idx="10">
                <c:v>Cauca</c:v>
              </c:pt>
              <c:pt idx="11">
                <c:v>Cesar</c:v>
              </c:pt>
              <c:pt idx="12">
                <c:v>Choco</c:v>
              </c:pt>
              <c:pt idx="13">
                <c:v>Cordoba</c:v>
              </c:pt>
              <c:pt idx="14">
                <c:v>Cundinamarca</c:v>
              </c:pt>
              <c:pt idx="15">
                <c:v>Huila</c:v>
              </c:pt>
              <c:pt idx="16">
                <c:v>La Guajira</c:v>
              </c:pt>
              <c:pt idx="17">
                <c:v>Magdalena</c:v>
              </c:pt>
              <c:pt idx="18">
                <c:v>Meta</c:v>
              </c:pt>
              <c:pt idx="19">
                <c:v>Nariño</c:v>
              </c:pt>
              <c:pt idx="20">
                <c:v>No informa</c:v>
              </c:pt>
              <c:pt idx="21">
                <c:v>Norte de Santander</c:v>
              </c:pt>
              <c:pt idx="22">
                <c:v>Putumayo</c:v>
              </c:pt>
              <c:pt idx="23">
                <c:v>Quindio</c:v>
              </c:pt>
              <c:pt idx="24">
                <c:v>Santander</c:v>
              </c:pt>
              <c:pt idx="25">
                <c:v>Sucre</c:v>
              </c:pt>
              <c:pt idx="26">
                <c:v>Tolima</c:v>
              </c:pt>
              <c:pt idx="27">
                <c:v>Valle del Cauca</c:v>
              </c:pt>
              <c:pt idx="28">
                <c:v>Vaupes</c:v>
              </c:pt>
              <c:pt idx="29">
                <c:v>Vichada</c:v>
              </c:pt>
            </c:strLit>
          </c:cat>
          <c:val>
            <c:numLit>
              <c:formatCode>General</c:formatCode>
              <c:ptCount val="30"/>
              <c:pt idx="0">
                <c:v>1</c:v>
              </c:pt>
              <c:pt idx="1">
                <c:v>1</c:v>
              </c:pt>
              <c:pt idx="2">
                <c:v>12</c:v>
              </c:pt>
              <c:pt idx="3">
                <c:v>5</c:v>
              </c:pt>
              <c:pt idx="4">
                <c:v>61</c:v>
              </c:pt>
              <c:pt idx="5">
                <c:v>2</c:v>
              </c:pt>
              <c:pt idx="6">
                <c:v>7</c:v>
              </c:pt>
              <c:pt idx="7">
                <c:v>10</c:v>
              </c:pt>
              <c:pt idx="8">
                <c:v>2</c:v>
              </c:pt>
              <c:pt idx="9">
                <c:v>2</c:v>
              </c:pt>
              <c:pt idx="10">
                <c:v>5</c:v>
              </c:pt>
              <c:pt idx="11">
                <c:v>2</c:v>
              </c:pt>
              <c:pt idx="12">
                <c:v>1</c:v>
              </c:pt>
              <c:pt idx="13">
                <c:v>4</c:v>
              </c:pt>
              <c:pt idx="14">
                <c:v>12</c:v>
              </c:pt>
              <c:pt idx="15">
                <c:v>8</c:v>
              </c:pt>
              <c:pt idx="16">
                <c:v>3</c:v>
              </c:pt>
              <c:pt idx="17">
                <c:v>5</c:v>
              </c:pt>
              <c:pt idx="18">
                <c:v>1</c:v>
              </c:pt>
              <c:pt idx="19">
                <c:v>4</c:v>
              </c:pt>
              <c:pt idx="20">
                <c:v>19</c:v>
              </c:pt>
              <c:pt idx="21">
                <c:v>2</c:v>
              </c:pt>
              <c:pt idx="22">
                <c:v>2</c:v>
              </c:pt>
              <c:pt idx="23">
                <c:v>8</c:v>
              </c:pt>
              <c:pt idx="24">
                <c:v>35</c:v>
              </c:pt>
              <c:pt idx="25">
                <c:v>6</c:v>
              </c:pt>
              <c:pt idx="26">
                <c:v>5</c:v>
              </c:pt>
              <c:pt idx="27">
                <c:v>14</c:v>
              </c:pt>
              <c:pt idx="28">
                <c:v>1</c:v>
              </c:pt>
              <c:pt idx="29">
                <c:v>1</c:v>
              </c:pt>
            </c:numLit>
          </c:val>
          <c:extLst>
            <c:ext xmlns:c16="http://schemas.microsoft.com/office/drawing/2014/chart" uri="{C3380CC4-5D6E-409C-BE32-E72D297353CC}">
              <c16:uniqueId val="{00000000-8500-4D09-9F3D-39910BEFBAFA}"/>
            </c:ext>
          </c:extLst>
        </c:ser>
        <c:dLbls>
          <c:showLegendKey val="0"/>
          <c:showVal val="0"/>
          <c:showCatName val="0"/>
          <c:showSerName val="0"/>
          <c:showPercent val="0"/>
          <c:showBubbleSize val="0"/>
        </c:dLbls>
        <c:gapWidth val="150"/>
        <c:shape val="box"/>
        <c:axId val="470150320"/>
        <c:axId val="470164880"/>
        <c:axId val="200737904"/>
      </c:bar3DChart>
      <c:catAx>
        <c:axId val="4701503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0164880"/>
        <c:crosses val="autoZero"/>
        <c:auto val="1"/>
        <c:lblAlgn val="ctr"/>
        <c:lblOffset val="100"/>
        <c:noMultiLvlLbl val="0"/>
      </c:catAx>
      <c:valAx>
        <c:axId val="470164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0150320"/>
        <c:crosses val="autoZero"/>
        <c:crossBetween val="between"/>
      </c:valAx>
      <c:serAx>
        <c:axId val="200737904"/>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0164880"/>
        <c:crosses val="autoZero"/>
      </c:ser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IV informe trimestral 2023.xlsx]Dinámicas IV Trimestre 2023!TablaDinámica63</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'Dinámicas IV Trimestre 2023'!$B$78</c:f>
              <c:strCache>
                <c:ptCount val="1"/>
                <c:pt idx="0">
                  <c:v>Total</c:v>
                </c:pt>
              </c:strCache>
            </c:strRef>
          </c:tx>
          <c:spPr>
            <a:solidFill>
              <a:schemeClr val="accent1"/>
            </a:solidFill>
            <a:ln>
              <a:noFill/>
            </a:ln>
            <a:effectLst/>
          </c:spPr>
          <c:invertIfNegative val="0"/>
          <c:cat>
            <c:strRef>
              <c:f>'Dinámicas IV Trimestre 2023'!$A$79:$A$82</c:f>
              <c:strCache>
                <c:ptCount val="3"/>
                <c:pt idx="0">
                  <c:v>Correo atencion ciudadano</c:v>
                </c:pt>
                <c:pt idx="1">
                  <c:v>Radicacion directa</c:v>
                </c:pt>
                <c:pt idx="2">
                  <c:v>Servicio de mensajeria</c:v>
                </c:pt>
              </c:strCache>
            </c:strRef>
          </c:cat>
          <c:val>
            <c:numRef>
              <c:f>'Dinámicas IV Trimestre 2023'!$B$79:$B$82</c:f>
              <c:numCache>
                <c:formatCode>General</c:formatCode>
                <c:ptCount val="3"/>
                <c:pt idx="0">
                  <c:v>219</c:v>
                </c:pt>
                <c:pt idx="1">
                  <c:v>6</c:v>
                </c:pt>
                <c:pt idx="2">
                  <c:v>16</c:v>
                </c:pt>
              </c:numCache>
            </c:numRef>
          </c:val>
          <c:extLst>
            <c:ext xmlns:c16="http://schemas.microsoft.com/office/drawing/2014/chart" uri="{C3380CC4-5D6E-409C-BE32-E72D297353CC}">
              <c16:uniqueId val="{00000000-8F9A-43DD-979D-F02B20951C2C}"/>
            </c:ext>
          </c:extLst>
        </c:ser>
        <c:dLbls>
          <c:showLegendKey val="0"/>
          <c:showVal val="0"/>
          <c:showCatName val="0"/>
          <c:showSerName val="0"/>
          <c:showPercent val="0"/>
          <c:showBubbleSize val="0"/>
        </c:dLbls>
        <c:gapWidth val="219"/>
        <c:overlap val="-27"/>
        <c:axId val="470168624"/>
        <c:axId val="470158224"/>
      </c:barChart>
      <c:catAx>
        <c:axId val="470168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0158224"/>
        <c:crosses val="autoZero"/>
        <c:auto val="1"/>
        <c:lblAlgn val="ctr"/>
        <c:lblOffset val="100"/>
        <c:noMultiLvlLbl val="0"/>
      </c:catAx>
      <c:valAx>
        <c:axId val="47015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016862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IV informe trimestral 2023.xlsx]Dinámicas IV Trimestre 2023!TablaDinámica64</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'Dinámicas IV Trimestre 2023'!$B$85</c:f>
              <c:strCache>
                <c:ptCount val="1"/>
                <c:pt idx="0">
                  <c:v>Total</c:v>
                </c:pt>
              </c:strCache>
            </c:strRef>
          </c:tx>
          <c:spPr>
            <a:solidFill>
              <a:schemeClr val="accent1"/>
            </a:solidFill>
            <a:ln>
              <a:noFill/>
            </a:ln>
            <a:effectLst/>
          </c:spPr>
          <c:invertIfNegative val="0"/>
          <c:cat>
            <c:strRef>
              <c:f>'Dinámicas IV Trimestre 2023'!$A$86:$A$87</c:f>
              <c:strCache>
                <c:ptCount val="1"/>
                <c:pt idx="0">
                  <c:v>Canal Escrito</c:v>
                </c:pt>
              </c:strCache>
            </c:strRef>
          </c:cat>
          <c:val>
            <c:numRef>
              <c:f>'Dinámicas IV Trimestre 2023'!$B$86:$B$87</c:f>
              <c:numCache>
                <c:formatCode>General</c:formatCode>
                <c:ptCount val="1"/>
                <c:pt idx="0">
                  <c:v>241</c:v>
                </c:pt>
              </c:numCache>
            </c:numRef>
          </c:val>
          <c:extLst>
            <c:ext xmlns:c16="http://schemas.microsoft.com/office/drawing/2014/chart" uri="{C3380CC4-5D6E-409C-BE32-E72D297353CC}">
              <c16:uniqueId val="{00000000-CE5C-4640-8B44-B1A5FAA3520C}"/>
            </c:ext>
          </c:extLst>
        </c:ser>
        <c:dLbls>
          <c:showLegendKey val="0"/>
          <c:showVal val="0"/>
          <c:showCatName val="0"/>
          <c:showSerName val="0"/>
          <c:showPercent val="0"/>
          <c:showBubbleSize val="0"/>
        </c:dLbls>
        <c:gapWidth val="182"/>
        <c:axId val="470166128"/>
        <c:axId val="470148656"/>
      </c:barChart>
      <c:catAx>
        <c:axId val="470166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0148656"/>
        <c:crosses val="autoZero"/>
        <c:auto val="1"/>
        <c:lblAlgn val="ctr"/>
        <c:lblOffset val="100"/>
        <c:noMultiLvlLbl val="0"/>
      </c:catAx>
      <c:valAx>
        <c:axId val="4701486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01661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stacked"/>
        <c:varyColors val="0"/>
        <c:ser>
          <c:idx val="0"/>
          <c:order val="0"/>
          <c:spPr>
            <a:solidFill>
              <a:schemeClr val="accent1"/>
            </a:solidFill>
            <a:ln>
              <a:noFill/>
            </a:ln>
            <a:effectLst/>
          </c:spPr>
          <c:invertIfNegative val="0"/>
          <c:cat>
            <c:strRef>
              <c:f>'Dinámicas IV Trimestre 2023'!$A$113:$A$116</c:f>
              <c:strCache>
                <c:ptCount val="4"/>
                <c:pt idx="0">
                  <c:v>SUBDIRECCION ANDMINISTRATIVA Y FINANCIERA</c:v>
                </c:pt>
                <c:pt idx="1">
                  <c:v>DIRECCION GENERAL </c:v>
                </c:pt>
                <c:pt idx="2">
                  <c:v>EVALUACION Y SEGUIMIENTO </c:v>
                </c:pt>
                <c:pt idx="3">
                  <c:v>SUBDIRECCION ESTRATEGICA Y DE COORDINACION BOMBERIL</c:v>
                </c:pt>
              </c:strCache>
            </c:strRef>
          </c:cat>
          <c:val>
            <c:numRef>
              <c:f>'Dinámicas IV Trimestre 2023'!$B$113:$B$116</c:f>
              <c:numCache>
                <c:formatCode>General</c:formatCode>
                <c:ptCount val="4"/>
                <c:pt idx="0">
                  <c:v>13</c:v>
                </c:pt>
                <c:pt idx="1">
                  <c:v>27</c:v>
                </c:pt>
                <c:pt idx="2">
                  <c:v>1</c:v>
                </c:pt>
                <c:pt idx="3">
                  <c:v>200</c:v>
                </c:pt>
              </c:numCache>
            </c:numRef>
          </c:val>
          <c:extLst>
            <c:ext xmlns:c16="http://schemas.microsoft.com/office/drawing/2014/chart" uri="{C3380CC4-5D6E-409C-BE32-E72D297353CC}">
              <c16:uniqueId val="{00000000-BA4A-4F11-98D1-A85E65B3EEE3}"/>
            </c:ext>
          </c:extLst>
        </c:ser>
        <c:ser>
          <c:idx val="1"/>
          <c:order val="1"/>
          <c:spPr>
            <a:solidFill>
              <a:schemeClr val="accent2"/>
            </a:solidFill>
            <a:ln>
              <a:noFill/>
            </a:ln>
            <a:effectLst/>
          </c:spPr>
          <c:invertIfNegative val="0"/>
          <c:cat>
            <c:strRef>
              <c:f>'Dinámicas IV Trimestre 2023'!$A$113:$A$116</c:f>
              <c:strCache>
                <c:ptCount val="4"/>
                <c:pt idx="0">
                  <c:v>SUBDIRECCION ANDMINISTRATIVA Y FINANCIERA</c:v>
                </c:pt>
                <c:pt idx="1">
                  <c:v>DIRECCION GENERAL </c:v>
                </c:pt>
                <c:pt idx="2">
                  <c:v>EVALUACION Y SEGUIMIENTO </c:v>
                </c:pt>
                <c:pt idx="3">
                  <c:v>SUBDIRECCION ESTRATEGICA Y DE COORDINACION BOMBERIL</c:v>
                </c:pt>
              </c:strCache>
            </c:strRef>
          </c:cat>
          <c:val>
            <c:numRef>
              <c:f>'Dinámicas IV Trimestre 2023'!$C$113:$C$116</c:f>
              <c:numCache>
                <c:formatCode>0.00%</c:formatCode>
                <c:ptCount val="4"/>
                <c:pt idx="0">
                  <c:v>5.3941908713692949E-2</c:v>
                </c:pt>
                <c:pt idx="1">
                  <c:v>0.112</c:v>
                </c:pt>
                <c:pt idx="2">
                  <c:v>4.1493775933609959E-3</c:v>
                </c:pt>
                <c:pt idx="3">
                  <c:v>0.82989999999999997</c:v>
                </c:pt>
              </c:numCache>
            </c:numRef>
          </c:val>
          <c:extLst>
            <c:ext xmlns:c16="http://schemas.microsoft.com/office/drawing/2014/chart" uri="{C3380CC4-5D6E-409C-BE32-E72D297353CC}">
              <c16:uniqueId val="{00000001-BA4A-4F11-98D1-A85E65B3EEE3}"/>
            </c:ext>
          </c:extLst>
        </c:ser>
        <c:dLbls>
          <c:showLegendKey val="0"/>
          <c:showVal val="0"/>
          <c:showCatName val="0"/>
          <c:showSerName val="0"/>
          <c:showPercent val="0"/>
          <c:showBubbleSize val="0"/>
        </c:dLbls>
        <c:gapWidth val="150"/>
        <c:overlap val="100"/>
        <c:axId val="127396271"/>
        <c:axId val="127397519"/>
      </c:barChart>
      <c:catAx>
        <c:axId val="12739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7397519"/>
        <c:crosses val="autoZero"/>
        <c:auto val="1"/>
        <c:lblAlgn val="ctr"/>
        <c:lblOffset val="100"/>
        <c:noMultiLvlLbl val="0"/>
      </c:catAx>
      <c:valAx>
        <c:axId val="1273975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739627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140550052160419E-2"/>
          <c:y val="4.8109965635738834E-2"/>
          <c:w val="0.89034516742883207"/>
          <c:h val="0.76496035933652629"/>
        </c:manualLayout>
      </c:layout>
      <c:barChart>
        <c:barDir val="col"/>
        <c:grouping val="clustered"/>
        <c:varyColors val="0"/>
        <c:ser>
          <c:idx val="0"/>
          <c:order val="0"/>
          <c:spPr>
            <a:solidFill>
              <a:schemeClr val="accent1"/>
            </a:solidFill>
            <a:ln>
              <a:noFill/>
            </a:ln>
            <a:effectLst/>
          </c:spPr>
          <c:invertIfNegative val="0"/>
          <c:cat>
            <c:strRef>
              <c:f>'Dinámicas IV Trimestre 2023'!$A$105:$A$107</c:f>
              <c:strCache>
                <c:ptCount val="3"/>
                <c:pt idx="0">
                  <c:v>Octubre</c:v>
                </c:pt>
                <c:pt idx="1">
                  <c:v>Noviembre</c:v>
                </c:pt>
                <c:pt idx="2">
                  <c:v>Diciembre</c:v>
                </c:pt>
              </c:strCache>
            </c:strRef>
          </c:cat>
          <c:val>
            <c:numRef>
              <c:f>'Dinámicas IV Trimestre 2023'!$B$105:$B$107</c:f>
              <c:numCache>
                <c:formatCode>General</c:formatCode>
                <c:ptCount val="3"/>
                <c:pt idx="0">
                  <c:v>71</c:v>
                </c:pt>
                <c:pt idx="1">
                  <c:v>62</c:v>
                </c:pt>
                <c:pt idx="2">
                  <c:v>110</c:v>
                </c:pt>
              </c:numCache>
            </c:numRef>
          </c:val>
          <c:extLst>
            <c:ext xmlns:c16="http://schemas.microsoft.com/office/drawing/2014/chart" uri="{C3380CC4-5D6E-409C-BE32-E72D297353CC}">
              <c16:uniqueId val="{00000000-6A41-43BF-9B6E-A2C923D17F5C}"/>
            </c:ext>
          </c:extLst>
        </c:ser>
        <c:dLbls>
          <c:showLegendKey val="0"/>
          <c:showVal val="0"/>
          <c:showCatName val="0"/>
          <c:showSerName val="0"/>
          <c:showPercent val="0"/>
          <c:showBubbleSize val="0"/>
        </c:dLbls>
        <c:gapWidth val="219"/>
        <c:overlap val="-27"/>
        <c:axId val="2072872879"/>
        <c:axId val="123522703"/>
      </c:barChart>
      <c:catAx>
        <c:axId val="2072872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522703"/>
        <c:crosses val="autoZero"/>
        <c:auto val="1"/>
        <c:lblAlgn val="ctr"/>
        <c:lblOffset val="100"/>
        <c:noMultiLvlLbl val="0"/>
      </c:catAx>
      <c:valAx>
        <c:axId val="1235227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28728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60</xdr:row>
      <xdr:rowOff>0</xdr:rowOff>
    </xdr:from>
    <xdr:ext cx="114300" cy="110490"/>
    <xdr:pic>
      <xdr:nvPicPr>
        <xdr:cNvPr id="2" name="Imagen 1"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3499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58</xdr:row>
      <xdr:rowOff>0</xdr:rowOff>
    </xdr:from>
    <xdr:ext cx="114300" cy="110490"/>
    <xdr:pic>
      <xdr:nvPicPr>
        <xdr:cNvPr id="3" name="Imagen 2"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4068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58</xdr:row>
      <xdr:rowOff>0</xdr:rowOff>
    </xdr:from>
    <xdr:ext cx="114300" cy="110490"/>
    <xdr:pic>
      <xdr:nvPicPr>
        <xdr:cNvPr id="4" name="Imagen 3"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4068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57</xdr:row>
      <xdr:rowOff>200025</xdr:rowOff>
    </xdr:from>
    <xdr:ext cx="114300" cy="110490"/>
    <xdr:pic>
      <xdr:nvPicPr>
        <xdr:cNvPr id="5" name="Imagen 4"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7972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126</xdr:row>
      <xdr:rowOff>0</xdr:rowOff>
    </xdr:from>
    <xdr:ext cx="114300" cy="110490"/>
    <xdr:pic>
      <xdr:nvPicPr>
        <xdr:cNvPr id="6" name="Imagen 5"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548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126</xdr:row>
      <xdr:rowOff>0</xdr:rowOff>
    </xdr:from>
    <xdr:ext cx="114300" cy="110490"/>
    <xdr:pic>
      <xdr:nvPicPr>
        <xdr:cNvPr id="7" name="Imagen 6"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548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126</xdr:row>
      <xdr:rowOff>0</xdr:rowOff>
    </xdr:from>
    <xdr:ext cx="114300" cy="110490"/>
    <xdr:pic>
      <xdr:nvPicPr>
        <xdr:cNvPr id="8" name="Imagen 7"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548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126</xdr:row>
      <xdr:rowOff>0</xdr:rowOff>
    </xdr:from>
    <xdr:ext cx="114300" cy="110490"/>
    <xdr:pic>
      <xdr:nvPicPr>
        <xdr:cNvPr id="9" name="Imagen 8"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548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0" name="Imagen 9" descr="http://40.75.99.166/orfeo3/iconos/flechaasc.gif">
          <a:extLst>
            <a:ext uri="{FF2B5EF4-FFF2-40B4-BE49-F238E27FC236}">
              <a16:creationId xmlns:a16="http://schemas.microsoft.com/office/drawing/2014/main" id="{00000000-0008-0000-0000-00000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11" name="Imagen 10" descr="http://40.75.99.166/orfeo3/iconos/flechaasc.gif">
          <a:extLst>
            <a:ext uri="{FF2B5EF4-FFF2-40B4-BE49-F238E27FC236}">
              <a16:creationId xmlns:a16="http://schemas.microsoft.com/office/drawing/2014/main" id="{00000000-0008-0000-0000-00000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2" name="Imagen 11" descr="http://40.75.99.166/orfeo3/iconos/flechaasc.gif">
          <a:extLst>
            <a:ext uri="{FF2B5EF4-FFF2-40B4-BE49-F238E27FC236}">
              <a16:creationId xmlns:a16="http://schemas.microsoft.com/office/drawing/2014/main" id="{00000000-0008-0000-0000-00000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 name="Imagen 12" descr="http://40.75.99.166/orfeo3/iconos/flechaasc.gif">
          <a:extLst>
            <a:ext uri="{FF2B5EF4-FFF2-40B4-BE49-F238E27FC236}">
              <a16:creationId xmlns:a16="http://schemas.microsoft.com/office/drawing/2014/main" i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4" name="Imagen 13" descr="http://40.75.99.166/orfeo3/iconos/flechaasc.gif">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15" name="Imagen 14" descr="http://40.75.99.166/orfeo3/iconos/flechaasc.gif">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6" name="Imagen 15" descr="http://40.75.99.166/orfeo3/iconos/flechaasc.gif">
          <a:extLst>
            <a:ext uri="{FF2B5EF4-FFF2-40B4-BE49-F238E27FC236}">
              <a16:creationId xmlns:a16="http://schemas.microsoft.com/office/drawing/2014/main" id="{00000000-0008-0000-0000-000008000000}"/>
            </a:ext>
            <a:ext uri="{147F2762-F138-4A5C-976F-8EAC2B608ADB}">
              <a16:predDERef xmlns:a16="http://schemas.microsoft.com/office/drawing/2014/main" pred="{00000000-0008-0000-0000-00000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 name="Imagen 16" descr="http://40.75.99.166/orfeo3/iconos/flechaasc.gif">
          <a:extLst>
            <a:ext uri="{FF2B5EF4-FFF2-40B4-BE49-F238E27FC236}">
              <a16:creationId xmlns:a16="http://schemas.microsoft.com/office/drawing/2014/main" id="{00000000-0008-0000-0000-000009000000}"/>
            </a:ext>
            <a:ext uri="{147F2762-F138-4A5C-976F-8EAC2B608ADB}">
              <a16:predDERef xmlns:a16="http://schemas.microsoft.com/office/drawing/2014/main" pred="{00000000-0008-0000-0000-00000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 name="Imagen 4" descr="http://40.75.99.166/orfeo3/iconos/flechaasc.gif">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0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9" name="Imagen 2" descr="http://40.75.99.166/orfeo3/iconos/flechaasc.gif">
          <a:extLst>
            <a:ext uri="{FF2B5EF4-FFF2-40B4-BE49-F238E27FC236}">
              <a16:creationId xmlns:a16="http://schemas.microsoft.com/office/drawing/2014/main" id="{00000000-0008-0000-0000-00000B000000}"/>
            </a:ext>
            <a:ext uri="{147F2762-F138-4A5C-976F-8EAC2B608ADB}">
              <a16:predDERef xmlns:a16="http://schemas.microsoft.com/office/drawing/2014/main" pred="{00000000-0008-0000-0000-00000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20" name="Imagen 19" descr="http://40.75.99.166/orfeo3/iconos/flechaasc.gif">
          <a:extLst>
            <a:ext uri="{FF2B5EF4-FFF2-40B4-BE49-F238E27FC236}">
              <a16:creationId xmlns:a16="http://schemas.microsoft.com/office/drawing/2014/main" id="{00000000-0008-0000-0000-00000C000000}"/>
            </a:ext>
            <a:ext uri="{147F2762-F138-4A5C-976F-8EAC2B608ADB}">
              <a16:predDERef xmlns:a16="http://schemas.microsoft.com/office/drawing/2014/main" pred="{00000000-0008-0000-0000-00000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21" name="Imagen 20" descr="http://40.75.99.166/orfeo3/iconos/flechaasc.gif">
          <a:extLst>
            <a:ext uri="{FF2B5EF4-FFF2-40B4-BE49-F238E27FC236}">
              <a16:creationId xmlns:a16="http://schemas.microsoft.com/office/drawing/2014/main" id="{00000000-0008-0000-0000-00000D000000}"/>
            </a:ext>
            <a:ext uri="{147F2762-F138-4A5C-976F-8EAC2B608ADB}">
              <a16:predDERef xmlns:a16="http://schemas.microsoft.com/office/drawing/2014/main" pred="{00000000-0008-0000-0000-00000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2" name="Imagen 21" descr="http://40.75.99.166/orfeo3/iconos/flechaasc.gif">
          <a:extLst>
            <a:ext uri="{FF2B5EF4-FFF2-40B4-BE49-F238E27FC236}">
              <a16:creationId xmlns:a16="http://schemas.microsoft.com/office/drawing/2014/main" id="{00000000-0008-0000-0000-00000E000000}"/>
            </a:ext>
            <a:ext uri="{147F2762-F138-4A5C-976F-8EAC2B608ADB}">
              <a16:predDERef xmlns:a16="http://schemas.microsoft.com/office/drawing/2014/main" pred="{00000000-0008-0000-0000-00000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3" name="Imagen 22" descr="http://40.75.99.166/orfeo3/iconos/flechaasc.gif">
          <a:extLst>
            <a:ext uri="{FF2B5EF4-FFF2-40B4-BE49-F238E27FC236}">
              <a16:creationId xmlns:a16="http://schemas.microsoft.com/office/drawing/2014/main" id="{00000000-0008-0000-0000-00000F000000}"/>
            </a:ext>
            <a:ext uri="{147F2762-F138-4A5C-976F-8EAC2B608ADB}">
              <a16:predDERef xmlns:a16="http://schemas.microsoft.com/office/drawing/2014/main" pred="{00000000-0008-0000-0000-00000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4" name="Imagen 23" descr="http://40.75.99.166/orfeo3/iconos/flechaasc.gif">
          <a:extLst>
            <a:ext uri="{FF2B5EF4-FFF2-40B4-BE49-F238E27FC236}">
              <a16:creationId xmlns:a16="http://schemas.microsoft.com/office/drawing/2014/main" id="{00000000-0008-0000-0000-000010000000}"/>
            </a:ext>
            <a:ext uri="{147F2762-F138-4A5C-976F-8EAC2B608ADB}">
              <a16:predDERef xmlns:a16="http://schemas.microsoft.com/office/drawing/2014/main" pred="{00000000-0008-0000-0000-00000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5" name="Imagen 24" descr="http://40.75.99.166/orfeo3/iconos/flechaasc.gif">
          <a:extLst>
            <a:ext uri="{FF2B5EF4-FFF2-40B4-BE49-F238E27FC236}">
              <a16:creationId xmlns:a16="http://schemas.microsoft.com/office/drawing/2014/main" id="{00000000-0008-0000-0000-000011000000}"/>
            </a:ext>
            <a:ext uri="{147F2762-F138-4A5C-976F-8EAC2B608ADB}">
              <a16:predDERef xmlns:a16="http://schemas.microsoft.com/office/drawing/2014/main" pred="{00000000-0008-0000-0000-00001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6" name="Imagen 4" descr="http://40.75.99.166/orfeo3/iconos/flechaasc.gif">
          <a:extLst>
            <a:ext uri="{FF2B5EF4-FFF2-40B4-BE49-F238E27FC236}">
              <a16:creationId xmlns:a16="http://schemas.microsoft.com/office/drawing/2014/main" id="{00000000-0008-0000-0000-000012000000}"/>
            </a:ext>
            <a:ext uri="{147F2762-F138-4A5C-976F-8EAC2B608ADB}">
              <a16:predDERef xmlns:a16="http://schemas.microsoft.com/office/drawing/2014/main" pred="{00000000-0008-0000-0000-00001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27" name="Imagen 2" descr="http://40.75.99.166/orfeo3/iconos/flechaasc.gif">
          <a:extLst>
            <a:ext uri="{FF2B5EF4-FFF2-40B4-BE49-F238E27FC236}">
              <a16:creationId xmlns:a16="http://schemas.microsoft.com/office/drawing/2014/main" id="{00000000-0008-0000-0000-000013000000}"/>
            </a:ext>
            <a:ext uri="{147F2762-F138-4A5C-976F-8EAC2B608ADB}">
              <a16:predDERef xmlns:a16="http://schemas.microsoft.com/office/drawing/2014/main" pred="{00000000-0008-0000-0000-00001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8" name="Imagen 5" descr="http://40.75.99.166/orfeo3/iconos/flechaasc.gif">
          <a:extLst>
            <a:ext uri="{FF2B5EF4-FFF2-40B4-BE49-F238E27FC236}">
              <a16:creationId xmlns:a16="http://schemas.microsoft.com/office/drawing/2014/main" id="{00000000-0008-0000-0000-000014000000}"/>
            </a:ext>
            <a:ext uri="{147F2762-F138-4A5C-976F-8EAC2B608ADB}">
              <a16:predDERef xmlns:a16="http://schemas.microsoft.com/office/drawing/2014/main" pred="{00000000-0008-0000-0000-00001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9" name="Imagen 6" descr="http://40.75.99.166/orfeo3/iconos/flechaasc.gif">
          <a:extLst>
            <a:ext uri="{FF2B5EF4-FFF2-40B4-BE49-F238E27FC236}">
              <a16:creationId xmlns:a16="http://schemas.microsoft.com/office/drawing/2014/main" id="{00000000-0008-0000-0000-000015000000}"/>
            </a:ext>
            <a:ext uri="{147F2762-F138-4A5C-976F-8EAC2B608ADB}">
              <a16:predDERef xmlns:a16="http://schemas.microsoft.com/office/drawing/2014/main" pred="{00000000-0008-0000-0000-00001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0" name="Imagen 5" descr="http://40.75.99.166/orfeo3/iconos/flechaasc.gif">
          <a:extLst>
            <a:ext uri="{FF2B5EF4-FFF2-40B4-BE49-F238E27FC236}">
              <a16:creationId xmlns:a16="http://schemas.microsoft.com/office/drawing/2014/main" id="{00000000-0008-0000-0000-000016000000}"/>
            </a:ext>
            <a:ext uri="{147F2762-F138-4A5C-976F-8EAC2B608ADB}">
              <a16:predDERef xmlns:a16="http://schemas.microsoft.com/office/drawing/2014/main" pred="{00000000-0008-0000-0000-00001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1" name="Imagen 6" descr="http://40.75.99.166/orfeo3/iconos/flechaasc.gif">
          <a:extLst>
            <a:ext uri="{FF2B5EF4-FFF2-40B4-BE49-F238E27FC236}">
              <a16:creationId xmlns:a16="http://schemas.microsoft.com/office/drawing/2014/main" id="{00000000-0008-0000-0000-000017000000}"/>
            </a:ext>
            <a:ext uri="{147F2762-F138-4A5C-976F-8EAC2B608ADB}">
              <a16:predDERef xmlns:a16="http://schemas.microsoft.com/office/drawing/2014/main" pred="{00000000-0008-0000-0000-00001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2" name="Imagen 5" descr="http://40.75.99.166/orfeo3/iconos/flechaasc.gif">
          <a:extLst>
            <a:ext uri="{FF2B5EF4-FFF2-40B4-BE49-F238E27FC236}">
              <a16:creationId xmlns:a16="http://schemas.microsoft.com/office/drawing/2014/main" id="{00000000-0008-0000-0000-000018000000}"/>
            </a:ext>
            <a:ext uri="{147F2762-F138-4A5C-976F-8EAC2B608ADB}">
              <a16:predDERef xmlns:a16="http://schemas.microsoft.com/office/drawing/2014/main" pred="{00000000-0008-0000-0000-00001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3" name="Imagen 6" descr="http://40.75.99.166/orfeo3/iconos/flechaasc.gif">
          <a:extLst>
            <a:ext uri="{FF2B5EF4-FFF2-40B4-BE49-F238E27FC236}">
              <a16:creationId xmlns:a16="http://schemas.microsoft.com/office/drawing/2014/main" id="{00000000-0008-0000-0000-000019000000}"/>
            </a:ext>
            <a:ext uri="{147F2762-F138-4A5C-976F-8EAC2B608ADB}">
              <a16:predDERef xmlns:a16="http://schemas.microsoft.com/office/drawing/2014/main" pred="{00000000-0008-0000-0000-00001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4" name="Imagen 5" descr="http://40.75.99.166/orfeo3/iconos/flechaasc.gif">
          <a:extLst>
            <a:ext uri="{FF2B5EF4-FFF2-40B4-BE49-F238E27FC236}">
              <a16:creationId xmlns:a16="http://schemas.microsoft.com/office/drawing/2014/main" id="{00000000-0008-0000-0000-00001A000000}"/>
            </a:ext>
            <a:ext uri="{147F2762-F138-4A5C-976F-8EAC2B608ADB}">
              <a16:predDERef xmlns:a16="http://schemas.microsoft.com/office/drawing/2014/main" pred="{00000000-0008-0000-0000-00001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5" name="Imagen 6" descr="http://40.75.99.166/orfeo3/iconos/flechaasc.gif">
          <a:extLst>
            <a:ext uri="{FF2B5EF4-FFF2-40B4-BE49-F238E27FC236}">
              <a16:creationId xmlns:a16="http://schemas.microsoft.com/office/drawing/2014/main" id="{00000000-0008-0000-0000-00001B000000}"/>
            </a:ext>
            <a:ext uri="{147F2762-F138-4A5C-976F-8EAC2B608ADB}">
              <a16:predDERef xmlns:a16="http://schemas.microsoft.com/office/drawing/2014/main" pred="{00000000-0008-0000-0000-00001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6" name="Imagen 5" descr="http://40.75.99.166/orfeo3/iconos/flechaasc.gif">
          <a:extLst>
            <a:ext uri="{FF2B5EF4-FFF2-40B4-BE49-F238E27FC236}">
              <a16:creationId xmlns:a16="http://schemas.microsoft.com/office/drawing/2014/main" id="{00000000-0008-0000-0000-00001C000000}"/>
            </a:ext>
            <a:ext uri="{147F2762-F138-4A5C-976F-8EAC2B608ADB}">
              <a16:predDERef xmlns:a16="http://schemas.microsoft.com/office/drawing/2014/main" pred="{00000000-0008-0000-0000-00001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7" name="Imagen 6" descr="http://40.75.99.166/orfeo3/iconos/flechaasc.gif">
          <a:extLst>
            <a:ext uri="{FF2B5EF4-FFF2-40B4-BE49-F238E27FC236}">
              <a16:creationId xmlns:a16="http://schemas.microsoft.com/office/drawing/2014/main" id="{00000000-0008-0000-0000-00001D000000}"/>
            </a:ext>
            <a:ext uri="{147F2762-F138-4A5C-976F-8EAC2B608ADB}">
              <a16:predDERef xmlns:a16="http://schemas.microsoft.com/office/drawing/2014/main" pred="{00000000-0008-0000-0000-00001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8" name="Imagen 5" descr="http://40.75.99.166/orfeo3/iconos/flechaasc.gif">
          <a:extLst>
            <a:ext uri="{FF2B5EF4-FFF2-40B4-BE49-F238E27FC236}">
              <a16:creationId xmlns:a16="http://schemas.microsoft.com/office/drawing/2014/main" id="{00000000-0008-0000-0000-00001E000000}"/>
            </a:ext>
            <a:ext uri="{147F2762-F138-4A5C-976F-8EAC2B608ADB}">
              <a16:predDERef xmlns:a16="http://schemas.microsoft.com/office/drawing/2014/main" pred="{00000000-0008-0000-0000-00001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9" name="Imagen 6" descr="http://40.75.99.166/orfeo3/iconos/flechaasc.gif">
          <a:extLst>
            <a:ext uri="{FF2B5EF4-FFF2-40B4-BE49-F238E27FC236}">
              <a16:creationId xmlns:a16="http://schemas.microsoft.com/office/drawing/2014/main" id="{00000000-0008-0000-0000-00001F000000}"/>
            </a:ext>
            <a:ext uri="{147F2762-F138-4A5C-976F-8EAC2B608ADB}">
              <a16:predDERef xmlns:a16="http://schemas.microsoft.com/office/drawing/2014/main" pred="{00000000-0008-0000-0000-00001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0" name="Imagen 5" descr="http://40.75.99.166/orfeo3/iconos/flechaasc.gif">
          <a:extLst>
            <a:ext uri="{FF2B5EF4-FFF2-40B4-BE49-F238E27FC236}">
              <a16:creationId xmlns:a16="http://schemas.microsoft.com/office/drawing/2014/main" id="{00000000-0008-0000-0000-000020000000}"/>
            </a:ext>
            <a:ext uri="{147F2762-F138-4A5C-976F-8EAC2B608ADB}">
              <a16:predDERef xmlns:a16="http://schemas.microsoft.com/office/drawing/2014/main" pred="{00000000-0008-0000-0000-00001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1" name="Imagen 6" descr="http://40.75.99.166/orfeo3/iconos/flechaasc.gif">
          <a:extLst>
            <a:ext uri="{FF2B5EF4-FFF2-40B4-BE49-F238E27FC236}">
              <a16:creationId xmlns:a16="http://schemas.microsoft.com/office/drawing/2014/main" id="{00000000-0008-0000-0000-000021000000}"/>
            </a:ext>
            <a:ext uri="{147F2762-F138-4A5C-976F-8EAC2B608ADB}">
              <a16:predDERef xmlns:a16="http://schemas.microsoft.com/office/drawing/2014/main" pred="{00000000-0008-0000-0000-00002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2" name="Imagen 5" descr="http://40.75.99.166/orfeo3/iconos/flechaasc.gif">
          <a:extLst>
            <a:ext uri="{FF2B5EF4-FFF2-40B4-BE49-F238E27FC236}">
              <a16:creationId xmlns:a16="http://schemas.microsoft.com/office/drawing/2014/main" id="{00000000-0008-0000-0000-000022000000}"/>
            </a:ext>
            <a:ext uri="{147F2762-F138-4A5C-976F-8EAC2B608ADB}">
              <a16:predDERef xmlns:a16="http://schemas.microsoft.com/office/drawing/2014/main" pred="{00000000-0008-0000-0000-00002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3" name="Imagen 6" descr="http://40.75.99.166/orfeo3/iconos/flechaasc.gif">
          <a:extLst>
            <a:ext uri="{FF2B5EF4-FFF2-40B4-BE49-F238E27FC236}">
              <a16:creationId xmlns:a16="http://schemas.microsoft.com/office/drawing/2014/main" id="{00000000-0008-0000-0000-000023000000}"/>
            </a:ext>
            <a:ext uri="{147F2762-F138-4A5C-976F-8EAC2B608ADB}">
              <a16:predDERef xmlns:a16="http://schemas.microsoft.com/office/drawing/2014/main" pred="{00000000-0008-0000-0000-00002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4" name="Imagen 5" descr="http://40.75.99.166/orfeo3/iconos/flechaasc.gif">
          <a:extLst>
            <a:ext uri="{FF2B5EF4-FFF2-40B4-BE49-F238E27FC236}">
              <a16:creationId xmlns:a16="http://schemas.microsoft.com/office/drawing/2014/main" id="{00000000-0008-0000-0000-000024000000}"/>
            </a:ext>
            <a:ext uri="{147F2762-F138-4A5C-976F-8EAC2B608ADB}">
              <a16:predDERef xmlns:a16="http://schemas.microsoft.com/office/drawing/2014/main" pred="{00000000-0008-0000-0000-00002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5" name="Imagen 6" descr="http://40.75.99.166/orfeo3/iconos/flechaasc.gif">
          <a:extLst>
            <a:ext uri="{FF2B5EF4-FFF2-40B4-BE49-F238E27FC236}">
              <a16:creationId xmlns:a16="http://schemas.microsoft.com/office/drawing/2014/main" id="{00000000-0008-0000-0000-000025000000}"/>
            </a:ext>
            <a:ext uri="{147F2762-F138-4A5C-976F-8EAC2B608ADB}">
              <a16:predDERef xmlns:a16="http://schemas.microsoft.com/office/drawing/2014/main" pred="{00000000-0008-0000-0000-00002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6" name="Imagen 5" descr="http://40.75.99.166/orfeo3/iconos/flechaasc.gif">
          <a:extLst>
            <a:ext uri="{FF2B5EF4-FFF2-40B4-BE49-F238E27FC236}">
              <a16:creationId xmlns:a16="http://schemas.microsoft.com/office/drawing/2014/main" id="{00000000-0008-0000-0000-000026000000}"/>
            </a:ext>
            <a:ext uri="{147F2762-F138-4A5C-976F-8EAC2B608ADB}">
              <a16:predDERef xmlns:a16="http://schemas.microsoft.com/office/drawing/2014/main" pred="{00000000-0008-0000-0000-00002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7" name="Imagen 6" descr="http://40.75.99.166/orfeo3/iconos/flechaasc.gif">
          <a:extLst>
            <a:ext uri="{FF2B5EF4-FFF2-40B4-BE49-F238E27FC236}">
              <a16:creationId xmlns:a16="http://schemas.microsoft.com/office/drawing/2014/main" id="{00000000-0008-0000-0000-000027000000}"/>
            </a:ext>
            <a:ext uri="{147F2762-F138-4A5C-976F-8EAC2B608ADB}">
              <a16:predDERef xmlns:a16="http://schemas.microsoft.com/office/drawing/2014/main" pred="{00000000-0008-0000-0000-00002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8" name="Imagen 5" descr="http://40.75.99.166/orfeo3/iconos/flechaasc.gif">
          <a:extLst>
            <a:ext uri="{FF2B5EF4-FFF2-40B4-BE49-F238E27FC236}">
              <a16:creationId xmlns:a16="http://schemas.microsoft.com/office/drawing/2014/main" id="{00000000-0008-0000-0000-000028000000}"/>
            </a:ext>
            <a:ext uri="{147F2762-F138-4A5C-976F-8EAC2B608ADB}">
              <a16:predDERef xmlns:a16="http://schemas.microsoft.com/office/drawing/2014/main" pred="{00000000-0008-0000-0000-00002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9" name="Imagen 6" descr="http://40.75.99.166/orfeo3/iconos/flechaasc.gif">
          <a:extLst>
            <a:ext uri="{FF2B5EF4-FFF2-40B4-BE49-F238E27FC236}">
              <a16:creationId xmlns:a16="http://schemas.microsoft.com/office/drawing/2014/main" id="{00000000-0008-0000-0000-000029000000}"/>
            </a:ext>
            <a:ext uri="{147F2762-F138-4A5C-976F-8EAC2B608ADB}">
              <a16:predDERef xmlns:a16="http://schemas.microsoft.com/office/drawing/2014/main" pred="{00000000-0008-0000-0000-00002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0" name="Imagen 5" descr="http://40.75.99.166/orfeo3/iconos/flechaasc.gif">
          <a:extLst>
            <a:ext uri="{FF2B5EF4-FFF2-40B4-BE49-F238E27FC236}">
              <a16:creationId xmlns:a16="http://schemas.microsoft.com/office/drawing/2014/main" id="{00000000-0008-0000-0000-00002A000000}"/>
            </a:ext>
            <a:ext uri="{147F2762-F138-4A5C-976F-8EAC2B608ADB}">
              <a16:predDERef xmlns:a16="http://schemas.microsoft.com/office/drawing/2014/main" pred="{00000000-0008-0000-0000-00002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1" name="Imagen 6" descr="http://40.75.99.166/orfeo3/iconos/flechaasc.gif">
          <a:extLst>
            <a:ext uri="{FF2B5EF4-FFF2-40B4-BE49-F238E27FC236}">
              <a16:creationId xmlns:a16="http://schemas.microsoft.com/office/drawing/2014/main" id="{00000000-0008-0000-0000-00002B000000}"/>
            </a:ext>
            <a:ext uri="{147F2762-F138-4A5C-976F-8EAC2B608ADB}">
              <a16:predDERef xmlns:a16="http://schemas.microsoft.com/office/drawing/2014/main" pred="{00000000-0008-0000-0000-00002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2" name="Imagen 5" descr="http://40.75.99.166/orfeo3/iconos/flechaasc.gif">
          <a:extLst>
            <a:ext uri="{FF2B5EF4-FFF2-40B4-BE49-F238E27FC236}">
              <a16:creationId xmlns:a16="http://schemas.microsoft.com/office/drawing/2014/main" id="{00000000-0008-0000-0000-00002C000000}"/>
            </a:ext>
            <a:ext uri="{147F2762-F138-4A5C-976F-8EAC2B608ADB}">
              <a16:predDERef xmlns:a16="http://schemas.microsoft.com/office/drawing/2014/main" pred="{00000000-0008-0000-0000-00002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3" name="Imagen 6" descr="http://40.75.99.166/orfeo3/iconos/flechaasc.gif">
          <a:extLst>
            <a:ext uri="{FF2B5EF4-FFF2-40B4-BE49-F238E27FC236}">
              <a16:creationId xmlns:a16="http://schemas.microsoft.com/office/drawing/2014/main" id="{00000000-0008-0000-0000-00002D000000}"/>
            </a:ext>
            <a:ext uri="{147F2762-F138-4A5C-976F-8EAC2B608ADB}">
              <a16:predDERef xmlns:a16="http://schemas.microsoft.com/office/drawing/2014/main" pred="{00000000-0008-0000-0000-00002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4" name="Imagen 5" descr="http://40.75.99.166/orfeo3/iconos/flechaasc.gif">
          <a:extLst>
            <a:ext uri="{FF2B5EF4-FFF2-40B4-BE49-F238E27FC236}">
              <a16:creationId xmlns:a16="http://schemas.microsoft.com/office/drawing/2014/main" id="{00000000-0008-0000-0000-00002E000000}"/>
            </a:ext>
            <a:ext uri="{147F2762-F138-4A5C-976F-8EAC2B608ADB}">
              <a16:predDERef xmlns:a16="http://schemas.microsoft.com/office/drawing/2014/main" pred="{00000000-0008-0000-0000-00002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5" name="Imagen 6" descr="http://40.75.99.166/orfeo3/iconos/flechaasc.gif">
          <a:extLst>
            <a:ext uri="{FF2B5EF4-FFF2-40B4-BE49-F238E27FC236}">
              <a16:creationId xmlns:a16="http://schemas.microsoft.com/office/drawing/2014/main" id="{00000000-0008-0000-0000-00002F000000}"/>
            </a:ext>
            <a:ext uri="{147F2762-F138-4A5C-976F-8EAC2B608ADB}">
              <a16:predDERef xmlns:a16="http://schemas.microsoft.com/office/drawing/2014/main" pred="{00000000-0008-0000-0000-00002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6" name="Imagen 5" descr="http://40.75.99.166/orfeo3/iconos/flechaasc.gif">
          <a:extLst>
            <a:ext uri="{FF2B5EF4-FFF2-40B4-BE49-F238E27FC236}">
              <a16:creationId xmlns:a16="http://schemas.microsoft.com/office/drawing/2014/main" id="{00000000-0008-0000-0000-000030000000}"/>
            </a:ext>
            <a:ext uri="{147F2762-F138-4A5C-976F-8EAC2B608ADB}">
              <a16:predDERef xmlns:a16="http://schemas.microsoft.com/office/drawing/2014/main" pred="{00000000-0008-0000-0000-00002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7" name="Imagen 6" descr="http://40.75.99.166/orfeo3/iconos/flechaasc.gif">
          <a:extLst>
            <a:ext uri="{FF2B5EF4-FFF2-40B4-BE49-F238E27FC236}">
              <a16:creationId xmlns:a16="http://schemas.microsoft.com/office/drawing/2014/main" id="{00000000-0008-0000-0000-000031000000}"/>
            </a:ext>
            <a:ext uri="{147F2762-F138-4A5C-976F-8EAC2B608ADB}">
              <a16:predDERef xmlns:a16="http://schemas.microsoft.com/office/drawing/2014/main" pred="{00000000-0008-0000-0000-00003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8" name="Imagen 5" descr="http://40.75.99.166/orfeo3/iconos/flechaasc.gif">
          <a:extLst>
            <a:ext uri="{FF2B5EF4-FFF2-40B4-BE49-F238E27FC236}">
              <a16:creationId xmlns:a16="http://schemas.microsoft.com/office/drawing/2014/main" id="{00000000-0008-0000-0000-000032000000}"/>
            </a:ext>
            <a:ext uri="{147F2762-F138-4A5C-976F-8EAC2B608ADB}">
              <a16:predDERef xmlns:a16="http://schemas.microsoft.com/office/drawing/2014/main" pred="{00000000-0008-0000-0000-00003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9" name="Imagen 6" descr="http://40.75.99.166/orfeo3/iconos/flechaasc.gif">
          <a:extLst>
            <a:ext uri="{FF2B5EF4-FFF2-40B4-BE49-F238E27FC236}">
              <a16:creationId xmlns:a16="http://schemas.microsoft.com/office/drawing/2014/main" id="{00000000-0008-0000-0000-000033000000}"/>
            </a:ext>
            <a:ext uri="{147F2762-F138-4A5C-976F-8EAC2B608ADB}">
              <a16:predDERef xmlns:a16="http://schemas.microsoft.com/office/drawing/2014/main" pred="{00000000-0008-0000-0000-00003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0" name="Imagen 5" descr="http://40.75.99.166/orfeo3/iconos/flechaasc.gif">
          <a:extLst>
            <a:ext uri="{FF2B5EF4-FFF2-40B4-BE49-F238E27FC236}">
              <a16:creationId xmlns:a16="http://schemas.microsoft.com/office/drawing/2014/main" id="{00000000-0008-0000-0000-000034000000}"/>
            </a:ext>
            <a:ext uri="{147F2762-F138-4A5C-976F-8EAC2B608ADB}">
              <a16:predDERef xmlns:a16="http://schemas.microsoft.com/office/drawing/2014/main" pred="{00000000-0008-0000-0000-00003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1" name="Imagen 6" descr="http://40.75.99.166/orfeo3/iconos/flechaasc.gif">
          <a:extLst>
            <a:ext uri="{FF2B5EF4-FFF2-40B4-BE49-F238E27FC236}">
              <a16:creationId xmlns:a16="http://schemas.microsoft.com/office/drawing/2014/main" id="{00000000-0008-0000-0000-000035000000}"/>
            </a:ext>
            <a:ext uri="{147F2762-F138-4A5C-976F-8EAC2B608ADB}">
              <a16:predDERef xmlns:a16="http://schemas.microsoft.com/office/drawing/2014/main" pred="{00000000-0008-0000-0000-00003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2" name="Imagen 5" descr="http://40.75.99.166/orfeo3/iconos/flechaasc.gif">
          <a:extLst>
            <a:ext uri="{FF2B5EF4-FFF2-40B4-BE49-F238E27FC236}">
              <a16:creationId xmlns:a16="http://schemas.microsoft.com/office/drawing/2014/main" id="{00000000-0008-0000-0000-000036000000}"/>
            </a:ext>
            <a:ext uri="{147F2762-F138-4A5C-976F-8EAC2B608ADB}">
              <a16:predDERef xmlns:a16="http://schemas.microsoft.com/office/drawing/2014/main" pred="{00000000-0008-0000-0000-00003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3" name="Imagen 6" descr="http://40.75.99.166/orfeo3/iconos/flechaasc.gif">
          <a:extLst>
            <a:ext uri="{FF2B5EF4-FFF2-40B4-BE49-F238E27FC236}">
              <a16:creationId xmlns:a16="http://schemas.microsoft.com/office/drawing/2014/main" id="{00000000-0008-0000-0000-000037000000}"/>
            </a:ext>
            <a:ext uri="{147F2762-F138-4A5C-976F-8EAC2B608ADB}">
              <a16:predDERef xmlns:a16="http://schemas.microsoft.com/office/drawing/2014/main" pred="{00000000-0008-0000-0000-00003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4" name="Imagen 5" descr="http://40.75.99.166/orfeo3/iconos/flechaasc.gif">
          <a:extLst>
            <a:ext uri="{FF2B5EF4-FFF2-40B4-BE49-F238E27FC236}">
              <a16:creationId xmlns:a16="http://schemas.microsoft.com/office/drawing/2014/main" id="{00000000-0008-0000-0000-000038000000}"/>
            </a:ext>
            <a:ext uri="{147F2762-F138-4A5C-976F-8EAC2B608ADB}">
              <a16:predDERef xmlns:a16="http://schemas.microsoft.com/office/drawing/2014/main" pred="{00000000-0008-0000-0000-00003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5" name="Imagen 6" descr="http://40.75.99.166/orfeo3/iconos/flechaasc.gif">
          <a:extLst>
            <a:ext uri="{FF2B5EF4-FFF2-40B4-BE49-F238E27FC236}">
              <a16:creationId xmlns:a16="http://schemas.microsoft.com/office/drawing/2014/main" id="{00000000-0008-0000-0000-000039000000}"/>
            </a:ext>
            <a:ext uri="{147F2762-F138-4A5C-976F-8EAC2B608ADB}">
              <a16:predDERef xmlns:a16="http://schemas.microsoft.com/office/drawing/2014/main" pred="{00000000-0008-0000-0000-00003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6" name="Imagen 2" descr="http://40.75.99.166/orfeo3/iconos/flechaasc.gif">
          <a:extLst>
            <a:ext uri="{FF2B5EF4-FFF2-40B4-BE49-F238E27FC236}">
              <a16:creationId xmlns:a16="http://schemas.microsoft.com/office/drawing/2014/main" id="{CF834387-9DAA-4F94-94DF-E03861896C9A}"/>
            </a:ext>
            <a:ext uri="{147F2762-F138-4A5C-976F-8EAC2B608ADB}">
              <a16:predDERef xmlns:a16="http://schemas.microsoft.com/office/drawing/2014/main" pred="{00000000-0008-0000-0000-00003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7" name="Imagen 4" descr="http://40.75.99.166/orfeo3/iconos/flechaasc.gif">
          <a:extLst>
            <a:ext uri="{FF2B5EF4-FFF2-40B4-BE49-F238E27FC236}">
              <a16:creationId xmlns:a16="http://schemas.microsoft.com/office/drawing/2014/main" id="{5F2D60D2-A3D7-4CC4-9ACF-4A5EE0BFF85D}"/>
            </a:ext>
            <a:ext uri="{147F2762-F138-4A5C-976F-8EAC2B608ADB}">
              <a16:predDERef xmlns:a16="http://schemas.microsoft.com/office/drawing/2014/main" pred="{CF834387-9DAA-4F94-94DF-E03861896C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8" name="Imagen 6" descr="http://40.75.99.166/orfeo3/iconos/flechaasc.gif">
          <a:extLst>
            <a:ext uri="{FF2B5EF4-FFF2-40B4-BE49-F238E27FC236}">
              <a16:creationId xmlns:a16="http://schemas.microsoft.com/office/drawing/2014/main" id="{45192230-A087-4732-B968-C6F519E27003}"/>
            </a:ext>
            <a:ext uri="{147F2762-F138-4A5C-976F-8EAC2B608ADB}">
              <a16:predDERef xmlns:a16="http://schemas.microsoft.com/office/drawing/2014/main" pred="{5F2D60D2-A3D7-4CC4-9ACF-4A5EE0BFF85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9" name="Imagen 8" descr="http://40.75.99.166/orfeo3/iconos/flechaasc.gif">
          <a:extLst>
            <a:ext uri="{FF2B5EF4-FFF2-40B4-BE49-F238E27FC236}">
              <a16:creationId xmlns:a16="http://schemas.microsoft.com/office/drawing/2014/main" id="{AB06DCCB-DC7C-4980-B37C-3C5EBB4EE6C7}"/>
            </a:ext>
            <a:ext uri="{147F2762-F138-4A5C-976F-8EAC2B608ADB}">
              <a16:predDERef xmlns:a16="http://schemas.microsoft.com/office/drawing/2014/main" pred="{45192230-A087-4732-B968-C6F519E270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0" name="Imagen 4" descr="http://40.75.99.166/orfeo3/iconos/flechaasc.gif">
          <a:extLst>
            <a:ext uri="{FF2B5EF4-FFF2-40B4-BE49-F238E27FC236}">
              <a16:creationId xmlns:a16="http://schemas.microsoft.com/office/drawing/2014/main" id="{3E4BD20E-9386-4226-8563-F90A887ABC33}"/>
            </a:ext>
            <a:ext uri="{147F2762-F138-4A5C-976F-8EAC2B608ADB}">
              <a16:predDERef xmlns:a16="http://schemas.microsoft.com/office/drawing/2014/main" pred="{AB06DCCB-DC7C-4980-B37C-3C5EBB4EE6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71" name="Imagen 2" descr="http://40.75.99.166/orfeo3/iconos/flechaasc.gif">
          <a:extLst>
            <a:ext uri="{FF2B5EF4-FFF2-40B4-BE49-F238E27FC236}">
              <a16:creationId xmlns:a16="http://schemas.microsoft.com/office/drawing/2014/main" id="{5091356C-20FD-462A-BC7A-C4D169F888BB}"/>
            </a:ext>
            <a:ext uri="{147F2762-F138-4A5C-976F-8EAC2B608ADB}">
              <a16:predDERef xmlns:a16="http://schemas.microsoft.com/office/drawing/2014/main" pred="{3E4BD20E-9386-4226-8563-F90A887ABC3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72" name="Imagen 12" descr="http://40.75.99.166/orfeo3/iconos/flechaasc.gif">
          <a:extLst>
            <a:ext uri="{FF2B5EF4-FFF2-40B4-BE49-F238E27FC236}">
              <a16:creationId xmlns:a16="http://schemas.microsoft.com/office/drawing/2014/main" id="{E03A2B40-6B09-4AFA-A118-B4E92CDA9671}"/>
            </a:ext>
            <a:ext uri="{147F2762-F138-4A5C-976F-8EAC2B608ADB}">
              <a16:predDERef xmlns:a16="http://schemas.microsoft.com/office/drawing/2014/main" pred="{5091356C-20FD-462A-BC7A-C4D169F888B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73" name="Imagen 14" descr="http://40.75.99.166/orfeo3/iconos/flechaasc.gif">
          <a:extLst>
            <a:ext uri="{FF2B5EF4-FFF2-40B4-BE49-F238E27FC236}">
              <a16:creationId xmlns:a16="http://schemas.microsoft.com/office/drawing/2014/main" id="{F2E0A195-84D3-47C7-BAC8-2114EEF28C19}"/>
            </a:ext>
            <a:ext uri="{147F2762-F138-4A5C-976F-8EAC2B608ADB}">
              <a16:predDERef xmlns:a16="http://schemas.microsoft.com/office/drawing/2014/main" pred="{E03A2B40-6B09-4AFA-A118-B4E92CDA96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4" name="Imagen 15" descr="http://40.75.99.166/orfeo3/iconos/flechaasc.gif">
          <a:extLst>
            <a:ext uri="{FF2B5EF4-FFF2-40B4-BE49-F238E27FC236}">
              <a16:creationId xmlns:a16="http://schemas.microsoft.com/office/drawing/2014/main" id="{2DEAD226-7A38-42EC-B8AB-6C4C8F0EE913}"/>
            </a:ext>
            <a:ext uri="{147F2762-F138-4A5C-976F-8EAC2B608ADB}">
              <a16:predDERef xmlns:a16="http://schemas.microsoft.com/office/drawing/2014/main" pred="{F2E0A195-84D3-47C7-BAC8-2114EEF28C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5" name="Imagen 16" descr="http://40.75.99.166/orfeo3/iconos/flechaasc.gif">
          <a:extLst>
            <a:ext uri="{FF2B5EF4-FFF2-40B4-BE49-F238E27FC236}">
              <a16:creationId xmlns:a16="http://schemas.microsoft.com/office/drawing/2014/main" id="{060DEFA1-BF2D-47B0-9799-69BBBC7D5D38}"/>
            </a:ext>
            <a:ext uri="{147F2762-F138-4A5C-976F-8EAC2B608ADB}">
              <a16:predDERef xmlns:a16="http://schemas.microsoft.com/office/drawing/2014/main" pred="{2DEAD226-7A38-42EC-B8AB-6C4C8F0EE91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6" name="Imagen 4" descr="http://40.75.99.166/orfeo3/iconos/flechaasc.gif">
          <a:extLst>
            <a:ext uri="{FF2B5EF4-FFF2-40B4-BE49-F238E27FC236}">
              <a16:creationId xmlns:a16="http://schemas.microsoft.com/office/drawing/2014/main" id="{26B4A707-CA45-4B9C-9321-45D9522E964E}"/>
            </a:ext>
            <a:ext uri="{147F2762-F138-4A5C-976F-8EAC2B608ADB}">
              <a16:predDERef xmlns:a16="http://schemas.microsoft.com/office/drawing/2014/main" pred="{060DEFA1-BF2D-47B0-9799-69BBBC7D5D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77" name="Imagen 2" descr="http://40.75.99.166/orfeo3/iconos/flechaasc.gif">
          <a:extLst>
            <a:ext uri="{FF2B5EF4-FFF2-40B4-BE49-F238E27FC236}">
              <a16:creationId xmlns:a16="http://schemas.microsoft.com/office/drawing/2014/main" id="{7B49EB87-72BF-4FC0-AB93-79040ED159D8}"/>
            </a:ext>
            <a:ext uri="{147F2762-F138-4A5C-976F-8EAC2B608ADB}">
              <a16:predDERef xmlns:a16="http://schemas.microsoft.com/office/drawing/2014/main" pred="{26B4A707-CA45-4B9C-9321-45D9522E964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78" name="Imagen 5" descr="http://40.75.99.166/orfeo3/iconos/flechaasc.gif">
          <a:extLst>
            <a:ext uri="{FF2B5EF4-FFF2-40B4-BE49-F238E27FC236}">
              <a16:creationId xmlns:a16="http://schemas.microsoft.com/office/drawing/2014/main" id="{1A79C371-CAEF-4C0C-B72A-A89B4880FEFB}"/>
            </a:ext>
            <a:ext uri="{147F2762-F138-4A5C-976F-8EAC2B608ADB}">
              <a16:predDERef xmlns:a16="http://schemas.microsoft.com/office/drawing/2014/main" pred="{7B49EB87-72BF-4FC0-AB93-79040ED159D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9" name="Imagen 6" descr="http://40.75.99.166/orfeo3/iconos/flechaasc.gif">
          <a:extLst>
            <a:ext uri="{FF2B5EF4-FFF2-40B4-BE49-F238E27FC236}">
              <a16:creationId xmlns:a16="http://schemas.microsoft.com/office/drawing/2014/main" id="{2065E57C-391E-4C3B-BF30-4D7B108ADE62}"/>
            </a:ext>
            <a:ext uri="{147F2762-F138-4A5C-976F-8EAC2B608ADB}">
              <a16:predDERef xmlns:a16="http://schemas.microsoft.com/office/drawing/2014/main" pred="{1A79C371-CAEF-4C0C-B72A-A89B4880FEF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0" name="Imagen 5" descr="http://40.75.99.166/orfeo3/iconos/flechaasc.gif">
          <a:extLst>
            <a:ext uri="{FF2B5EF4-FFF2-40B4-BE49-F238E27FC236}">
              <a16:creationId xmlns:a16="http://schemas.microsoft.com/office/drawing/2014/main" id="{706442AA-F8D8-4949-A479-23102E6992A4}"/>
            </a:ext>
            <a:ext uri="{147F2762-F138-4A5C-976F-8EAC2B608ADB}">
              <a16:predDERef xmlns:a16="http://schemas.microsoft.com/office/drawing/2014/main" pred="{2065E57C-391E-4C3B-BF30-4D7B108ADE6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1" name="Imagen 6" descr="http://40.75.99.166/orfeo3/iconos/flechaasc.gif">
          <a:extLst>
            <a:ext uri="{FF2B5EF4-FFF2-40B4-BE49-F238E27FC236}">
              <a16:creationId xmlns:a16="http://schemas.microsoft.com/office/drawing/2014/main" id="{EB2B4E78-62D0-4E26-8FE0-81B4C05822B7}"/>
            </a:ext>
            <a:ext uri="{147F2762-F138-4A5C-976F-8EAC2B608ADB}">
              <a16:predDERef xmlns:a16="http://schemas.microsoft.com/office/drawing/2014/main" pred="{706442AA-F8D8-4949-A479-23102E699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2" name="Imagen 5" descr="http://40.75.99.166/orfeo3/iconos/flechaasc.gif">
          <a:extLst>
            <a:ext uri="{FF2B5EF4-FFF2-40B4-BE49-F238E27FC236}">
              <a16:creationId xmlns:a16="http://schemas.microsoft.com/office/drawing/2014/main" id="{36920539-8ADC-46E1-98DE-A0B83F98385B}"/>
            </a:ext>
            <a:ext uri="{147F2762-F138-4A5C-976F-8EAC2B608ADB}">
              <a16:predDERef xmlns:a16="http://schemas.microsoft.com/office/drawing/2014/main" pred="{EB2B4E78-62D0-4E26-8FE0-81B4C05822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3" name="Imagen 6" descr="http://40.75.99.166/orfeo3/iconos/flechaasc.gif">
          <a:extLst>
            <a:ext uri="{FF2B5EF4-FFF2-40B4-BE49-F238E27FC236}">
              <a16:creationId xmlns:a16="http://schemas.microsoft.com/office/drawing/2014/main" id="{71CBAE03-4D00-4AEE-9362-360DBD72AA38}"/>
            </a:ext>
            <a:ext uri="{147F2762-F138-4A5C-976F-8EAC2B608ADB}">
              <a16:predDERef xmlns:a16="http://schemas.microsoft.com/office/drawing/2014/main" pred="{36920539-8ADC-46E1-98DE-A0B83F9838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4" name="Imagen 5" descr="http://40.75.99.166/orfeo3/iconos/flechaasc.gif">
          <a:extLst>
            <a:ext uri="{FF2B5EF4-FFF2-40B4-BE49-F238E27FC236}">
              <a16:creationId xmlns:a16="http://schemas.microsoft.com/office/drawing/2014/main" id="{9D553F1A-81D6-4746-8263-27940EF8B456}"/>
            </a:ext>
            <a:ext uri="{147F2762-F138-4A5C-976F-8EAC2B608ADB}">
              <a16:predDERef xmlns:a16="http://schemas.microsoft.com/office/drawing/2014/main" pred="{71CBAE03-4D00-4AEE-9362-360DBD72AA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5" name="Imagen 6" descr="http://40.75.99.166/orfeo3/iconos/flechaasc.gif">
          <a:extLst>
            <a:ext uri="{FF2B5EF4-FFF2-40B4-BE49-F238E27FC236}">
              <a16:creationId xmlns:a16="http://schemas.microsoft.com/office/drawing/2014/main" id="{AB85E7E8-05D5-4278-88BB-75C1718C3963}"/>
            </a:ext>
            <a:ext uri="{147F2762-F138-4A5C-976F-8EAC2B608ADB}">
              <a16:predDERef xmlns:a16="http://schemas.microsoft.com/office/drawing/2014/main" pred="{9D553F1A-81D6-4746-8263-27940EF8B45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6" name="Imagen 5" descr="http://40.75.99.166/orfeo3/iconos/flechaasc.gif">
          <a:extLst>
            <a:ext uri="{FF2B5EF4-FFF2-40B4-BE49-F238E27FC236}">
              <a16:creationId xmlns:a16="http://schemas.microsoft.com/office/drawing/2014/main" id="{1CF72690-A74B-445D-A30E-47680A1766C3}"/>
            </a:ext>
            <a:ext uri="{147F2762-F138-4A5C-976F-8EAC2B608ADB}">
              <a16:predDERef xmlns:a16="http://schemas.microsoft.com/office/drawing/2014/main" pred="{AB85E7E8-05D5-4278-88BB-75C1718C396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7" name="Imagen 6" descr="http://40.75.99.166/orfeo3/iconos/flechaasc.gif">
          <a:extLst>
            <a:ext uri="{FF2B5EF4-FFF2-40B4-BE49-F238E27FC236}">
              <a16:creationId xmlns:a16="http://schemas.microsoft.com/office/drawing/2014/main" id="{13C55AB3-7A76-4D54-9FC9-941533054F51}"/>
            </a:ext>
            <a:ext uri="{147F2762-F138-4A5C-976F-8EAC2B608ADB}">
              <a16:predDERef xmlns:a16="http://schemas.microsoft.com/office/drawing/2014/main" pred="{1CF72690-A74B-445D-A30E-47680A1766C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8" name="Imagen 5" descr="http://40.75.99.166/orfeo3/iconos/flechaasc.gif">
          <a:extLst>
            <a:ext uri="{FF2B5EF4-FFF2-40B4-BE49-F238E27FC236}">
              <a16:creationId xmlns:a16="http://schemas.microsoft.com/office/drawing/2014/main" id="{758AEBAC-57AE-4D92-BE7E-AF6CB7EBE99B}"/>
            </a:ext>
            <a:ext uri="{147F2762-F138-4A5C-976F-8EAC2B608ADB}">
              <a16:predDERef xmlns:a16="http://schemas.microsoft.com/office/drawing/2014/main" pred="{13C55AB3-7A76-4D54-9FC9-941533054F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9" name="Imagen 6" descr="http://40.75.99.166/orfeo3/iconos/flechaasc.gif">
          <a:extLst>
            <a:ext uri="{FF2B5EF4-FFF2-40B4-BE49-F238E27FC236}">
              <a16:creationId xmlns:a16="http://schemas.microsoft.com/office/drawing/2014/main" id="{45C54183-595E-4CE4-812B-F8E58DC4909A}"/>
            </a:ext>
            <a:ext uri="{147F2762-F138-4A5C-976F-8EAC2B608ADB}">
              <a16:predDERef xmlns:a16="http://schemas.microsoft.com/office/drawing/2014/main" pred="{758AEBAC-57AE-4D92-BE7E-AF6CB7EBE9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0" name="Imagen 5" descr="http://40.75.99.166/orfeo3/iconos/flechaasc.gif">
          <a:extLst>
            <a:ext uri="{FF2B5EF4-FFF2-40B4-BE49-F238E27FC236}">
              <a16:creationId xmlns:a16="http://schemas.microsoft.com/office/drawing/2014/main" id="{8184AB41-F2A8-469B-B7A1-9736031601DA}"/>
            </a:ext>
            <a:ext uri="{147F2762-F138-4A5C-976F-8EAC2B608ADB}">
              <a16:predDERef xmlns:a16="http://schemas.microsoft.com/office/drawing/2014/main" pred="{45C54183-595E-4CE4-812B-F8E58DC490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1" name="Imagen 6" descr="http://40.75.99.166/orfeo3/iconos/flechaasc.gif">
          <a:extLst>
            <a:ext uri="{FF2B5EF4-FFF2-40B4-BE49-F238E27FC236}">
              <a16:creationId xmlns:a16="http://schemas.microsoft.com/office/drawing/2014/main" id="{2745A057-B143-45CD-B09C-B2D2F4741E1D}"/>
            </a:ext>
            <a:ext uri="{147F2762-F138-4A5C-976F-8EAC2B608ADB}">
              <a16:predDERef xmlns:a16="http://schemas.microsoft.com/office/drawing/2014/main" pred="{8184AB41-F2A8-469B-B7A1-9736031601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2" name="Imagen 5" descr="http://40.75.99.166/orfeo3/iconos/flechaasc.gif">
          <a:extLst>
            <a:ext uri="{FF2B5EF4-FFF2-40B4-BE49-F238E27FC236}">
              <a16:creationId xmlns:a16="http://schemas.microsoft.com/office/drawing/2014/main" id="{B9C32A07-DD7F-41E2-9A9A-D9321BC4EB01}"/>
            </a:ext>
            <a:ext uri="{147F2762-F138-4A5C-976F-8EAC2B608ADB}">
              <a16:predDERef xmlns:a16="http://schemas.microsoft.com/office/drawing/2014/main" pred="{2745A057-B143-45CD-B09C-B2D2F4741E1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3" name="Imagen 6" descr="http://40.75.99.166/orfeo3/iconos/flechaasc.gif">
          <a:extLst>
            <a:ext uri="{FF2B5EF4-FFF2-40B4-BE49-F238E27FC236}">
              <a16:creationId xmlns:a16="http://schemas.microsoft.com/office/drawing/2014/main" id="{612DDC7E-BC99-40CA-B52E-DAB4CD43B265}"/>
            </a:ext>
            <a:ext uri="{147F2762-F138-4A5C-976F-8EAC2B608ADB}">
              <a16:predDERef xmlns:a16="http://schemas.microsoft.com/office/drawing/2014/main" pred="{B9C32A07-DD7F-41E2-9A9A-D9321BC4EB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4" name="Imagen 5" descr="http://40.75.99.166/orfeo3/iconos/flechaasc.gif">
          <a:extLst>
            <a:ext uri="{FF2B5EF4-FFF2-40B4-BE49-F238E27FC236}">
              <a16:creationId xmlns:a16="http://schemas.microsoft.com/office/drawing/2014/main" id="{22F08A7D-0C1A-4D05-9CDE-D26C0BD9945B}"/>
            </a:ext>
            <a:ext uri="{147F2762-F138-4A5C-976F-8EAC2B608ADB}">
              <a16:predDERef xmlns:a16="http://schemas.microsoft.com/office/drawing/2014/main" pred="{612DDC7E-BC99-40CA-B52E-DAB4CD43B26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5" name="Imagen 6" descr="http://40.75.99.166/orfeo3/iconos/flechaasc.gif">
          <a:extLst>
            <a:ext uri="{FF2B5EF4-FFF2-40B4-BE49-F238E27FC236}">
              <a16:creationId xmlns:a16="http://schemas.microsoft.com/office/drawing/2014/main" id="{DC7E1038-68DD-48CC-84AB-F56F4D0E67CA}"/>
            </a:ext>
            <a:ext uri="{147F2762-F138-4A5C-976F-8EAC2B608ADB}">
              <a16:predDERef xmlns:a16="http://schemas.microsoft.com/office/drawing/2014/main" pred="{22F08A7D-0C1A-4D05-9CDE-D26C0BD994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6" name="Imagen 5" descr="http://40.75.99.166/orfeo3/iconos/flechaasc.gif">
          <a:extLst>
            <a:ext uri="{FF2B5EF4-FFF2-40B4-BE49-F238E27FC236}">
              <a16:creationId xmlns:a16="http://schemas.microsoft.com/office/drawing/2014/main" id="{41547D04-D3BF-4963-AAAF-F748153A874B}"/>
            </a:ext>
            <a:ext uri="{147F2762-F138-4A5C-976F-8EAC2B608ADB}">
              <a16:predDERef xmlns:a16="http://schemas.microsoft.com/office/drawing/2014/main" pred="{DC7E1038-68DD-48CC-84AB-F56F4D0E67C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7" name="Imagen 6" descr="http://40.75.99.166/orfeo3/iconos/flechaasc.gif">
          <a:extLst>
            <a:ext uri="{FF2B5EF4-FFF2-40B4-BE49-F238E27FC236}">
              <a16:creationId xmlns:a16="http://schemas.microsoft.com/office/drawing/2014/main" id="{A92A7F09-2D14-47FB-836A-075C48DAFDB1}"/>
            </a:ext>
            <a:ext uri="{147F2762-F138-4A5C-976F-8EAC2B608ADB}">
              <a16:predDERef xmlns:a16="http://schemas.microsoft.com/office/drawing/2014/main" pred="{41547D04-D3BF-4963-AAAF-F748153A874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8" name="Imagen 5" descr="http://40.75.99.166/orfeo3/iconos/flechaasc.gif">
          <a:extLst>
            <a:ext uri="{FF2B5EF4-FFF2-40B4-BE49-F238E27FC236}">
              <a16:creationId xmlns:a16="http://schemas.microsoft.com/office/drawing/2014/main" id="{40FB146F-07FD-47AF-95E2-808DEABF6E36}"/>
            </a:ext>
            <a:ext uri="{147F2762-F138-4A5C-976F-8EAC2B608ADB}">
              <a16:predDERef xmlns:a16="http://schemas.microsoft.com/office/drawing/2014/main" pred="{A92A7F09-2D14-47FB-836A-075C48DAFDB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9" name="Imagen 6" descr="http://40.75.99.166/orfeo3/iconos/flechaasc.gif">
          <a:extLst>
            <a:ext uri="{FF2B5EF4-FFF2-40B4-BE49-F238E27FC236}">
              <a16:creationId xmlns:a16="http://schemas.microsoft.com/office/drawing/2014/main" id="{8D6250FB-B1A5-47D8-BAFC-64E00B3BE449}"/>
            </a:ext>
            <a:ext uri="{147F2762-F138-4A5C-976F-8EAC2B608ADB}">
              <a16:predDERef xmlns:a16="http://schemas.microsoft.com/office/drawing/2014/main" pred="{40FB146F-07FD-47AF-95E2-808DEABF6E3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0" name="Imagen 5" descr="http://40.75.99.166/orfeo3/iconos/flechaasc.gif">
          <a:extLst>
            <a:ext uri="{FF2B5EF4-FFF2-40B4-BE49-F238E27FC236}">
              <a16:creationId xmlns:a16="http://schemas.microsoft.com/office/drawing/2014/main" id="{815EC788-74C6-43D1-8F6B-F0F714CB0754}"/>
            </a:ext>
            <a:ext uri="{147F2762-F138-4A5C-976F-8EAC2B608ADB}">
              <a16:predDERef xmlns:a16="http://schemas.microsoft.com/office/drawing/2014/main" pred="{8D6250FB-B1A5-47D8-BAFC-64E00B3BE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1" name="Imagen 6" descr="http://40.75.99.166/orfeo3/iconos/flechaasc.gif">
          <a:extLst>
            <a:ext uri="{FF2B5EF4-FFF2-40B4-BE49-F238E27FC236}">
              <a16:creationId xmlns:a16="http://schemas.microsoft.com/office/drawing/2014/main" id="{E2728CB0-6CFE-4F2C-B909-92178DCA3BB2}"/>
            </a:ext>
            <a:ext uri="{147F2762-F138-4A5C-976F-8EAC2B608ADB}">
              <a16:predDERef xmlns:a16="http://schemas.microsoft.com/office/drawing/2014/main" pred="{815EC788-74C6-43D1-8F6B-F0F714CB0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2" name="Imagen 5" descr="http://40.75.99.166/orfeo3/iconos/flechaasc.gif">
          <a:extLst>
            <a:ext uri="{FF2B5EF4-FFF2-40B4-BE49-F238E27FC236}">
              <a16:creationId xmlns:a16="http://schemas.microsoft.com/office/drawing/2014/main" id="{33F34870-B61E-4FE1-B09E-801682D403EE}"/>
            </a:ext>
            <a:ext uri="{147F2762-F138-4A5C-976F-8EAC2B608ADB}">
              <a16:predDERef xmlns:a16="http://schemas.microsoft.com/office/drawing/2014/main" pred="{E2728CB0-6CFE-4F2C-B909-92178DCA3BB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3" name="Imagen 6" descr="http://40.75.99.166/orfeo3/iconos/flechaasc.gif">
          <a:extLst>
            <a:ext uri="{FF2B5EF4-FFF2-40B4-BE49-F238E27FC236}">
              <a16:creationId xmlns:a16="http://schemas.microsoft.com/office/drawing/2014/main" id="{E7CC7607-C277-4510-84A3-9B96E1B42E76}"/>
            </a:ext>
            <a:ext uri="{147F2762-F138-4A5C-976F-8EAC2B608ADB}">
              <a16:predDERef xmlns:a16="http://schemas.microsoft.com/office/drawing/2014/main" pred="{33F34870-B61E-4FE1-B09E-801682D403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4" name="Imagen 5" descr="http://40.75.99.166/orfeo3/iconos/flechaasc.gif">
          <a:extLst>
            <a:ext uri="{FF2B5EF4-FFF2-40B4-BE49-F238E27FC236}">
              <a16:creationId xmlns:a16="http://schemas.microsoft.com/office/drawing/2014/main" id="{3E870C75-9DC3-4EFB-A28E-94D0BF02DD2B}"/>
            </a:ext>
            <a:ext uri="{147F2762-F138-4A5C-976F-8EAC2B608ADB}">
              <a16:predDERef xmlns:a16="http://schemas.microsoft.com/office/drawing/2014/main" pred="{E7CC7607-C277-4510-84A3-9B96E1B42E7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5" name="Imagen 6" descr="http://40.75.99.166/orfeo3/iconos/flechaasc.gif">
          <a:extLst>
            <a:ext uri="{FF2B5EF4-FFF2-40B4-BE49-F238E27FC236}">
              <a16:creationId xmlns:a16="http://schemas.microsoft.com/office/drawing/2014/main" id="{33C0E051-871B-4497-B311-945D83F81BAE}"/>
            </a:ext>
            <a:ext uri="{147F2762-F138-4A5C-976F-8EAC2B608ADB}">
              <a16:predDERef xmlns:a16="http://schemas.microsoft.com/office/drawing/2014/main" pred="{3E870C75-9DC3-4EFB-A28E-94D0BF02DD2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6" name="Imagen 5" descr="http://40.75.99.166/orfeo3/iconos/flechaasc.gif">
          <a:extLst>
            <a:ext uri="{FF2B5EF4-FFF2-40B4-BE49-F238E27FC236}">
              <a16:creationId xmlns:a16="http://schemas.microsoft.com/office/drawing/2014/main" id="{0B841212-C602-4F73-8799-30DB4A5D4C34}"/>
            </a:ext>
            <a:ext uri="{147F2762-F138-4A5C-976F-8EAC2B608ADB}">
              <a16:predDERef xmlns:a16="http://schemas.microsoft.com/office/drawing/2014/main" pred="{33C0E051-871B-4497-B311-945D83F81BA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7" name="Imagen 6" descr="http://40.75.99.166/orfeo3/iconos/flechaasc.gif">
          <a:extLst>
            <a:ext uri="{FF2B5EF4-FFF2-40B4-BE49-F238E27FC236}">
              <a16:creationId xmlns:a16="http://schemas.microsoft.com/office/drawing/2014/main" id="{BB12008D-8695-4266-B958-8B1851315CE3}"/>
            </a:ext>
            <a:ext uri="{147F2762-F138-4A5C-976F-8EAC2B608ADB}">
              <a16:predDERef xmlns:a16="http://schemas.microsoft.com/office/drawing/2014/main" pred="{0B841212-C602-4F73-8799-30DB4A5D4C3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8" name="Imagen 5" descr="http://40.75.99.166/orfeo3/iconos/flechaasc.gif">
          <a:extLst>
            <a:ext uri="{FF2B5EF4-FFF2-40B4-BE49-F238E27FC236}">
              <a16:creationId xmlns:a16="http://schemas.microsoft.com/office/drawing/2014/main" id="{2A9D18E9-82FA-4399-A128-E51EAD9B41C0}"/>
            </a:ext>
            <a:ext uri="{147F2762-F138-4A5C-976F-8EAC2B608ADB}">
              <a16:predDERef xmlns:a16="http://schemas.microsoft.com/office/drawing/2014/main" pred="{BB12008D-8695-4266-B958-8B1851315C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9" name="Imagen 6" descr="http://40.75.99.166/orfeo3/iconos/flechaasc.gif">
          <a:extLst>
            <a:ext uri="{FF2B5EF4-FFF2-40B4-BE49-F238E27FC236}">
              <a16:creationId xmlns:a16="http://schemas.microsoft.com/office/drawing/2014/main" id="{F9211CEB-873C-4251-9F11-B4C6AC756B09}"/>
            </a:ext>
            <a:ext uri="{147F2762-F138-4A5C-976F-8EAC2B608ADB}">
              <a16:predDERef xmlns:a16="http://schemas.microsoft.com/office/drawing/2014/main" pred="{2A9D18E9-82FA-4399-A128-E51EAD9B41C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10" name="Imagen 5" descr="http://40.75.99.166/orfeo3/iconos/flechaasc.gif">
          <a:extLst>
            <a:ext uri="{FF2B5EF4-FFF2-40B4-BE49-F238E27FC236}">
              <a16:creationId xmlns:a16="http://schemas.microsoft.com/office/drawing/2014/main" id="{552C9519-3B9A-4AC0-8CB0-3CE61C558AB7}"/>
            </a:ext>
            <a:ext uri="{147F2762-F138-4A5C-976F-8EAC2B608ADB}">
              <a16:predDERef xmlns:a16="http://schemas.microsoft.com/office/drawing/2014/main" pred="{F9211CEB-873C-4251-9F11-B4C6AC756B0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11" name="Imagen 6" descr="http://40.75.99.166/orfeo3/iconos/flechaasc.gif">
          <a:extLst>
            <a:ext uri="{FF2B5EF4-FFF2-40B4-BE49-F238E27FC236}">
              <a16:creationId xmlns:a16="http://schemas.microsoft.com/office/drawing/2014/main" id="{D36C3488-01B3-4927-AF35-75C7122DC03C}"/>
            </a:ext>
            <a:ext uri="{147F2762-F138-4A5C-976F-8EAC2B608ADB}">
              <a16:predDERef xmlns:a16="http://schemas.microsoft.com/office/drawing/2014/main" pred="{552C9519-3B9A-4AC0-8CB0-3CE61C558A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12" name="Imagen 5" descr="http://40.75.99.166/orfeo3/iconos/flechaasc.gif">
          <a:extLst>
            <a:ext uri="{FF2B5EF4-FFF2-40B4-BE49-F238E27FC236}">
              <a16:creationId xmlns:a16="http://schemas.microsoft.com/office/drawing/2014/main" id="{2423FF36-1A38-4B3F-A50F-5892DD8D69CF}"/>
            </a:ext>
            <a:ext uri="{147F2762-F138-4A5C-976F-8EAC2B608ADB}">
              <a16:predDERef xmlns:a16="http://schemas.microsoft.com/office/drawing/2014/main" pred="{D36C3488-01B3-4927-AF35-75C7122DC03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13" name="Imagen 6" descr="http://40.75.99.166/orfeo3/iconos/flechaasc.gif">
          <a:extLst>
            <a:ext uri="{FF2B5EF4-FFF2-40B4-BE49-F238E27FC236}">
              <a16:creationId xmlns:a16="http://schemas.microsoft.com/office/drawing/2014/main" id="{C5D60CFC-8F59-4D31-A670-31BC75C0E3F1}"/>
            </a:ext>
            <a:ext uri="{147F2762-F138-4A5C-976F-8EAC2B608ADB}">
              <a16:predDERef xmlns:a16="http://schemas.microsoft.com/office/drawing/2014/main" pred="{2423FF36-1A38-4B3F-A50F-5892DD8D69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14" name="Imagen 5" descr="http://40.75.99.166/orfeo3/iconos/flechaasc.gif">
          <a:extLst>
            <a:ext uri="{FF2B5EF4-FFF2-40B4-BE49-F238E27FC236}">
              <a16:creationId xmlns:a16="http://schemas.microsoft.com/office/drawing/2014/main" id="{F02390C8-5EC4-489A-B2F2-606570C9B3AF}"/>
            </a:ext>
            <a:ext uri="{147F2762-F138-4A5C-976F-8EAC2B608ADB}">
              <a16:predDERef xmlns:a16="http://schemas.microsoft.com/office/drawing/2014/main" pred="{C5D60CFC-8F59-4D31-A670-31BC75C0E3F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15" name="Imagen 6" descr="http://40.75.99.166/orfeo3/iconos/flechaasc.gif">
          <a:extLst>
            <a:ext uri="{FF2B5EF4-FFF2-40B4-BE49-F238E27FC236}">
              <a16:creationId xmlns:a16="http://schemas.microsoft.com/office/drawing/2014/main" id="{354DBC43-8E14-4D8A-A1E4-3A0D67B2F477}"/>
            </a:ext>
            <a:ext uri="{147F2762-F138-4A5C-976F-8EAC2B608ADB}">
              <a16:predDERef xmlns:a16="http://schemas.microsoft.com/office/drawing/2014/main" pred="{F02390C8-5EC4-489A-B2F2-606570C9B3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16" name="Imagen 2" descr="http://40.75.99.166/orfeo3/iconos/flechaasc.gif">
          <a:extLst>
            <a:ext uri="{FF2B5EF4-FFF2-40B4-BE49-F238E27FC236}">
              <a16:creationId xmlns:a16="http://schemas.microsoft.com/office/drawing/2014/main" id="{569D24E2-A004-40D2-B96C-D0FF2FA12DD1}"/>
            </a:ext>
            <a:ext uri="{147F2762-F138-4A5C-976F-8EAC2B608ADB}">
              <a16:predDERef xmlns:a16="http://schemas.microsoft.com/office/drawing/2014/main" pred="{354DBC43-8E14-4D8A-A1E4-3A0D67B2F47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17" name="Imagen 4" descr="http://40.75.99.166/orfeo3/iconos/flechaasc.gif">
          <a:extLst>
            <a:ext uri="{FF2B5EF4-FFF2-40B4-BE49-F238E27FC236}">
              <a16:creationId xmlns:a16="http://schemas.microsoft.com/office/drawing/2014/main" id="{8AA75A0A-68A1-4E4B-808B-B80825FABEDA}"/>
            </a:ext>
            <a:ext uri="{147F2762-F138-4A5C-976F-8EAC2B608ADB}">
              <a16:predDERef xmlns:a16="http://schemas.microsoft.com/office/drawing/2014/main" pred="{569D24E2-A004-40D2-B96C-D0FF2FA12D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18" name="Imagen 6" descr="http://40.75.99.166/orfeo3/iconos/flechaasc.gif">
          <a:extLst>
            <a:ext uri="{FF2B5EF4-FFF2-40B4-BE49-F238E27FC236}">
              <a16:creationId xmlns:a16="http://schemas.microsoft.com/office/drawing/2014/main" id="{A4521CB7-CF6B-4F4A-8EBE-CB7293CC87E3}"/>
            </a:ext>
            <a:ext uri="{147F2762-F138-4A5C-976F-8EAC2B608ADB}">
              <a16:predDERef xmlns:a16="http://schemas.microsoft.com/office/drawing/2014/main" pred="{8AA75A0A-68A1-4E4B-808B-B80825FABE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19" name="Imagen 8" descr="http://40.75.99.166/orfeo3/iconos/flechaasc.gif">
          <a:extLst>
            <a:ext uri="{FF2B5EF4-FFF2-40B4-BE49-F238E27FC236}">
              <a16:creationId xmlns:a16="http://schemas.microsoft.com/office/drawing/2014/main" id="{8824C57D-4616-4F08-9037-BF3E79AD1326}"/>
            </a:ext>
            <a:ext uri="{147F2762-F138-4A5C-976F-8EAC2B608ADB}">
              <a16:predDERef xmlns:a16="http://schemas.microsoft.com/office/drawing/2014/main" pred="{A4521CB7-CF6B-4F4A-8EBE-CB7293CC87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0" name="Imagen 4" descr="http://40.75.99.166/orfeo3/iconos/flechaasc.gif">
          <a:extLst>
            <a:ext uri="{FF2B5EF4-FFF2-40B4-BE49-F238E27FC236}">
              <a16:creationId xmlns:a16="http://schemas.microsoft.com/office/drawing/2014/main" id="{397D8637-4D4A-4E5E-8C9F-5807B3146019}"/>
            </a:ext>
            <a:ext uri="{147F2762-F138-4A5C-976F-8EAC2B608ADB}">
              <a16:predDERef xmlns:a16="http://schemas.microsoft.com/office/drawing/2014/main" pred="{8824C57D-4616-4F08-9037-BF3E79AD132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21" name="Imagen 2" descr="http://40.75.99.166/orfeo3/iconos/flechaasc.gif">
          <a:extLst>
            <a:ext uri="{FF2B5EF4-FFF2-40B4-BE49-F238E27FC236}">
              <a16:creationId xmlns:a16="http://schemas.microsoft.com/office/drawing/2014/main" id="{A642822E-864F-4A51-B162-935ADD0365F8}"/>
            </a:ext>
            <a:ext uri="{147F2762-F138-4A5C-976F-8EAC2B608ADB}">
              <a16:predDERef xmlns:a16="http://schemas.microsoft.com/office/drawing/2014/main" pred="{397D8637-4D4A-4E5E-8C9F-5807B31460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122" name="Imagen 12" descr="http://40.75.99.166/orfeo3/iconos/flechaasc.gif">
          <a:extLst>
            <a:ext uri="{FF2B5EF4-FFF2-40B4-BE49-F238E27FC236}">
              <a16:creationId xmlns:a16="http://schemas.microsoft.com/office/drawing/2014/main" id="{73FCAD83-BACB-4571-97E7-7C75A3E62C84}"/>
            </a:ext>
            <a:ext uri="{147F2762-F138-4A5C-976F-8EAC2B608ADB}">
              <a16:predDERef xmlns:a16="http://schemas.microsoft.com/office/drawing/2014/main" pred="{A642822E-864F-4A51-B162-935ADD0365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23" name="Imagen 14" descr="http://40.75.99.166/orfeo3/iconos/flechaasc.gif">
          <a:extLst>
            <a:ext uri="{FF2B5EF4-FFF2-40B4-BE49-F238E27FC236}">
              <a16:creationId xmlns:a16="http://schemas.microsoft.com/office/drawing/2014/main" id="{A2FEEBDD-6866-4348-AAE4-1E0FB224426E}"/>
            </a:ext>
            <a:ext uri="{147F2762-F138-4A5C-976F-8EAC2B608ADB}">
              <a16:predDERef xmlns:a16="http://schemas.microsoft.com/office/drawing/2014/main" pred="{73FCAD83-BACB-4571-97E7-7C75A3E62C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4" name="Imagen 15" descr="http://40.75.99.166/orfeo3/iconos/flechaasc.gif">
          <a:extLst>
            <a:ext uri="{FF2B5EF4-FFF2-40B4-BE49-F238E27FC236}">
              <a16:creationId xmlns:a16="http://schemas.microsoft.com/office/drawing/2014/main" id="{F55F8D1C-3089-4E70-AFD2-FD33D502FA02}"/>
            </a:ext>
            <a:ext uri="{147F2762-F138-4A5C-976F-8EAC2B608ADB}">
              <a16:predDERef xmlns:a16="http://schemas.microsoft.com/office/drawing/2014/main" pred="{A2FEEBDD-6866-4348-AAE4-1E0FB224426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5" name="Imagen 16" descr="http://40.75.99.166/orfeo3/iconos/flechaasc.gif">
          <a:extLst>
            <a:ext uri="{FF2B5EF4-FFF2-40B4-BE49-F238E27FC236}">
              <a16:creationId xmlns:a16="http://schemas.microsoft.com/office/drawing/2014/main" id="{53EC56A3-6409-4BE0-8A73-C97022AB429B}"/>
            </a:ext>
            <a:ext uri="{147F2762-F138-4A5C-976F-8EAC2B608ADB}">
              <a16:predDERef xmlns:a16="http://schemas.microsoft.com/office/drawing/2014/main" pred="{F55F8D1C-3089-4E70-AFD2-FD33D502FA0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6" name="Imagen 4" descr="http://40.75.99.166/orfeo3/iconos/flechaasc.gif">
          <a:extLst>
            <a:ext uri="{FF2B5EF4-FFF2-40B4-BE49-F238E27FC236}">
              <a16:creationId xmlns:a16="http://schemas.microsoft.com/office/drawing/2014/main" id="{91E6E359-1816-473D-94E3-FAABFA91ED49}"/>
            </a:ext>
            <a:ext uri="{147F2762-F138-4A5C-976F-8EAC2B608ADB}">
              <a16:predDERef xmlns:a16="http://schemas.microsoft.com/office/drawing/2014/main" pred="{53EC56A3-6409-4BE0-8A73-C97022AB42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27" name="Imagen 2" descr="http://40.75.99.166/orfeo3/iconos/flechaasc.gif">
          <a:extLst>
            <a:ext uri="{FF2B5EF4-FFF2-40B4-BE49-F238E27FC236}">
              <a16:creationId xmlns:a16="http://schemas.microsoft.com/office/drawing/2014/main" id="{CA7B4D81-E62B-4553-AD4D-E92AD6D9310A}"/>
            </a:ext>
            <a:ext uri="{147F2762-F138-4A5C-976F-8EAC2B608ADB}">
              <a16:predDERef xmlns:a16="http://schemas.microsoft.com/office/drawing/2014/main" pred="{91E6E359-1816-473D-94E3-FAABFA91ED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28" name="Imagen 5" descr="http://40.75.99.166/orfeo3/iconos/flechaasc.gif">
          <a:extLst>
            <a:ext uri="{FF2B5EF4-FFF2-40B4-BE49-F238E27FC236}">
              <a16:creationId xmlns:a16="http://schemas.microsoft.com/office/drawing/2014/main" id="{A7513869-37F6-4476-9758-1CB1AB2C1784}"/>
            </a:ext>
            <a:ext uri="{147F2762-F138-4A5C-976F-8EAC2B608ADB}">
              <a16:predDERef xmlns:a16="http://schemas.microsoft.com/office/drawing/2014/main" pred="{CA7B4D81-E62B-4553-AD4D-E92AD6D9310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9" name="Imagen 6" descr="http://40.75.99.166/orfeo3/iconos/flechaasc.gif">
          <a:extLst>
            <a:ext uri="{FF2B5EF4-FFF2-40B4-BE49-F238E27FC236}">
              <a16:creationId xmlns:a16="http://schemas.microsoft.com/office/drawing/2014/main" id="{67FBA6E6-8FF8-4166-BD07-635B67040F69}"/>
            </a:ext>
            <a:ext uri="{147F2762-F138-4A5C-976F-8EAC2B608ADB}">
              <a16:predDERef xmlns:a16="http://schemas.microsoft.com/office/drawing/2014/main" pred="{A7513869-37F6-4476-9758-1CB1AB2C17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0" name="Imagen 5" descr="http://40.75.99.166/orfeo3/iconos/flechaasc.gif">
          <a:extLst>
            <a:ext uri="{FF2B5EF4-FFF2-40B4-BE49-F238E27FC236}">
              <a16:creationId xmlns:a16="http://schemas.microsoft.com/office/drawing/2014/main" id="{377A23B6-B508-4CEE-93A7-6770B1D76A9D}"/>
            </a:ext>
            <a:ext uri="{147F2762-F138-4A5C-976F-8EAC2B608ADB}">
              <a16:predDERef xmlns:a16="http://schemas.microsoft.com/office/drawing/2014/main" pred="{67FBA6E6-8FF8-4166-BD07-635B67040F6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1" name="Imagen 6" descr="http://40.75.99.166/orfeo3/iconos/flechaasc.gif">
          <a:extLst>
            <a:ext uri="{FF2B5EF4-FFF2-40B4-BE49-F238E27FC236}">
              <a16:creationId xmlns:a16="http://schemas.microsoft.com/office/drawing/2014/main" id="{955695E6-A8E4-4876-9C57-F4622D0C5D5A}"/>
            </a:ext>
            <a:ext uri="{147F2762-F138-4A5C-976F-8EAC2B608ADB}">
              <a16:predDERef xmlns:a16="http://schemas.microsoft.com/office/drawing/2014/main" pred="{377A23B6-B508-4CEE-93A7-6770B1D76A9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2" name="Imagen 5" descr="http://40.75.99.166/orfeo3/iconos/flechaasc.gif">
          <a:extLst>
            <a:ext uri="{FF2B5EF4-FFF2-40B4-BE49-F238E27FC236}">
              <a16:creationId xmlns:a16="http://schemas.microsoft.com/office/drawing/2014/main" id="{75CC22BB-768C-4DAF-833E-1C72F3C2BCE0}"/>
            </a:ext>
            <a:ext uri="{147F2762-F138-4A5C-976F-8EAC2B608ADB}">
              <a16:predDERef xmlns:a16="http://schemas.microsoft.com/office/drawing/2014/main" pred="{955695E6-A8E4-4876-9C57-F4622D0C5D5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3" name="Imagen 6" descr="http://40.75.99.166/orfeo3/iconos/flechaasc.gif">
          <a:extLst>
            <a:ext uri="{FF2B5EF4-FFF2-40B4-BE49-F238E27FC236}">
              <a16:creationId xmlns:a16="http://schemas.microsoft.com/office/drawing/2014/main" id="{C66D314A-139B-49BA-B633-C7E60820AA08}"/>
            </a:ext>
            <a:ext uri="{147F2762-F138-4A5C-976F-8EAC2B608ADB}">
              <a16:predDERef xmlns:a16="http://schemas.microsoft.com/office/drawing/2014/main" pred="{75CC22BB-768C-4DAF-833E-1C72F3C2BCE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4" name="Imagen 5" descr="http://40.75.99.166/orfeo3/iconos/flechaasc.gif">
          <a:extLst>
            <a:ext uri="{FF2B5EF4-FFF2-40B4-BE49-F238E27FC236}">
              <a16:creationId xmlns:a16="http://schemas.microsoft.com/office/drawing/2014/main" id="{395AB04E-4684-4C58-94FC-A3A5607891C4}"/>
            </a:ext>
            <a:ext uri="{147F2762-F138-4A5C-976F-8EAC2B608ADB}">
              <a16:predDERef xmlns:a16="http://schemas.microsoft.com/office/drawing/2014/main" pred="{C66D314A-139B-49BA-B633-C7E60820AA0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5" name="Imagen 6" descr="http://40.75.99.166/orfeo3/iconos/flechaasc.gif">
          <a:extLst>
            <a:ext uri="{FF2B5EF4-FFF2-40B4-BE49-F238E27FC236}">
              <a16:creationId xmlns:a16="http://schemas.microsoft.com/office/drawing/2014/main" id="{3E9CFBD7-E8B8-474B-B48B-E14FBC6BCF23}"/>
            </a:ext>
            <a:ext uri="{147F2762-F138-4A5C-976F-8EAC2B608ADB}">
              <a16:predDERef xmlns:a16="http://schemas.microsoft.com/office/drawing/2014/main" pred="{395AB04E-4684-4C58-94FC-A3A5607891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6" name="Imagen 5" descr="http://40.75.99.166/orfeo3/iconos/flechaasc.gif">
          <a:extLst>
            <a:ext uri="{FF2B5EF4-FFF2-40B4-BE49-F238E27FC236}">
              <a16:creationId xmlns:a16="http://schemas.microsoft.com/office/drawing/2014/main" id="{9D85F209-16CB-474B-9963-B5110960810D}"/>
            </a:ext>
            <a:ext uri="{147F2762-F138-4A5C-976F-8EAC2B608ADB}">
              <a16:predDERef xmlns:a16="http://schemas.microsoft.com/office/drawing/2014/main" pred="{3E9CFBD7-E8B8-474B-B48B-E14FBC6BCF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7" name="Imagen 6" descr="http://40.75.99.166/orfeo3/iconos/flechaasc.gif">
          <a:extLst>
            <a:ext uri="{FF2B5EF4-FFF2-40B4-BE49-F238E27FC236}">
              <a16:creationId xmlns:a16="http://schemas.microsoft.com/office/drawing/2014/main" id="{38368457-FF2E-4E13-B593-F4FD4C75292F}"/>
            </a:ext>
            <a:ext uri="{147F2762-F138-4A5C-976F-8EAC2B608ADB}">
              <a16:predDERef xmlns:a16="http://schemas.microsoft.com/office/drawing/2014/main" pred="{9D85F209-16CB-474B-9963-B5110960810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8" name="Imagen 5" descr="http://40.75.99.166/orfeo3/iconos/flechaasc.gif">
          <a:extLst>
            <a:ext uri="{FF2B5EF4-FFF2-40B4-BE49-F238E27FC236}">
              <a16:creationId xmlns:a16="http://schemas.microsoft.com/office/drawing/2014/main" id="{C307D352-0A6D-49EB-8132-00BD157D7F71}"/>
            </a:ext>
            <a:ext uri="{147F2762-F138-4A5C-976F-8EAC2B608ADB}">
              <a16:predDERef xmlns:a16="http://schemas.microsoft.com/office/drawing/2014/main" pred="{38368457-FF2E-4E13-B593-F4FD4C75292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9" name="Imagen 6" descr="http://40.75.99.166/orfeo3/iconos/flechaasc.gif">
          <a:extLst>
            <a:ext uri="{FF2B5EF4-FFF2-40B4-BE49-F238E27FC236}">
              <a16:creationId xmlns:a16="http://schemas.microsoft.com/office/drawing/2014/main" id="{137CC8CA-863A-40DD-BC90-0DCE95AA3941}"/>
            </a:ext>
            <a:ext uri="{147F2762-F138-4A5C-976F-8EAC2B608ADB}">
              <a16:predDERef xmlns:a16="http://schemas.microsoft.com/office/drawing/2014/main" pred="{C307D352-0A6D-49EB-8132-00BD157D7F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0" name="Imagen 5" descr="http://40.75.99.166/orfeo3/iconos/flechaasc.gif">
          <a:extLst>
            <a:ext uri="{FF2B5EF4-FFF2-40B4-BE49-F238E27FC236}">
              <a16:creationId xmlns:a16="http://schemas.microsoft.com/office/drawing/2014/main" id="{CA95CF4F-8DE9-487B-BFEF-2DD376E0E1EE}"/>
            </a:ext>
            <a:ext uri="{147F2762-F138-4A5C-976F-8EAC2B608ADB}">
              <a16:predDERef xmlns:a16="http://schemas.microsoft.com/office/drawing/2014/main" pred="{137CC8CA-863A-40DD-BC90-0DCE95AA394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1" name="Imagen 6" descr="http://40.75.99.166/orfeo3/iconos/flechaasc.gif">
          <a:extLst>
            <a:ext uri="{FF2B5EF4-FFF2-40B4-BE49-F238E27FC236}">
              <a16:creationId xmlns:a16="http://schemas.microsoft.com/office/drawing/2014/main" id="{F104CD76-C8D1-4057-AB24-7C8F48E851CF}"/>
            </a:ext>
            <a:ext uri="{147F2762-F138-4A5C-976F-8EAC2B608ADB}">
              <a16:predDERef xmlns:a16="http://schemas.microsoft.com/office/drawing/2014/main" pred="{CA95CF4F-8DE9-487B-BFEF-2DD376E0E1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2" name="Imagen 5" descr="http://40.75.99.166/orfeo3/iconos/flechaasc.gif">
          <a:extLst>
            <a:ext uri="{FF2B5EF4-FFF2-40B4-BE49-F238E27FC236}">
              <a16:creationId xmlns:a16="http://schemas.microsoft.com/office/drawing/2014/main" id="{02F3F39D-2E07-4533-9C36-CFD53BE3CADE}"/>
            </a:ext>
            <a:ext uri="{147F2762-F138-4A5C-976F-8EAC2B608ADB}">
              <a16:predDERef xmlns:a16="http://schemas.microsoft.com/office/drawing/2014/main" pred="{F104CD76-C8D1-4057-AB24-7C8F48E851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3" name="Imagen 6" descr="http://40.75.99.166/orfeo3/iconos/flechaasc.gif">
          <a:extLst>
            <a:ext uri="{FF2B5EF4-FFF2-40B4-BE49-F238E27FC236}">
              <a16:creationId xmlns:a16="http://schemas.microsoft.com/office/drawing/2014/main" id="{5188AAAC-8E2B-4831-B082-0BEFB3971628}"/>
            </a:ext>
            <a:ext uri="{147F2762-F138-4A5C-976F-8EAC2B608ADB}">
              <a16:predDERef xmlns:a16="http://schemas.microsoft.com/office/drawing/2014/main" pred="{02F3F39D-2E07-4533-9C36-CFD53BE3CAD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4" name="Imagen 5" descr="http://40.75.99.166/orfeo3/iconos/flechaasc.gif">
          <a:extLst>
            <a:ext uri="{FF2B5EF4-FFF2-40B4-BE49-F238E27FC236}">
              <a16:creationId xmlns:a16="http://schemas.microsoft.com/office/drawing/2014/main" id="{785192BC-DE5B-4546-B803-BAA3ED58C754}"/>
            </a:ext>
            <a:ext uri="{147F2762-F138-4A5C-976F-8EAC2B608ADB}">
              <a16:predDERef xmlns:a16="http://schemas.microsoft.com/office/drawing/2014/main" pred="{5188AAAC-8E2B-4831-B082-0BEFB397162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5" name="Imagen 6" descr="http://40.75.99.166/orfeo3/iconos/flechaasc.gif">
          <a:extLst>
            <a:ext uri="{FF2B5EF4-FFF2-40B4-BE49-F238E27FC236}">
              <a16:creationId xmlns:a16="http://schemas.microsoft.com/office/drawing/2014/main" id="{31B16E01-1CAA-41B0-84A0-7D5F6324A930}"/>
            </a:ext>
            <a:ext uri="{147F2762-F138-4A5C-976F-8EAC2B608ADB}">
              <a16:predDERef xmlns:a16="http://schemas.microsoft.com/office/drawing/2014/main" pred="{785192BC-DE5B-4546-B803-BAA3ED58C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6" name="Imagen 5" descr="http://40.75.99.166/orfeo3/iconos/flechaasc.gif">
          <a:extLst>
            <a:ext uri="{FF2B5EF4-FFF2-40B4-BE49-F238E27FC236}">
              <a16:creationId xmlns:a16="http://schemas.microsoft.com/office/drawing/2014/main" id="{AE955232-AB37-48E1-B966-D657D0A41CEC}"/>
            </a:ext>
            <a:ext uri="{147F2762-F138-4A5C-976F-8EAC2B608ADB}">
              <a16:predDERef xmlns:a16="http://schemas.microsoft.com/office/drawing/2014/main" pred="{31B16E01-1CAA-41B0-84A0-7D5F6324A93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7" name="Imagen 6" descr="http://40.75.99.166/orfeo3/iconos/flechaasc.gif">
          <a:extLst>
            <a:ext uri="{FF2B5EF4-FFF2-40B4-BE49-F238E27FC236}">
              <a16:creationId xmlns:a16="http://schemas.microsoft.com/office/drawing/2014/main" id="{3B5018DA-3826-4DAF-AEDF-9E686E9ACA27}"/>
            </a:ext>
            <a:ext uri="{147F2762-F138-4A5C-976F-8EAC2B608ADB}">
              <a16:predDERef xmlns:a16="http://schemas.microsoft.com/office/drawing/2014/main" pred="{AE955232-AB37-48E1-B966-D657D0A41CE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8" name="Imagen 5" descr="http://40.75.99.166/orfeo3/iconos/flechaasc.gif">
          <a:extLst>
            <a:ext uri="{FF2B5EF4-FFF2-40B4-BE49-F238E27FC236}">
              <a16:creationId xmlns:a16="http://schemas.microsoft.com/office/drawing/2014/main" id="{CC83EB9A-47B9-4F5A-B705-9B328B4659BE}"/>
            </a:ext>
            <a:ext uri="{147F2762-F138-4A5C-976F-8EAC2B608ADB}">
              <a16:predDERef xmlns:a16="http://schemas.microsoft.com/office/drawing/2014/main" pred="{3B5018DA-3826-4DAF-AEDF-9E686E9ACA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9" name="Imagen 6" descr="http://40.75.99.166/orfeo3/iconos/flechaasc.gif">
          <a:extLst>
            <a:ext uri="{FF2B5EF4-FFF2-40B4-BE49-F238E27FC236}">
              <a16:creationId xmlns:a16="http://schemas.microsoft.com/office/drawing/2014/main" id="{DA34D1E8-A871-4C82-BF34-2D23EC9A7B8B}"/>
            </a:ext>
            <a:ext uri="{147F2762-F138-4A5C-976F-8EAC2B608ADB}">
              <a16:predDERef xmlns:a16="http://schemas.microsoft.com/office/drawing/2014/main" pred="{CC83EB9A-47B9-4F5A-B705-9B328B4659B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0" name="Imagen 5" descr="http://40.75.99.166/orfeo3/iconos/flechaasc.gif">
          <a:extLst>
            <a:ext uri="{FF2B5EF4-FFF2-40B4-BE49-F238E27FC236}">
              <a16:creationId xmlns:a16="http://schemas.microsoft.com/office/drawing/2014/main" id="{B503C166-854B-482E-BA71-F31A9928053B}"/>
            </a:ext>
            <a:ext uri="{147F2762-F138-4A5C-976F-8EAC2B608ADB}">
              <a16:predDERef xmlns:a16="http://schemas.microsoft.com/office/drawing/2014/main" pred="{DA34D1E8-A871-4C82-BF34-2D23EC9A7B8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1" name="Imagen 6" descr="http://40.75.99.166/orfeo3/iconos/flechaasc.gif">
          <a:extLst>
            <a:ext uri="{FF2B5EF4-FFF2-40B4-BE49-F238E27FC236}">
              <a16:creationId xmlns:a16="http://schemas.microsoft.com/office/drawing/2014/main" id="{BEF5BAEB-8D95-4C07-BDC4-510A04A0C9B6}"/>
            </a:ext>
            <a:ext uri="{147F2762-F138-4A5C-976F-8EAC2B608ADB}">
              <a16:predDERef xmlns:a16="http://schemas.microsoft.com/office/drawing/2014/main" pred="{B503C166-854B-482E-BA71-F31A9928053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2" name="Imagen 5" descr="http://40.75.99.166/orfeo3/iconos/flechaasc.gif">
          <a:extLst>
            <a:ext uri="{FF2B5EF4-FFF2-40B4-BE49-F238E27FC236}">
              <a16:creationId xmlns:a16="http://schemas.microsoft.com/office/drawing/2014/main" id="{D614DC7D-34F0-4E6F-89EE-E214E7C4A2A4}"/>
            </a:ext>
            <a:ext uri="{147F2762-F138-4A5C-976F-8EAC2B608ADB}">
              <a16:predDERef xmlns:a16="http://schemas.microsoft.com/office/drawing/2014/main" pred="{BEF5BAEB-8D95-4C07-BDC4-510A04A0C9B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3" name="Imagen 6" descr="http://40.75.99.166/orfeo3/iconos/flechaasc.gif">
          <a:extLst>
            <a:ext uri="{FF2B5EF4-FFF2-40B4-BE49-F238E27FC236}">
              <a16:creationId xmlns:a16="http://schemas.microsoft.com/office/drawing/2014/main" id="{A8992CED-0815-4FD1-AB80-157A599DEC2C}"/>
            </a:ext>
            <a:ext uri="{147F2762-F138-4A5C-976F-8EAC2B608ADB}">
              <a16:predDERef xmlns:a16="http://schemas.microsoft.com/office/drawing/2014/main" pred="{D614DC7D-34F0-4E6F-89EE-E214E7C4A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4" name="Imagen 5" descr="http://40.75.99.166/orfeo3/iconos/flechaasc.gif">
          <a:extLst>
            <a:ext uri="{FF2B5EF4-FFF2-40B4-BE49-F238E27FC236}">
              <a16:creationId xmlns:a16="http://schemas.microsoft.com/office/drawing/2014/main" id="{501E4316-C995-4E99-ABC6-D1DC1CEAB310}"/>
            </a:ext>
            <a:ext uri="{147F2762-F138-4A5C-976F-8EAC2B608ADB}">
              <a16:predDERef xmlns:a16="http://schemas.microsoft.com/office/drawing/2014/main" pred="{A8992CED-0815-4FD1-AB80-157A599DEC2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5" name="Imagen 6" descr="http://40.75.99.166/orfeo3/iconos/flechaasc.gif">
          <a:extLst>
            <a:ext uri="{FF2B5EF4-FFF2-40B4-BE49-F238E27FC236}">
              <a16:creationId xmlns:a16="http://schemas.microsoft.com/office/drawing/2014/main" id="{5BD59CBB-8B1E-4DE3-9B26-149C75DA7551}"/>
            </a:ext>
            <a:ext uri="{147F2762-F138-4A5C-976F-8EAC2B608ADB}">
              <a16:predDERef xmlns:a16="http://schemas.microsoft.com/office/drawing/2014/main" pred="{501E4316-C995-4E99-ABC6-D1DC1CEAB3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6" name="Imagen 5" descr="http://40.75.99.166/orfeo3/iconos/flechaasc.gif">
          <a:extLst>
            <a:ext uri="{FF2B5EF4-FFF2-40B4-BE49-F238E27FC236}">
              <a16:creationId xmlns:a16="http://schemas.microsoft.com/office/drawing/2014/main" id="{8107BAC0-87DE-4095-B33C-7ABA46F4BCC4}"/>
            </a:ext>
            <a:ext uri="{147F2762-F138-4A5C-976F-8EAC2B608ADB}">
              <a16:predDERef xmlns:a16="http://schemas.microsoft.com/office/drawing/2014/main" pred="{5BD59CBB-8B1E-4DE3-9B26-149C75DA75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7" name="Imagen 6" descr="http://40.75.99.166/orfeo3/iconos/flechaasc.gif">
          <a:extLst>
            <a:ext uri="{FF2B5EF4-FFF2-40B4-BE49-F238E27FC236}">
              <a16:creationId xmlns:a16="http://schemas.microsoft.com/office/drawing/2014/main" id="{D78A6B54-0F12-4483-87F0-D20020CF155B}"/>
            </a:ext>
            <a:ext uri="{147F2762-F138-4A5C-976F-8EAC2B608ADB}">
              <a16:predDERef xmlns:a16="http://schemas.microsoft.com/office/drawing/2014/main" pred="{8107BAC0-87DE-4095-B33C-7ABA46F4BC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8" name="Imagen 5" descr="http://40.75.99.166/orfeo3/iconos/flechaasc.gif">
          <a:extLst>
            <a:ext uri="{FF2B5EF4-FFF2-40B4-BE49-F238E27FC236}">
              <a16:creationId xmlns:a16="http://schemas.microsoft.com/office/drawing/2014/main" id="{9D6F268A-A3EF-4F4D-9E6B-FE00D91558F8}"/>
            </a:ext>
            <a:ext uri="{147F2762-F138-4A5C-976F-8EAC2B608ADB}">
              <a16:predDERef xmlns:a16="http://schemas.microsoft.com/office/drawing/2014/main" pred="{D78A6B54-0F12-4483-87F0-D20020CF15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9" name="Imagen 6" descr="http://40.75.99.166/orfeo3/iconos/flechaasc.gif">
          <a:extLst>
            <a:ext uri="{FF2B5EF4-FFF2-40B4-BE49-F238E27FC236}">
              <a16:creationId xmlns:a16="http://schemas.microsoft.com/office/drawing/2014/main" id="{265E89FA-5673-467B-A50F-48767C5D51A0}"/>
            </a:ext>
            <a:ext uri="{147F2762-F138-4A5C-976F-8EAC2B608ADB}">
              <a16:predDERef xmlns:a16="http://schemas.microsoft.com/office/drawing/2014/main" pred="{9D6F268A-A3EF-4F4D-9E6B-FE00D91558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60" name="Imagen 5" descr="http://40.75.99.166/orfeo3/iconos/flechaasc.gif">
          <a:extLst>
            <a:ext uri="{FF2B5EF4-FFF2-40B4-BE49-F238E27FC236}">
              <a16:creationId xmlns:a16="http://schemas.microsoft.com/office/drawing/2014/main" id="{10882B1E-F6E0-498F-813C-6D2093516801}"/>
            </a:ext>
            <a:ext uri="{147F2762-F138-4A5C-976F-8EAC2B608ADB}">
              <a16:predDERef xmlns:a16="http://schemas.microsoft.com/office/drawing/2014/main" pred="{265E89FA-5673-467B-A50F-48767C5D51A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61" name="Imagen 6" descr="http://40.75.99.166/orfeo3/iconos/flechaasc.gif">
          <a:extLst>
            <a:ext uri="{FF2B5EF4-FFF2-40B4-BE49-F238E27FC236}">
              <a16:creationId xmlns:a16="http://schemas.microsoft.com/office/drawing/2014/main" id="{32B37357-D0FB-4032-8113-07BCD7292FD1}"/>
            </a:ext>
            <a:ext uri="{147F2762-F138-4A5C-976F-8EAC2B608ADB}">
              <a16:predDERef xmlns:a16="http://schemas.microsoft.com/office/drawing/2014/main" pred="{10882B1E-F6E0-498F-813C-6D20935168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62" name="Imagen 5" descr="http://40.75.99.166/orfeo3/iconos/flechaasc.gif">
          <a:extLst>
            <a:ext uri="{FF2B5EF4-FFF2-40B4-BE49-F238E27FC236}">
              <a16:creationId xmlns:a16="http://schemas.microsoft.com/office/drawing/2014/main" id="{EA31827D-7676-4ECE-9A0E-3922A3623BD9}"/>
            </a:ext>
            <a:ext uri="{147F2762-F138-4A5C-976F-8EAC2B608ADB}">
              <a16:predDERef xmlns:a16="http://schemas.microsoft.com/office/drawing/2014/main" pred="{32B37357-D0FB-4032-8113-07BCD7292F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63" name="Imagen 6" descr="http://40.75.99.166/orfeo3/iconos/flechaasc.gif">
          <a:extLst>
            <a:ext uri="{FF2B5EF4-FFF2-40B4-BE49-F238E27FC236}">
              <a16:creationId xmlns:a16="http://schemas.microsoft.com/office/drawing/2014/main" id="{AF98BFC4-B681-4154-8668-BC8CC5FBCE1E}"/>
            </a:ext>
            <a:ext uri="{147F2762-F138-4A5C-976F-8EAC2B608ADB}">
              <a16:predDERef xmlns:a16="http://schemas.microsoft.com/office/drawing/2014/main" pred="{EA31827D-7676-4ECE-9A0E-3922A3623BD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64" name="Imagen 5" descr="http://40.75.99.166/orfeo3/iconos/flechaasc.gif">
          <a:extLst>
            <a:ext uri="{FF2B5EF4-FFF2-40B4-BE49-F238E27FC236}">
              <a16:creationId xmlns:a16="http://schemas.microsoft.com/office/drawing/2014/main" id="{AF2B8CBE-1727-4725-83D7-119C356C60C6}"/>
            </a:ext>
            <a:ext uri="{147F2762-F138-4A5C-976F-8EAC2B608ADB}">
              <a16:predDERef xmlns:a16="http://schemas.microsoft.com/office/drawing/2014/main" pred="{AF98BFC4-B681-4154-8668-BC8CC5FBCE1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65" name="Imagen 6" descr="http://40.75.99.166/orfeo3/iconos/flechaasc.gif">
          <a:extLst>
            <a:ext uri="{FF2B5EF4-FFF2-40B4-BE49-F238E27FC236}">
              <a16:creationId xmlns:a16="http://schemas.microsoft.com/office/drawing/2014/main" id="{680B939C-8F6A-4BE5-8015-CBA5C6649519}"/>
            </a:ext>
            <a:ext uri="{147F2762-F138-4A5C-976F-8EAC2B608ADB}">
              <a16:predDERef xmlns:a16="http://schemas.microsoft.com/office/drawing/2014/main" pred="{AF2B8CBE-1727-4725-83D7-119C356C60C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66" name="Imagen 2" descr="http://40.75.99.166/orfeo3/iconos/flechaasc.gif">
          <a:extLst>
            <a:ext uri="{FF2B5EF4-FFF2-40B4-BE49-F238E27FC236}">
              <a16:creationId xmlns:a16="http://schemas.microsoft.com/office/drawing/2014/main" id="{4771E6D7-F249-4D5C-833B-AAD1192DE294}"/>
            </a:ext>
            <a:ext uri="{147F2762-F138-4A5C-976F-8EAC2B608ADB}">
              <a16:predDERef xmlns:a16="http://schemas.microsoft.com/office/drawing/2014/main" pred="{680B939C-8F6A-4BE5-8015-CBA5C66495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67" name="Imagen 4" descr="http://40.75.99.166/orfeo3/iconos/flechaasc.gif">
          <a:extLst>
            <a:ext uri="{FF2B5EF4-FFF2-40B4-BE49-F238E27FC236}">
              <a16:creationId xmlns:a16="http://schemas.microsoft.com/office/drawing/2014/main" id="{986B3D6C-A664-457C-AB89-6A5C805C2C45}"/>
            </a:ext>
            <a:ext uri="{147F2762-F138-4A5C-976F-8EAC2B608ADB}">
              <a16:predDERef xmlns:a16="http://schemas.microsoft.com/office/drawing/2014/main" pred="{4771E6D7-F249-4D5C-833B-AAD1192DE29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68" name="Imagen 6" descr="http://40.75.99.166/orfeo3/iconos/flechaasc.gif">
          <a:extLst>
            <a:ext uri="{FF2B5EF4-FFF2-40B4-BE49-F238E27FC236}">
              <a16:creationId xmlns:a16="http://schemas.microsoft.com/office/drawing/2014/main" id="{F0EC12EA-FA6D-4449-B92D-F66358C23699}"/>
            </a:ext>
            <a:ext uri="{147F2762-F138-4A5C-976F-8EAC2B608ADB}">
              <a16:predDERef xmlns:a16="http://schemas.microsoft.com/office/drawing/2014/main" pred="{986B3D6C-A664-457C-AB89-6A5C805C2C4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69" name="Imagen 8" descr="http://40.75.99.166/orfeo3/iconos/flechaasc.gif">
          <a:extLst>
            <a:ext uri="{FF2B5EF4-FFF2-40B4-BE49-F238E27FC236}">
              <a16:creationId xmlns:a16="http://schemas.microsoft.com/office/drawing/2014/main" id="{6D67A187-C92E-404E-B789-578BC39A758E}"/>
            </a:ext>
            <a:ext uri="{147F2762-F138-4A5C-976F-8EAC2B608ADB}">
              <a16:predDERef xmlns:a16="http://schemas.microsoft.com/office/drawing/2014/main" pred="{F0EC12EA-FA6D-4449-B92D-F66358C2369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0" name="Imagen 4" descr="http://40.75.99.166/orfeo3/iconos/flechaasc.gif">
          <a:extLst>
            <a:ext uri="{FF2B5EF4-FFF2-40B4-BE49-F238E27FC236}">
              <a16:creationId xmlns:a16="http://schemas.microsoft.com/office/drawing/2014/main" id="{B51B5D7F-7A85-49AC-9F04-BCBA75002449}"/>
            </a:ext>
            <a:ext uri="{147F2762-F138-4A5C-976F-8EAC2B608ADB}">
              <a16:predDERef xmlns:a16="http://schemas.microsoft.com/office/drawing/2014/main" pred="{6D67A187-C92E-404E-B789-578BC39A758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71" name="Imagen 2" descr="http://40.75.99.166/orfeo3/iconos/flechaasc.gif">
          <a:extLst>
            <a:ext uri="{FF2B5EF4-FFF2-40B4-BE49-F238E27FC236}">
              <a16:creationId xmlns:a16="http://schemas.microsoft.com/office/drawing/2014/main" id="{18B2AA58-1B38-4D73-BA99-59DDDC8251AB}"/>
            </a:ext>
            <a:ext uri="{147F2762-F138-4A5C-976F-8EAC2B608ADB}">
              <a16:predDERef xmlns:a16="http://schemas.microsoft.com/office/drawing/2014/main" pred="{B51B5D7F-7A85-49AC-9F04-BCBA75002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172" name="Imagen 12" descr="http://40.75.99.166/orfeo3/iconos/flechaasc.gif">
          <a:extLst>
            <a:ext uri="{FF2B5EF4-FFF2-40B4-BE49-F238E27FC236}">
              <a16:creationId xmlns:a16="http://schemas.microsoft.com/office/drawing/2014/main" id="{3F6F56EA-BF52-4A6F-BFE6-1024E1DBE0AF}"/>
            </a:ext>
            <a:ext uri="{147F2762-F138-4A5C-976F-8EAC2B608ADB}">
              <a16:predDERef xmlns:a16="http://schemas.microsoft.com/office/drawing/2014/main" pred="{18B2AA58-1B38-4D73-BA99-59DDDC8251A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73" name="Imagen 14" descr="http://40.75.99.166/orfeo3/iconos/flechaasc.gif">
          <a:extLst>
            <a:ext uri="{FF2B5EF4-FFF2-40B4-BE49-F238E27FC236}">
              <a16:creationId xmlns:a16="http://schemas.microsoft.com/office/drawing/2014/main" id="{DE92A78E-6394-44D3-BB50-74C5F93BB300}"/>
            </a:ext>
            <a:ext uri="{147F2762-F138-4A5C-976F-8EAC2B608ADB}">
              <a16:predDERef xmlns:a16="http://schemas.microsoft.com/office/drawing/2014/main" pred="{3F6F56EA-BF52-4A6F-BFE6-1024E1DBE0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4" name="Imagen 15" descr="http://40.75.99.166/orfeo3/iconos/flechaasc.gif">
          <a:extLst>
            <a:ext uri="{FF2B5EF4-FFF2-40B4-BE49-F238E27FC236}">
              <a16:creationId xmlns:a16="http://schemas.microsoft.com/office/drawing/2014/main" id="{7EF5059B-8040-4A5E-ADE7-FC51F1BE3B7A}"/>
            </a:ext>
            <a:ext uri="{147F2762-F138-4A5C-976F-8EAC2B608ADB}">
              <a16:predDERef xmlns:a16="http://schemas.microsoft.com/office/drawing/2014/main" pred="{DE92A78E-6394-44D3-BB50-74C5F93BB3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5" name="Imagen 16" descr="http://40.75.99.166/orfeo3/iconos/flechaasc.gif">
          <a:extLst>
            <a:ext uri="{FF2B5EF4-FFF2-40B4-BE49-F238E27FC236}">
              <a16:creationId xmlns:a16="http://schemas.microsoft.com/office/drawing/2014/main" id="{6D08C2ED-81A7-4E8A-9D54-372C7BED709E}"/>
            </a:ext>
            <a:ext uri="{147F2762-F138-4A5C-976F-8EAC2B608ADB}">
              <a16:predDERef xmlns:a16="http://schemas.microsoft.com/office/drawing/2014/main" pred="{7EF5059B-8040-4A5E-ADE7-FC51F1BE3B7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6" name="Imagen 4" descr="http://40.75.99.166/orfeo3/iconos/flechaasc.gif">
          <a:extLst>
            <a:ext uri="{FF2B5EF4-FFF2-40B4-BE49-F238E27FC236}">
              <a16:creationId xmlns:a16="http://schemas.microsoft.com/office/drawing/2014/main" id="{B8F63963-F56A-4CFF-BE1D-D5AC130BD4A8}"/>
            </a:ext>
            <a:ext uri="{147F2762-F138-4A5C-976F-8EAC2B608ADB}">
              <a16:predDERef xmlns:a16="http://schemas.microsoft.com/office/drawing/2014/main" pred="{6D08C2ED-81A7-4E8A-9D54-372C7BED709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77" name="Imagen 2" descr="http://40.75.99.166/orfeo3/iconos/flechaasc.gif">
          <a:extLst>
            <a:ext uri="{FF2B5EF4-FFF2-40B4-BE49-F238E27FC236}">
              <a16:creationId xmlns:a16="http://schemas.microsoft.com/office/drawing/2014/main" id="{A4532DF9-8D56-4D21-BDAA-78225D1D9685}"/>
            </a:ext>
            <a:ext uri="{147F2762-F138-4A5C-976F-8EAC2B608ADB}">
              <a16:predDERef xmlns:a16="http://schemas.microsoft.com/office/drawing/2014/main" pred="{B8F63963-F56A-4CFF-BE1D-D5AC130BD4A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78" name="Imagen 5" descr="http://40.75.99.166/orfeo3/iconos/flechaasc.gif">
          <a:extLst>
            <a:ext uri="{FF2B5EF4-FFF2-40B4-BE49-F238E27FC236}">
              <a16:creationId xmlns:a16="http://schemas.microsoft.com/office/drawing/2014/main" id="{DC9E5001-67F5-4423-BB5B-DC942AC6218C}"/>
            </a:ext>
            <a:ext uri="{147F2762-F138-4A5C-976F-8EAC2B608ADB}">
              <a16:predDERef xmlns:a16="http://schemas.microsoft.com/office/drawing/2014/main" pred="{A4532DF9-8D56-4D21-BDAA-78225D1D968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9" name="Imagen 6" descr="http://40.75.99.166/orfeo3/iconos/flechaasc.gif">
          <a:extLst>
            <a:ext uri="{FF2B5EF4-FFF2-40B4-BE49-F238E27FC236}">
              <a16:creationId xmlns:a16="http://schemas.microsoft.com/office/drawing/2014/main" id="{C8C51248-4313-4BC6-8437-F99328450052}"/>
            </a:ext>
            <a:ext uri="{147F2762-F138-4A5C-976F-8EAC2B608ADB}">
              <a16:predDERef xmlns:a16="http://schemas.microsoft.com/office/drawing/2014/main" pred="{DC9E5001-67F5-4423-BB5B-DC942AC6218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0" name="Imagen 5" descr="http://40.75.99.166/orfeo3/iconos/flechaasc.gif">
          <a:extLst>
            <a:ext uri="{FF2B5EF4-FFF2-40B4-BE49-F238E27FC236}">
              <a16:creationId xmlns:a16="http://schemas.microsoft.com/office/drawing/2014/main" id="{FBBF6466-1B60-4C66-8F15-AD2EBA40FFB9}"/>
            </a:ext>
            <a:ext uri="{147F2762-F138-4A5C-976F-8EAC2B608ADB}">
              <a16:predDERef xmlns:a16="http://schemas.microsoft.com/office/drawing/2014/main" pred="{C8C51248-4313-4BC6-8437-F9932845005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1" name="Imagen 6" descr="http://40.75.99.166/orfeo3/iconos/flechaasc.gif">
          <a:extLst>
            <a:ext uri="{FF2B5EF4-FFF2-40B4-BE49-F238E27FC236}">
              <a16:creationId xmlns:a16="http://schemas.microsoft.com/office/drawing/2014/main" id="{7B956B3E-113C-4661-8A3E-8AF1B53B1AD0}"/>
            </a:ext>
            <a:ext uri="{147F2762-F138-4A5C-976F-8EAC2B608ADB}">
              <a16:predDERef xmlns:a16="http://schemas.microsoft.com/office/drawing/2014/main" pred="{FBBF6466-1B60-4C66-8F15-AD2EBA40FFB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2" name="Imagen 5" descr="http://40.75.99.166/orfeo3/iconos/flechaasc.gif">
          <a:extLst>
            <a:ext uri="{FF2B5EF4-FFF2-40B4-BE49-F238E27FC236}">
              <a16:creationId xmlns:a16="http://schemas.microsoft.com/office/drawing/2014/main" id="{81093BED-3E27-4092-8D80-562DFC4E2F81}"/>
            </a:ext>
            <a:ext uri="{147F2762-F138-4A5C-976F-8EAC2B608ADB}">
              <a16:predDERef xmlns:a16="http://schemas.microsoft.com/office/drawing/2014/main" pred="{7B956B3E-113C-4661-8A3E-8AF1B53B1AD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3" name="Imagen 6" descr="http://40.75.99.166/orfeo3/iconos/flechaasc.gif">
          <a:extLst>
            <a:ext uri="{FF2B5EF4-FFF2-40B4-BE49-F238E27FC236}">
              <a16:creationId xmlns:a16="http://schemas.microsoft.com/office/drawing/2014/main" id="{A30E1003-87BE-4078-B1AE-57CE2EB22AC7}"/>
            </a:ext>
            <a:ext uri="{147F2762-F138-4A5C-976F-8EAC2B608ADB}">
              <a16:predDERef xmlns:a16="http://schemas.microsoft.com/office/drawing/2014/main" pred="{81093BED-3E27-4092-8D80-562DFC4E2F8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4" name="Imagen 5" descr="http://40.75.99.166/orfeo3/iconos/flechaasc.gif">
          <a:extLst>
            <a:ext uri="{FF2B5EF4-FFF2-40B4-BE49-F238E27FC236}">
              <a16:creationId xmlns:a16="http://schemas.microsoft.com/office/drawing/2014/main" id="{7B30868A-475D-4F2F-B17E-D31F97AA8DD4}"/>
            </a:ext>
            <a:ext uri="{147F2762-F138-4A5C-976F-8EAC2B608ADB}">
              <a16:predDERef xmlns:a16="http://schemas.microsoft.com/office/drawing/2014/main" pred="{A30E1003-87BE-4078-B1AE-57CE2EB22A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5" name="Imagen 6" descr="http://40.75.99.166/orfeo3/iconos/flechaasc.gif">
          <a:extLst>
            <a:ext uri="{FF2B5EF4-FFF2-40B4-BE49-F238E27FC236}">
              <a16:creationId xmlns:a16="http://schemas.microsoft.com/office/drawing/2014/main" id="{9ABA6224-54AA-4E31-AC1F-75A8ACF210D4}"/>
            </a:ext>
            <a:ext uri="{147F2762-F138-4A5C-976F-8EAC2B608ADB}">
              <a16:predDERef xmlns:a16="http://schemas.microsoft.com/office/drawing/2014/main" pred="{7B30868A-475D-4F2F-B17E-D31F97AA8D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6" name="Imagen 5" descr="http://40.75.99.166/orfeo3/iconos/flechaasc.gif">
          <a:extLst>
            <a:ext uri="{FF2B5EF4-FFF2-40B4-BE49-F238E27FC236}">
              <a16:creationId xmlns:a16="http://schemas.microsoft.com/office/drawing/2014/main" id="{E12CC6BB-2E98-4676-879B-1DA4A2D80E18}"/>
            </a:ext>
            <a:ext uri="{147F2762-F138-4A5C-976F-8EAC2B608ADB}">
              <a16:predDERef xmlns:a16="http://schemas.microsoft.com/office/drawing/2014/main" pred="{9ABA6224-54AA-4E31-AC1F-75A8ACF210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7" name="Imagen 6" descr="http://40.75.99.166/orfeo3/iconos/flechaasc.gif">
          <a:extLst>
            <a:ext uri="{FF2B5EF4-FFF2-40B4-BE49-F238E27FC236}">
              <a16:creationId xmlns:a16="http://schemas.microsoft.com/office/drawing/2014/main" id="{06923C64-B184-439D-9214-517E87D0D625}"/>
            </a:ext>
            <a:ext uri="{147F2762-F138-4A5C-976F-8EAC2B608ADB}">
              <a16:predDERef xmlns:a16="http://schemas.microsoft.com/office/drawing/2014/main" pred="{E12CC6BB-2E98-4676-879B-1DA4A2D80E1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8" name="Imagen 5" descr="http://40.75.99.166/orfeo3/iconos/flechaasc.gif">
          <a:extLst>
            <a:ext uri="{FF2B5EF4-FFF2-40B4-BE49-F238E27FC236}">
              <a16:creationId xmlns:a16="http://schemas.microsoft.com/office/drawing/2014/main" id="{B709FA9C-04DC-48CA-9352-7D5C10821227}"/>
            </a:ext>
            <a:ext uri="{147F2762-F138-4A5C-976F-8EAC2B608ADB}">
              <a16:predDERef xmlns:a16="http://schemas.microsoft.com/office/drawing/2014/main" pred="{06923C64-B184-439D-9214-517E87D0D62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9" name="Imagen 6" descr="http://40.75.99.166/orfeo3/iconos/flechaasc.gif">
          <a:extLst>
            <a:ext uri="{FF2B5EF4-FFF2-40B4-BE49-F238E27FC236}">
              <a16:creationId xmlns:a16="http://schemas.microsoft.com/office/drawing/2014/main" id="{8733E3AE-644C-418E-9510-3A4D81154203}"/>
            </a:ext>
            <a:ext uri="{147F2762-F138-4A5C-976F-8EAC2B608ADB}">
              <a16:predDERef xmlns:a16="http://schemas.microsoft.com/office/drawing/2014/main" pred="{B709FA9C-04DC-48CA-9352-7D5C108212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0" name="Imagen 5" descr="http://40.75.99.166/orfeo3/iconos/flechaasc.gif">
          <a:extLst>
            <a:ext uri="{FF2B5EF4-FFF2-40B4-BE49-F238E27FC236}">
              <a16:creationId xmlns:a16="http://schemas.microsoft.com/office/drawing/2014/main" id="{9D8F4EA5-627D-4E6E-A1AF-75B30D1E979A}"/>
            </a:ext>
            <a:ext uri="{147F2762-F138-4A5C-976F-8EAC2B608ADB}">
              <a16:predDERef xmlns:a16="http://schemas.microsoft.com/office/drawing/2014/main" pred="{8733E3AE-644C-418E-9510-3A4D811542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1" name="Imagen 6" descr="http://40.75.99.166/orfeo3/iconos/flechaasc.gif">
          <a:extLst>
            <a:ext uri="{FF2B5EF4-FFF2-40B4-BE49-F238E27FC236}">
              <a16:creationId xmlns:a16="http://schemas.microsoft.com/office/drawing/2014/main" id="{ABE5417A-A7BA-4F1D-BD6A-66974A7C7405}"/>
            </a:ext>
            <a:ext uri="{147F2762-F138-4A5C-976F-8EAC2B608ADB}">
              <a16:predDERef xmlns:a16="http://schemas.microsoft.com/office/drawing/2014/main" pred="{9D8F4EA5-627D-4E6E-A1AF-75B30D1E97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2" name="Imagen 5" descr="http://40.75.99.166/orfeo3/iconos/flechaasc.gif">
          <a:extLst>
            <a:ext uri="{FF2B5EF4-FFF2-40B4-BE49-F238E27FC236}">
              <a16:creationId xmlns:a16="http://schemas.microsoft.com/office/drawing/2014/main" id="{89C92F1A-2E92-4677-8A53-4741DB52BFAD}"/>
            </a:ext>
            <a:ext uri="{147F2762-F138-4A5C-976F-8EAC2B608ADB}">
              <a16:predDERef xmlns:a16="http://schemas.microsoft.com/office/drawing/2014/main" pred="{ABE5417A-A7BA-4F1D-BD6A-66974A7C740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3" name="Imagen 6" descr="http://40.75.99.166/orfeo3/iconos/flechaasc.gif">
          <a:extLst>
            <a:ext uri="{FF2B5EF4-FFF2-40B4-BE49-F238E27FC236}">
              <a16:creationId xmlns:a16="http://schemas.microsoft.com/office/drawing/2014/main" id="{94F96839-D80C-4C04-A886-755442C3EA23}"/>
            </a:ext>
            <a:ext uri="{147F2762-F138-4A5C-976F-8EAC2B608ADB}">
              <a16:predDERef xmlns:a16="http://schemas.microsoft.com/office/drawing/2014/main" pred="{89C92F1A-2E92-4677-8A53-4741DB52BFA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4" name="Imagen 5" descr="http://40.75.99.166/orfeo3/iconos/flechaasc.gif">
          <a:extLst>
            <a:ext uri="{FF2B5EF4-FFF2-40B4-BE49-F238E27FC236}">
              <a16:creationId xmlns:a16="http://schemas.microsoft.com/office/drawing/2014/main" id="{2F7206A5-2708-44FD-BF2E-1FEDE5D92DE9}"/>
            </a:ext>
            <a:ext uri="{147F2762-F138-4A5C-976F-8EAC2B608ADB}">
              <a16:predDERef xmlns:a16="http://schemas.microsoft.com/office/drawing/2014/main" pred="{94F96839-D80C-4C04-A886-755442C3EA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5" name="Imagen 6" descr="http://40.75.99.166/orfeo3/iconos/flechaasc.gif">
          <a:extLst>
            <a:ext uri="{FF2B5EF4-FFF2-40B4-BE49-F238E27FC236}">
              <a16:creationId xmlns:a16="http://schemas.microsoft.com/office/drawing/2014/main" id="{37A7CE50-E221-4D34-91AE-5FCE936BAA29}"/>
            </a:ext>
            <a:ext uri="{147F2762-F138-4A5C-976F-8EAC2B608ADB}">
              <a16:predDERef xmlns:a16="http://schemas.microsoft.com/office/drawing/2014/main" pred="{2F7206A5-2708-44FD-BF2E-1FEDE5D92DE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6" name="Imagen 5" descr="http://40.75.99.166/orfeo3/iconos/flechaasc.gif">
          <a:extLst>
            <a:ext uri="{FF2B5EF4-FFF2-40B4-BE49-F238E27FC236}">
              <a16:creationId xmlns:a16="http://schemas.microsoft.com/office/drawing/2014/main" id="{84CDD8C8-BDFA-43D7-8998-E44CFC01ED46}"/>
            </a:ext>
            <a:ext uri="{147F2762-F138-4A5C-976F-8EAC2B608ADB}">
              <a16:predDERef xmlns:a16="http://schemas.microsoft.com/office/drawing/2014/main" pred="{37A7CE50-E221-4D34-91AE-5FCE936BAA2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7" name="Imagen 6" descr="http://40.75.99.166/orfeo3/iconos/flechaasc.gif">
          <a:extLst>
            <a:ext uri="{FF2B5EF4-FFF2-40B4-BE49-F238E27FC236}">
              <a16:creationId xmlns:a16="http://schemas.microsoft.com/office/drawing/2014/main" id="{709EE270-A321-452F-BA1E-1675820368FE}"/>
            </a:ext>
            <a:ext uri="{147F2762-F138-4A5C-976F-8EAC2B608ADB}">
              <a16:predDERef xmlns:a16="http://schemas.microsoft.com/office/drawing/2014/main" pred="{84CDD8C8-BDFA-43D7-8998-E44CFC01ED4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8" name="Imagen 5" descr="http://40.75.99.166/orfeo3/iconos/flechaasc.gif">
          <a:extLst>
            <a:ext uri="{FF2B5EF4-FFF2-40B4-BE49-F238E27FC236}">
              <a16:creationId xmlns:a16="http://schemas.microsoft.com/office/drawing/2014/main" id="{03C91440-0A8D-4344-8C1D-C0B02884F927}"/>
            </a:ext>
            <a:ext uri="{147F2762-F138-4A5C-976F-8EAC2B608ADB}">
              <a16:predDERef xmlns:a16="http://schemas.microsoft.com/office/drawing/2014/main" pred="{709EE270-A321-452F-BA1E-1675820368F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9" name="Imagen 6" descr="http://40.75.99.166/orfeo3/iconos/flechaasc.gif">
          <a:extLst>
            <a:ext uri="{FF2B5EF4-FFF2-40B4-BE49-F238E27FC236}">
              <a16:creationId xmlns:a16="http://schemas.microsoft.com/office/drawing/2014/main" id="{E1D549F4-FD21-4C77-94AB-BAFB28D70820}"/>
            </a:ext>
            <a:ext uri="{147F2762-F138-4A5C-976F-8EAC2B608ADB}">
              <a16:predDERef xmlns:a16="http://schemas.microsoft.com/office/drawing/2014/main" pred="{03C91440-0A8D-4344-8C1D-C0B02884F9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0" name="Imagen 5" descr="http://40.75.99.166/orfeo3/iconos/flechaasc.gif">
          <a:extLst>
            <a:ext uri="{FF2B5EF4-FFF2-40B4-BE49-F238E27FC236}">
              <a16:creationId xmlns:a16="http://schemas.microsoft.com/office/drawing/2014/main" id="{1F8EAF25-4B76-44CA-B58B-9125B4F3C810}"/>
            </a:ext>
            <a:ext uri="{147F2762-F138-4A5C-976F-8EAC2B608ADB}">
              <a16:predDERef xmlns:a16="http://schemas.microsoft.com/office/drawing/2014/main" pred="{E1D549F4-FD21-4C77-94AB-BAFB28D7082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1" name="Imagen 6" descr="http://40.75.99.166/orfeo3/iconos/flechaasc.gif">
          <a:extLst>
            <a:ext uri="{FF2B5EF4-FFF2-40B4-BE49-F238E27FC236}">
              <a16:creationId xmlns:a16="http://schemas.microsoft.com/office/drawing/2014/main" id="{FF75383C-8298-43A5-9491-8007FE45976C}"/>
            </a:ext>
            <a:ext uri="{147F2762-F138-4A5C-976F-8EAC2B608ADB}">
              <a16:predDERef xmlns:a16="http://schemas.microsoft.com/office/drawing/2014/main" pred="{1F8EAF25-4B76-44CA-B58B-9125B4F3C8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2" name="Imagen 5" descr="http://40.75.99.166/orfeo3/iconos/flechaasc.gif">
          <a:extLst>
            <a:ext uri="{FF2B5EF4-FFF2-40B4-BE49-F238E27FC236}">
              <a16:creationId xmlns:a16="http://schemas.microsoft.com/office/drawing/2014/main" id="{4FE8ADD8-7805-4AE7-877B-50A494B2CB93}"/>
            </a:ext>
            <a:ext uri="{147F2762-F138-4A5C-976F-8EAC2B608ADB}">
              <a16:predDERef xmlns:a16="http://schemas.microsoft.com/office/drawing/2014/main" pred="{FF75383C-8298-43A5-9491-8007FE45976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3" name="Imagen 6" descr="http://40.75.99.166/orfeo3/iconos/flechaasc.gif">
          <a:extLst>
            <a:ext uri="{FF2B5EF4-FFF2-40B4-BE49-F238E27FC236}">
              <a16:creationId xmlns:a16="http://schemas.microsoft.com/office/drawing/2014/main" id="{64976366-6602-450C-9A55-E27B6FA41155}"/>
            </a:ext>
            <a:ext uri="{147F2762-F138-4A5C-976F-8EAC2B608ADB}">
              <a16:predDERef xmlns:a16="http://schemas.microsoft.com/office/drawing/2014/main" pred="{4FE8ADD8-7805-4AE7-877B-50A494B2CB9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4" name="Imagen 5" descr="http://40.75.99.166/orfeo3/iconos/flechaasc.gif">
          <a:extLst>
            <a:ext uri="{FF2B5EF4-FFF2-40B4-BE49-F238E27FC236}">
              <a16:creationId xmlns:a16="http://schemas.microsoft.com/office/drawing/2014/main" id="{2707ADF4-85B1-4BEC-86F9-87EB391EEDEE}"/>
            </a:ext>
            <a:ext uri="{147F2762-F138-4A5C-976F-8EAC2B608ADB}">
              <a16:predDERef xmlns:a16="http://schemas.microsoft.com/office/drawing/2014/main" pred="{64976366-6602-450C-9A55-E27B6FA4115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5" name="Imagen 6" descr="http://40.75.99.166/orfeo3/iconos/flechaasc.gif">
          <a:extLst>
            <a:ext uri="{FF2B5EF4-FFF2-40B4-BE49-F238E27FC236}">
              <a16:creationId xmlns:a16="http://schemas.microsoft.com/office/drawing/2014/main" id="{87BBBEBD-5BF7-4117-9839-524592AF1AD2}"/>
            </a:ext>
            <a:ext uri="{147F2762-F138-4A5C-976F-8EAC2B608ADB}">
              <a16:predDERef xmlns:a16="http://schemas.microsoft.com/office/drawing/2014/main" pred="{2707ADF4-85B1-4BEC-86F9-87EB391EED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6" name="Imagen 5" descr="http://40.75.99.166/orfeo3/iconos/flechaasc.gif">
          <a:extLst>
            <a:ext uri="{FF2B5EF4-FFF2-40B4-BE49-F238E27FC236}">
              <a16:creationId xmlns:a16="http://schemas.microsoft.com/office/drawing/2014/main" id="{4BFA2DB8-6470-4DCD-AC45-212A52298AE6}"/>
            </a:ext>
            <a:ext uri="{147F2762-F138-4A5C-976F-8EAC2B608ADB}">
              <a16:predDERef xmlns:a16="http://schemas.microsoft.com/office/drawing/2014/main" pred="{87BBBEBD-5BF7-4117-9839-524592AF1AD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7" name="Imagen 6" descr="http://40.75.99.166/orfeo3/iconos/flechaasc.gif">
          <a:extLst>
            <a:ext uri="{FF2B5EF4-FFF2-40B4-BE49-F238E27FC236}">
              <a16:creationId xmlns:a16="http://schemas.microsoft.com/office/drawing/2014/main" id="{4439FFA6-8FFA-4F2E-9742-4AEFCF0B707B}"/>
            </a:ext>
            <a:ext uri="{147F2762-F138-4A5C-976F-8EAC2B608ADB}">
              <a16:predDERef xmlns:a16="http://schemas.microsoft.com/office/drawing/2014/main" pred="{4BFA2DB8-6470-4DCD-AC45-212A52298A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8" name="Imagen 5" descr="http://40.75.99.166/orfeo3/iconos/flechaasc.gif">
          <a:extLst>
            <a:ext uri="{FF2B5EF4-FFF2-40B4-BE49-F238E27FC236}">
              <a16:creationId xmlns:a16="http://schemas.microsoft.com/office/drawing/2014/main" id="{E5118049-FC01-4F31-BBC8-4494911B6C10}"/>
            </a:ext>
            <a:ext uri="{147F2762-F138-4A5C-976F-8EAC2B608ADB}">
              <a16:predDERef xmlns:a16="http://schemas.microsoft.com/office/drawing/2014/main" pred="{4439FFA6-8FFA-4F2E-9742-4AEFCF0B707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9" name="Imagen 6" descr="http://40.75.99.166/orfeo3/iconos/flechaasc.gif">
          <a:extLst>
            <a:ext uri="{FF2B5EF4-FFF2-40B4-BE49-F238E27FC236}">
              <a16:creationId xmlns:a16="http://schemas.microsoft.com/office/drawing/2014/main" id="{815001C8-A98C-4357-8FB4-4F7BD9AD47C7}"/>
            </a:ext>
            <a:ext uri="{147F2762-F138-4A5C-976F-8EAC2B608ADB}">
              <a16:predDERef xmlns:a16="http://schemas.microsoft.com/office/drawing/2014/main" pred="{E5118049-FC01-4F31-BBC8-4494911B6C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10" name="Imagen 5" descr="http://40.75.99.166/orfeo3/iconos/flechaasc.gif">
          <a:extLst>
            <a:ext uri="{FF2B5EF4-FFF2-40B4-BE49-F238E27FC236}">
              <a16:creationId xmlns:a16="http://schemas.microsoft.com/office/drawing/2014/main" id="{7A5C2B40-5508-4A0B-945D-3B40538C5F70}"/>
            </a:ext>
            <a:ext uri="{147F2762-F138-4A5C-976F-8EAC2B608ADB}">
              <a16:predDERef xmlns:a16="http://schemas.microsoft.com/office/drawing/2014/main" pred="{815001C8-A98C-4357-8FB4-4F7BD9AD47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11" name="Imagen 6" descr="http://40.75.99.166/orfeo3/iconos/flechaasc.gif">
          <a:extLst>
            <a:ext uri="{FF2B5EF4-FFF2-40B4-BE49-F238E27FC236}">
              <a16:creationId xmlns:a16="http://schemas.microsoft.com/office/drawing/2014/main" id="{383A6B0F-8352-431F-BE34-E164B930B522}"/>
            </a:ext>
            <a:ext uri="{147F2762-F138-4A5C-976F-8EAC2B608ADB}">
              <a16:predDERef xmlns:a16="http://schemas.microsoft.com/office/drawing/2014/main" pred="{7A5C2B40-5508-4A0B-945D-3B40538C5F7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12" name="Imagen 5" descr="http://40.75.99.166/orfeo3/iconos/flechaasc.gif">
          <a:extLst>
            <a:ext uri="{FF2B5EF4-FFF2-40B4-BE49-F238E27FC236}">
              <a16:creationId xmlns:a16="http://schemas.microsoft.com/office/drawing/2014/main" id="{D2083FFA-49C3-4711-BCF0-B90FE50CE1E8}"/>
            </a:ext>
            <a:ext uri="{147F2762-F138-4A5C-976F-8EAC2B608ADB}">
              <a16:predDERef xmlns:a16="http://schemas.microsoft.com/office/drawing/2014/main" pred="{383A6B0F-8352-431F-BE34-E164B930B52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13" name="Imagen 6" descr="http://40.75.99.166/orfeo3/iconos/flechaasc.gif">
          <a:extLst>
            <a:ext uri="{FF2B5EF4-FFF2-40B4-BE49-F238E27FC236}">
              <a16:creationId xmlns:a16="http://schemas.microsoft.com/office/drawing/2014/main" id="{4456686B-C18D-4199-B8CC-3B74B9E037FF}"/>
            </a:ext>
            <a:ext uri="{147F2762-F138-4A5C-976F-8EAC2B608ADB}">
              <a16:predDERef xmlns:a16="http://schemas.microsoft.com/office/drawing/2014/main" pred="{D2083FFA-49C3-4711-BCF0-B90FE50CE1E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14" name="Imagen 5" descr="http://40.75.99.166/orfeo3/iconos/flechaasc.gif">
          <a:extLst>
            <a:ext uri="{FF2B5EF4-FFF2-40B4-BE49-F238E27FC236}">
              <a16:creationId xmlns:a16="http://schemas.microsoft.com/office/drawing/2014/main" id="{0C89FBD8-13CE-4E83-8351-73067D18D0CB}"/>
            </a:ext>
            <a:ext uri="{147F2762-F138-4A5C-976F-8EAC2B608ADB}">
              <a16:predDERef xmlns:a16="http://schemas.microsoft.com/office/drawing/2014/main" pred="{4456686B-C18D-4199-B8CC-3B74B9E037F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15" name="Imagen 6" descr="http://40.75.99.166/orfeo3/iconos/flechaasc.gif">
          <a:extLst>
            <a:ext uri="{FF2B5EF4-FFF2-40B4-BE49-F238E27FC236}">
              <a16:creationId xmlns:a16="http://schemas.microsoft.com/office/drawing/2014/main" id="{94730656-BE00-471C-9795-6960D42BDBA7}"/>
            </a:ext>
            <a:ext uri="{147F2762-F138-4A5C-976F-8EAC2B608ADB}">
              <a16:predDERef xmlns:a16="http://schemas.microsoft.com/office/drawing/2014/main" pred="{0C89FBD8-13CE-4E83-8351-73067D18D0C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59</xdr:row>
      <xdr:rowOff>0</xdr:rowOff>
    </xdr:from>
    <xdr:to>
      <xdr:col>0</xdr:col>
      <xdr:colOff>114300</xdr:colOff>
      <xdr:row>59</xdr:row>
      <xdr:rowOff>110490</xdr:rowOff>
    </xdr:to>
    <xdr:pic>
      <xdr:nvPicPr>
        <xdr:cNvPr id="216" name="Imagen 215"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3783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57</xdr:row>
      <xdr:rowOff>0</xdr:rowOff>
    </xdr:from>
    <xdr:to>
      <xdr:col>0</xdr:col>
      <xdr:colOff>114300</xdr:colOff>
      <xdr:row>57</xdr:row>
      <xdr:rowOff>110490</xdr:rowOff>
    </xdr:to>
    <xdr:pic>
      <xdr:nvPicPr>
        <xdr:cNvPr id="217" name="Imagen 216"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971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57</xdr:row>
      <xdr:rowOff>0</xdr:rowOff>
    </xdr:from>
    <xdr:ext cx="114300" cy="110490"/>
    <xdr:pic>
      <xdr:nvPicPr>
        <xdr:cNvPr id="218" name="Imagen 217"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971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56</xdr:row>
      <xdr:rowOff>200025</xdr:rowOff>
    </xdr:from>
    <xdr:ext cx="114300" cy="110490"/>
    <xdr:pic>
      <xdr:nvPicPr>
        <xdr:cNvPr id="219" name="Imagen 218"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8256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125</xdr:row>
      <xdr:rowOff>0</xdr:rowOff>
    </xdr:from>
    <xdr:to>
      <xdr:col>0</xdr:col>
      <xdr:colOff>114300</xdr:colOff>
      <xdr:row>125</xdr:row>
      <xdr:rowOff>110490</xdr:rowOff>
    </xdr:to>
    <xdr:pic>
      <xdr:nvPicPr>
        <xdr:cNvPr id="220" name="Imagen 219"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5769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xdr:row>
      <xdr:rowOff>0</xdr:rowOff>
    </xdr:from>
    <xdr:to>
      <xdr:col>0</xdr:col>
      <xdr:colOff>114300</xdr:colOff>
      <xdr:row>125</xdr:row>
      <xdr:rowOff>110490</xdr:rowOff>
    </xdr:to>
    <xdr:pic>
      <xdr:nvPicPr>
        <xdr:cNvPr id="221" name="Imagen 220"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5769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125</xdr:row>
      <xdr:rowOff>0</xdr:rowOff>
    </xdr:from>
    <xdr:ext cx="114300" cy="110490"/>
    <xdr:pic>
      <xdr:nvPicPr>
        <xdr:cNvPr id="222" name="Imagen 221"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5769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125</xdr:row>
      <xdr:rowOff>0</xdr:rowOff>
    </xdr:from>
    <xdr:ext cx="114300" cy="110490"/>
    <xdr:pic>
      <xdr:nvPicPr>
        <xdr:cNvPr id="223" name="Imagen 222"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5769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0</xdr:colOff>
      <xdr:row>0</xdr:row>
      <xdr:rowOff>0</xdr:rowOff>
    </xdr:from>
    <xdr:to>
      <xdr:col>12</xdr:col>
      <xdr:colOff>114300</xdr:colOff>
      <xdr:row>0</xdr:row>
      <xdr:rowOff>110490</xdr:rowOff>
    </xdr:to>
    <xdr:pic>
      <xdr:nvPicPr>
        <xdr:cNvPr id="224" name="Imagen 223" descr="http://40.75.99.166/orfeo3/iconos/flechaasc.gif">
          <a:extLst>
            <a:ext uri="{FF2B5EF4-FFF2-40B4-BE49-F238E27FC236}">
              <a16:creationId xmlns:a16="http://schemas.microsoft.com/office/drawing/2014/main" id="{00000000-0008-0000-0000-00000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164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0</xdr:row>
      <xdr:rowOff>0</xdr:rowOff>
    </xdr:from>
    <xdr:to>
      <xdr:col>9</xdr:col>
      <xdr:colOff>114300</xdr:colOff>
      <xdr:row>0</xdr:row>
      <xdr:rowOff>110490</xdr:rowOff>
    </xdr:to>
    <xdr:pic>
      <xdr:nvPicPr>
        <xdr:cNvPr id="225" name="Imagen 224" descr="http://40.75.99.166/orfeo3/iconos/flechaasc.gif">
          <a:extLst>
            <a:ext uri="{FF2B5EF4-FFF2-40B4-BE49-F238E27FC236}">
              <a16:creationId xmlns:a16="http://schemas.microsoft.com/office/drawing/2014/main" id="{00000000-0008-0000-0000-00000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0</xdr:row>
      <xdr:rowOff>0</xdr:rowOff>
    </xdr:from>
    <xdr:ext cx="114300" cy="110490"/>
    <xdr:pic>
      <xdr:nvPicPr>
        <xdr:cNvPr id="226" name="Imagen 225" descr="http://40.75.99.166/orfeo3/iconos/flechaasc.gif">
          <a:extLst>
            <a:ext uri="{FF2B5EF4-FFF2-40B4-BE49-F238E27FC236}">
              <a16:creationId xmlns:a16="http://schemas.microsoft.com/office/drawing/2014/main" id="{00000000-0008-0000-0000-00000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164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27" name="Imagen 226" descr="http://40.75.99.166/orfeo3/iconos/flechaasc.gif">
          <a:extLst>
            <a:ext uri="{FF2B5EF4-FFF2-40B4-BE49-F238E27FC236}">
              <a16:creationId xmlns:a16="http://schemas.microsoft.com/office/drawing/2014/main" i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0</xdr:colOff>
      <xdr:row>0</xdr:row>
      <xdr:rowOff>0</xdr:rowOff>
    </xdr:from>
    <xdr:to>
      <xdr:col>12</xdr:col>
      <xdr:colOff>114300</xdr:colOff>
      <xdr:row>0</xdr:row>
      <xdr:rowOff>110490</xdr:rowOff>
    </xdr:to>
    <xdr:pic>
      <xdr:nvPicPr>
        <xdr:cNvPr id="228" name="Imagen 227" descr="http://40.75.99.166/orfeo3/iconos/flechaasc.gif">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164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0</xdr:row>
      <xdr:rowOff>0</xdr:rowOff>
    </xdr:from>
    <xdr:to>
      <xdr:col>9</xdr:col>
      <xdr:colOff>114300</xdr:colOff>
      <xdr:row>0</xdr:row>
      <xdr:rowOff>110490</xdr:rowOff>
    </xdr:to>
    <xdr:pic>
      <xdr:nvPicPr>
        <xdr:cNvPr id="229" name="Imagen 228" descr="http://40.75.99.166/orfeo3/iconos/flechaasc.gif">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0</xdr:row>
      <xdr:rowOff>0</xdr:rowOff>
    </xdr:from>
    <xdr:ext cx="114300" cy="110490"/>
    <xdr:pic>
      <xdr:nvPicPr>
        <xdr:cNvPr id="230" name="Imagen 229" descr="http://40.75.99.166/orfeo3/iconos/flechaasc.gif">
          <a:extLst>
            <a:ext uri="{FF2B5EF4-FFF2-40B4-BE49-F238E27FC236}">
              <a16:creationId xmlns:a16="http://schemas.microsoft.com/office/drawing/2014/main" id="{00000000-0008-0000-0000-000008000000}"/>
            </a:ext>
            <a:ext uri="{147F2762-F138-4A5C-976F-8EAC2B608ADB}">
              <a16:predDERef xmlns:a16="http://schemas.microsoft.com/office/drawing/2014/main" pred="{00000000-0008-0000-0000-00000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164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31" name="Imagen 230" descr="http://40.75.99.166/orfeo3/iconos/flechaasc.gif">
          <a:extLst>
            <a:ext uri="{FF2B5EF4-FFF2-40B4-BE49-F238E27FC236}">
              <a16:creationId xmlns:a16="http://schemas.microsoft.com/office/drawing/2014/main" id="{00000000-0008-0000-0000-000009000000}"/>
            </a:ext>
            <a:ext uri="{147F2762-F138-4A5C-976F-8EAC2B608ADB}">
              <a16:predDERef xmlns:a16="http://schemas.microsoft.com/office/drawing/2014/main" pred="{00000000-0008-0000-0000-00000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32" name="Imagen 4" descr="http://40.75.99.166/orfeo3/iconos/flechaasc.gif">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0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233" name="Imagen 2" descr="http://40.75.99.166/orfeo3/iconos/flechaasc.gif">
          <a:extLst>
            <a:ext uri="{FF2B5EF4-FFF2-40B4-BE49-F238E27FC236}">
              <a16:creationId xmlns:a16="http://schemas.microsoft.com/office/drawing/2014/main" id="{00000000-0008-0000-0000-00000B000000}"/>
            </a:ext>
            <a:ext uri="{147F2762-F138-4A5C-976F-8EAC2B608ADB}">
              <a16:predDERef xmlns:a16="http://schemas.microsoft.com/office/drawing/2014/main" pred="{00000000-0008-0000-0000-00000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0</xdr:row>
      <xdr:rowOff>0</xdr:rowOff>
    </xdr:from>
    <xdr:to>
      <xdr:col>12</xdr:col>
      <xdr:colOff>114300</xdr:colOff>
      <xdr:row>0</xdr:row>
      <xdr:rowOff>110490</xdr:rowOff>
    </xdr:to>
    <xdr:pic>
      <xdr:nvPicPr>
        <xdr:cNvPr id="234" name="Imagen 233" descr="http://40.75.99.166/orfeo3/iconos/flechaasc.gif">
          <a:extLst>
            <a:ext uri="{FF2B5EF4-FFF2-40B4-BE49-F238E27FC236}">
              <a16:creationId xmlns:a16="http://schemas.microsoft.com/office/drawing/2014/main" id="{00000000-0008-0000-0000-00000C000000}"/>
            </a:ext>
            <a:ext uri="{147F2762-F138-4A5C-976F-8EAC2B608ADB}">
              <a16:predDERef xmlns:a16="http://schemas.microsoft.com/office/drawing/2014/main" pred="{00000000-0008-0000-0000-00000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164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0</xdr:row>
      <xdr:rowOff>0</xdr:rowOff>
    </xdr:from>
    <xdr:to>
      <xdr:col>9</xdr:col>
      <xdr:colOff>114300</xdr:colOff>
      <xdr:row>0</xdr:row>
      <xdr:rowOff>110490</xdr:rowOff>
    </xdr:to>
    <xdr:pic>
      <xdr:nvPicPr>
        <xdr:cNvPr id="235" name="Imagen 234" descr="http://40.75.99.166/orfeo3/iconos/flechaasc.gif">
          <a:extLst>
            <a:ext uri="{FF2B5EF4-FFF2-40B4-BE49-F238E27FC236}">
              <a16:creationId xmlns:a16="http://schemas.microsoft.com/office/drawing/2014/main" id="{00000000-0008-0000-0000-00000D000000}"/>
            </a:ext>
            <a:ext uri="{147F2762-F138-4A5C-976F-8EAC2B608ADB}">
              <a16:predDERef xmlns:a16="http://schemas.microsoft.com/office/drawing/2014/main" pred="{00000000-0008-0000-0000-00000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1238250</xdr:colOff>
      <xdr:row>0</xdr:row>
      <xdr:rowOff>0</xdr:rowOff>
    </xdr:from>
    <xdr:ext cx="114300" cy="110490"/>
    <xdr:pic>
      <xdr:nvPicPr>
        <xdr:cNvPr id="236" name="Imagen 235" descr="http://40.75.99.166/orfeo3/iconos/flechaasc.gif">
          <a:extLst>
            <a:ext uri="{FF2B5EF4-FFF2-40B4-BE49-F238E27FC236}">
              <a16:creationId xmlns:a16="http://schemas.microsoft.com/office/drawing/2014/main" id="{00000000-0008-0000-0000-00000E000000}"/>
            </a:ext>
            <a:ext uri="{147F2762-F138-4A5C-976F-8EAC2B608ADB}">
              <a16:predDERef xmlns:a16="http://schemas.microsoft.com/office/drawing/2014/main" pred="{00000000-0008-0000-0000-00000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164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37" name="Imagen 236" descr="http://40.75.99.166/orfeo3/iconos/flechaasc.gif">
          <a:extLst>
            <a:ext uri="{FF2B5EF4-FFF2-40B4-BE49-F238E27FC236}">
              <a16:creationId xmlns:a16="http://schemas.microsoft.com/office/drawing/2014/main" id="{00000000-0008-0000-0000-00000F000000}"/>
            </a:ext>
            <a:ext uri="{147F2762-F138-4A5C-976F-8EAC2B608ADB}">
              <a16:predDERef xmlns:a16="http://schemas.microsoft.com/office/drawing/2014/main" pred="{00000000-0008-0000-0000-00000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38" name="Imagen 237" descr="http://40.75.99.166/orfeo3/iconos/flechaasc.gif">
          <a:extLst>
            <a:ext uri="{FF2B5EF4-FFF2-40B4-BE49-F238E27FC236}">
              <a16:creationId xmlns:a16="http://schemas.microsoft.com/office/drawing/2014/main" id="{00000000-0008-0000-0000-000010000000}"/>
            </a:ext>
            <a:ext uri="{147F2762-F138-4A5C-976F-8EAC2B608ADB}">
              <a16:predDERef xmlns:a16="http://schemas.microsoft.com/office/drawing/2014/main" pred="{00000000-0008-0000-0000-00000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39" name="Imagen 238" descr="http://40.75.99.166/orfeo3/iconos/flechaasc.gif">
          <a:extLst>
            <a:ext uri="{FF2B5EF4-FFF2-40B4-BE49-F238E27FC236}">
              <a16:creationId xmlns:a16="http://schemas.microsoft.com/office/drawing/2014/main" id="{00000000-0008-0000-0000-000011000000}"/>
            </a:ext>
            <a:ext uri="{147F2762-F138-4A5C-976F-8EAC2B608ADB}">
              <a16:predDERef xmlns:a16="http://schemas.microsoft.com/office/drawing/2014/main" pred="{00000000-0008-0000-0000-00001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40" name="Imagen 4" descr="http://40.75.99.166/orfeo3/iconos/flechaasc.gif">
          <a:extLst>
            <a:ext uri="{FF2B5EF4-FFF2-40B4-BE49-F238E27FC236}">
              <a16:creationId xmlns:a16="http://schemas.microsoft.com/office/drawing/2014/main" id="{00000000-0008-0000-0000-000012000000}"/>
            </a:ext>
            <a:ext uri="{147F2762-F138-4A5C-976F-8EAC2B608ADB}">
              <a16:predDERef xmlns:a16="http://schemas.microsoft.com/office/drawing/2014/main" pred="{00000000-0008-0000-0000-00001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241" name="Imagen 2" descr="http://40.75.99.166/orfeo3/iconos/flechaasc.gif">
          <a:extLst>
            <a:ext uri="{FF2B5EF4-FFF2-40B4-BE49-F238E27FC236}">
              <a16:creationId xmlns:a16="http://schemas.microsoft.com/office/drawing/2014/main" id="{00000000-0008-0000-0000-000013000000}"/>
            </a:ext>
            <a:ext uri="{147F2762-F138-4A5C-976F-8EAC2B608ADB}">
              <a16:predDERef xmlns:a16="http://schemas.microsoft.com/office/drawing/2014/main" pred="{00000000-0008-0000-0000-00001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242" name="Imagen 5" descr="http://40.75.99.166/orfeo3/iconos/flechaasc.gif">
          <a:extLst>
            <a:ext uri="{FF2B5EF4-FFF2-40B4-BE49-F238E27FC236}">
              <a16:creationId xmlns:a16="http://schemas.microsoft.com/office/drawing/2014/main" id="{00000000-0008-0000-0000-000014000000}"/>
            </a:ext>
            <a:ext uri="{147F2762-F138-4A5C-976F-8EAC2B608ADB}">
              <a16:predDERef xmlns:a16="http://schemas.microsoft.com/office/drawing/2014/main" pred="{00000000-0008-0000-0000-00001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43" name="Imagen 6" descr="http://40.75.99.166/orfeo3/iconos/flechaasc.gif">
          <a:extLst>
            <a:ext uri="{FF2B5EF4-FFF2-40B4-BE49-F238E27FC236}">
              <a16:creationId xmlns:a16="http://schemas.microsoft.com/office/drawing/2014/main" id="{00000000-0008-0000-0000-000015000000}"/>
            </a:ext>
            <a:ext uri="{147F2762-F138-4A5C-976F-8EAC2B608ADB}">
              <a16:predDERef xmlns:a16="http://schemas.microsoft.com/office/drawing/2014/main" pred="{00000000-0008-0000-0000-00001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44" name="Imagen 5" descr="http://40.75.99.166/orfeo3/iconos/flechaasc.gif">
          <a:extLst>
            <a:ext uri="{FF2B5EF4-FFF2-40B4-BE49-F238E27FC236}">
              <a16:creationId xmlns:a16="http://schemas.microsoft.com/office/drawing/2014/main" id="{00000000-0008-0000-0000-000016000000}"/>
            </a:ext>
            <a:ext uri="{147F2762-F138-4A5C-976F-8EAC2B608ADB}">
              <a16:predDERef xmlns:a16="http://schemas.microsoft.com/office/drawing/2014/main" pred="{00000000-0008-0000-0000-00001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45" name="Imagen 6" descr="http://40.75.99.166/orfeo3/iconos/flechaasc.gif">
          <a:extLst>
            <a:ext uri="{FF2B5EF4-FFF2-40B4-BE49-F238E27FC236}">
              <a16:creationId xmlns:a16="http://schemas.microsoft.com/office/drawing/2014/main" id="{00000000-0008-0000-0000-000017000000}"/>
            </a:ext>
            <a:ext uri="{147F2762-F138-4A5C-976F-8EAC2B608ADB}">
              <a16:predDERef xmlns:a16="http://schemas.microsoft.com/office/drawing/2014/main" pred="{00000000-0008-0000-0000-00001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46" name="Imagen 5" descr="http://40.75.99.166/orfeo3/iconos/flechaasc.gif">
          <a:extLst>
            <a:ext uri="{FF2B5EF4-FFF2-40B4-BE49-F238E27FC236}">
              <a16:creationId xmlns:a16="http://schemas.microsoft.com/office/drawing/2014/main" id="{00000000-0008-0000-0000-000018000000}"/>
            </a:ext>
            <a:ext uri="{147F2762-F138-4A5C-976F-8EAC2B608ADB}">
              <a16:predDERef xmlns:a16="http://schemas.microsoft.com/office/drawing/2014/main" pred="{00000000-0008-0000-0000-00001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47" name="Imagen 6" descr="http://40.75.99.166/orfeo3/iconos/flechaasc.gif">
          <a:extLst>
            <a:ext uri="{FF2B5EF4-FFF2-40B4-BE49-F238E27FC236}">
              <a16:creationId xmlns:a16="http://schemas.microsoft.com/office/drawing/2014/main" id="{00000000-0008-0000-0000-000019000000}"/>
            </a:ext>
            <a:ext uri="{147F2762-F138-4A5C-976F-8EAC2B608ADB}">
              <a16:predDERef xmlns:a16="http://schemas.microsoft.com/office/drawing/2014/main" pred="{00000000-0008-0000-0000-00001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48" name="Imagen 5" descr="http://40.75.99.166/orfeo3/iconos/flechaasc.gif">
          <a:extLst>
            <a:ext uri="{FF2B5EF4-FFF2-40B4-BE49-F238E27FC236}">
              <a16:creationId xmlns:a16="http://schemas.microsoft.com/office/drawing/2014/main" id="{00000000-0008-0000-0000-00001A000000}"/>
            </a:ext>
            <a:ext uri="{147F2762-F138-4A5C-976F-8EAC2B608ADB}">
              <a16:predDERef xmlns:a16="http://schemas.microsoft.com/office/drawing/2014/main" pred="{00000000-0008-0000-0000-00001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49" name="Imagen 6" descr="http://40.75.99.166/orfeo3/iconos/flechaasc.gif">
          <a:extLst>
            <a:ext uri="{FF2B5EF4-FFF2-40B4-BE49-F238E27FC236}">
              <a16:creationId xmlns:a16="http://schemas.microsoft.com/office/drawing/2014/main" id="{00000000-0008-0000-0000-00001B000000}"/>
            </a:ext>
            <a:ext uri="{147F2762-F138-4A5C-976F-8EAC2B608ADB}">
              <a16:predDERef xmlns:a16="http://schemas.microsoft.com/office/drawing/2014/main" pred="{00000000-0008-0000-0000-00001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50" name="Imagen 5" descr="http://40.75.99.166/orfeo3/iconos/flechaasc.gif">
          <a:extLst>
            <a:ext uri="{FF2B5EF4-FFF2-40B4-BE49-F238E27FC236}">
              <a16:creationId xmlns:a16="http://schemas.microsoft.com/office/drawing/2014/main" id="{00000000-0008-0000-0000-00001C000000}"/>
            </a:ext>
            <a:ext uri="{147F2762-F138-4A5C-976F-8EAC2B608ADB}">
              <a16:predDERef xmlns:a16="http://schemas.microsoft.com/office/drawing/2014/main" pred="{00000000-0008-0000-0000-00001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51" name="Imagen 6" descr="http://40.75.99.166/orfeo3/iconos/flechaasc.gif">
          <a:extLst>
            <a:ext uri="{FF2B5EF4-FFF2-40B4-BE49-F238E27FC236}">
              <a16:creationId xmlns:a16="http://schemas.microsoft.com/office/drawing/2014/main" id="{00000000-0008-0000-0000-00001D000000}"/>
            </a:ext>
            <a:ext uri="{147F2762-F138-4A5C-976F-8EAC2B608ADB}">
              <a16:predDERef xmlns:a16="http://schemas.microsoft.com/office/drawing/2014/main" pred="{00000000-0008-0000-0000-00001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52" name="Imagen 5" descr="http://40.75.99.166/orfeo3/iconos/flechaasc.gif">
          <a:extLst>
            <a:ext uri="{FF2B5EF4-FFF2-40B4-BE49-F238E27FC236}">
              <a16:creationId xmlns:a16="http://schemas.microsoft.com/office/drawing/2014/main" id="{00000000-0008-0000-0000-00001E000000}"/>
            </a:ext>
            <a:ext uri="{147F2762-F138-4A5C-976F-8EAC2B608ADB}">
              <a16:predDERef xmlns:a16="http://schemas.microsoft.com/office/drawing/2014/main" pred="{00000000-0008-0000-0000-00001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53" name="Imagen 6" descr="http://40.75.99.166/orfeo3/iconos/flechaasc.gif">
          <a:extLst>
            <a:ext uri="{FF2B5EF4-FFF2-40B4-BE49-F238E27FC236}">
              <a16:creationId xmlns:a16="http://schemas.microsoft.com/office/drawing/2014/main" id="{00000000-0008-0000-0000-00001F000000}"/>
            </a:ext>
            <a:ext uri="{147F2762-F138-4A5C-976F-8EAC2B608ADB}">
              <a16:predDERef xmlns:a16="http://schemas.microsoft.com/office/drawing/2014/main" pred="{00000000-0008-0000-0000-00001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54" name="Imagen 5" descr="http://40.75.99.166/orfeo3/iconos/flechaasc.gif">
          <a:extLst>
            <a:ext uri="{FF2B5EF4-FFF2-40B4-BE49-F238E27FC236}">
              <a16:creationId xmlns:a16="http://schemas.microsoft.com/office/drawing/2014/main" id="{00000000-0008-0000-0000-000020000000}"/>
            </a:ext>
            <a:ext uri="{147F2762-F138-4A5C-976F-8EAC2B608ADB}">
              <a16:predDERef xmlns:a16="http://schemas.microsoft.com/office/drawing/2014/main" pred="{00000000-0008-0000-0000-00001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55" name="Imagen 6" descr="http://40.75.99.166/orfeo3/iconos/flechaasc.gif">
          <a:extLst>
            <a:ext uri="{FF2B5EF4-FFF2-40B4-BE49-F238E27FC236}">
              <a16:creationId xmlns:a16="http://schemas.microsoft.com/office/drawing/2014/main" id="{00000000-0008-0000-0000-000021000000}"/>
            </a:ext>
            <a:ext uri="{147F2762-F138-4A5C-976F-8EAC2B608ADB}">
              <a16:predDERef xmlns:a16="http://schemas.microsoft.com/office/drawing/2014/main" pred="{00000000-0008-0000-0000-00002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56" name="Imagen 5" descr="http://40.75.99.166/orfeo3/iconos/flechaasc.gif">
          <a:extLst>
            <a:ext uri="{FF2B5EF4-FFF2-40B4-BE49-F238E27FC236}">
              <a16:creationId xmlns:a16="http://schemas.microsoft.com/office/drawing/2014/main" id="{00000000-0008-0000-0000-000022000000}"/>
            </a:ext>
            <a:ext uri="{147F2762-F138-4A5C-976F-8EAC2B608ADB}">
              <a16:predDERef xmlns:a16="http://schemas.microsoft.com/office/drawing/2014/main" pred="{00000000-0008-0000-0000-00002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57" name="Imagen 6" descr="http://40.75.99.166/orfeo3/iconos/flechaasc.gif">
          <a:extLst>
            <a:ext uri="{FF2B5EF4-FFF2-40B4-BE49-F238E27FC236}">
              <a16:creationId xmlns:a16="http://schemas.microsoft.com/office/drawing/2014/main" id="{00000000-0008-0000-0000-000023000000}"/>
            </a:ext>
            <a:ext uri="{147F2762-F138-4A5C-976F-8EAC2B608ADB}">
              <a16:predDERef xmlns:a16="http://schemas.microsoft.com/office/drawing/2014/main" pred="{00000000-0008-0000-0000-00002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58" name="Imagen 5" descr="http://40.75.99.166/orfeo3/iconos/flechaasc.gif">
          <a:extLst>
            <a:ext uri="{FF2B5EF4-FFF2-40B4-BE49-F238E27FC236}">
              <a16:creationId xmlns:a16="http://schemas.microsoft.com/office/drawing/2014/main" id="{00000000-0008-0000-0000-000024000000}"/>
            </a:ext>
            <a:ext uri="{147F2762-F138-4A5C-976F-8EAC2B608ADB}">
              <a16:predDERef xmlns:a16="http://schemas.microsoft.com/office/drawing/2014/main" pred="{00000000-0008-0000-0000-00002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59" name="Imagen 6" descr="http://40.75.99.166/orfeo3/iconos/flechaasc.gif">
          <a:extLst>
            <a:ext uri="{FF2B5EF4-FFF2-40B4-BE49-F238E27FC236}">
              <a16:creationId xmlns:a16="http://schemas.microsoft.com/office/drawing/2014/main" id="{00000000-0008-0000-0000-000025000000}"/>
            </a:ext>
            <a:ext uri="{147F2762-F138-4A5C-976F-8EAC2B608ADB}">
              <a16:predDERef xmlns:a16="http://schemas.microsoft.com/office/drawing/2014/main" pred="{00000000-0008-0000-0000-00002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60" name="Imagen 5" descr="http://40.75.99.166/orfeo3/iconos/flechaasc.gif">
          <a:extLst>
            <a:ext uri="{FF2B5EF4-FFF2-40B4-BE49-F238E27FC236}">
              <a16:creationId xmlns:a16="http://schemas.microsoft.com/office/drawing/2014/main" id="{00000000-0008-0000-0000-000026000000}"/>
            </a:ext>
            <a:ext uri="{147F2762-F138-4A5C-976F-8EAC2B608ADB}">
              <a16:predDERef xmlns:a16="http://schemas.microsoft.com/office/drawing/2014/main" pred="{00000000-0008-0000-0000-00002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61" name="Imagen 6" descr="http://40.75.99.166/orfeo3/iconos/flechaasc.gif">
          <a:extLst>
            <a:ext uri="{FF2B5EF4-FFF2-40B4-BE49-F238E27FC236}">
              <a16:creationId xmlns:a16="http://schemas.microsoft.com/office/drawing/2014/main" id="{00000000-0008-0000-0000-000027000000}"/>
            </a:ext>
            <a:ext uri="{147F2762-F138-4A5C-976F-8EAC2B608ADB}">
              <a16:predDERef xmlns:a16="http://schemas.microsoft.com/office/drawing/2014/main" pred="{00000000-0008-0000-0000-00002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62" name="Imagen 5" descr="http://40.75.99.166/orfeo3/iconos/flechaasc.gif">
          <a:extLst>
            <a:ext uri="{FF2B5EF4-FFF2-40B4-BE49-F238E27FC236}">
              <a16:creationId xmlns:a16="http://schemas.microsoft.com/office/drawing/2014/main" id="{00000000-0008-0000-0000-000028000000}"/>
            </a:ext>
            <a:ext uri="{147F2762-F138-4A5C-976F-8EAC2B608ADB}">
              <a16:predDERef xmlns:a16="http://schemas.microsoft.com/office/drawing/2014/main" pred="{00000000-0008-0000-0000-00002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63" name="Imagen 6" descr="http://40.75.99.166/orfeo3/iconos/flechaasc.gif">
          <a:extLst>
            <a:ext uri="{FF2B5EF4-FFF2-40B4-BE49-F238E27FC236}">
              <a16:creationId xmlns:a16="http://schemas.microsoft.com/office/drawing/2014/main" id="{00000000-0008-0000-0000-000029000000}"/>
            </a:ext>
            <a:ext uri="{147F2762-F138-4A5C-976F-8EAC2B608ADB}">
              <a16:predDERef xmlns:a16="http://schemas.microsoft.com/office/drawing/2014/main" pred="{00000000-0008-0000-0000-00002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64" name="Imagen 5" descr="http://40.75.99.166/orfeo3/iconos/flechaasc.gif">
          <a:extLst>
            <a:ext uri="{FF2B5EF4-FFF2-40B4-BE49-F238E27FC236}">
              <a16:creationId xmlns:a16="http://schemas.microsoft.com/office/drawing/2014/main" id="{00000000-0008-0000-0000-00002A000000}"/>
            </a:ext>
            <a:ext uri="{147F2762-F138-4A5C-976F-8EAC2B608ADB}">
              <a16:predDERef xmlns:a16="http://schemas.microsoft.com/office/drawing/2014/main" pred="{00000000-0008-0000-0000-00002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65" name="Imagen 6" descr="http://40.75.99.166/orfeo3/iconos/flechaasc.gif">
          <a:extLst>
            <a:ext uri="{FF2B5EF4-FFF2-40B4-BE49-F238E27FC236}">
              <a16:creationId xmlns:a16="http://schemas.microsoft.com/office/drawing/2014/main" id="{00000000-0008-0000-0000-00002B000000}"/>
            </a:ext>
            <a:ext uri="{147F2762-F138-4A5C-976F-8EAC2B608ADB}">
              <a16:predDERef xmlns:a16="http://schemas.microsoft.com/office/drawing/2014/main" pred="{00000000-0008-0000-0000-00002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66" name="Imagen 5" descr="http://40.75.99.166/orfeo3/iconos/flechaasc.gif">
          <a:extLst>
            <a:ext uri="{FF2B5EF4-FFF2-40B4-BE49-F238E27FC236}">
              <a16:creationId xmlns:a16="http://schemas.microsoft.com/office/drawing/2014/main" id="{00000000-0008-0000-0000-00002C000000}"/>
            </a:ext>
            <a:ext uri="{147F2762-F138-4A5C-976F-8EAC2B608ADB}">
              <a16:predDERef xmlns:a16="http://schemas.microsoft.com/office/drawing/2014/main" pred="{00000000-0008-0000-0000-00002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67" name="Imagen 6" descr="http://40.75.99.166/orfeo3/iconos/flechaasc.gif">
          <a:extLst>
            <a:ext uri="{FF2B5EF4-FFF2-40B4-BE49-F238E27FC236}">
              <a16:creationId xmlns:a16="http://schemas.microsoft.com/office/drawing/2014/main" id="{00000000-0008-0000-0000-00002D000000}"/>
            </a:ext>
            <a:ext uri="{147F2762-F138-4A5C-976F-8EAC2B608ADB}">
              <a16:predDERef xmlns:a16="http://schemas.microsoft.com/office/drawing/2014/main" pred="{00000000-0008-0000-0000-00002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68" name="Imagen 5" descr="http://40.75.99.166/orfeo3/iconos/flechaasc.gif">
          <a:extLst>
            <a:ext uri="{FF2B5EF4-FFF2-40B4-BE49-F238E27FC236}">
              <a16:creationId xmlns:a16="http://schemas.microsoft.com/office/drawing/2014/main" id="{00000000-0008-0000-0000-00002E000000}"/>
            </a:ext>
            <a:ext uri="{147F2762-F138-4A5C-976F-8EAC2B608ADB}">
              <a16:predDERef xmlns:a16="http://schemas.microsoft.com/office/drawing/2014/main" pred="{00000000-0008-0000-0000-00002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69" name="Imagen 6" descr="http://40.75.99.166/orfeo3/iconos/flechaasc.gif">
          <a:extLst>
            <a:ext uri="{FF2B5EF4-FFF2-40B4-BE49-F238E27FC236}">
              <a16:creationId xmlns:a16="http://schemas.microsoft.com/office/drawing/2014/main" id="{00000000-0008-0000-0000-00002F000000}"/>
            </a:ext>
            <a:ext uri="{147F2762-F138-4A5C-976F-8EAC2B608ADB}">
              <a16:predDERef xmlns:a16="http://schemas.microsoft.com/office/drawing/2014/main" pred="{00000000-0008-0000-0000-00002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70" name="Imagen 5" descr="http://40.75.99.166/orfeo3/iconos/flechaasc.gif">
          <a:extLst>
            <a:ext uri="{FF2B5EF4-FFF2-40B4-BE49-F238E27FC236}">
              <a16:creationId xmlns:a16="http://schemas.microsoft.com/office/drawing/2014/main" id="{00000000-0008-0000-0000-000030000000}"/>
            </a:ext>
            <a:ext uri="{147F2762-F138-4A5C-976F-8EAC2B608ADB}">
              <a16:predDERef xmlns:a16="http://schemas.microsoft.com/office/drawing/2014/main" pred="{00000000-0008-0000-0000-00002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71" name="Imagen 6" descr="http://40.75.99.166/orfeo3/iconos/flechaasc.gif">
          <a:extLst>
            <a:ext uri="{FF2B5EF4-FFF2-40B4-BE49-F238E27FC236}">
              <a16:creationId xmlns:a16="http://schemas.microsoft.com/office/drawing/2014/main" id="{00000000-0008-0000-0000-000031000000}"/>
            </a:ext>
            <a:ext uri="{147F2762-F138-4A5C-976F-8EAC2B608ADB}">
              <a16:predDERef xmlns:a16="http://schemas.microsoft.com/office/drawing/2014/main" pred="{00000000-0008-0000-0000-00003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72" name="Imagen 5" descr="http://40.75.99.166/orfeo3/iconos/flechaasc.gif">
          <a:extLst>
            <a:ext uri="{FF2B5EF4-FFF2-40B4-BE49-F238E27FC236}">
              <a16:creationId xmlns:a16="http://schemas.microsoft.com/office/drawing/2014/main" id="{00000000-0008-0000-0000-000032000000}"/>
            </a:ext>
            <a:ext uri="{147F2762-F138-4A5C-976F-8EAC2B608ADB}">
              <a16:predDERef xmlns:a16="http://schemas.microsoft.com/office/drawing/2014/main" pred="{00000000-0008-0000-0000-00003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73" name="Imagen 6" descr="http://40.75.99.166/orfeo3/iconos/flechaasc.gif">
          <a:extLst>
            <a:ext uri="{FF2B5EF4-FFF2-40B4-BE49-F238E27FC236}">
              <a16:creationId xmlns:a16="http://schemas.microsoft.com/office/drawing/2014/main" id="{00000000-0008-0000-0000-000033000000}"/>
            </a:ext>
            <a:ext uri="{147F2762-F138-4A5C-976F-8EAC2B608ADB}">
              <a16:predDERef xmlns:a16="http://schemas.microsoft.com/office/drawing/2014/main" pred="{00000000-0008-0000-0000-00003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74" name="Imagen 5" descr="http://40.75.99.166/orfeo3/iconos/flechaasc.gif">
          <a:extLst>
            <a:ext uri="{FF2B5EF4-FFF2-40B4-BE49-F238E27FC236}">
              <a16:creationId xmlns:a16="http://schemas.microsoft.com/office/drawing/2014/main" id="{00000000-0008-0000-0000-000034000000}"/>
            </a:ext>
            <a:ext uri="{147F2762-F138-4A5C-976F-8EAC2B608ADB}">
              <a16:predDERef xmlns:a16="http://schemas.microsoft.com/office/drawing/2014/main" pred="{00000000-0008-0000-0000-00003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75" name="Imagen 6" descr="http://40.75.99.166/orfeo3/iconos/flechaasc.gif">
          <a:extLst>
            <a:ext uri="{FF2B5EF4-FFF2-40B4-BE49-F238E27FC236}">
              <a16:creationId xmlns:a16="http://schemas.microsoft.com/office/drawing/2014/main" id="{00000000-0008-0000-0000-000035000000}"/>
            </a:ext>
            <a:ext uri="{147F2762-F138-4A5C-976F-8EAC2B608ADB}">
              <a16:predDERef xmlns:a16="http://schemas.microsoft.com/office/drawing/2014/main" pred="{00000000-0008-0000-0000-00003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76" name="Imagen 5" descr="http://40.75.99.166/orfeo3/iconos/flechaasc.gif">
          <a:extLst>
            <a:ext uri="{FF2B5EF4-FFF2-40B4-BE49-F238E27FC236}">
              <a16:creationId xmlns:a16="http://schemas.microsoft.com/office/drawing/2014/main" id="{00000000-0008-0000-0000-000036000000}"/>
            </a:ext>
            <a:ext uri="{147F2762-F138-4A5C-976F-8EAC2B608ADB}">
              <a16:predDERef xmlns:a16="http://schemas.microsoft.com/office/drawing/2014/main" pred="{00000000-0008-0000-0000-00003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77" name="Imagen 6" descr="http://40.75.99.166/orfeo3/iconos/flechaasc.gif">
          <a:extLst>
            <a:ext uri="{FF2B5EF4-FFF2-40B4-BE49-F238E27FC236}">
              <a16:creationId xmlns:a16="http://schemas.microsoft.com/office/drawing/2014/main" id="{00000000-0008-0000-0000-000037000000}"/>
            </a:ext>
            <a:ext uri="{147F2762-F138-4A5C-976F-8EAC2B608ADB}">
              <a16:predDERef xmlns:a16="http://schemas.microsoft.com/office/drawing/2014/main" pred="{00000000-0008-0000-0000-00003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78" name="Imagen 5" descr="http://40.75.99.166/orfeo3/iconos/flechaasc.gif">
          <a:extLst>
            <a:ext uri="{FF2B5EF4-FFF2-40B4-BE49-F238E27FC236}">
              <a16:creationId xmlns:a16="http://schemas.microsoft.com/office/drawing/2014/main" id="{00000000-0008-0000-0000-000038000000}"/>
            </a:ext>
            <a:ext uri="{147F2762-F138-4A5C-976F-8EAC2B608ADB}">
              <a16:predDERef xmlns:a16="http://schemas.microsoft.com/office/drawing/2014/main" pred="{00000000-0008-0000-0000-00003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79" name="Imagen 6" descr="http://40.75.99.166/orfeo3/iconos/flechaasc.gif">
          <a:extLst>
            <a:ext uri="{FF2B5EF4-FFF2-40B4-BE49-F238E27FC236}">
              <a16:creationId xmlns:a16="http://schemas.microsoft.com/office/drawing/2014/main" id="{00000000-0008-0000-0000-000039000000}"/>
            </a:ext>
            <a:ext uri="{147F2762-F138-4A5C-976F-8EAC2B608ADB}">
              <a16:predDERef xmlns:a16="http://schemas.microsoft.com/office/drawing/2014/main" pred="{00000000-0008-0000-0000-00003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280" name="Imagen 2" descr="http://40.75.99.166/orfeo3/iconos/flechaasc.gif">
          <a:extLst>
            <a:ext uri="{FF2B5EF4-FFF2-40B4-BE49-F238E27FC236}">
              <a16:creationId xmlns:a16="http://schemas.microsoft.com/office/drawing/2014/main" id="{CF834387-9DAA-4F94-94DF-E03861896C9A}"/>
            </a:ext>
            <a:ext uri="{147F2762-F138-4A5C-976F-8EAC2B608ADB}">
              <a16:predDERef xmlns:a16="http://schemas.microsoft.com/office/drawing/2014/main" pred="{00000000-0008-0000-0000-00003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281" name="Imagen 4" descr="http://40.75.99.166/orfeo3/iconos/flechaasc.gif">
          <a:extLst>
            <a:ext uri="{FF2B5EF4-FFF2-40B4-BE49-F238E27FC236}">
              <a16:creationId xmlns:a16="http://schemas.microsoft.com/office/drawing/2014/main" id="{5F2D60D2-A3D7-4CC4-9ACF-4A5EE0BFF85D}"/>
            </a:ext>
            <a:ext uri="{147F2762-F138-4A5C-976F-8EAC2B608ADB}">
              <a16:predDERef xmlns:a16="http://schemas.microsoft.com/office/drawing/2014/main" pred="{CF834387-9DAA-4F94-94DF-E03861896C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282" name="Imagen 6" descr="http://40.75.99.166/orfeo3/iconos/flechaasc.gif">
          <a:extLst>
            <a:ext uri="{FF2B5EF4-FFF2-40B4-BE49-F238E27FC236}">
              <a16:creationId xmlns:a16="http://schemas.microsoft.com/office/drawing/2014/main" id="{45192230-A087-4732-B968-C6F519E27003}"/>
            </a:ext>
            <a:ext uri="{147F2762-F138-4A5C-976F-8EAC2B608ADB}">
              <a16:predDERef xmlns:a16="http://schemas.microsoft.com/office/drawing/2014/main" pred="{5F2D60D2-A3D7-4CC4-9ACF-4A5EE0BFF85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283" name="Imagen 8" descr="http://40.75.99.166/orfeo3/iconos/flechaasc.gif">
          <a:extLst>
            <a:ext uri="{FF2B5EF4-FFF2-40B4-BE49-F238E27FC236}">
              <a16:creationId xmlns:a16="http://schemas.microsoft.com/office/drawing/2014/main" id="{AB06DCCB-DC7C-4980-B37C-3C5EBB4EE6C7}"/>
            </a:ext>
            <a:ext uri="{147F2762-F138-4A5C-976F-8EAC2B608ADB}">
              <a16:predDERef xmlns:a16="http://schemas.microsoft.com/office/drawing/2014/main" pred="{45192230-A087-4732-B968-C6F519E270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84" name="Imagen 4" descr="http://40.75.99.166/orfeo3/iconos/flechaasc.gif">
          <a:extLst>
            <a:ext uri="{FF2B5EF4-FFF2-40B4-BE49-F238E27FC236}">
              <a16:creationId xmlns:a16="http://schemas.microsoft.com/office/drawing/2014/main" id="{3E4BD20E-9386-4226-8563-F90A887ABC33}"/>
            </a:ext>
            <a:ext uri="{147F2762-F138-4A5C-976F-8EAC2B608ADB}">
              <a16:predDERef xmlns:a16="http://schemas.microsoft.com/office/drawing/2014/main" pred="{AB06DCCB-DC7C-4980-B37C-3C5EBB4EE6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285" name="Imagen 2" descr="http://40.75.99.166/orfeo3/iconos/flechaasc.gif">
          <a:extLst>
            <a:ext uri="{FF2B5EF4-FFF2-40B4-BE49-F238E27FC236}">
              <a16:creationId xmlns:a16="http://schemas.microsoft.com/office/drawing/2014/main" id="{5091356C-20FD-462A-BC7A-C4D169F888BB}"/>
            </a:ext>
            <a:ext uri="{147F2762-F138-4A5C-976F-8EAC2B608ADB}">
              <a16:predDERef xmlns:a16="http://schemas.microsoft.com/office/drawing/2014/main" pred="{3E4BD20E-9386-4226-8563-F90A887ABC3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0</xdr:row>
      <xdr:rowOff>0</xdr:rowOff>
    </xdr:from>
    <xdr:to>
      <xdr:col>9</xdr:col>
      <xdr:colOff>114300</xdr:colOff>
      <xdr:row>0</xdr:row>
      <xdr:rowOff>110490</xdr:rowOff>
    </xdr:to>
    <xdr:pic>
      <xdr:nvPicPr>
        <xdr:cNvPr id="286" name="Imagen 12" descr="http://40.75.99.166/orfeo3/iconos/flechaasc.gif">
          <a:extLst>
            <a:ext uri="{FF2B5EF4-FFF2-40B4-BE49-F238E27FC236}">
              <a16:creationId xmlns:a16="http://schemas.microsoft.com/office/drawing/2014/main" id="{E03A2B40-6B09-4AFA-A118-B4E92CDA9671}"/>
            </a:ext>
            <a:ext uri="{147F2762-F138-4A5C-976F-8EAC2B608ADB}">
              <a16:predDERef xmlns:a16="http://schemas.microsoft.com/office/drawing/2014/main" pred="{5091356C-20FD-462A-BC7A-C4D169F888B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287" name="Imagen 14" descr="http://40.75.99.166/orfeo3/iconos/flechaasc.gif">
          <a:extLst>
            <a:ext uri="{FF2B5EF4-FFF2-40B4-BE49-F238E27FC236}">
              <a16:creationId xmlns:a16="http://schemas.microsoft.com/office/drawing/2014/main" id="{F2E0A195-84D3-47C7-BAC8-2114EEF28C19}"/>
            </a:ext>
            <a:ext uri="{147F2762-F138-4A5C-976F-8EAC2B608ADB}">
              <a16:predDERef xmlns:a16="http://schemas.microsoft.com/office/drawing/2014/main" pred="{E03A2B40-6B09-4AFA-A118-B4E92CDA96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88" name="Imagen 15" descr="http://40.75.99.166/orfeo3/iconos/flechaasc.gif">
          <a:extLst>
            <a:ext uri="{FF2B5EF4-FFF2-40B4-BE49-F238E27FC236}">
              <a16:creationId xmlns:a16="http://schemas.microsoft.com/office/drawing/2014/main" id="{2DEAD226-7A38-42EC-B8AB-6C4C8F0EE913}"/>
            </a:ext>
            <a:ext uri="{147F2762-F138-4A5C-976F-8EAC2B608ADB}">
              <a16:predDERef xmlns:a16="http://schemas.microsoft.com/office/drawing/2014/main" pred="{F2E0A195-84D3-47C7-BAC8-2114EEF28C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89" name="Imagen 16" descr="http://40.75.99.166/orfeo3/iconos/flechaasc.gif">
          <a:extLst>
            <a:ext uri="{FF2B5EF4-FFF2-40B4-BE49-F238E27FC236}">
              <a16:creationId xmlns:a16="http://schemas.microsoft.com/office/drawing/2014/main" id="{060DEFA1-BF2D-47B0-9799-69BBBC7D5D38}"/>
            </a:ext>
            <a:ext uri="{147F2762-F138-4A5C-976F-8EAC2B608ADB}">
              <a16:predDERef xmlns:a16="http://schemas.microsoft.com/office/drawing/2014/main" pred="{2DEAD226-7A38-42EC-B8AB-6C4C8F0EE91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90" name="Imagen 4" descr="http://40.75.99.166/orfeo3/iconos/flechaasc.gif">
          <a:extLst>
            <a:ext uri="{FF2B5EF4-FFF2-40B4-BE49-F238E27FC236}">
              <a16:creationId xmlns:a16="http://schemas.microsoft.com/office/drawing/2014/main" id="{26B4A707-CA45-4B9C-9321-45D9522E964E}"/>
            </a:ext>
            <a:ext uri="{147F2762-F138-4A5C-976F-8EAC2B608ADB}">
              <a16:predDERef xmlns:a16="http://schemas.microsoft.com/office/drawing/2014/main" pred="{060DEFA1-BF2D-47B0-9799-69BBBC7D5D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291" name="Imagen 2" descr="http://40.75.99.166/orfeo3/iconos/flechaasc.gif">
          <a:extLst>
            <a:ext uri="{FF2B5EF4-FFF2-40B4-BE49-F238E27FC236}">
              <a16:creationId xmlns:a16="http://schemas.microsoft.com/office/drawing/2014/main" id="{7B49EB87-72BF-4FC0-AB93-79040ED159D8}"/>
            </a:ext>
            <a:ext uri="{147F2762-F138-4A5C-976F-8EAC2B608ADB}">
              <a16:predDERef xmlns:a16="http://schemas.microsoft.com/office/drawing/2014/main" pred="{26B4A707-CA45-4B9C-9321-45D9522E964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292" name="Imagen 5" descr="http://40.75.99.166/orfeo3/iconos/flechaasc.gif">
          <a:extLst>
            <a:ext uri="{FF2B5EF4-FFF2-40B4-BE49-F238E27FC236}">
              <a16:creationId xmlns:a16="http://schemas.microsoft.com/office/drawing/2014/main" id="{1A79C371-CAEF-4C0C-B72A-A89B4880FEFB}"/>
            </a:ext>
            <a:ext uri="{147F2762-F138-4A5C-976F-8EAC2B608ADB}">
              <a16:predDERef xmlns:a16="http://schemas.microsoft.com/office/drawing/2014/main" pred="{7B49EB87-72BF-4FC0-AB93-79040ED159D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93" name="Imagen 6" descr="http://40.75.99.166/orfeo3/iconos/flechaasc.gif">
          <a:extLst>
            <a:ext uri="{FF2B5EF4-FFF2-40B4-BE49-F238E27FC236}">
              <a16:creationId xmlns:a16="http://schemas.microsoft.com/office/drawing/2014/main" id="{2065E57C-391E-4C3B-BF30-4D7B108ADE62}"/>
            </a:ext>
            <a:ext uri="{147F2762-F138-4A5C-976F-8EAC2B608ADB}">
              <a16:predDERef xmlns:a16="http://schemas.microsoft.com/office/drawing/2014/main" pred="{1A79C371-CAEF-4C0C-B72A-A89B4880FEF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94" name="Imagen 5" descr="http://40.75.99.166/orfeo3/iconos/flechaasc.gif">
          <a:extLst>
            <a:ext uri="{FF2B5EF4-FFF2-40B4-BE49-F238E27FC236}">
              <a16:creationId xmlns:a16="http://schemas.microsoft.com/office/drawing/2014/main" id="{706442AA-F8D8-4949-A479-23102E6992A4}"/>
            </a:ext>
            <a:ext uri="{147F2762-F138-4A5C-976F-8EAC2B608ADB}">
              <a16:predDERef xmlns:a16="http://schemas.microsoft.com/office/drawing/2014/main" pred="{2065E57C-391E-4C3B-BF30-4D7B108ADE6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95" name="Imagen 6" descr="http://40.75.99.166/orfeo3/iconos/flechaasc.gif">
          <a:extLst>
            <a:ext uri="{FF2B5EF4-FFF2-40B4-BE49-F238E27FC236}">
              <a16:creationId xmlns:a16="http://schemas.microsoft.com/office/drawing/2014/main" id="{EB2B4E78-62D0-4E26-8FE0-81B4C05822B7}"/>
            </a:ext>
            <a:ext uri="{147F2762-F138-4A5C-976F-8EAC2B608ADB}">
              <a16:predDERef xmlns:a16="http://schemas.microsoft.com/office/drawing/2014/main" pred="{706442AA-F8D8-4949-A479-23102E699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96" name="Imagen 5" descr="http://40.75.99.166/orfeo3/iconos/flechaasc.gif">
          <a:extLst>
            <a:ext uri="{FF2B5EF4-FFF2-40B4-BE49-F238E27FC236}">
              <a16:creationId xmlns:a16="http://schemas.microsoft.com/office/drawing/2014/main" id="{36920539-8ADC-46E1-98DE-A0B83F98385B}"/>
            </a:ext>
            <a:ext uri="{147F2762-F138-4A5C-976F-8EAC2B608ADB}">
              <a16:predDERef xmlns:a16="http://schemas.microsoft.com/office/drawing/2014/main" pred="{EB2B4E78-62D0-4E26-8FE0-81B4C05822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97" name="Imagen 6" descr="http://40.75.99.166/orfeo3/iconos/flechaasc.gif">
          <a:extLst>
            <a:ext uri="{FF2B5EF4-FFF2-40B4-BE49-F238E27FC236}">
              <a16:creationId xmlns:a16="http://schemas.microsoft.com/office/drawing/2014/main" id="{71CBAE03-4D00-4AEE-9362-360DBD72AA38}"/>
            </a:ext>
            <a:ext uri="{147F2762-F138-4A5C-976F-8EAC2B608ADB}">
              <a16:predDERef xmlns:a16="http://schemas.microsoft.com/office/drawing/2014/main" pred="{36920539-8ADC-46E1-98DE-A0B83F9838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98" name="Imagen 5" descr="http://40.75.99.166/orfeo3/iconos/flechaasc.gif">
          <a:extLst>
            <a:ext uri="{FF2B5EF4-FFF2-40B4-BE49-F238E27FC236}">
              <a16:creationId xmlns:a16="http://schemas.microsoft.com/office/drawing/2014/main" id="{9D553F1A-81D6-4746-8263-27940EF8B456}"/>
            </a:ext>
            <a:ext uri="{147F2762-F138-4A5C-976F-8EAC2B608ADB}">
              <a16:predDERef xmlns:a16="http://schemas.microsoft.com/office/drawing/2014/main" pred="{71CBAE03-4D00-4AEE-9362-360DBD72AA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299" name="Imagen 6" descr="http://40.75.99.166/orfeo3/iconos/flechaasc.gif">
          <a:extLst>
            <a:ext uri="{FF2B5EF4-FFF2-40B4-BE49-F238E27FC236}">
              <a16:creationId xmlns:a16="http://schemas.microsoft.com/office/drawing/2014/main" id="{AB85E7E8-05D5-4278-88BB-75C1718C3963}"/>
            </a:ext>
            <a:ext uri="{147F2762-F138-4A5C-976F-8EAC2B608ADB}">
              <a16:predDERef xmlns:a16="http://schemas.microsoft.com/office/drawing/2014/main" pred="{9D553F1A-81D6-4746-8263-27940EF8B45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00" name="Imagen 5" descr="http://40.75.99.166/orfeo3/iconos/flechaasc.gif">
          <a:extLst>
            <a:ext uri="{FF2B5EF4-FFF2-40B4-BE49-F238E27FC236}">
              <a16:creationId xmlns:a16="http://schemas.microsoft.com/office/drawing/2014/main" id="{1CF72690-A74B-445D-A30E-47680A1766C3}"/>
            </a:ext>
            <a:ext uri="{147F2762-F138-4A5C-976F-8EAC2B608ADB}">
              <a16:predDERef xmlns:a16="http://schemas.microsoft.com/office/drawing/2014/main" pred="{AB85E7E8-05D5-4278-88BB-75C1718C396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01" name="Imagen 6" descr="http://40.75.99.166/orfeo3/iconos/flechaasc.gif">
          <a:extLst>
            <a:ext uri="{FF2B5EF4-FFF2-40B4-BE49-F238E27FC236}">
              <a16:creationId xmlns:a16="http://schemas.microsoft.com/office/drawing/2014/main" id="{13C55AB3-7A76-4D54-9FC9-941533054F51}"/>
            </a:ext>
            <a:ext uri="{147F2762-F138-4A5C-976F-8EAC2B608ADB}">
              <a16:predDERef xmlns:a16="http://schemas.microsoft.com/office/drawing/2014/main" pred="{1CF72690-A74B-445D-A30E-47680A1766C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02" name="Imagen 5" descr="http://40.75.99.166/orfeo3/iconos/flechaasc.gif">
          <a:extLst>
            <a:ext uri="{FF2B5EF4-FFF2-40B4-BE49-F238E27FC236}">
              <a16:creationId xmlns:a16="http://schemas.microsoft.com/office/drawing/2014/main" id="{758AEBAC-57AE-4D92-BE7E-AF6CB7EBE99B}"/>
            </a:ext>
            <a:ext uri="{147F2762-F138-4A5C-976F-8EAC2B608ADB}">
              <a16:predDERef xmlns:a16="http://schemas.microsoft.com/office/drawing/2014/main" pred="{13C55AB3-7A76-4D54-9FC9-941533054F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03" name="Imagen 6" descr="http://40.75.99.166/orfeo3/iconos/flechaasc.gif">
          <a:extLst>
            <a:ext uri="{FF2B5EF4-FFF2-40B4-BE49-F238E27FC236}">
              <a16:creationId xmlns:a16="http://schemas.microsoft.com/office/drawing/2014/main" id="{45C54183-595E-4CE4-812B-F8E58DC4909A}"/>
            </a:ext>
            <a:ext uri="{147F2762-F138-4A5C-976F-8EAC2B608ADB}">
              <a16:predDERef xmlns:a16="http://schemas.microsoft.com/office/drawing/2014/main" pred="{758AEBAC-57AE-4D92-BE7E-AF6CB7EBE9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04" name="Imagen 5" descr="http://40.75.99.166/orfeo3/iconos/flechaasc.gif">
          <a:extLst>
            <a:ext uri="{FF2B5EF4-FFF2-40B4-BE49-F238E27FC236}">
              <a16:creationId xmlns:a16="http://schemas.microsoft.com/office/drawing/2014/main" id="{8184AB41-F2A8-469B-B7A1-9736031601DA}"/>
            </a:ext>
            <a:ext uri="{147F2762-F138-4A5C-976F-8EAC2B608ADB}">
              <a16:predDERef xmlns:a16="http://schemas.microsoft.com/office/drawing/2014/main" pred="{45C54183-595E-4CE4-812B-F8E58DC490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05" name="Imagen 6" descr="http://40.75.99.166/orfeo3/iconos/flechaasc.gif">
          <a:extLst>
            <a:ext uri="{FF2B5EF4-FFF2-40B4-BE49-F238E27FC236}">
              <a16:creationId xmlns:a16="http://schemas.microsoft.com/office/drawing/2014/main" id="{2745A057-B143-45CD-B09C-B2D2F4741E1D}"/>
            </a:ext>
            <a:ext uri="{147F2762-F138-4A5C-976F-8EAC2B608ADB}">
              <a16:predDERef xmlns:a16="http://schemas.microsoft.com/office/drawing/2014/main" pred="{8184AB41-F2A8-469B-B7A1-9736031601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06" name="Imagen 5" descr="http://40.75.99.166/orfeo3/iconos/flechaasc.gif">
          <a:extLst>
            <a:ext uri="{FF2B5EF4-FFF2-40B4-BE49-F238E27FC236}">
              <a16:creationId xmlns:a16="http://schemas.microsoft.com/office/drawing/2014/main" id="{B9C32A07-DD7F-41E2-9A9A-D9321BC4EB01}"/>
            </a:ext>
            <a:ext uri="{147F2762-F138-4A5C-976F-8EAC2B608ADB}">
              <a16:predDERef xmlns:a16="http://schemas.microsoft.com/office/drawing/2014/main" pred="{2745A057-B143-45CD-B09C-B2D2F4741E1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07" name="Imagen 6" descr="http://40.75.99.166/orfeo3/iconos/flechaasc.gif">
          <a:extLst>
            <a:ext uri="{FF2B5EF4-FFF2-40B4-BE49-F238E27FC236}">
              <a16:creationId xmlns:a16="http://schemas.microsoft.com/office/drawing/2014/main" id="{612DDC7E-BC99-40CA-B52E-DAB4CD43B265}"/>
            </a:ext>
            <a:ext uri="{147F2762-F138-4A5C-976F-8EAC2B608ADB}">
              <a16:predDERef xmlns:a16="http://schemas.microsoft.com/office/drawing/2014/main" pred="{B9C32A07-DD7F-41E2-9A9A-D9321BC4EB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08" name="Imagen 5" descr="http://40.75.99.166/orfeo3/iconos/flechaasc.gif">
          <a:extLst>
            <a:ext uri="{FF2B5EF4-FFF2-40B4-BE49-F238E27FC236}">
              <a16:creationId xmlns:a16="http://schemas.microsoft.com/office/drawing/2014/main" id="{22F08A7D-0C1A-4D05-9CDE-D26C0BD9945B}"/>
            </a:ext>
            <a:ext uri="{147F2762-F138-4A5C-976F-8EAC2B608ADB}">
              <a16:predDERef xmlns:a16="http://schemas.microsoft.com/office/drawing/2014/main" pred="{612DDC7E-BC99-40CA-B52E-DAB4CD43B26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09" name="Imagen 6" descr="http://40.75.99.166/orfeo3/iconos/flechaasc.gif">
          <a:extLst>
            <a:ext uri="{FF2B5EF4-FFF2-40B4-BE49-F238E27FC236}">
              <a16:creationId xmlns:a16="http://schemas.microsoft.com/office/drawing/2014/main" id="{DC7E1038-68DD-48CC-84AB-F56F4D0E67CA}"/>
            </a:ext>
            <a:ext uri="{147F2762-F138-4A5C-976F-8EAC2B608ADB}">
              <a16:predDERef xmlns:a16="http://schemas.microsoft.com/office/drawing/2014/main" pred="{22F08A7D-0C1A-4D05-9CDE-D26C0BD994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10" name="Imagen 5" descr="http://40.75.99.166/orfeo3/iconos/flechaasc.gif">
          <a:extLst>
            <a:ext uri="{FF2B5EF4-FFF2-40B4-BE49-F238E27FC236}">
              <a16:creationId xmlns:a16="http://schemas.microsoft.com/office/drawing/2014/main" id="{41547D04-D3BF-4963-AAAF-F748153A874B}"/>
            </a:ext>
            <a:ext uri="{147F2762-F138-4A5C-976F-8EAC2B608ADB}">
              <a16:predDERef xmlns:a16="http://schemas.microsoft.com/office/drawing/2014/main" pred="{DC7E1038-68DD-48CC-84AB-F56F4D0E67C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11" name="Imagen 6" descr="http://40.75.99.166/orfeo3/iconos/flechaasc.gif">
          <a:extLst>
            <a:ext uri="{FF2B5EF4-FFF2-40B4-BE49-F238E27FC236}">
              <a16:creationId xmlns:a16="http://schemas.microsoft.com/office/drawing/2014/main" id="{A92A7F09-2D14-47FB-836A-075C48DAFDB1}"/>
            </a:ext>
            <a:ext uri="{147F2762-F138-4A5C-976F-8EAC2B608ADB}">
              <a16:predDERef xmlns:a16="http://schemas.microsoft.com/office/drawing/2014/main" pred="{41547D04-D3BF-4963-AAAF-F748153A874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12" name="Imagen 5" descr="http://40.75.99.166/orfeo3/iconos/flechaasc.gif">
          <a:extLst>
            <a:ext uri="{FF2B5EF4-FFF2-40B4-BE49-F238E27FC236}">
              <a16:creationId xmlns:a16="http://schemas.microsoft.com/office/drawing/2014/main" id="{40FB146F-07FD-47AF-95E2-808DEABF6E36}"/>
            </a:ext>
            <a:ext uri="{147F2762-F138-4A5C-976F-8EAC2B608ADB}">
              <a16:predDERef xmlns:a16="http://schemas.microsoft.com/office/drawing/2014/main" pred="{A92A7F09-2D14-47FB-836A-075C48DAFDB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13" name="Imagen 6" descr="http://40.75.99.166/orfeo3/iconos/flechaasc.gif">
          <a:extLst>
            <a:ext uri="{FF2B5EF4-FFF2-40B4-BE49-F238E27FC236}">
              <a16:creationId xmlns:a16="http://schemas.microsoft.com/office/drawing/2014/main" id="{8D6250FB-B1A5-47D8-BAFC-64E00B3BE449}"/>
            </a:ext>
            <a:ext uri="{147F2762-F138-4A5C-976F-8EAC2B608ADB}">
              <a16:predDERef xmlns:a16="http://schemas.microsoft.com/office/drawing/2014/main" pred="{40FB146F-07FD-47AF-95E2-808DEABF6E3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14" name="Imagen 5" descr="http://40.75.99.166/orfeo3/iconos/flechaasc.gif">
          <a:extLst>
            <a:ext uri="{FF2B5EF4-FFF2-40B4-BE49-F238E27FC236}">
              <a16:creationId xmlns:a16="http://schemas.microsoft.com/office/drawing/2014/main" id="{815EC788-74C6-43D1-8F6B-F0F714CB0754}"/>
            </a:ext>
            <a:ext uri="{147F2762-F138-4A5C-976F-8EAC2B608ADB}">
              <a16:predDERef xmlns:a16="http://schemas.microsoft.com/office/drawing/2014/main" pred="{8D6250FB-B1A5-47D8-BAFC-64E00B3BE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15" name="Imagen 6" descr="http://40.75.99.166/orfeo3/iconos/flechaasc.gif">
          <a:extLst>
            <a:ext uri="{FF2B5EF4-FFF2-40B4-BE49-F238E27FC236}">
              <a16:creationId xmlns:a16="http://schemas.microsoft.com/office/drawing/2014/main" id="{E2728CB0-6CFE-4F2C-B909-92178DCA3BB2}"/>
            </a:ext>
            <a:ext uri="{147F2762-F138-4A5C-976F-8EAC2B608ADB}">
              <a16:predDERef xmlns:a16="http://schemas.microsoft.com/office/drawing/2014/main" pred="{815EC788-74C6-43D1-8F6B-F0F714CB0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16" name="Imagen 5" descr="http://40.75.99.166/orfeo3/iconos/flechaasc.gif">
          <a:extLst>
            <a:ext uri="{FF2B5EF4-FFF2-40B4-BE49-F238E27FC236}">
              <a16:creationId xmlns:a16="http://schemas.microsoft.com/office/drawing/2014/main" id="{33F34870-B61E-4FE1-B09E-801682D403EE}"/>
            </a:ext>
            <a:ext uri="{147F2762-F138-4A5C-976F-8EAC2B608ADB}">
              <a16:predDERef xmlns:a16="http://schemas.microsoft.com/office/drawing/2014/main" pred="{E2728CB0-6CFE-4F2C-B909-92178DCA3BB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17" name="Imagen 6" descr="http://40.75.99.166/orfeo3/iconos/flechaasc.gif">
          <a:extLst>
            <a:ext uri="{FF2B5EF4-FFF2-40B4-BE49-F238E27FC236}">
              <a16:creationId xmlns:a16="http://schemas.microsoft.com/office/drawing/2014/main" id="{E7CC7607-C277-4510-84A3-9B96E1B42E76}"/>
            </a:ext>
            <a:ext uri="{147F2762-F138-4A5C-976F-8EAC2B608ADB}">
              <a16:predDERef xmlns:a16="http://schemas.microsoft.com/office/drawing/2014/main" pred="{33F34870-B61E-4FE1-B09E-801682D403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18" name="Imagen 5" descr="http://40.75.99.166/orfeo3/iconos/flechaasc.gif">
          <a:extLst>
            <a:ext uri="{FF2B5EF4-FFF2-40B4-BE49-F238E27FC236}">
              <a16:creationId xmlns:a16="http://schemas.microsoft.com/office/drawing/2014/main" id="{3E870C75-9DC3-4EFB-A28E-94D0BF02DD2B}"/>
            </a:ext>
            <a:ext uri="{147F2762-F138-4A5C-976F-8EAC2B608ADB}">
              <a16:predDERef xmlns:a16="http://schemas.microsoft.com/office/drawing/2014/main" pred="{E7CC7607-C277-4510-84A3-9B96E1B42E7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19" name="Imagen 6" descr="http://40.75.99.166/orfeo3/iconos/flechaasc.gif">
          <a:extLst>
            <a:ext uri="{FF2B5EF4-FFF2-40B4-BE49-F238E27FC236}">
              <a16:creationId xmlns:a16="http://schemas.microsoft.com/office/drawing/2014/main" id="{33C0E051-871B-4497-B311-945D83F81BAE}"/>
            </a:ext>
            <a:ext uri="{147F2762-F138-4A5C-976F-8EAC2B608ADB}">
              <a16:predDERef xmlns:a16="http://schemas.microsoft.com/office/drawing/2014/main" pred="{3E870C75-9DC3-4EFB-A28E-94D0BF02DD2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20" name="Imagen 5" descr="http://40.75.99.166/orfeo3/iconos/flechaasc.gif">
          <a:extLst>
            <a:ext uri="{FF2B5EF4-FFF2-40B4-BE49-F238E27FC236}">
              <a16:creationId xmlns:a16="http://schemas.microsoft.com/office/drawing/2014/main" id="{0B841212-C602-4F73-8799-30DB4A5D4C34}"/>
            </a:ext>
            <a:ext uri="{147F2762-F138-4A5C-976F-8EAC2B608ADB}">
              <a16:predDERef xmlns:a16="http://schemas.microsoft.com/office/drawing/2014/main" pred="{33C0E051-871B-4497-B311-945D83F81BA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21" name="Imagen 6" descr="http://40.75.99.166/orfeo3/iconos/flechaasc.gif">
          <a:extLst>
            <a:ext uri="{FF2B5EF4-FFF2-40B4-BE49-F238E27FC236}">
              <a16:creationId xmlns:a16="http://schemas.microsoft.com/office/drawing/2014/main" id="{BB12008D-8695-4266-B958-8B1851315CE3}"/>
            </a:ext>
            <a:ext uri="{147F2762-F138-4A5C-976F-8EAC2B608ADB}">
              <a16:predDERef xmlns:a16="http://schemas.microsoft.com/office/drawing/2014/main" pred="{0B841212-C602-4F73-8799-30DB4A5D4C3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22" name="Imagen 5" descr="http://40.75.99.166/orfeo3/iconos/flechaasc.gif">
          <a:extLst>
            <a:ext uri="{FF2B5EF4-FFF2-40B4-BE49-F238E27FC236}">
              <a16:creationId xmlns:a16="http://schemas.microsoft.com/office/drawing/2014/main" id="{2A9D18E9-82FA-4399-A128-E51EAD9B41C0}"/>
            </a:ext>
            <a:ext uri="{147F2762-F138-4A5C-976F-8EAC2B608ADB}">
              <a16:predDERef xmlns:a16="http://schemas.microsoft.com/office/drawing/2014/main" pred="{BB12008D-8695-4266-B958-8B1851315C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23" name="Imagen 6" descr="http://40.75.99.166/orfeo3/iconos/flechaasc.gif">
          <a:extLst>
            <a:ext uri="{FF2B5EF4-FFF2-40B4-BE49-F238E27FC236}">
              <a16:creationId xmlns:a16="http://schemas.microsoft.com/office/drawing/2014/main" id="{F9211CEB-873C-4251-9F11-B4C6AC756B09}"/>
            </a:ext>
            <a:ext uri="{147F2762-F138-4A5C-976F-8EAC2B608ADB}">
              <a16:predDERef xmlns:a16="http://schemas.microsoft.com/office/drawing/2014/main" pred="{2A9D18E9-82FA-4399-A128-E51EAD9B41C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24" name="Imagen 5" descr="http://40.75.99.166/orfeo3/iconos/flechaasc.gif">
          <a:extLst>
            <a:ext uri="{FF2B5EF4-FFF2-40B4-BE49-F238E27FC236}">
              <a16:creationId xmlns:a16="http://schemas.microsoft.com/office/drawing/2014/main" id="{552C9519-3B9A-4AC0-8CB0-3CE61C558AB7}"/>
            </a:ext>
            <a:ext uri="{147F2762-F138-4A5C-976F-8EAC2B608ADB}">
              <a16:predDERef xmlns:a16="http://schemas.microsoft.com/office/drawing/2014/main" pred="{F9211CEB-873C-4251-9F11-B4C6AC756B0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25" name="Imagen 6" descr="http://40.75.99.166/orfeo3/iconos/flechaasc.gif">
          <a:extLst>
            <a:ext uri="{FF2B5EF4-FFF2-40B4-BE49-F238E27FC236}">
              <a16:creationId xmlns:a16="http://schemas.microsoft.com/office/drawing/2014/main" id="{D36C3488-01B3-4927-AF35-75C7122DC03C}"/>
            </a:ext>
            <a:ext uri="{147F2762-F138-4A5C-976F-8EAC2B608ADB}">
              <a16:predDERef xmlns:a16="http://schemas.microsoft.com/office/drawing/2014/main" pred="{552C9519-3B9A-4AC0-8CB0-3CE61C558A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26" name="Imagen 5" descr="http://40.75.99.166/orfeo3/iconos/flechaasc.gif">
          <a:extLst>
            <a:ext uri="{FF2B5EF4-FFF2-40B4-BE49-F238E27FC236}">
              <a16:creationId xmlns:a16="http://schemas.microsoft.com/office/drawing/2014/main" id="{2423FF36-1A38-4B3F-A50F-5892DD8D69CF}"/>
            </a:ext>
            <a:ext uri="{147F2762-F138-4A5C-976F-8EAC2B608ADB}">
              <a16:predDERef xmlns:a16="http://schemas.microsoft.com/office/drawing/2014/main" pred="{D36C3488-01B3-4927-AF35-75C7122DC03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27" name="Imagen 6" descr="http://40.75.99.166/orfeo3/iconos/flechaasc.gif">
          <a:extLst>
            <a:ext uri="{FF2B5EF4-FFF2-40B4-BE49-F238E27FC236}">
              <a16:creationId xmlns:a16="http://schemas.microsoft.com/office/drawing/2014/main" id="{C5D60CFC-8F59-4D31-A670-31BC75C0E3F1}"/>
            </a:ext>
            <a:ext uri="{147F2762-F138-4A5C-976F-8EAC2B608ADB}">
              <a16:predDERef xmlns:a16="http://schemas.microsoft.com/office/drawing/2014/main" pred="{2423FF36-1A38-4B3F-A50F-5892DD8D69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28" name="Imagen 5" descr="http://40.75.99.166/orfeo3/iconos/flechaasc.gif">
          <a:extLst>
            <a:ext uri="{FF2B5EF4-FFF2-40B4-BE49-F238E27FC236}">
              <a16:creationId xmlns:a16="http://schemas.microsoft.com/office/drawing/2014/main" id="{F02390C8-5EC4-489A-B2F2-606570C9B3AF}"/>
            </a:ext>
            <a:ext uri="{147F2762-F138-4A5C-976F-8EAC2B608ADB}">
              <a16:predDERef xmlns:a16="http://schemas.microsoft.com/office/drawing/2014/main" pred="{C5D60CFC-8F59-4D31-A670-31BC75C0E3F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29" name="Imagen 6" descr="http://40.75.99.166/orfeo3/iconos/flechaasc.gif">
          <a:extLst>
            <a:ext uri="{FF2B5EF4-FFF2-40B4-BE49-F238E27FC236}">
              <a16:creationId xmlns:a16="http://schemas.microsoft.com/office/drawing/2014/main" id="{354DBC43-8E14-4D8A-A1E4-3A0D67B2F477}"/>
            </a:ext>
            <a:ext uri="{147F2762-F138-4A5C-976F-8EAC2B608ADB}">
              <a16:predDERef xmlns:a16="http://schemas.microsoft.com/office/drawing/2014/main" pred="{F02390C8-5EC4-489A-B2F2-606570C9B3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330" name="Imagen 2" descr="http://40.75.99.166/orfeo3/iconos/flechaasc.gif">
          <a:extLst>
            <a:ext uri="{FF2B5EF4-FFF2-40B4-BE49-F238E27FC236}">
              <a16:creationId xmlns:a16="http://schemas.microsoft.com/office/drawing/2014/main" id="{569D24E2-A004-40D2-B96C-D0FF2FA12DD1}"/>
            </a:ext>
            <a:ext uri="{147F2762-F138-4A5C-976F-8EAC2B608ADB}">
              <a16:predDERef xmlns:a16="http://schemas.microsoft.com/office/drawing/2014/main" pred="{354DBC43-8E14-4D8A-A1E4-3A0D67B2F47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331" name="Imagen 4" descr="http://40.75.99.166/orfeo3/iconos/flechaasc.gif">
          <a:extLst>
            <a:ext uri="{FF2B5EF4-FFF2-40B4-BE49-F238E27FC236}">
              <a16:creationId xmlns:a16="http://schemas.microsoft.com/office/drawing/2014/main" id="{8AA75A0A-68A1-4E4B-808B-B80825FABEDA}"/>
            </a:ext>
            <a:ext uri="{147F2762-F138-4A5C-976F-8EAC2B608ADB}">
              <a16:predDERef xmlns:a16="http://schemas.microsoft.com/office/drawing/2014/main" pred="{569D24E2-A004-40D2-B96C-D0FF2FA12D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332" name="Imagen 6" descr="http://40.75.99.166/orfeo3/iconos/flechaasc.gif">
          <a:extLst>
            <a:ext uri="{FF2B5EF4-FFF2-40B4-BE49-F238E27FC236}">
              <a16:creationId xmlns:a16="http://schemas.microsoft.com/office/drawing/2014/main" id="{A4521CB7-CF6B-4F4A-8EBE-CB7293CC87E3}"/>
            </a:ext>
            <a:ext uri="{147F2762-F138-4A5C-976F-8EAC2B608ADB}">
              <a16:predDERef xmlns:a16="http://schemas.microsoft.com/office/drawing/2014/main" pred="{8AA75A0A-68A1-4E4B-808B-B80825FABE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333" name="Imagen 8" descr="http://40.75.99.166/orfeo3/iconos/flechaasc.gif">
          <a:extLst>
            <a:ext uri="{FF2B5EF4-FFF2-40B4-BE49-F238E27FC236}">
              <a16:creationId xmlns:a16="http://schemas.microsoft.com/office/drawing/2014/main" id="{8824C57D-4616-4F08-9037-BF3E79AD1326}"/>
            </a:ext>
            <a:ext uri="{147F2762-F138-4A5C-976F-8EAC2B608ADB}">
              <a16:predDERef xmlns:a16="http://schemas.microsoft.com/office/drawing/2014/main" pred="{A4521CB7-CF6B-4F4A-8EBE-CB7293CC87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34" name="Imagen 4" descr="http://40.75.99.166/orfeo3/iconos/flechaasc.gif">
          <a:extLst>
            <a:ext uri="{FF2B5EF4-FFF2-40B4-BE49-F238E27FC236}">
              <a16:creationId xmlns:a16="http://schemas.microsoft.com/office/drawing/2014/main" id="{397D8637-4D4A-4E5E-8C9F-5807B3146019}"/>
            </a:ext>
            <a:ext uri="{147F2762-F138-4A5C-976F-8EAC2B608ADB}">
              <a16:predDERef xmlns:a16="http://schemas.microsoft.com/office/drawing/2014/main" pred="{8824C57D-4616-4F08-9037-BF3E79AD132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335" name="Imagen 2" descr="http://40.75.99.166/orfeo3/iconos/flechaasc.gif">
          <a:extLst>
            <a:ext uri="{FF2B5EF4-FFF2-40B4-BE49-F238E27FC236}">
              <a16:creationId xmlns:a16="http://schemas.microsoft.com/office/drawing/2014/main" id="{A642822E-864F-4A51-B162-935ADD0365F8}"/>
            </a:ext>
            <a:ext uri="{147F2762-F138-4A5C-976F-8EAC2B608ADB}">
              <a16:predDERef xmlns:a16="http://schemas.microsoft.com/office/drawing/2014/main" pred="{397D8637-4D4A-4E5E-8C9F-5807B31460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0</xdr:row>
      <xdr:rowOff>0</xdr:rowOff>
    </xdr:from>
    <xdr:to>
      <xdr:col>9</xdr:col>
      <xdr:colOff>114300</xdr:colOff>
      <xdr:row>0</xdr:row>
      <xdr:rowOff>110490</xdr:rowOff>
    </xdr:to>
    <xdr:pic>
      <xdr:nvPicPr>
        <xdr:cNvPr id="336" name="Imagen 12" descr="http://40.75.99.166/orfeo3/iconos/flechaasc.gif">
          <a:extLst>
            <a:ext uri="{FF2B5EF4-FFF2-40B4-BE49-F238E27FC236}">
              <a16:creationId xmlns:a16="http://schemas.microsoft.com/office/drawing/2014/main" id="{73FCAD83-BACB-4571-97E7-7C75A3E62C84}"/>
            </a:ext>
            <a:ext uri="{147F2762-F138-4A5C-976F-8EAC2B608ADB}">
              <a16:predDERef xmlns:a16="http://schemas.microsoft.com/office/drawing/2014/main" pred="{A642822E-864F-4A51-B162-935ADD0365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337" name="Imagen 14" descr="http://40.75.99.166/orfeo3/iconos/flechaasc.gif">
          <a:extLst>
            <a:ext uri="{FF2B5EF4-FFF2-40B4-BE49-F238E27FC236}">
              <a16:creationId xmlns:a16="http://schemas.microsoft.com/office/drawing/2014/main" id="{A2FEEBDD-6866-4348-AAE4-1E0FB224426E}"/>
            </a:ext>
            <a:ext uri="{147F2762-F138-4A5C-976F-8EAC2B608ADB}">
              <a16:predDERef xmlns:a16="http://schemas.microsoft.com/office/drawing/2014/main" pred="{73FCAD83-BACB-4571-97E7-7C75A3E62C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38" name="Imagen 15" descr="http://40.75.99.166/orfeo3/iconos/flechaasc.gif">
          <a:extLst>
            <a:ext uri="{FF2B5EF4-FFF2-40B4-BE49-F238E27FC236}">
              <a16:creationId xmlns:a16="http://schemas.microsoft.com/office/drawing/2014/main" id="{F55F8D1C-3089-4E70-AFD2-FD33D502FA02}"/>
            </a:ext>
            <a:ext uri="{147F2762-F138-4A5C-976F-8EAC2B608ADB}">
              <a16:predDERef xmlns:a16="http://schemas.microsoft.com/office/drawing/2014/main" pred="{A2FEEBDD-6866-4348-AAE4-1E0FB224426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39" name="Imagen 16" descr="http://40.75.99.166/orfeo3/iconos/flechaasc.gif">
          <a:extLst>
            <a:ext uri="{FF2B5EF4-FFF2-40B4-BE49-F238E27FC236}">
              <a16:creationId xmlns:a16="http://schemas.microsoft.com/office/drawing/2014/main" id="{53EC56A3-6409-4BE0-8A73-C97022AB429B}"/>
            </a:ext>
            <a:ext uri="{147F2762-F138-4A5C-976F-8EAC2B608ADB}">
              <a16:predDERef xmlns:a16="http://schemas.microsoft.com/office/drawing/2014/main" pred="{F55F8D1C-3089-4E70-AFD2-FD33D502FA0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40" name="Imagen 4" descr="http://40.75.99.166/orfeo3/iconos/flechaasc.gif">
          <a:extLst>
            <a:ext uri="{FF2B5EF4-FFF2-40B4-BE49-F238E27FC236}">
              <a16:creationId xmlns:a16="http://schemas.microsoft.com/office/drawing/2014/main" id="{91E6E359-1816-473D-94E3-FAABFA91ED49}"/>
            </a:ext>
            <a:ext uri="{147F2762-F138-4A5C-976F-8EAC2B608ADB}">
              <a16:predDERef xmlns:a16="http://schemas.microsoft.com/office/drawing/2014/main" pred="{53EC56A3-6409-4BE0-8A73-C97022AB42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341" name="Imagen 2" descr="http://40.75.99.166/orfeo3/iconos/flechaasc.gif">
          <a:extLst>
            <a:ext uri="{FF2B5EF4-FFF2-40B4-BE49-F238E27FC236}">
              <a16:creationId xmlns:a16="http://schemas.microsoft.com/office/drawing/2014/main" id="{CA7B4D81-E62B-4553-AD4D-E92AD6D9310A}"/>
            </a:ext>
            <a:ext uri="{147F2762-F138-4A5C-976F-8EAC2B608ADB}">
              <a16:predDERef xmlns:a16="http://schemas.microsoft.com/office/drawing/2014/main" pred="{91E6E359-1816-473D-94E3-FAABFA91ED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342" name="Imagen 5" descr="http://40.75.99.166/orfeo3/iconos/flechaasc.gif">
          <a:extLst>
            <a:ext uri="{FF2B5EF4-FFF2-40B4-BE49-F238E27FC236}">
              <a16:creationId xmlns:a16="http://schemas.microsoft.com/office/drawing/2014/main" id="{A7513869-37F6-4476-9758-1CB1AB2C1784}"/>
            </a:ext>
            <a:ext uri="{147F2762-F138-4A5C-976F-8EAC2B608ADB}">
              <a16:predDERef xmlns:a16="http://schemas.microsoft.com/office/drawing/2014/main" pred="{CA7B4D81-E62B-4553-AD4D-E92AD6D9310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43" name="Imagen 6" descr="http://40.75.99.166/orfeo3/iconos/flechaasc.gif">
          <a:extLst>
            <a:ext uri="{FF2B5EF4-FFF2-40B4-BE49-F238E27FC236}">
              <a16:creationId xmlns:a16="http://schemas.microsoft.com/office/drawing/2014/main" id="{67FBA6E6-8FF8-4166-BD07-635B67040F69}"/>
            </a:ext>
            <a:ext uri="{147F2762-F138-4A5C-976F-8EAC2B608ADB}">
              <a16:predDERef xmlns:a16="http://schemas.microsoft.com/office/drawing/2014/main" pred="{A7513869-37F6-4476-9758-1CB1AB2C17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44" name="Imagen 5" descr="http://40.75.99.166/orfeo3/iconos/flechaasc.gif">
          <a:extLst>
            <a:ext uri="{FF2B5EF4-FFF2-40B4-BE49-F238E27FC236}">
              <a16:creationId xmlns:a16="http://schemas.microsoft.com/office/drawing/2014/main" id="{377A23B6-B508-4CEE-93A7-6770B1D76A9D}"/>
            </a:ext>
            <a:ext uri="{147F2762-F138-4A5C-976F-8EAC2B608ADB}">
              <a16:predDERef xmlns:a16="http://schemas.microsoft.com/office/drawing/2014/main" pred="{67FBA6E6-8FF8-4166-BD07-635B67040F6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45" name="Imagen 6" descr="http://40.75.99.166/orfeo3/iconos/flechaasc.gif">
          <a:extLst>
            <a:ext uri="{FF2B5EF4-FFF2-40B4-BE49-F238E27FC236}">
              <a16:creationId xmlns:a16="http://schemas.microsoft.com/office/drawing/2014/main" id="{955695E6-A8E4-4876-9C57-F4622D0C5D5A}"/>
            </a:ext>
            <a:ext uri="{147F2762-F138-4A5C-976F-8EAC2B608ADB}">
              <a16:predDERef xmlns:a16="http://schemas.microsoft.com/office/drawing/2014/main" pred="{377A23B6-B508-4CEE-93A7-6770B1D76A9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46" name="Imagen 5" descr="http://40.75.99.166/orfeo3/iconos/flechaasc.gif">
          <a:extLst>
            <a:ext uri="{FF2B5EF4-FFF2-40B4-BE49-F238E27FC236}">
              <a16:creationId xmlns:a16="http://schemas.microsoft.com/office/drawing/2014/main" id="{75CC22BB-768C-4DAF-833E-1C72F3C2BCE0}"/>
            </a:ext>
            <a:ext uri="{147F2762-F138-4A5C-976F-8EAC2B608ADB}">
              <a16:predDERef xmlns:a16="http://schemas.microsoft.com/office/drawing/2014/main" pred="{955695E6-A8E4-4876-9C57-F4622D0C5D5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47" name="Imagen 6" descr="http://40.75.99.166/orfeo3/iconos/flechaasc.gif">
          <a:extLst>
            <a:ext uri="{FF2B5EF4-FFF2-40B4-BE49-F238E27FC236}">
              <a16:creationId xmlns:a16="http://schemas.microsoft.com/office/drawing/2014/main" id="{C66D314A-139B-49BA-B633-C7E60820AA08}"/>
            </a:ext>
            <a:ext uri="{147F2762-F138-4A5C-976F-8EAC2B608ADB}">
              <a16:predDERef xmlns:a16="http://schemas.microsoft.com/office/drawing/2014/main" pred="{75CC22BB-768C-4DAF-833E-1C72F3C2BCE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48" name="Imagen 5" descr="http://40.75.99.166/orfeo3/iconos/flechaasc.gif">
          <a:extLst>
            <a:ext uri="{FF2B5EF4-FFF2-40B4-BE49-F238E27FC236}">
              <a16:creationId xmlns:a16="http://schemas.microsoft.com/office/drawing/2014/main" id="{395AB04E-4684-4C58-94FC-A3A5607891C4}"/>
            </a:ext>
            <a:ext uri="{147F2762-F138-4A5C-976F-8EAC2B608ADB}">
              <a16:predDERef xmlns:a16="http://schemas.microsoft.com/office/drawing/2014/main" pred="{C66D314A-139B-49BA-B633-C7E60820AA0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49" name="Imagen 6" descr="http://40.75.99.166/orfeo3/iconos/flechaasc.gif">
          <a:extLst>
            <a:ext uri="{FF2B5EF4-FFF2-40B4-BE49-F238E27FC236}">
              <a16:creationId xmlns:a16="http://schemas.microsoft.com/office/drawing/2014/main" id="{3E9CFBD7-E8B8-474B-B48B-E14FBC6BCF23}"/>
            </a:ext>
            <a:ext uri="{147F2762-F138-4A5C-976F-8EAC2B608ADB}">
              <a16:predDERef xmlns:a16="http://schemas.microsoft.com/office/drawing/2014/main" pred="{395AB04E-4684-4C58-94FC-A3A5607891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50" name="Imagen 5" descr="http://40.75.99.166/orfeo3/iconos/flechaasc.gif">
          <a:extLst>
            <a:ext uri="{FF2B5EF4-FFF2-40B4-BE49-F238E27FC236}">
              <a16:creationId xmlns:a16="http://schemas.microsoft.com/office/drawing/2014/main" id="{9D85F209-16CB-474B-9963-B5110960810D}"/>
            </a:ext>
            <a:ext uri="{147F2762-F138-4A5C-976F-8EAC2B608ADB}">
              <a16:predDERef xmlns:a16="http://schemas.microsoft.com/office/drawing/2014/main" pred="{3E9CFBD7-E8B8-474B-B48B-E14FBC6BCF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51" name="Imagen 6" descr="http://40.75.99.166/orfeo3/iconos/flechaasc.gif">
          <a:extLst>
            <a:ext uri="{FF2B5EF4-FFF2-40B4-BE49-F238E27FC236}">
              <a16:creationId xmlns:a16="http://schemas.microsoft.com/office/drawing/2014/main" id="{38368457-FF2E-4E13-B593-F4FD4C75292F}"/>
            </a:ext>
            <a:ext uri="{147F2762-F138-4A5C-976F-8EAC2B608ADB}">
              <a16:predDERef xmlns:a16="http://schemas.microsoft.com/office/drawing/2014/main" pred="{9D85F209-16CB-474B-9963-B5110960810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52" name="Imagen 5" descr="http://40.75.99.166/orfeo3/iconos/flechaasc.gif">
          <a:extLst>
            <a:ext uri="{FF2B5EF4-FFF2-40B4-BE49-F238E27FC236}">
              <a16:creationId xmlns:a16="http://schemas.microsoft.com/office/drawing/2014/main" id="{C307D352-0A6D-49EB-8132-00BD157D7F71}"/>
            </a:ext>
            <a:ext uri="{147F2762-F138-4A5C-976F-8EAC2B608ADB}">
              <a16:predDERef xmlns:a16="http://schemas.microsoft.com/office/drawing/2014/main" pred="{38368457-FF2E-4E13-B593-F4FD4C75292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53" name="Imagen 6" descr="http://40.75.99.166/orfeo3/iconos/flechaasc.gif">
          <a:extLst>
            <a:ext uri="{FF2B5EF4-FFF2-40B4-BE49-F238E27FC236}">
              <a16:creationId xmlns:a16="http://schemas.microsoft.com/office/drawing/2014/main" id="{137CC8CA-863A-40DD-BC90-0DCE95AA3941}"/>
            </a:ext>
            <a:ext uri="{147F2762-F138-4A5C-976F-8EAC2B608ADB}">
              <a16:predDERef xmlns:a16="http://schemas.microsoft.com/office/drawing/2014/main" pred="{C307D352-0A6D-49EB-8132-00BD157D7F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54" name="Imagen 5" descr="http://40.75.99.166/orfeo3/iconos/flechaasc.gif">
          <a:extLst>
            <a:ext uri="{FF2B5EF4-FFF2-40B4-BE49-F238E27FC236}">
              <a16:creationId xmlns:a16="http://schemas.microsoft.com/office/drawing/2014/main" id="{CA95CF4F-8DE9-487B-BFEF-2DD376E0E1EE}"/>
            </a:ext>
            <a:ext uri="{147F2762-F138-4A5C-976F-8EAC2B608ADB}">
              <a16:predDERef xmlns:a16="http://schemas.microsoft.com/office/drawing/2014/main" pred="{137CC8CA-863A-40DD-BC90-0DCE95AA394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55" name="Imagen 6" descr="http://40.75.99.166/orfeo3/iconos/flechaasc.gif">
          <a:extLst>
            <a:ext uri="{FF2B5EF4-FFF2-40B4-BE49-F238E27FC236}">
              <a16:creationId xmlns:a16="http://schemas.microsoft.com/office/drawing/2014/main" id="{F104CD76-C8D1-4057-AB24-7C8F48E851CF}"/>
            </a:ext>
            <a:ext uri="{147F2762-F138-4A5C-976F-8EAC2B608ADB}">
              <a16:predDERef xmlns:a16="http://schemas.microsoft.com/office/drawing/2014/main" pred="{CA95CF4F-8DE9-487B-BFEF-2DD376E0E1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56" name="Imagen 5" descr="http://40.75.99.166/orfeo3/iconos/flechaasc.gif">
          <a:extLst>
            <a:ext uri="{FF2B5EF4-FFF2-40B4-BE49-F238E27FC236}">
              <a16:creationId xmlns:a16="http://schemas.microsoft.com/office/drawing/2014/main" id="{02F3F39D-2E07-4533-9C36-CFD53BE3CADE}"/>
            </a:ext>
            <a:ext uri="{147F2762-F138-4A5C-976F-8EAC2B608ADB}">
              <a16:predDERef xmlns:a16="http://schemas.microsoft.com/office/drawing/2014/main" pred="{F104CD76-C8D1-4057-AB24-7C8F48E851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57" name="Imagen 6" descr="http://40.75.99.166/orfeo3/iconos/flechaasc.gif">
          <a:extLst>
            <a:ext uri="{FF2B5EF4-FFF2-40B4-BE49-F238E27FC236}">
              <a16:creationId xmlns:a16="http://schemas.microsoft.com/office/drawing/2014/main" id="{5188AAAC-8E2B-4831-B082-0BEFB3971628}"/>
            </a:ext>
            <a:ext uri="{147F2762-F138-4A5C-976F-8EAC2B608ADB}">
              <a16:predDERef xmlns:a16="http://schemas.microsoft.com/office/drawing/2014/main" pred="{02F3F39D-2E07-4533-9C36-CFD53BE3CAD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58" name="Imagen 5" descr="http://40.75.99.166/orfeo3/iconos/flechaasc.gif">
          <a:extLst>
            <a:ext uri="{FF2B5EF4-FFF2-40B4-BE49-F238E27FC236}">
              <a16:creationId xmlns:a16="http://schemas.microsoft.com/office/drawing/2014/main" id="{785192BC-DE5B-4546-B803-BAA3ED58C754}"/>
            </a:ext>
            <a:ext uri="{147F2762-F138-4A5C-976F-8EAC2B608ADB}">
              <a16:predDERef xmlns:a16="http://schemas.microsoft.com/office/drawing/2014/main" pred="{5188AAAC-8E2B-4831-B082-0BEFB397162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59" name="Imagen 6" descr="http://40.75.99.166/orfeo3/iconos/flechaasc.gif">
          <a:extLst>
            <a:ext uri="{FF2B5EF4-FFF2-40B4-BE49-F238E27FC236}">
              <a16:creationId xmlns:a16="http://schemas.microsoft.com/office/drawing/2014/main" id="{31B16E01-1CAA-41B0-84A0-7D5F6324A930}"/>
            </a:ext>
            <a:ext uri="{147F2762-F138-4A5C-976F-8EAC2B608ADB}">
              <a16:predDERef xmlns:a16="http://schemas.microsoft.com/office/drawing/2014/main" pred="{785192BC-DE5B-4546-B803-BAA3ED58C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60" name="Imagen 5" descr="http://40.75.99.166/orfeo3/iconos/flechaasc.gif">
          <a:extLst>
            <a:ext uri="{FF2B5EF4-FFF2-40B4-BE49-F238E27FC236}">
              <a16:creationId xmlns:a16="http://schemas.microsoft.com/office/drawing/2014/main" id="{AE955232-AB37-48E1-B966-D657D0A41CEC}"/>
            </a:ext>
            <a:ext uri="{147F2762-F138-4A5C-976F-8EAC2B608ADB}">
              <a16:predDERef xmlns:a16="http://schemas.microsoft.com/office/drawing/2014/main" pred="{31B16E01-1CAA-41B0-84A0-7D5F6324A93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61" name="Imagen 6" descr="http://40.75.99.166/orfeo3/iconos/flechaasc.gif">
          <a:extLst>
            <a:ext uri="{FF2B5EF4-FFF2-40B4-BE49-F238E27FC236}">
              <a16:creationId xmlns:a16="http://schemas.microsoft.com/office/drawing/2014/main" id="{3B5018DA-3826-4DAF-AEDF-9E686E9ACA27}"/>
            </a:ext>
            <a:ext uri="{147F2762-F138-4A5C-976F-8EAC2B608ADB}">
              <a16:predDERef xmlns:a16="http://schemas.microsoft.com/office/drawing/2014/main" pred="{AE955232-AB37-48E1-B966-D657D0A41CE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62" name="Imagen 5" descr="http://40.75.99.166/orfeo3/iconos/flechaasc.gif">
          <a:extLst>
            <a:ext uri="{FF2B5EF4-FFF2-40B4-BE49-F238E27FC236}">
              <a16:creationId xmlns:a16="http://schemas.microsoft.com/office/drawing/2014/main" id="{CC83EB9A-47B9-4F5A-B705-9B328B4659BE}"/>
            </a:ext>
            <a:ext uri="{147F2762-F138-4A5C-976F-8EAC2B608ADB}">
              <a16:predDERef xmlns:a16="http://schemas.microsoft.com/office/drawing/2014/main" pred="{3B5018DA-3826-4DAF-AEDF-9E686E9ACA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63" name="Imagen 6" descr="http://40.75.99.166/orfeo3/iconos/flechaasc.gif">
          <a:extLst>
            <a:ext uri="{FF2B5EF4-FFF2-40B4-BE49-F238E27FC236}">
              <a16:creationId xmlns:a16="http://schemas.microsoft.com/office/drawing/2014/main" id="{DA34D1E8-A871-4C82-BF34-2D23EC9A7B8B}"/>
            </a:ext>
            <a:ext uri="{147F2762-F138-4A5C-976F-8EAC2B608ADB}">
              <a16:predDERef xmlns:a16="http://schemas.microsoft.com/office/drawing/2014/main" pred="{CC83EB9A-47B9-4F5A-B705-9B328B4659B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64" name="Imagen 5" descr="http://40.75.99.166/orfeo3/iconos/flechaasc.gif">
          <a:extLst>
            <a:ext uri="{FF2B5EF4-FFF2-40B4-BE49-F238E27FC236}">
              <a16:creationId xmlns:a16="http://schemas.microsoft.com/office/drawing/2014/main" id="{B503C166-854B-482E-BA71-F31A9928053B}"/>
            </a:ext>
            <a:ext uri="{147F2762-F138-4A5C-976F-8EAC2B608ADB}">
              <a16:predDERef xmlns:a16="http://schemas.microsoft.com/office/drawing/2014/main" pred="{DA34D1E8-A871-4C82-BF34-2D23EC9A7B8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65" name="Imagen 6" descr="http://40.75.99.166/orfeo3/iconos/flechaasc.gif">
          <a:extLst>
            <a:ext uri="{FF2B5EF4-FFF2-40B4-BE49-F238E27FC236}">
              <a16:creationId xmlns:a16="http://schemas.microsoft.com/office/drawing/2014/main" id="{BEF5BAEB-8D95-4C07-BDC4-510A04A0C9B6}"/>
            </a:ext>
            <a:ext uri="{147F2762-F138-4A5C-976F-8EAC2B608ADB}">
              <a16:predDERef xmlns:a16="http://schemas.microsoft.com/office/drawing/2014/main" pred="{B503C166-854B-482E-BA71-F31A9928053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66" name="Imagen 5" descr="http://40.75.99.166/orfeo3/iconos/flechaasc.gif">
          <a:extLst>
            <a:ext uri="{FF2B5EF4-FFF2-40B4-BE49-F238E27FC236}">
              <a16:creationId xmlns:a16="http://schemas.microsoft.com/office/drawing/2014/main" id="{D614DC7D-34F0-4E6F-89EE-E214E7C4A2A4}"/>
            </a:ext>
            <a:ext uri="{147F2762-F138-4A5C-976F-8EAC2B608ADB}">
              <a16:predDERef xmlns:a16="http://schemas.microsoft.com/office/drawing/2014/main" pred="{BEF5BAEB-8D95-4C07-BDC4-510A04A0C9B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67" name="Imagen 6" descr="http://40.75.99.166/orfeo3/iconos/flechaasc.gif">
          <a:extLst>
            <a:ext uri="{FF2B5EF4-FFF2-40B4-BE49-F238E27FC236}">
              <a16:creationId xmlns:a16="http://schemas.microsoft.com/office/drawing/2014/main" id="{A8992CED-0815-4FD1-AB80-157A599DEC2C}"/>
            </a:ext>
            <a:ext uri="{147F2762-F138-4A5C-976F-8EAC2B608ADB}">
              <a16:predDERef xmlns:a16="http://schemas.microsoft.com/office/drawing/2014/main" pred="{D614DC7D-34F0-4E6F-89EE-E214E7C4A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68" name="Imagen 5" descr="http://40.75.99.166/orfeo3/iconos/flechaasc.gif">
          <a:extLst>
            <a:ext uri="{FF2B5EF4-FFF2-40B4-BE49-F238E27FC236}">
              <a16:creationId xmlns:a16="http://schemas.microsoft.com/office/drawing/2014/main" id="{501E4316-C995-4E99-ABC6-D1DC1CEAB310}"/>
            </a:ext>
            <a:ext uri="{147F2762-F138-4A5C-976F-8EAC2B608ADB}">
              <a16:predDERef xmlns:a16="http://schemas.microsoft.com/office/drawing/2014/main" pred="{A8992CED-0815-4FD1-AB80-157A599DEC2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69" name="Imagen 6" descr="http://40.75.99.166/orfeo3/iconos/flechaasc.gif">
          <a:extLst>
            <a:ext uri="{FF2B5EF4-FFF2-40B4-BE49-F238E27FC236}">
              <a16:creationId xmlns:a16="http://schemas.microsoft.com/office/drawing/2014/main" id="{5BD59CBB-8B1E-4DE3-9B26-149C75DA7551}"/>
            </a:ext>
            <a:ext uri="{147F2762-F138-4A5C-976F-8EAC2B608ADB}">
              <a16:predDERef xmlns:a16="http://schemas.microsoft.com/office/drawing/2014/main" pred="{501E4316-C995-4E99-ABC6-D1DC1CEAB3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70" name="Imagen 5" descr="http://40.75.99.166/orfeo3/iconos/flechaasc.gif">
          <a:extLst>
            <a:ext uri="{FF2B5EF4-FFF2-40B4-BE49-F238E27FC236}">
              <a16:creationId xmlns:a16="http://schemas.microsoft.com/office/drawing/2014/main" id="{8107BAC0-87DE-4095-B33C-7ABA46F4BCC4}"/>
            </a:ext>
            <a:ext uri="{147F2762-F138-4A5C-976F-8EAC2B608ADB}">
              <a16:predDERef xmlns:a16="http://schemas.microsoft.com/office/drawing/2014/main" pred="{5BD59CBB-8B1E-4DE3-9B26-149C75DA75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71" name="Imagen 6" descr="http://40.75.99.166/orfeo3/iconos/flechaasc.gif">
          <a:extLst>
            <a:ext uri="{FF2B5EF4-FFF2-40B4-BE49-F238E27FC236}">
              <a16:creationId xmlns:a16="http://schemas.microsoft.com/office/drawing/2014/main" id="{D78A6B54-0F12-4483-87F0-D20020CF155B}"/>
            </a:ext>
            <a:ext uri="{147F2762-F138-4A5C-976F-8EAC2B608ADB}">
              <a16:predDERef xmlns:a16="http://schemas.microsoft.com/office/drawing/2014/main" pred="{8107BAC0-87DE-4095-B33C-7ABA46F4BC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72" name="Imagen 5" descr="http://40.75.99.166/orfeo3/iconos/flechaasc.gif">
          <a:extLst>
            <a:ext uri="{FF2B5EF4-FFF2-40B4-BE49-F238E27FC236}">
              <a16:creationId xmlns:a16="http://schemas.microsoft.com/office/drawing/2014/main" id="{9D6F268A-A3EF-4F4D-9E6B-FE00D91558F8}"/>
            </a:ext>
            <a:ext uri="{147F2762-F138-4A5C-976F-8EAC2B608ADB}">
              <a16:predDERef xmlns:a16="http://schemas.microsoft.com/office/drawing/2014/main" pred="{D78A6B54-0F12-4483-87F0-D20020CF15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73" name="Imagen 6" descr="http://40.75.99.166/orfeo3/iconos/flechaasc.gif">
          <a:extLst>
            <a:ext uri="{FF2B5EF4-FFF2-40B4-BE49-F238E27FC236}">
              <a16:creationId xmlns:a16="http://schemas.microsoft.com/office/drawing/2014/main" id="{265E89FA-5673-467B-A50F-48767C5D51A0}"/>
            </a:ext>
            <a:ext uri="{147F2762-F138-4A5C-976F-8EAC2B608ADB}">
              <a16:predDERef xmlns:a16="http://schemas.microsoft.com/office/drawing/2014/main" pred="{9D6F268A-A3EF-4F4D-9E6B-FE00D91558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74" name="Imagen 5" descr="http://40.75.99.166/orfeo3/iconos/flechaasc.gif">
          <a:extLst>
            <a:ext uri="{FF2B5EF4-FFF2-40B4-BE49-F238E27FC236}">
              <a16:creationId xmlns:a16="http://schemas.microsoft.com/office/drawing/2014/main" id="{10882B1E-F6E0-498F-813C-6D2093516801}"/>
            </a:ext>
            <a:ext uri="{147F2762-F138-4A5C-976F-8EAC2B608ADB}">
              <a16:predDERef xmlns:a16="http://schemas.microsoft.com/office/drawing/2014/main" pred="{265E89FA-5673-467B-A50F-48767C5D51A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75" name="Imagen 6" descr="http://40.75.99.166/orfeo3/iconos/flechaasc.gif">
          <a:extLst>
            <a:ext uri="{FF2B5EF4-FFF2-40B4-BE49-F238E27FC236}">
              <a16:creationId xmlns:a16="http://schemas.microsoft.com/office/drawing/2014/main" id="{32B37357-D0FB-4032-8113-07BCD7292FD1}"/>
            </a:ext>
            <a:ext uri="{147F2762-F138-4A5C-976F-8EAC2B608ADB}">
              <a16:predDERef xmlns:a16="http://schemas.microsoft.com/office/drawing/2014/main" pred="{10882B1E-F6E0-498F-813C-6D20935168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76" name="Imagen 5" descr="http://40.75.99.166/orfeo3/iconos/flechaasc.gif">
          <a:extLst>
            <a:ext uri="{FF2B5EF4-FFF2-40B4-BE49-F238E27FC236}">
              <a16:creationId xmlns:a16="http://schemas.microsoft.com/office/drawing/2014/main" id="{EA31827D-7676-4ECE-9A0E-3922A3623BD9}"/>
            </a:ext>
            <a:ext uri="{147F2762-F138-4A5C-976F-8EAC2B608ADB}">
              <a16:predDERef xmlns:a16="http://schemas.microsoft.com/office/drawing/2014/main" pred="{32B37357-D0FB-4032-8113-07BCD7292F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77" name="Imagen 6" descr="http://40.75.99.166/orfeo3/iconos/flechaasc.gif">
          <a:extLst>
            <a:ext uri="{FF2B5EF4-FFF2-40B4-BE49-F238E27FC236}">
              <a16:creationId xmlns:a16="http://schemas.microsoft.com/office/drawing/2014/main" id="{AF98BFC4-B681-4154-8668-BC8CC5FBCE1E}"/>
            </a:ext>
            <a:ext uri="{147F2762-F138-4A5C-976F-8EAC2B608ADB}">
              <a16:predDERef xmlns:a16="http://schemas.microsoft.com/office/drawing/2014/main" pred="{EA31827D-7676-4ECE-9A0E-3922A3623BD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78" name="Imagen 5" descr="http://40.75.99.166/orfeo3/iconos/flechaasc.gif">
          <a:extLst>
            <a:ext uri="{FF2B5EF4-FFF2-40B4-BE49-F238E27FC236}">
              <a16:creationId xmlns:a16="http://schemas.microsoft.com/office/drawing/2014/main" id="{AF2B8CBE-1727-4725-83D7-119C356C60C6}"/>
            </a:ext>
            <a:ext uri="{147F2762-F138-4A5C-976F-8EAC2B608ADB}">
              <a16:predDERef xmlns:a16="http://schemas.microsoft.com/office/drawing/2014/main" pred="{AF98BFC4-B681-4154-8668-BC8CC5FBCE1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79" name="Imagen 6" descr="http://40.75.99.166/orfeo3/iconos/flechaasc.gif">
          <a:extLst>
            <a:ext uri="{FF2B5EF4-FFF2-40B4-BE49-F238E27FC236}">
              <a16:creationId xmlns:a16="http://schemas.microsoft.com/office/drawing/2014/main" id="{680B939C-8F6A-4BE5-8015-CBA5C6649519}"/>
            </a:ext>
            <a:ext uri="{147F2762-F138-4A5C-976F-8EAC2B608ADB}">
              <a16:predDERef xmlns:a16="http://schemas.microsoft.com/office/drawing/2014/main" pred="{AF2B8CBE-1727-4725-83D7-119C356C60C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380" name="Imagen 2" descr="http://40.75.99.166/orfeo3/iconos/flechaasc.gif">
          <a:extLst>
            <a:ext uri="{FF2B5EF4-FFF2-40B4-BE49-F238E27FC236}">
              <a16:creationId xmlns:a16="http://schemas.microsoft.com/office/drawing/2014/main" id="{4771E6D7-F249-4D5C-833B-AAD1192DE294}"/>
            </a:ext>
            <a:ext uri="{147F2762-F138-4A5C-976F-8EAC2B608ADB}">
              <a16:predDERef xmlns:a16="http://schemas.microsoft.com/office/drawing/2014/main" pred="{680B939C-8F6A-4BE5-8015-CBA5C66495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381" name="Imagen 4" descr="http://40.75.99.166/orfeo3/iconos/flechaasc.gif">
          <a:extLst>
            <a:ext uri="{FF2B5EF4-FFF2-40B4-BE49-F238E27FC236}">
              <a16:creationId xmlns:a16="http://schemas.microsoft.com/office/drawing/2014/main" id="{986B3D6C-A664-457C-AB89-6A5C805C2C45}"/>
            </a:ext>
            <a:ext uri="{147F2762-F138-4A5C-976F-8EAC2B608ADB}">
              <a16:predDERef xmlns:a16="http://schemas.microsoft.com/office/drawing/2014/main" pred="{4771E6D7-F249-4D5C-833B-AAD1192DE29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382" name="Imagen 6" descr="http://40.75.99.166/orfeo3/iconos/flechaasc.gif">
          <a:extLst>
            <a:ext uri="{FF2B5EF4-FFF2-40B4-BE49-F238E27FC236}">
              <a16:creationId xmlns:a16="http://schemas.microsoft.com/office/drawing/2014/main" id="{F0EC12EA-FA6D-4449-B92D-F66358C23699}"/>
            </a:ext>
            <a:ext uri="{147F2762-F138-4A5C-976F-8EAC2B608ADB}">
              <a16:predDERef xmlns:a16="http://schemas.microsoft.com/office/drawing/2014/main" pred="{986B3D6C-A664-457C-AB89-6A5C805C2C4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383" name="Imagen 8" descr="http://40.75.99.166/orfeo3/iconos/flechaasc.gif">
          <a:extLst>
            <a:ext uri="{FF2B5EF4-FFF2-40B4-BE49-F238E27FC236}">
              <a16:creationId xmlns:a16="http://schemas.microsoft.com/office/drawing/2014/main" id="{6D67A187-C92E-404E-B789-578BC39A758E}"/>
            </a:ext>
            <a:ext uri="{147F2762-F138-4A5C-976F-8EAC2B608ADB}">
              <a16:predDERef xmlns:a16="http://schemas.microsoft.com/office/drawing/2014/main" pred="{F0EC12EA-FA6D-4449-B92D-F66358C2369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84" name="Imagen 4" descr="http://40.75.99.166/orfeo3/iconos/flechaasc.gif">
          <a:extLst>
            <a:ext uri="{FF2B5EF4-FFF2-40B4-BE49-F238E27FC236}">
              <a16:creationId xmlns:a16="http://schemas.microsoft.com/office/drawing/2014/main" id="{B51B5D7F-7A85-49AC-9F04-BCBA75002449}"/>
            </a:ext>
            <a:ext uri="{147F2762-F138-4A5C-976F-8EAC2B608ADB}">
              <a16:predDERef xmlns:a16="http://schemas.microsoft.com/office/drawing/2014/main" pred="{6D67A187-C92E-404E-B789-578BC39A758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385" name="Imagen 2" descr="http://40.75.99.166/orfeo3/iconos/flechaasc.gif">
          <a:extLst>
            <a:ext uri="{FF2B5EF4-FFF2-40B4-BE49-F238E27FC236}">
              <a16:creationId xmlns:a16="http://schemas.microsoft.com/office/drawing/2014/main" id="{18B2AA58-1B38-4D73-BA99-59DDDC8251AB}"/>
            </a:ext>
            <a:ext uri="{147F2762-F138-4A5C-976F-8EAC2B608ADB}">
              <a16:predDERef xmlns:a16="http://schemas.microsoft.com/office/drawing/2014/main" pred="{B51B5D7F-7A85-49AC-9F04-BCBA75002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0</xdr:row>
      <xdr:rowOff>0</xdr:rowOff>
    </xdr:from>
    <xdr:to>
      <xdr:col>9</xdr:col>
      <xdr:colOff>114300</xdr:colOff>
      <xdr:row>0</xdr:row>
      <xdr:rowOff>110490</xdr:rowOff>
    </xdr:to>
    <xdr:pic>
      <xdr:nvPicPr>
        <xdr:cNvPr id="386" name="Imagen 12" descr="http://40.75.99.166/orfeo3/iconos/flechaasc.gif">
          <a:extLst>
            <a:ext uri="{FF2B5EF4-FFF2-40B4-BE49-F238E27FC236}">
              <a16:creationId xmlns:a16="http://schemas.microsoft.com/office/drawing/2014/main" id="{3F6F56EA-BF52-4A6F-BFE6-1024E1DBE0AF}"/>
            </a:ext>
            <a:ext uri="{147F2762-F138-4A5C-976F-8EAC2B608ADB}">
              <a16:predDERef xmlns:a16="http://schemas.microsoft.com/office/drawing/2014/main" pred="{18B2AA58-1B38-4D73-BA99-59DDDC8251A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387" name="Imagen 14" descr="http://40.75.99.166/orfeo3/iconos/flechaasc.gif">
          <a:extLst>
            <a:ext uri="{FF2B5EF4-FFF2-40B4-BE49-F238E27FC236}">
              <a16:creationId xmlns:a16="http://schemas.microsoft.com/office/drawing/2014/main" id="{DE92A78E-6394-44D3-BB50-74C5F93BB300}"/>
            </a:ext>
            <a:ext uri="{147F2762-F138-4A5C-976F-8EAC2B608ADB}">
              <a16:predDERef xmlns:a16="http://schemas.microsoft.com/office/drawing/2014/main" pred="{3F6F56EA-BF52-4A6F-BFE6-1024E1DBE0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88" name="Imagen 15" descr="http://40.75.99.166/orfeo3/iconos/flechaasc.gif">
          <a:extLst>
            <a:ext uri="{FF2B5EF4-FFF2-40B4-BE49-F238E27FC236}">
              <a16:creationId xmlns:a16="http://schemas.microsoft.com/office/drawing/2014/main" id="{7EF5059B-8040-4A5E-ADE7-FC51F1BE3B7A}"/>
            </a:ext>
            <a:ext uri="{147F2762-F138-4A5C-976F-8EAC2B608ADB}">
              <a16:predDERef xmlns:a16="http://schemas.microsoft.com/office/drawing/2014/main" pred="{DE92A78E-6394-44D3-BB50-74C5F93BB3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89" name="Imagen 16" descr="http://40.75.99.166/orfeo3/iconos/flechaasc.gif">
          <a:extLst>
            <a:ext uri="{FF2B5EF4-FFF2-40B4-BE49-F238E27FC236}">
              <a16:creationId xmlns:a16="http://schemas.microsoft.com/office/drawing/2014/main" id="{6D08C2ED-81A7-4E8A-9D54-372C7BED709E}"/>
            </a:ext>
            <a:ext uri="{147F2762-F138-4A5C-976F-8EAC2B608ADB}">
              <a16:predDERef xmlns:a16="http://schemas.microsoft.com/office/drawing/2014/main" pred="{7EF5059B-8040-4A5E-ADE7-FC51F1BE3B7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90" name="Imagen 4" descr="http://40.75.99.166/orfeo3/iconos/flechaasc.gif">
          <a:extLst>
            <a:ext uri="{FF2B5EF4-FFF2-40B4-BE49-F238E27FC236}">
              <a16:creationId xmlns:a16="http://schemas.microsoft.com/office/drawing/2014/main" id="{B8F63963-F56A-4CFF-BE1D-D5AC130BD4A8}"/>
            </a:ext>
            <a:ext uri="{147F2762-F138-4A5C-976F-8EAC2B608ADB}">
              <a16:predDERef xmlns:a16="http://schemas.microsoft.com/office/drawing/2014/main" pred="{6D08C2ED-81A7-4E8A-9D54-372C7BED709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0</xdr:row>
      <xdr:rowOff>0</xdr:rowOff>
    </xdr:from>
    <xdr:to>
      <xdr:col>9</xdr:col>
      <xdr:colOff>114300</xdr:colOff>
      <xdr:row>0</xdr:row>
      <xdr:rowOff>110490</xdr:rowOff>
    </xdr:to>
    <xdr:pic>
      <xdr:nvPicPr>
        <xdr:cNvPr id="391" name="Imagen 2" descr="http://40.75.99.166/orfeo3/iconos/flechaasc.gif">
          <a:extLst>
            <a:ext uri="{FF2B5EF4-FFF2-40B4-BE49-F238E27FC236}">
              <a16:creationId xmlns:a16="http://schemas.microsoft.com/office/drawing/2014/main" id="{A4532DF9-8D56-4D21-BDAA-78225D1D9685}"/>
            </a:ext>
            <a:ext uri="{147F2762-F138-4A5C-976F-8EAC2B608ADB}">
              <a16:predDERef xmlns:a16="http://schemas.microsoft.com/office/drawing/2014/main" pred="{B8F63963-F56A-4CFF-BE1D-D5AC130BD4A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0</xdr:row>
      <xdr:rowOff>0</xdr:rowOff>
    </xdr:from>
    <xdr:ext cx="114300" cy="110490"/>
    <xdr:pic>
      <xdr:nvPicPr>
        <xdr:cNvPr id="392" name="Imagen 5" descr="http://40.75.99.166/orfeo3/iconos/flechaasc.gif">
          <a:extLst>
            <a:ext uri="{FF2B5EF4-FFF2-40B4-BE49-F238E27FC236}">
              <a16:creationId xmlns:a16="http://schemas.microsoft.com/office/drawing/2014/main" id="{DC9E5001-67F5-4423-BB5B-DC942AC6218C}"/>
            </a:ext>
            <a:ext uri="{147F2762-F138-4A5C-976F-8EAC2B608ADB}">
              <a16:predDERef xmlns:a16="http://schemas.microsoft.com/office/drawing/2014/main" pred="{A4532DF9-8D56-4D21-BDAA-78225D1D968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93" name="Imagen 6" descr="http://40.75.99.166/orfeo3/iconos/flechaasc.gif">
          <a:extLst>
            <a:ext uri="{FF2B5EF4-FFF2-40B4-BE49-F238E27FC236}">
              <a16:creationId xmlns:a16="http://schemas.microsoft.com/office/drawing/2014/main" id="{C8C51248-4313-4BC6-8437-F99328450052}"/>
            </a:ext>
            <a:ext uri="{147F2762-F138-4A5C-976F-8EAC2B608ADB}">
              <a16:predDERef xmlns:a16="http://schemas.microsoft.com/office/drawing/2014/main" pred="{DC9E5001-67F5-4423-BB5B-DC942AC6218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94" name="Imagen 5" descr="http://40.75.99.166/orfeo3/iconos/flechaasc.gif">
          <a:extLst>
            <a:ext uri="{FF2B5EF4-FFF2-40B4-BE49-F238E27FC236}">
              <a16:creationId xmlns:a16="http://schemas.microsoft.com/office/drawing/2014/main" id="{FBBF6466-1B60-4C66-8F15-AD2EBA40FFB9}"/>
            </a:ext>
            <a:ext uri="{147F2762-F138-4A5C-976F-8EAC2B608ADB}">
              <a16:predDERef xmlns:a16="http://schemas.microsoft.com/office/drawing/2014/main" pred="{C8C51248-4313-4BC6-8437-F9932845005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95" name="Imagen 6" descr="http://40.75.99.166/orfeo3/iconos/flechaasc.gif">
          <a:extLst>
            <a:ext uri="{FF2B5EF4-FFF2-40B4-BE49-F238E27FC236}">
              <a16:creationId xmlns:a16="http://schemas.microsoft.com/office/drawing/2014/main" id="{7B956B3E-113C-4661-8A3E-8AF1B53B1AD0}"/>
            </a:ext>
            <a:ext uri="{147F2762-F138-4A5C-976F-8EAC2B608ADB}">
              <a16:predDERef xmlns:a16="http://schemas.microsoft.com/office/drawing/2014/main" pred="{FBBF6466-1B60-4C66-8F15-AD2EBA40FFB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96" name="Imagen 5" descr="http://40.75.99.166/orfeo3/iconos/flechaasc.gif">
          <a:extLst>
            <a:ext uri="{FF2B5EF4-FFF2-40B4-BE49-F238E27FC236}">
              <a16:creationId xmlns:a16="http://schemas.microsoft.com/office/drawing/2014/main" id="{81093BED-3E27-4092-8D80-562DFC4E2F81}"/>
            </a:ext>
            <a:ext uri="{147F2762-F138-4A5C-976F-8EAC2B608ADB}">
              <a16:predDERef xmlns:a16="http://schemas.microsoft.com/office/drawing/2014/main" pred="{7B956B3E-113C-4661-8A3E-8AF1B53B1AD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97" name="Imagen 6" descr="http://40.75.99.166/orfeo3/iconos/flechaasc.gif">
          <a:extLst>
            <a:ext uri="{FF2B5EF4-FFF2-40B4-BE49-F238E27FC236}">
              <a16:creationId xmlns:a16="http://schemas.microsoft.com/office/drawing/2014/main" id="{A30E1003-87BE-4078-B1AE-57CE2EB22AC7}"/>
            </a:ext>
            <a:ext uri="{147F2762-F138-4A5C-976F-8EAC2B608ADB}">
              <a16:predDERef xmlns:a16="http://schemas.microsoft.com/office/drawing/2014/main" pred="{81093BED-3E27-4092-8D80-562DFC4E2F8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98" name="Imagen 5" descr="http://40.75.99.166/orfeo3/iconos/flechaasc.gif">
          <a:extLst>
            <a:ext uri="{FF2B5EF4-FFF2-40B4-BE49-F238E27FC236}">
              <a16:creationId xmlns:a16="http://schemas.microsoft.com/office/drawing/2014/main" id="{7B30868A-475D-4F2F-B17E-D31F97AA8DD4}"/>
            </a:ext>
            <a:ext uri="{147F2762-F138-4A5C-976F-8EAC2B608ADB}">
              <a16:predDERef xmlns:a16="http://schemas.microsoft.com/office/drawing/2014/main" pred="{A30E1003-87BE-4078-B1AE-57CE2EB22A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399" name="Imagen 6" descr="http://40.75.99.166/orfeo3/iconos/flechaasc.gif">
          <a:extLst>
            <a:ext uri="{FF2B5EF4-FFF2-40B4-BE49-F238E27FC236}">
              <a16:creationId xmlns:a16="http://schemas.microsoft.com/office/drawing/2014/main" id="{9ABA6224-54AA-4E31-AC1F-75A8ACF210D4}"/>
            </a:ext>
            <a:ext uri="{147F2762-F138-4A5C-976F-8EAC2B608ADB}">
              <a16:predDERef xmlns:a16="http://schemas.microsoft.com/office/drawing/2014/main" pred="{7B30868A-475D-4F2F-B17E-D31F97AA8D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00" name="Imagen 5" descr="http://40.75.99.166/orfeo3/iconos/flechaasc.gif">
          <a:extLst>
            <a:ext uri="{FF2B5EF4-FFF2-40B4-BE49-F238E27FC236}">
              <a16:creationId xmlns:a16="http://schemas.microsoft.com/office/drawing/2014/main" id="{E12CC6BB-2E98-4676-879B-1DA4A2D80E18}"/>
            </a:ext>
            <a:ext uri="{147F2762-F138-4A5C-976F-8EAC2B608ADB}">
              <a16:predDERef xmlns:a16="http://schemas.microsoft.com/office/drawing/2014/main" pred="{9ABA6224-54AA-4E31-AC1F-75A8ACF210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01" name="Imagen 6" descr="http://40.75.99.166/orfeo3/iconos/flechaasc.gif">
          <a:extLst>
            <a:ext uri="{FF2B5EF4-FFF2-40B4-BE49-F238E27FC236}">
              <a16:creationId xmlns:a16="http://schemas.microsoft.com/office/drawing/2014/main" id="{06923C64-B184-439D-9214-517E87D0D625}"/>
            </a:ext>
            <a:ext uri="{147F2762-F138-4A5C-976F-8EAC2B608ADB}">
              <a16:predDERef xmlns:a16="http://schemas.microsoft.com/office/drawing/2014/main" pred="{E12CC6BB-2E98-4676-879B-1DA4A2D80E1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02" name="Imagen 5" descr="http://40.75.99.166/orfeo3/iconos/flechaasc.gif">
          <a:extLst>
            <a:ext uri="{FF2B5EF4-FFF2-40B4-BE49-F238E27FC236}">
              <a16:creationId xmlns:a16="http://schemas.microsoft.com/office/drawing/2014/main" id="{B709FA9C-04DC-48CA-9352-7D5C10821227}"/>
            </a:ext>
            <a:ext uri="{147F2762-F138-4A5C-976F-8EAC2B608ADB}">
              <a16:predDERef xmlns:a16="http://schemas.microsoft.com/office/drawing/2014/main" pred="{06923C64-B184-439D-9214-517E87D0D62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03" name="Imagen 6" descr="http://40.75.99.166/orfeo3/iconos/flechaasc.gif">
          <a:extLst>
            <a:ext uri="{FF2B5EF4-FFF2-40B4-BE49-F238E27FC236}">
              <a16:creationId xmlns:a16="http://schemas.microsoft.com/office/drawing/2014/main" id="{8733E3AE-644C-418E-9510-3A4D81154203}"/>
            </a:ext>
            <a:ext uri="{147F2762-F138-4A5C-976F-8EAC2B608ADB}">
              <a16:predDERef xmlns:a16="http://schemas.microsoft.com/office/drawing/2014/main" pred="{B709FA9C-04DC-48CA-9352-7D5C108212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04" name="Imagen 5" descr="http://40.75.99.166/orfeo3/iconos/flechaasc.gif">
          <a:extLst>
            <a:ext uri="{FF2B5EF4-FFF2-40B4-BE49-F238E27FC236}">
              <a16:creationId xmlns:a16="http://schemas.microsoft.com/office/drawing/2014/main" id="{9D8F4EA5-627D-4E6E-A1AF-75B30D1E979A}"/>
            </a:ext>
            <a:ext uri="{147F2762-F138-4A5C-976F-8EAC2B608ADB}">
              <a16:predDERef xmlns:a16="http://schemas.microsoft.com/office/drawing/2014/main" pred="{8733E3AE-644C-418E-9510-3A4D811542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05" name="Imagen 6" descr="http://40.75.99.166/orfeo3/iconos/flechaasc.gif">
          <a:extLst>
            <a:ext uri="{FF2B5EF4-FFF2-40B4-BE49-F238E27FC236}">
              <a16:creationId xmlns:a16="http://schemas.microsoft.com/office/drawing/2014/main" id="{ABE5417A-A7BA-4F1D-BD6A-66974A7C7405}"/>
            </a:ext>
            <a:ext uri="{147F2762-F138-4A5C-976F-8EAC2B608ADB}">
              <a16:predDERef xmlns:a16="http://schemas.microsoft.com/office/drawing/2014/main" pred="{9D8F4EA5-627D-4E6E-A1AF-75B30D1E97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06" name="Imagen 5" descr="http://40.75.99.166/orfeo3/iconos/flechaasc.gif">
          <a:extLst>
            <a:ext uri="{FF2B5EF4-FFF2-40B4-BE49-F238E27FC236}">
              <a16:creationId xmlns:a16="http://schemas.microsoft.com/office/drawing/2014/main" id="{89C92F1A-2E92-4677-8A53-4741DB52BFAD}"/>
            </a:ext>
            <a:ext uri="{147F2762-F138-4A5C-976F-8EAC2B608ADB}">
              <a16:predDERef xmlns:a16="http://schemas.microsoft.com/office/drawing/2014/main" pred="{ABE5417A-A7BA-4F1D-BD6A-66974A7C740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07" name="Imagen 6" descr="http://40.75.99.166/orfeo3/iconos/flechaasc.gif">
          <a:extLst>
            <a:ext uri="{FF2B5EF4-FFF2-40B4-BE49-F238E27FC236}">
              <a16:creationId xmlns:a16="http://schemas.microsoft.com/office/drawing/2014/main" id="{94F96839-D80C-4C04-A886-755442C3EA23}"/>
            </a:ext>
            <a:ext uri="{147F2762-F138-4A5C-976F-8EAC2B608ADB}">
              <a16:predDERef xmlns:a16="http://schemas.microsoft.com/office/drawing/2014/main" pred="{89C92F1A-2E92-4677-8A53-4741DB52BFA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08" name="Imagen 5" descr="http://40.75.99.166/orfeo3/iconos/flechaasc.gif">
          <a:extLst>
            <a:ext uri="{FF2B5EF4-FFF2-40B4-BE49-F238E27FC236}">
              <a16:creationId xmlns:a16="http://schemas.microsoft.com/office/drawing/2014/main" id="{2F7206A5-2708-44FD-BF2E-1FEDE5D92DE9}"/>
            </a:ext>
            <a:ext uri="{147F2762-F138-4A5C-976F-8EAC2B608ADB}">
              <a16:predDERef xmlns:a16="http://schemas.microsoft.com/office/drawing/2014/main" pred="{94F96839-D80C-4C04-A886-755442C3EA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09" name="Imagen 6" descr="http://40.75.99.166/orfeo3/iconos/flechaasc.gif">
          <a:extLst>
            <a:ext uri="{FF2B5EF4-FFF2-40B4-BE49-F238E27FC236}">
              <a16:creationId xmlns:a16="http://schemas.microsoft.com/office/drawing/2014/main" id="{37A7CE50-E221-4D34-91AE-5FCE936BAA29}"/>
            </a:ext>
            <a:ext uri="{147F2762-F138-4A5C-976F-8EAC2B608ADB}">
              <a16:predDERef xmlns:a16="http://schemas.microsoft.com/office/drawing/2014/main" pred="{2F7206A5-2708-44FD-BF2E-1FEDE5D92DE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10" name="Imagen 5" descr="http://40.75.99.166/orfeo3/iconos/flechaasc.gif">
          <a:extLst>
            <a:ext uri="{FF2B5EF4-FFF2-40B4-BE49-F238E27FC236}">
              <a16:creationId xmlns:a16="http://schemas.microsoft.com/office/drawing/2014/main" id="{84CDD8C8-BDFA-43D7-8998-E44CFC01ED46}"/>
            </a:ext>
            <a:ext uri="{147F2762-F138-4A5C-976F-8EAC2B608ADB}">
              <a16:predDERef xmlns:a16="http://schemas.microsoft.com/office/drawing/2014/main" pred="{37A7CE50-E221-4D34-91AE-5FCE936BAA2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11" name="Imagen 6" descr="http://40.75.99.166/orfeo3/iconos/flechaasc.gif">
          <a:extLst>
            <a:ext uri="{FF2B5EF4-FFF2-40B4-BE49-F238E27FC236}">
              <a16:creationId xmlns:a16="http://schemas.microsoft.com/office/drawing/2014/main" id="{709EE270-A321-452F-BA1E-1675820368FE}"/>
            </a:ext>
            <a:ext uri="{147F2762-F138-4A5C-976F-8EAC2B608ADB}">
              <a16:predDERef xmlns:a16="http://schemas.microsoft.com/office/drawing/2014/main" pred="{84CDD8C8-BDFA-43D7-8998-E44CFC01ED4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12" name="Imagen 5" descr="http://40.75.99.166/orfeo3/iconos/flechaasc.gif">
          <a:extLst>
            <a:ext uri="{FF2B5EF4-FFF2-40B4-BE49-F238E27FC236}">
              <a16:creationId xmlns:a16="http://schemas.microsoft.com/office/drawing/2014/main" id="{03C91440-0A8D-4344-8C1D-C0B02884F927}"/>
            </a:ext>
            <a:ext uri="{147F2762-F138-4A5C-976F-8EAC2B608ADB}">
              <a16:predDERef xmlns:a16="http://schemas.microsoft.com/office/drawing/2014/main" pred="{709EE270-A321-452F-BA1E-1675820368F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13" name="Imagen 6" descr="http://40.75.99.166/orfeo3/iconos/flechaasc.gif">
          <a:extLst>
            <a:ext uri="{FF2B5EF4-FFF2-40B4-BE49-F238E27FC236}">
              <a16:creationId xmlns:a16="http://schemas.microsoft.com/office/drawing/2014/main" id="{E1D549F4-FD21-4C77-94AB-BAFB28D70820}"/>
            </a:ext>
            <a:ext uri="{147F2762-F138-4A5C-976F-8EAC2B608ADB}">
              <a16:predDERef xmlns:a16="http://schemas.microsoft.com/office/drawing/2014/main" pred="{03C91440-0A8D-4344-8C1D-C0B02884F9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14" name="Imagen 5" descr="http://40.75.99.166/orfeo3/iconos/flechaasc.gif">
          <a:extLst>
            <a:ext uri="{FF2B5EF4-FFF2-40B4-BE49-F238E27FC236}">
              <a16:creationId xmlns:a16="http://schemas.microsoft.com/office/drawing/2014/main" id="{1F8EAF25-4B76-44CA-B58B-9125B4F3C810}"/>
            </a:ext>
            <a:ext uri="{147F2762-F138-4A5C-976F-8EAC2B608ADB}">
              <a16:predDERef xmlns:a16="http://schemas.microsoft.com/office/drawing/2014/main" pred="{E1D549F4-FD21-4C77-94AB-BAFB28D7082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15" name="Imagen 6" descr="http://40.75.99.166/orfeo3/iconos/flechaasc.gif">
          <a:extLst>
            <a:ext uri="{FF2B5EF4-FFF2-40B4-BE49-F238E27FC236}">
              <a16:creationId xmlns:a16="http://schemas.microsoft.com/office/drawing/2014/main" id="{FF75383C-8298-43A5-9491-8007FE45976C}"/>
            </a:ext>
            <a:ext uri="{147F2762-F138-4A5C-976F-8EAC2B608ADB}">
              <a16:predDERef xmlns:a16="http://schemas.microsoft.com/office/drawing/2014/main" pred="{1F8EAF25-4B76-44CA-B58B-9125B4F3C8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16" name="Imagen 5" descr="http://40.75.99.166/orfeo3/iconos/flechaasc.gif">
          <a:extLst>
            <a:ext uri="{FF2B5EF4-FFF2-40B4-BE49-F238E27FC236}">
              <a16:creationId xmlns:a16="http://schemas.microsoft.com/office/drawing/2014/main" id="{4FE8ADD8-7805-4AE7-877B-50A494B2CB93}"/>
            </a:ext>
            <a:ext uri="{147F2762-F138-4A5C-976F-8EAC2B608ADB}">
              <a16:predDERef xmlns:a16="http://schemas.microsoft.com/office/drawing/2014/main" pred="{FF75383C-8298-43A5-9491-8007FE45976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17" name="Imagen 6" descr="http://40.75.99.166/orfeo3/iconos/flechaasc.gif">
          <a:extLst>
            <a:ext uri="{FF2B5EF4-FFF2-40B4-BE49-F238E27FC236}">
              <a16:creationId xmlns:a16="http://schemas.microsoft.com/office/drawing/2014/main" id="{64976366-6602-450C-9A55-E27B6FA41155}"/>
            </a:ext>
            <a:ext uri="{147F2762-F138-4A5C-976F-8EAC2B608ADB}">
              <a16:predDERef xmlns:a16="http://schemas.microsoft.com/office/drawing/2014/main" pred="{4FE8ADD8-7805-4AE7-877B-50A494B2CB9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18" name="Imagen 5" descr="http://40.75.99.166/orfeo3/iconos/flechaasc.gif">
          <a:extLst>
            <a:ext uri="{FF2B5EF4-FFF2-40B4-BE49-F238E27FC236}">
              <a16:creationId xmlns:a16="http://schemas.microsoft.com/office/drawing/2014/main" id="{2707ADF4-85B1-4BEC-86F9-87EB391EEDEE}"/>
            </a:ext>
            <a:ext uri="{147F2762-F138-4A5C-976F-8EAC2B608ADB}">
              <a16:predDERef xmlns:a16="http://schemas.microsoft.com/office/drawing/2014/main" pred="{64976366-6602-450C-9A55-E27B6FA4115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19" name="Imagen 6" descr="http://40.75.99.166/orfeo3/iconos/flechaasc.gif">
          <a:extLst>
            <a:ext uri="{FF2B5EF4-FFF2-40B4-BE49-F238E27FC236}">
              <a16:creationId xmlns:a16="http://schemas.microsoft.com/office/drawing/2014/main" id="{87BBBEBD-5BF7-4117-9839-524592AF1AD2}"/>
            </a:ext>
            <a:ext uri="{147F2762-F138-4A5C-976F-8EAC2B608ADB}">
              <a16:predDERef xmlns:a16="http://schemas.microsoft.com/office/drawing/2014/main" pred="{2707ADF4-85B1-4BEC-86F9-87EB391EED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20" name="Imagen 5" descr="http://40.75.99.166/orfeo3/iconos/flechaasc.gif">
          <a:extLst>
            <a:ext uri="{FF2B5EF4-FFF2-40B4-BE49-F238E27FC236}">
              <a16:creationId xmlns:a16="http://schemas.microsoft.com/office/drawing/2014/main" id="{4BFA2DB8-6470-4DCD-AC45-212A52298AE6}"/>
            </a:ext>
            <a:ext uri="{147F2762-F138-4A5C-976F-8EAC2B608ADB}">
              <a16:predDERef xmlns:a16="http://schemas.microsoft.com/office/drawing/2014/main" pred="{87BBBEBD-5BF7-4117-9839-524592AF1AD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21" name="Imagen 6" descr="http://40.75.99.166/orfeo3/iconos/flechaasc.gif">
          <a:extLst>
            <a:ext uri="{FF2B5EF4-FFF2-40B4-BE49-F238E27FC236}">
              <a16:creationId xmlns:a16="http://schemas.microsoft.com/office/drawing/2014/main" id="{4439FFA6-8FFA-4F2E-9742-4AEFCF0B707B}"/>
            </a:ext>
            <a:ext uri="{147F2762-F138-4A5C-976F-8EAC2B608ADB}">
              <a16:predDERef xmlns:a16="http://schemas.microsoft.com/office/drawing/2014/main" pred="{4BFA2DB8-6470-4DCD-AC45-212A52298A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22" name="Imagen 5" descr="http://40.75.99.166/orfeo3/iconos/flechaasc.gif">
          <a:extLst>
            <a:ext uri="{FF2B5EF4-FFF2-40B4-BE49-F238E27FC236}">
              <a16:creationId xmlns:a16="http://schemas.microsoft.com/office/drawing/2014/main" id="{E5118049-FC01-4F31-BBC8-4494911B6C10}"/>
            </a:ext>
            <a:ext uri="{147F2762-F138-4A5C-976F-8EAC2B608ADB}">
              <a16:predDERef xmlns:a16="http://schemas.microsoft.com/office/drawing/2014/main" pred="{4439FFA6-8FFA-4F2E-9742-4AEFCF0B707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23" name="Imagen 6" descr="http://40.75.99.166/orfeo3/iconos/flechaasc.gif">
          <a:extLst>
            <a:ext uri="{FF2B5EF4-FFF2-40B4-BE49-F238E27FC236}">
              <a16:creationId xmlns:a16="http://schemas.microsoft.com/office/drawing/2014/main" id="{815001C8-A98C-4357-8FB4-4F7BD9AD47C7}"/>
            </a:ext>
            <a:ext uri="{147F2762-F138-4A5C-976F-8EAC2B608ADB}">
              <a16:predDERef xmlns:a16="http://schemas.microsoft.com/office/drawing/2014/main" pred="{E5118049-FC01-4F31-BBC8-4494911B6C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24" name="Imagen 5" descr="http://40.75.99.166/orfeo3/iconos/flechaasc.gif">
          <a:extLst>
            <a:ext uri="{FF2B5EF4-FFF2-40B4-BE49-F238E27FC236}">
              <a16:creationId xmlns:a16="http://schemas.microsoft.com/office/drawing/2014/main" id="{7A5C2B40-5508-4A0B-945D-3B40538C5F70}"/>
            </a:ext>
            <a:ext uri="{147F2762-F138-4A5C-976F-8EAC2B608ADB}">
              <a16:predDERef xmlns:a16="http://schemas.microsoft.com/office/drawing/2014/main" pred="{815001C8-A98C-4357-8FB4-4F7BD9AD47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25" name="Imagen 6" descr="http://40.75.99.166/orfeo3/iconos/flechaasc.gif">
          <a:extLst>
            <a:ext uri="{FF2B5EF4-FFF2-40B4-BE49-F238E27FC236}">
              <a16:creationId xmlns:a16="http://schemas.microsoft.com/office/drawing/2014/main" id="{383A6B0F-8352-431F-BE34-E164B930B522}"/>
            </a:ext>
            <a:ext uri="{147F2762-F138-4A5C-976F-8EAC2B608ADB}">
              <a16:predDERef xmlns:a16="http://schemas.microsoft.com/office/drawing/2014/main" pred="{7A5C2B40-5508-4A0B-945D-3B40538C5F7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26" name="Imagen 5" descr="http://40.75.99.166/orfeo3/iconos/flechaasc.gif">
          <a:extLst>
            <a:ext uri="{FF2B5EF4-FFF2-40B4-BE49-F238E27FC236}">
              <a16:creationId xmlns:a16="http://schemas.microsoft.com/office/drawing/2014/main" id="{D2083FFA-49C3-4711-BCF0-B90FE50CE1E8}"/>
            </a:ext>
            <a:ext uri="{147F2762-F138-4A5C-976F-8EAC2B608ADB}">
              <a16:predDERef xmlns:a16="http://schemas.microsoft.com/office/drawing/2014/main" pred="{383A6B0F-8352-431F-BE34-E164B930B52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0</xdr:row>
      <xdr:rowOff>0</xdr:rowOff>
    </xdr:from>
    <xdr:ext cx="114300" cy="110490"/>
    <xdr:pic>
      <xdr:nvPicPr>
        <xdr:cNvPr id="427" name="Imagen 6" descr="http://40.75.99.166/orfeo3/iconos/flechaasc.gif">
          <a:extLst>
            <a:ext uri="{FF2B5EF4-FFF2-40B4-BE49-F238E27FC236}">
              <a16:creationId xmlns:a16="http://schemas.microsoft.com/office/drawing/2014/main" id="{4456686B-C18D-4199-B8CC-3B74B9E037FF}"/>
            </a:ext>
            <a:ext uri="{147F2762-F138-4A5C-976F-8EAC2B608ADB}">
              <a16:predDERef xmlns:a16="http://schemas.microsoft.com/office/drawing/2014/main" pred="{D2083FFA-49C3-4711-BCF0-B90FE50CE1E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0</xdr:colOff>
      <xdr:row>60</xdr:row>
      <xdr:rowOff>0</xdr:rowOff>
    </xdr:from>
    <xdr:to>
      <xdr:col>12</xdr:col>
      <xdr:colOff>114300</xdr:colOff>
      <xdr:row>60</xdr:row>
      <xdr:rowOff>110490</xdr:rowOff>
    </xdr:to>
    <xdr:pic>
      <xdr:nvPicPr>
        <xdr:cNvPr id="430" name="Imagen 429"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16425" y="563499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58</xdr:row>
      <xdr:rowOff>0</xdr:rowOff>
    </xdr:from>
    <xdr:to>
      <xdr:col>9</xdr:col>
      <xdr:colOff>114300</xdr:colOff>
      <xdr:row>58</xdr:row>
      <xdr:rowOff>110490</xdr:rowOff>
    </xdr:to>
    <xdr:pic>
      <xdr:nvPicPr>
        <xdr:cNvPr id="431" name="Imagen 430"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544068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58</xdr:row>
      <xdr:rowOff>0</xdr:rowOff>
    </xdr:from>
    <xdr:ext cx="114300" cy="110490"/>
    <xdr:pic>
      <xdr:nvPicPr>
        <xdr:cNvPr id="432" name="Imagen 431"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16425" y="544068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19050</xdr:colOff>
      <xdr:row>57</xdr:row>
      <xdr:rowOff>200025</xdr:rowOff>
    </xdr:from>
    <xdr:ext cx="114300" cy="110490"/>
    <xdr:pic>
      <xdr:nvPicPr>
        <xdr:cNvPr id="433" name="Imagen 432"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49275" y="537972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0</xdr:colOff>
      <xdr:row>126</xdr:row>
      <xdr:rowOff>0</xdr:rowOff>
    </xdr:from>
    <xdr:to>
      <xdr:col>12</xdr:col>
      <xdr:colOff>114300</xdr:colOff>
      <xdr:row>126</xdr:row>
      <xdr:rowOff>110490</xdr:rowOff>
    </xdr:to>
    <xdr:pic>
      <xdr:nvPicPr>
        <xdr:cNvPr id="434" name="Imagen 433"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16425" y="121548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126</xdr:row>
      <xdr:rowOff>0</xdr:rowOff>
    </xdr:from>
    <xdr:to>
      <xdr:col>9</xdr:col>
      <xdr:colOff>114300</xdr:colOff>
      <xdr:row>126</xdr:row>
      <xdr:rowOff>110490</xdr:rowOff>
    </xdr:to>
    <xdr:pic>
      <xdr:nvPicPr>
        <xdr:cNvPr id="435" name="Imagen 434"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121548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126</xdr:row>
      <xdr:rowOff>0</xdr:rowOff>
    </xdr:from>
    <xdr:ext cx="114300" cy="110490"/>
    <xdr:pic>
      <xdr:nvPicPr>
        <xdr:cNvPr id="436" name="Imagen 435"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16425" y="121548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126</xdr:row>
      <xdr:rowOff>0</xdr:rowOff>
    </xdr:from>
    <xdr:ext cx="114300" cy="110490"/>
    <xdr:pic>
      <xdr:nvPicPr>
        <xdr:cNvPr id="437" name="Imagen 436"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0225" y="121548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252412</xdr:colOff>
      <xdr:row>0</xdr:row>
      <xdr:rowOff>57150</xdr:rowOff>
    </xdr:from>
    <xdr:to>
      <xdr:col>9</xdr:col>
      <xdr:colOff>133350</xdr:colOff>
      <xdr:row>9</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271462</xdr:colOff>
      <xdr:row>9</xdr:row>
      <xdr:rowOff>342900</xdr:rowOff>
    </xdr:from>
    <xdr:to>
      <xdr:col>9</xdr:col>
      <xdr:colOff>271462</xdr:colOff>
      <xdr:row>16</xdr:row>
      <xdr:rowOff>38100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311727</xdr:colOff>
      <xdr:row>22</xdr:row>
      <xdr:rowOff>38100</xdr:rowOff>
    </xdr:from>
    <xdr:to>
      <xdr:col>9</xdr:col>
      <xdr:colOff>452437</xdr:colOff>
      <xdr:row>30</xdr:row>
      <xdr:rowOff>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355022</xdr:colOff>
      <xdr:row>33</xdr:row>
      <xdr:rowOff>38100</xdr:rowOff>
    </xdr:from>
    <xdr:to>
      <xdr:col>8</xdr:col>
      <xdr:colOff>342900</xdr:colOff>
      <xdr:row>41</xdr:row>
      <xdr:rowOff>28575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337704</xdr:colOff>
      <xdr:row>49</xdr:row>
      <xdr:rowOff>9525</xdr:rowOff>
    </xdr:from>
    <xdr:to>
      <xdr:col>8</xdr:col>
      <xdr:colOff>528637</xdr:colOff>
      <xdr:row>63</xdr:row>
      <xdr:rowOff>85725</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441614</xdr:colOff>
      <xdr:row>73</xdr:row>
      <xdr:rowOff>171450</xdr:rowOff>
    </xdr:from>
    <xdr:to>
      <xdr:col>8</xdr:col>
      <xdr:colOff>419101</xdr:colOff>
      <xdr:row>81</xdr:row>
      <xdr:rowOff>0</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385762</xdr:colOff>
      <xdr:row>81</xdr:row>
      <xdr:rowOff>171450</xdr:rowOff>
    </xdr:from>
    <xdr:to>
      <xdr:col>8</xdr:col>
      <xdr:colOff>695326</xdr:colOff>
      <xdr:row>88</xdr:row>
      <xdr:rowOff>28576</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424295</xdr:colOff>
      <xdr:row>110</xdr:row>
      <xdr:rowOff>34636</xdr:rowOff>
    </xdr:from>
    <xdr:to>
      <xdr:col>7</xdr:col>
      <xdr:colOff>714375</xdr:colOff>
      <xdr:row>121</xdr:row>
      <xdr:rowOff>152400</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360589</xdr:colOff>
      <xdr:row>100</xdr:row>
      <xdr:rowOff>69272</xdr:rowOff>
    </xdr:from>
    <xdr:to>
      <xdr:col>7</xdr:col>
      <xdr:colOff>306160</xdr:colOff>
      <xdr:row>110</xdr:row>
      <xdr:rowOff>12122</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pivotCacheDefinition1.xml><?xml version="1.0" encoding="utf-8"?>
<pivotCacheDefinition xmlns="http://schemas.openxmlformats.org/spreadsheetml/2006/main" xmlns:r="http://schemas.openxmlformats.org/officeDocument/2006/relationships" r:id="rId1" refreshedBy="Vanessa Alvarez" refreshedDate="45388.891576967595" createdVersion="6" refreshedVersion="6" minRefreshableVersion="3" recordCount="241">
  <cacheSource type="worksheet">
    <worksheetSource ref="C1:C242" sheet="IV Trimestre 2023"/>
  </cacheSource>
  <cacheFields count="1">
    <cacheField name="Departamento" numFmtId="0">
      <sharedItems count="31">
        <s v="Santander"/>
        <s v="Valle del Cauca"/>
        <s v="Bogotá D.C"/>
        <s v="Cauca"/>
        <s v="Cundinamarca"/>
        <s v="Meta"/>
        <s v="No informa"/>
        <s v="Putumayo"/>
        <s v="Antioquia"/>
        <s v="Nariño"/>
        <s v="Atlantico"/>
        <s v="Huila"/>
        <s v="Quindio"/>
        <s v="Casanare"/>
        <s v="Bolivar"/>
        <s v="Caqueta"/>
        <s v="Boyaca"/>
        <s v="Magdalena"/>
        <s v="Sucre"/>
        <s v="Caldas"/>
        <s v="Cesar"/>
        <s v="Choco"/>
        <s v="Cordoba"/>
        <s v="Tolima"/>
        <s v="Norte de Santander"/>
        <s v="Vichada"/>
        <s v="La Guajira"/>
        <s v="Amazonas"/>
        <s v="Vaupes"/>
        <s v=" Valle del cauca"/>
        <s v="No informa "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Vanessa Alvarez" refreshedDate="45388.891577430557" createdVersion="6" refreshedVersion="6" minRefreshableVersion="3" recordCount="241">
  <cacheSource type="worksheet">
    <worksheetSource ref="S1:S242" sheet="IV Trimestre 2023"/>
  </cacheSource>
  <cacheFields count="1">
    <cacheField name="Estado" numFmtId="0">
      <sharedItems count="3">
        <s v="Extemporanea"/>
        <s v="Cumplida"/>
        <s v="Vencida"/>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Vanessa Alvarez" refreshedDate="45388.891577662034" createdVersion="6" refreshedVersion="6" minRefreshableVersion="3" recordCount="241">
  <cacheSource type="worksheet">
    <worksheetSource ref="K1:K242" sheet="IV Trimestre 2023"/>
  </cacheSource>
  <cacheFields count="1">
    <cacheField name="Tipo de petición" numFmtId="0">
      <sharedItems count="7">
        <s v="PETICIóN DE CONSULTA "/>
        <s v="PETICIóN DOCUMENTOS O INFORMACIóN "/>
        <s v="PETICIÓN INTERÉS GENERAL  "/>
        <s v="PETICIóN INTERéS PARTICULAR  "/>
        <s v="PETICIÓN ENTRE AUTORIDADES  "/>
        <s v="QUEJA "/>
        <s v="PETICIóN INFORMES A CONGRESISTAS  "/>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Vanessa Alvarez" refreshedDate="45388.891578009258" createdVersion="6" refreshedVersion="6" minRefreshableVersion="3" recordCount="241">
  <cacheSource type="worksheet">
    <worksheetSource ref="F1:F242" sheet="IV Trimestre 2023"/>
  </cacheSource>
  <cacheFields count="1">
    <cacheField name="Tema de Consulta" numFmtId="0">
      <sharedItems count="7">
        <s v="Legislacion Bomberil"/>
        <s v="Educacion Bomberil"/>
        <s v="Seguimiento a Cuerpo de Bomberos"/>
        <s v="Otros"/>
        <s v="Acompañamiento juridico"/>
        <s v="Administrativo"/>
        <s v="Recurso para bomberos"/>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Vanessa Alvarez" refreshedDate="45388.891578125003" createdVersion="6" refreshedVersion="6" minRefreshableVersion="3" recordCount="241">
  <cacheSource type="worksheet">
    <worksheetSource ref="E1:E242" sheet="IV Trimestre 2023"/>
  </cacheSource>
  <cacheFields count="1">
    <cacheField name="Naturaleza jurídica del peticionario" numFmtId="0">
      <sharedItems count="5">
        <s v="Entidad bomberil"/>
        <s v="Persona natural"/>
        <s v="Entidad territorial"/>
        <s v="Entidad Pública"/>
        <s v="Persona juridica"/>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Vanessa Alvarez" refreshedDate="45388.891578472219" createdVersion="6" refreshedVersion="6" minRefreshableVersion="3" recordCount="241">
  <cacheSource type="worksheet">
    <worksheetSource ref="B1:B242" sheet="IV Trimestre 2023"/>
  </cacheSource>
  <cacheFields count="1">
    <cacheField name="Servicio de Entrada" numFmtId="0">
      <sharedItems count="3">
        <s v="Correo atencion ciudadano"/>
        <s v="Radicacion directa"/>
        <s v="Servicio de mensajeria"/>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Vanessa Alvarez" refreshedDate="45388.891578587965" createdVersion="6" refreshedVersion="6" minRefreshableVersion="3" recordCount="241">
  <cacheSource type="worksheet">
    <worksheetSource ref="A1:A242" sheet="IV Trimestre 2023"/>
  </cacheSource>
  <cacheFields count="1">
    <cacheField name="Canal Oficial de Entrada" numFmtId="0">
      <sharedItems count="1">
        <s v="Canal Escrito"/>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Vanessa Alvarez" refreshedDate="45388.90256736111" createdVersion="6" refreshedVersion="6" minRefreshableVersion="3" recordCount="241">
  <cacheSource type="worksheet">
    <worksheetSource ref="A1:Y242" sheet="IV Trimestre 2023"/>
  </cacheSource>
  <cacheFields count="25">
    <cacheField name="Canal Oficial de Entrada" numFmtId="0">
      <sharedItems/>
    </cacheField>
    <cacheField name="Servicio de Entrada" numFmtId="0">
      <sharedItems/>
    </cacheField>
    <cacheField name="Departamento" numFmtId="0">
      <sharedItems/>
    </cacheField>
    <cacheField name="Peticionario" numFmtId="0">
      <sharedItems/>
    </cacheField>
    <cacheField name="Naturaleza jurídica del peticionario" numFmtId="0">
      <sharedItems/>
    </cacheField>
    <cacheField name="Tema de Consulta" numFmtId="0">
      <sharedItems/>
    </cacheField>
    <cacheField name="Asunto" numFmtId="0">
      <sharedItems longText="1"/>
    </cacheField>
    <cacheField name="Responsable" numFmtId="0">
      <sharedItems/>
    </cacheField>
    <cacheField name="Área" numFmtId="0">
      <sharedItems/>
    </cacheField>
    <cacheField name="Dependencia" numFmtId="0">
      <sharedItems/>
    </cacheField>
    <cacheField name="Tipo de petición" numFmtId="0">
      <sharedItems count="7">
        <s v="PETICIóN DE CONSULTA "/>
        <s v="PETICIóN DOCUMENTOS O INFORMACIóN "/>
        <s v="PETICIÓN INTERÉS GENERAL  "/>
        <s v="PETICIóN INTERéS PARTICULAR  "/>
        <s v="PETICIÓN ENTRE AUTORIDADES  "/>
        <s v="QUEJA "/>
        <s v="PETICIóN INFORMES A CONGRESISTAS  "/>
      </sharedItems>
    </cacheField>
    <cacheField name="Tiempo de respuesta legal" numFmtId="0">
      <sharedItems containsSemiMixedTypes="0" containsString="0" containsNumber="1" containsInteger="1" minValue="5" maxValue="30"/>
    </cacheField>
    <cacheField name="RADICADO" numFmtId="0">
      <sharedItems/>
    </cacheField>
    <cacheField name="Fecha" numFmtId="14">
      <sharedItems containsSemiMixedTypes="0" containsNonDate="0" containsDate="1" containsString="0" minDate="2023-10-02T00:00:00" maxDate="2023-12-29T00:00:00"/>
    </cacheField>
    <cacheField name="Número de salida" numFmtId="1">
      <sharedItems containsBlank="1" containsMixedTypes="1" containsNumber="1" containsInteger="1" minValue="20222140056471" maxValue="202332130098221"/>
    </cacheField>
    <cacheField name="Fecha de salida" numFmtId="164">
      <sharedItems containsDate="1" containsMixedTypes="1" minDate="2023-07-07T00:00:00" maxDate="2024-04-06T00:00:00"/>
    </cacheField>
    <cacheField name="Días hábiles" numFmtId="1">
      <sharedItems containsString="0" containsBlank="1" containsNumber="1" containsInteger="1" minValue="0" maxValue="67"/>
    </cacheField>
    <cacheField name="Tiempo de atención" numFmtId="1">
      <sharedItems containsString="0" containsBlank="1" containsNumber="1" containsInteger="1" minValue="0" maxValue="68"/>
    </cacheField>
    <cacheField name="Estado" numFmtId="0">
      <sharedItems/>
    </cacheField>
    <cacheField name="Observaciones" numFmtId="0">
      <sharedItems containsBlank="1" longText="1"/>
    </cacheField>
    <cacheField name="FECHA DIGITALIZACIÓN DOCUMENTO DE RESPUESTA" numFmtId="0">
      <sharedItems containsDate="1" containsBlank="1" containsMixedTypes="1" minDate="2023-01-09T00:00:00" maxDate="2024-01-16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1">
  <r>
    <x v="0"/>
  </r>
  <r>
    <x v="1"/>
  </r>
  <r>
    <x v="2"/>
  </r>
  <r>
    <x v="0"/>
  </r>
  <r>
    <x v="0"/>
  </r>
  <r>
    <x v="2"/>
  </r>
  <r>
    <x v="3"/>
  </r>
  <r>
    <x v="2"/>
  </r>
  <r>
    <x v="0"/>
  </r>
  <r>
    <x v="2"/>
  </r>
  <r>
    <x v="2"/>
  </r>
  <r>
    <x v="2"/>
  </r>
  <r>
    <x v="2"/>
  </r>
  <r>
    <x v="4"/>
  </r>
  <r>
    <x v="5"/>
  </r>
  <r>
    <x v="2"/>
  </r>
  <r>
    <x v="2"/>
  </r>
  <r>
    <x v="2"/>
  </r>
  <r>
    <x v="6"/>
  </r>
  <r>
    <x v="6"/>
  </r>
  <r>
    <x v="7"/>
  </r>
  <r>
    <x v="8"/>
  </r>
  <r>
    <x v="8"/>
  </r>
  <r>
    <x v="0"/>
  </r>
  <r>
    <x v="0"/>
  </r>
  <r>
    <x v="9"/>
  </r>
  <r>
    <x v="2"/>
  </r>
  <r>
    <x v="10"/>
  </r>
  <r>
    <x v="9"/>
  </r>
  <r>
    <x v="11"/>
  </r>
  <r>
    <x v="2"/>
  </r>
  <r>
    <x v="1"/>
  </r>
  <r>
    <x v="0"/>
  </r>
  <r>
    <x v="0"/>
  </r>
  <r>
    <x v="2"/>
  </r>
  <r>
    <x v="2"/>
  </r>
  <r>
    <x v="12"/>
  </r>
  <r>
    <x v="4"/>
  </r>
  <r>
    <x v="1"/>
  </r>
  <r>
    <x v="2"/>
  </r>
  <r>
    <x v="4"/>
  </r>
  <r>
    <x v="8"/>
  </r>
  <r>
    <x v="13"/>
  </r>
  <r>
    <x v="2"/>
  </r>
  <r>
    <x v="3"/>
  </r>
  <r>
    <x v="14"/>
  </r>
  <r>
    <x v="10"/>
  </r>
  <r>
    <x v="7"/>
  </r>
  <r>
    <x v="15"/>
  </r>
  <r>
    <x v="10"/>
  </r>
  <r>
    <x v="8"/>
  </r>
  <r>
    <x v="2"/>
  </r>
  <r>
    <x v="16"/>
  </r>
  <r>
    <x v="17"/>
  </r>
  <r>
    <x v="2"/>
  </r>
  <r>
    <x v="11"/>
  </r>
  <r>
    <x v="2"/>
  </r>
  <r>
    <x v="18"/>
  </r>
  <r>
    <x v="2"/>
  </r>
  <r>
    <x v="19"/>
  </r>
  <r>
    <x v="2"/>
  </r>
  <r>
    <x v="2"/>
  </r>
  <r>
    <x v="20"/>
  </r>
  <r>
    <x v="6"/>
  </r>
  <r>
    <x v="16"/>
  </r>
  <r>
    <x v="2"/>
  </r>
  <r>
    <x v="17"/>
  </r>
  <r>
    <x v="8"/>
  </r>
  <r>
    <x v="2"/>
  </r>
  <r>
    <x v="21"/>
  </r>
  <r>
    <x v="2"/>
  </r>
  <r>
    <x v="22"/>
  </r>
  <r>
    <x v="2"/>
  </r>
  <r>
    <x v="19"/>
  </r>
  <r>
    <x v="4"/>
  </r>
  <r>
    <x v="15"/>
  </r>
  <r>
    <x v="0"/>
  </r>
  <r>
    <x v="2"/>
  </r>
  <r>
    <x v="11"/>
  </r>
  <r>
    <x v="16"/>
  </r>
  <r>
    <x v="2"/>
  </r>
  <r>
    <x v="23"/>
  </r>
  <r>
    <x v="18"/>
  </r>
  <r>
    <x v="2"/>
  </r>
  <r>
    <x v="4"/>
  </r>
  <r>
    <x v="0"/>
  </r>
  <r>
    <x v="24"/>
  </r>
  <r>
    <x v="0"/>
  </r>
  <r>
    <x v="0"/>
  </r>
  <r>
    <x v="2"/>
  </r>
  <r>
    <x v="2"/>
  </r>
  <r>
    <x v="2"/>
  </r>
  <r>
    <x v="2"/>
  </r>
  <r>
    <x v="1"/>
  </r>
  <r>
    <x v="9"/>
  </r>
  <r>
    <x v="16"/>
  </r>
  <r>
    <x v="22"/>
  </r>
  <r>
    <x v="16"/>
  </r>
  <r>
    <x v="4"/>
  </r>
  <r>
    <x v="22"/>
  </r>
  <r>
    <x v="6"/>
  </r>
  <r>
    <x v="0"/>
  </r>
  <r>
    <x v="1"/>
  </r>
  <r>
    <x v="4"/>
  </r>
  <r>
    <x v="2"/>
  </r>
  <r>
    <x v="22"/>
  </r>
  <r>
    <x v="16"/>
  </r>
  <r>
    <x v="4"/>
  </r>
  <r>
    <x v="6"/>
  </r>
  <r>
    <x v="2"/>
  </r>
  <r>
    <x v="6"/>
  </r>
  <r>
    <x v="12"/>
  </r>
  <r>
    <x v="2"/>
  </r>
  <r>
    <x v="23"/>
  </r>
  <r>
    <x v="0"/>
  </r>
  <r>
    <x v="18"/>
  </r>
  <r>
    <x v="11"/>
  </r>
  <r>
    <x v="12"/>
  </r>
  <r>
    <x v="2"/>
  </r>
  <r>
    <x v="12"/>
  </r>
  <r>
    <x v="10"/>
  </r>
  <r>
    <x v="12"/>
  </r>
  <r>
    <x v="2"/>
  </r>
  <r>
    <x v="2"/>
  </r>
  <r>
    <x v="2"/>
  </r>
  <r>
    <x v="18"/>
  </r>
  <r>
    <x v="0"/>
  </r>
  <r>
    <x v="0"/>
  </r>
  <r>
    <x v="6"/>
  </r>
  <r>
    <x v="25"/>
  </r>
  <r>
    <x v="8"/>
  </r>
  <r>
    <x v="0"/>
  </r>
  <r>
    <x v="0"/>
  </r>
  <r>
    <x v="6"/>
  </r>
  <r>
    <x v="2"/>
  </r>
  <r>
    <x v="6"/>
  </r>
  <r>
    <x v="12"/>
  </r>
  <r>
    <x v="2"/>
  </r>
  <r>
    <x v="17"/>
  </r>
  <r>
    <x v="1"/>
  </r>
  <r>
    <x v="6"/>
  </r>
  <r>
    <x v="6"/>
  </r>
  <r>
    <x v="2"/>
  </r>
  <r>
    <x v="6"/>
  </r>
  <r>
    <x v="26"/>
  </r>
  <r>
    <x v="2"/>
  </r>
  <r>
    <x v="2"/>
  </r>
  <r>
    <x v="2"/>
  </r>
  <r>
    <x v="2"/>
  </r>
  <r>
    <x v="1"/>
  </r>
  <r>
    <x v="1"/>
  </r>
  <r>
    <x v="2"/>
  </r>
  <r>
    <x v="1"/>
  </r>
  <r>
    <x v="19"/>
  </r>
  <r>
    <x v="11"/>
  </r>
  <r>
    <x v="3"/>
  </r>
  <r>
    <x v="0"/>
  </r>
  <r>
    <x v="6"/>
  </r>
  <r>
    <x v="2"/>
  </r>
  <r>
    <x v="0"/>
  </r>
  <r>
    <x v="8"/>
  </r>
  <r>
    <x v="2"/>
  </r>
  <r>
    <x v="0"/>
  </r>
  <r>
    <x v="6"/>
  </r>
  <r>
    <x v="4"/>
  </r>
  <r>
    <x v="11"/>
  </r>
  <r>
    <x v="0"/>
  </r>
  <r>
    <x v="0"/>
  </r>
  <r>
    <x v="2"/>
  </r>
  <r>
    <x v="0"/>
  </r>
  <r>
    <x v="2"/>
  </r>
  <r>
    <x v="24"/>
  </r>
  <r>
    <x v="6"/>
  </r>
  <r>
    <x v="8"/>
  </r>
  <r>
    <x v="0"/>
  </r>
  <r>
    <x v="23"/>
  </r>
  <r>
    <x v="26"/>
  </r>
  <r>
    <x v="19"/>
  </r>
  <r>
    <x v="6"/>
  </r>
  <r>
    <x v="3"/>
  </r>
  <r>
    <x v="2"/>
  </r>
  <r>
    <x v="1"/>
  </r>
  <r>
    <x v="19"/>
  </r>
  <r>
    <x v="2"/>
  </r>
  <r>
    <x v="23"/>
  </r>
  <r>
    <x v="19"/>
  </r>
  <r>
    <x v="1"/>
  </r>
  <r>
    <x v="9"/>
  </r>
  <r>
    <x v="2"/>
  </r>
  <r>
    <x v="23"/>
  </r>
  <r>
    <x v="2"/>
  </r>
  <r>
    <x v="8"/>
  </r>
  <r>
    <x v="19"/>
  </r>
  <r>
    <x v="1"/>
  </r>
  <r>
    <x v="8"/>
  </r>
  <r>
    <x v="14"/>
  </r>
  <r>
    <x v="19"/>
  </r>
  <r>
    <x v="19"/>
  </r>
  <r>
    <x v="1"/>
  </r>
  <r>
    <x v="4"/>
  </r>
  <r>
    <x v="0"/>
  </r>
  <r>
    <x v="2"/>
  </r>
  <r>
    <x v="3"/>
  </r>
  <r>
    <x v="1"/>
  </r>
  <r>
    <x v="20"/>
  </r>
  <r>
    <x v="8"/>
  </r>
  <r>
    <x v="26"/>
  </r>
  <r>
    <x v="27"/>
  </r>
  <r>
    <x v="0"/>
  </r>
  <r>
    <x v="0"/>
  </r>
  <r>
    <x v="0"/>
  </r>
  <r>
    <x v="0"/>
  </r>
  <r>
    <x v="0"/>
  </r>
  <r>
    <x v="0"/>
  </r>
  <r>
    <x v="0"/>
  </r>
  <r>
    <x v="4"/>
  </r>
  <r>
    <x v="12"/>
  </r>
  <r>
    <x v="17"/>
  </r>
  <r>
    <x v="18"/>
  </r>
  <r>
    <x v="11"/>
  </r>
  <r>
    <x v="6"/>
  </r>
  <r>
    <x v="16"/>
  </r>
  <r>
    <x v="2"/>
  </r>
  <r>
    <x v="12"/>
  </r>
  <r>
    <x v="11"/>
  </r>
  <r>
    <x v="19"/>
  </r>
  <r>
    <x v="2"/>
  </r>
  <r>
    <x v="10"/>
  </r>
  <r>
    <x v="13"/>
  </r>
  <r>
    <x v="6"/>
  </r>
  <r>
    <x v="17"/>
  </r>
  <r>
    <x v="28"/>
  </r>
  <r>
    <x v="4"/>
  </r>
  <r>
    <x v="0"/>
  </r>
  <r>
    <x v="0"/>
  </r>
  <r>
    <x v="6"/>
  </r>
  <r>
    <x v="29"/>
  </r>
  <r>
    <x v="18"/>
  </r>
  <r>
    <x v="8"/>
  </r>
  <r>
    <x v="2"/>
  </r>
  <r>
    <x v="2"/>
  </r>
</pivotCacheRecords>
</file>

<file path=xl/pivotCache/pivotCacheRecords2.xml><?xml version="1.0" encoding="utf-8"?>
<pivotCacheRecords xmlns="http://schemas.openxmlformats.org/spreadsheetml/2006/main" xmlns:r="http://schemas.openxmlformats.org/officeDocument/2006/relationships" count="241">
  <r>
    <x v="0"/>
  </r>
  <r>
    <x v="0"/>
  </r>
  <r>
    <x v="0"/>
  </r>
  <r>
    <x v="0"/>
  </r>
  <r>
    <x v="1"/>
  </r>
  <r>
    <x v="1"/>
  </r>
  <r>
    <x v="0"/>
  </r>
  <r>
    <x v="0"/>
  </r>
  <r>
    <x v="0"/>
  </r>
  <r>
    <x v="0"/>
  </r>
  <r>
    <x v="1"/>
  </r>
  <r>
    <x v="2"/>
  </r>
  <r>
    <x v="0"/>
  </r>
  <r>
    <x v="2"/>
  </r>
  <r>
    <x v="2"/>
  </r>
  <r>
    <x v="1"/>
  </r>
  <r>
    <x v="0"/>
  </r>
  <r>
    <x v="1"/>
  </r>
  <r>
    <x v="0"/>
  </r>
  <r>
    <x v="1"/>
  </r>
  <r>
    <x v="2"/>
  </r>
  <r>
    <x v="2"/>
  </r>
  <r>
    <x v="0"/>
  </r>
  <r>
    <x v="0"/>
  </r>
  <r>
    <x v="1"/>
  </r>
  <r>
    <x v="1"/>
  </r>
  <r>
    <x v="1"/>
  </r>
  <r>
    <x v="1"/>
  </r>
  <r>
    <x v="1"/>
  </r>
  <r>
    <x v="1"/>
  </r>
  <r>
    <x v="2"/>
  </r>
  <r>
    <x v="1"/>
  </r>
  <r>
    <x v="1"/>
  </r>
  <r>
    <x v="1"/>
  </r>
  <r>
    <x v="2"/>
  </r>
  <r>
    <x v="2"/>
  </r>
  <r>
    <x v="0"/>
  </r>
  <r>
    <x v="0"/>
  </r>
  <r>
    <x v="2"/>
  </r>
  <r>
    <x v="0"/>
  </r>
  <r>
    <x v="2"/>
  </r>
  <r>
    <x v="1"/>
  </r>
  <r>
    <x v="1"/>
  </r>
  <r>
    <x v="1"/>
  </r>
  <r>
    <x v="0"/>
  </r>
  <r>
    <x v="0"/>
  </r>
  <r>
    <x v="2"/>
  </r>
  <r>
    <x v="0"/>
  </r>
  <r>
    <x v="1"/>
  </r>
  <r>
    <x v="0"/>
  </r>
  <r>
    <x v="0"/>
  </r>
  <r>
    <x v="2"/>
  </r>
  <r>
    <x v="0"/>
  </r>
  <r>
    <x v="1"/>
  </r>
  <r>
    <x v="2"/>
  </r>
  <r>
    <x v="1"/>
  </r>
  <r>
    <x v="1"/>
  </r>
  <r>
    <x v="1"/>
  </r>
  <r>
    <x v="1"/>
  </r>
  <r>
    <x v="2"/>
  </r>
  <r>
    <x v="1"/>
  </r>
  <r>
    <x v="1"/>
  </r>
  <r>
    <x v="2"/>
  </r>
  <r>
    <x v="2"/>
  </r>
  <r>
    <x v="0"/>
  </r>
  <r>
    <x v="1"/>
  </r>
  <r>
    <x v="1"/>
  </r>
  <r>
    <x v="0"/>
  </r>
  <r>
    <x v="2"/>
  </r>
  <r>
    <x v="0"/>
  </r>
  <r>
    <x v="0"/>
  </r>
  <r>
    <x v="1"/>
  </r>
  <r>
    <x v="2"/>
  </r>
  <r>
    <x v="1"/>
  </r>
  <r>
    <x v="1"/>
  </r>
  <r>
    <x v="1"/>
  </r>
  <r>
    <x v="0"/>
  </r>
  <r>
    <x v="2"/>
  </r>
  <r>
    <x v="1"/>
  </r>
  <r>
    <x v="0"/>
  </r>
  <r>
    <x v="0"/>
  </r>
  <r>
    <x v="2"/>
  </r>
  <r>
    <x v="1"/>
  </r>
  <r>
    <x v="2"/>
  </r>
  <r>
    <x v="2"/>
  </r>
  <r>
    <x v="0"/>
  </r>
  <r>
    <x v="1"/>
  </r>
  <r>
    <x v="0"/>
  </r>
  <r>
    <x v="2"/>
  </r>
  <r>
    <x v="1"/>
  </r>
  <r>
    <x v="1"/>
  </r>
  <r>
    <x v="2"/>
  </r>
  <r>
    <x v="1"/>
  </r>
  <r>
    <x v="0"/>
  </r>
  <r>
    <x v="2"/>
  </r>
  <r>
    <x v="2"/>
  </r>
  <r>
    <x v="2"/>
  </r>
  <r>
    <x v="2"/>
  </r>
  <r>
    <x v="0"/>
  </r>
  <r>
    <x v="2"/>
  </r>
  <r>
    <x v="0"/>
  </r>
  <r>
    <x v="2"/>
  </r>
  <r>
    <x v="0"/>
  </r>
  <r>
    <x v="0"/>
  </r>
  <r>
    <x v="1"/>
  </r>
  <r>
    <x v="0"/>
  </r>
  <r>
    <x v="2"/>
  </r>
  <r>
    <x v="2"/>
  </r>
  <r>
    <x v="1"/>
  </r>
  <r>
    <x v="2"/>
  </r>
  <r>
    <x v="2"/>
  </r>
  <r>
    <x v="0"/>
  </r>
  <r>
    <x v="1"/>
  </r>
  <r>
    <x v="0"/>
  </r>
  <r>
    <x v="1"/>
  </r>
  <r>
    <x v="1"/>
  </r>
  <r>
    <x v="2"/>
  </r>
  <r>
    <x v="1"/>
  </r>
  <r>
    <x v="0"/>
  </r>
  <r>
    <x v="2"/>
  </r>
  <r>
    <x v="2"/>
  </r>
  <r>
    <x v="1"/>
  </r>
  <r>
    <x v="2"/>
  </r>
  <r>
    <x v="2"/>
  </r>
  <r>
    <x v="1"/>
  </r>
  <r>
    <x v="1"/>
  </r>
  <r>
    <x v="2"/>
  </r>
  <r>
    <x v="2"/>
  </r>
  <r>
    <x v="1"/>
  </r>
  <r>
    <x v="2"/>
  </r>
  <r>
    <x v="1"/>
  </r>
  <r>
    <x v="1"/>
  </r>
  <r>
    <x v="1"/>
  </r>
  <r>
    <x v="2"/>
  </r>
  <r>
    <x v="2"/>
  </r>
  <r>
    <x v="1"/>
  </r>
  <r>
    <x v="2"/>
  </r>
  <r>
    <x v="2"/>
  </r>
  <r>
    <x v="2"/>
  </r>
  <r>
    <x v="1"/>
  </r>
  <r>
    <x v="2"/>
  </r>
  <r>
    <x v="2"/>
  </r>
  <r>
    <x v="1"/>
  </r>
  <r>
    <x v="2"/>
  </r>
  <r>
    <x v="2"/>
  </r>
  <r>
    <x v="1"/>
  </r>
  <r>
    <x v="1"/>
  </r>
  <r>
    <x v="2"/>
  </r>
  <r>
    <x v="2"/>
  </r>
  <r>
    <x v="2"/>
  </r>
  <r>
    <x v="2"/>
  </r>
  <r>
    <x v="1"/>
  </r>
  <r>
    <x v="1"/>
  </r>
  <r>
    <x v="2"/>
  </r>
  <r>
    <x v="2"/>
  </r>
  <r>
    <x v="2"/>
  </r>
  <r>
    <x v="2"/>
  </r>
  <r>
    <x v="2"/>
  </r>
  <r>
    <x v="2"/>
  </r>
  <r>
    <x v="2"/>
  </r>
  <r>
    <x v="2"/>
  </r>
  <r>
    <x v="2"/>
  </r>
  <r>
    <x v="2"/>
  </r>
  <r>
    <x v="2"/>
  </r>
  <r>
    <x v="2"/>
  </r>
  <r>
    <x v="2"/>
  </r>
  <r>
    <x v="2"/>
  </r>
  <r>
    <x v="2"/>
  </r>
  <r>
    <x v="2"/>
  </r>
  <r>
    <x v="2"/>
  </r>
  <r>
    <x v="2"/>
  </r>
  <r>
    <x v="2"/>
  </r>
  <r>
    <x v="1"/>
  </r>
  <r>
    <x v="2"/>
  </r>
  <r>
    <x v="1"/>
  </r>
  <r>
    <x v="1"/>
  </r>
  <r>
    <x v="2"/>
  </r>
  <r>
    <x v="1"/>
  </r>
  <r>
    <x v="2"/>
  </r>
  <r>
    <x v="1"/>
  </r>
  <r>
    <x v="2"/>
  </r>
  <r>
    <x v="1"/>
  </r>
  <r>
    <x v="2"/>
  </r>
  <r>
    <x v="2"/>
  </r>
  <r>
    <x v="1"/>
  </r>
  <r>
    <x v="2"/>
  </r>
  <r>
    <x v="1"/>
  </r>
  <r>
    <x v="1"/>
  </r>
  <r>
    <x v="1"/>
  </r>
  <r>
    <x v="1"/>
  </r>
  <r>
    <x v="2"/>
  </r>
  <r>
    <x v="2"/>
  </r>
  <r>
    <x v="2"/>
  </r>
  <r>
    <x v="2"/>
  </r>
  <r>
    <x v="1"/>
  </r>
  <r>
    <x v="2"/>
  </r>
  <r>
    <x v="2"/>
  </r>
  <r>
    <x v="2"/>
  </r>
  <r>
    <x v="2"/>
  </r>
  <r>
    <x v="0"/>
  </r>
  <r>
    <x v="2"/>
  </r>
  <r>
    <x v="2"/>
  </r>
  <r>
    <x v="2"/>
  </r>
  <r>
    <x v="2"/>
  </r>
  <r>
    <x v="2"/>
  </r>
  <r>
    <x v="2"/>
  </r>
  <r>
    <x v="2"/>
  </r>
  <r>
    <x v="2"/>
  </r>
  <r>
    <x v="1"/>
  </r>
  <r>
    <x v="1"/>
  </r>
  <r>
    <x v="1"/>
  </r>
  <r>
    <x v="1"/>
  </r>
  <r>
    <x v="1"/>
  </r>
  <r>
    <x v="1"/>
  </r>
  <r>
    <x v="1"/>
  </r>
  <r>
    <x v="1"/>
  </r>
  <r>
    <x v="1"/>
  </r>
  <r>
    <x v="2"/>
  </r>
  <r>
    <x v="2"/>
  </r>
  <r>
    <x v="2"/>
  </r>
  <r>
    <x v="2"/>
  </r>
  <r>
    <x v="1"/>
  </r>
  <r>
    <x v="2"/>
  </r>
  <r>
    <x v="2"/>
  </r>
  <r>
    <x v="2"/>
  </r>
  <r>
    <x v="2"/>
  </r>
  <r>
    <x v="2"/>
  </r>
  <r>
    <x v="2"/>
  </r>
  <r>
    <x v="2"/>
  </r>
  <r>
    <x v="2"/>
  </r>
  <r>
    <x v="2"/>
  </r>
  <r>
    <x v="2"/>
  </r>
  <r>
    <x v="2"/>
  </r>
  <r>
    <x v="2"/>
  </r>
  <r>
    <x v="2"/>
  </r>
  <r>
    <x v="2"/>
  </r>
  <r>
    <x v="2"/>
  </r>
  <r>
    <x v="2"/>
  </r>
  <r>
    <x v="1"/>
  </r>
  <r>
    <x v="2"/>
  </r>
  <r>
    <x v="2"/>
  </r>
</pivotCacheRecords>
</file>

<file path=xl/pivotCache/pivotCacheRecords3.xml><?xml version="1.0" encoding="utf-8"?>
<pivotCacheRecords xmlns="http://schemas.openxmlformats.org/spreadsheetml/2006/main" xmlns:r="http://schemas.openxmlformats.org/officeDocument/2006/relationships" count="241">
  <r>
    <x v="0"/>
  </r>
  <r>
    <x v="1"/>
  </r>
  <r>
    <x v="1"/>
  </r>
  <r>
    <x v="2"/>
  </r>
  <r>
    <x v="2"/>
  </r>
  <r>
    <x v="3"/>
  </r>
  <r>
    <x v="3"/>
  </r>
  <r>
    <x v="4"/>
  </r>
  <r>
    <x v="2"/>
  </r>
  <r>
    <x v="3"/>
  </r>
  <r>
    <x v="4"/>
  </r>
  <r>
    <x v="0"/>
  </r>
  <r>
    <x v="4"/>
  </r>
  <r>
    <x v="3"/>
  </r>
  <r>
    <x v="5"/>
  </r>
  <r>
    <x v="4"/>
  </r>
  <r>
    <x v="4"/>
  </r>
  <r>
    <x v="4"/>
  </r>
  <r>
    <x v="6"/>
  </r>
  <r>
    <x v="0"/>
  </r>
  <r>
    <x v="2"/>
  </r>
  <r>
    <x v="2"/>
  </r>
  <r>
    <x v="2"/>
  </r>
  <r>
    <x v="2"/>
  </r>
  <r>
    <x v="0"/>
  </r>
  <r>
    <x v="2"/>
  </r>
  <r>
    <x v="4"/>
  </r>
  <r>
    <x v="0"/>
  </r>
  <r>
    <x v="2"/>
  </r>
  <r>
    <x v="2"/>
  </r>
  <r>
    <x v="4"/>
  </r>
  <r>
    <x v="3"/>
  </r>
  <r>
    <x v="2"/>
  </r>
  <r>
    <x v="4"/>
  </r>
  <r>
    <x v="4"/>
  </r>
  <r>
    <x v="4"/>
  </r>
  <r>
    <x v="0"/>
  </r>
  <r>
    <x v="4"/>
  </r>
  <r>
    <x v="2"/>
  </r>
  <r>
    <x v="2"/>
  </r>
  <r>
    <x v="0"/>
  </r>
  <r>
    <x v="0"/>
  </r>
  <r>
    <x v="0"/>
  </r>
  <r>
    <x v="4"/>
  </r>
  <r>
    <x v="3"/>
  </r>
  <r>
    <x v="4"/>
  </r>
  <r>
    <x v="1"/>
  </r>
  <r>
    <x v="3"/>
  </r>
  <r>
    <x v="1"/>
  </r>
  <r>
    <x v="1"/>
  </r>
  <r>
    <x v="2"/>
  </r>
  <r>
    <x v="2"/>
  </r>
  <r>
    <x v="3"/>
  </r>
  <r>
    <x v="3"/>
  </r>
  <r>
    <x v="2"/>
  </r>
  <r>
    <x v="0"/>
  </r>
  <r>
    <x v="1"/>
  </r>
  <r>
    <x v="2"/>
  </r>
  <r>
    <x v="4"/>
  </r>
  <r>
    <x v="2"/>
  </r>
  <r>
    <x v="4"/>
  </r>
  <r>
    <x v="4"/>
  </r>
  <r>
    <x v="2"/>
  </r>
  <r>
    <x v="2"/>
  </r>
  <r>
    <x v="2"/>
  </r>
  <r>
    <x v="4"/>
  </r>
  <r>
    <x v="2"/>
  </r>
  <r>
    <x v="1"/>
  </r>
  <r>
    <x v="2"/>
  </r>
  <r>
    <x v="3"/>
  </r>
  <r>
    <x v="4"/>
  </r>
  <r>
    <x v="2"/>
  </r>
  <r>
    <x v="0"/>
  </r>
  <r>
    <x v="0"/>
  </r>
  <r>
    <x v="2"/>
  </r>
  <r>
    <x v="2"/>
  </r>
  <r>
    <x v="1"/>
  </r>
  <r>
    <x v="0"/>
  </r>
  <r>
    <x v="2"/>
  </r>
  <r>
    <x v="2"/>
  </r>
  <r>
    <x v="2"/>
  </r>
  <r>
    <x v="2"/>
  </r>
  <r>
    <x v="2"/>
  </r>
  <r>
    <x v="4"/>
  </r>
  <r>
    <x v="2"/>
  </r>
  <r>
    <x v="4"/>
  </r>
  <r>
    <x v="2"/>
  </r>
  <r>
    <x v="2"/>
  </r>
  <r>
    <x v="4"/>
  </r>
  <r>
    <x v="4"/>
  </r>
  <r>
    <x v="4"/>
  </r>
  <r>
    <x v="4"/>
  </r>
  <r>
    <x v="4"/>
  </r>
  <r>
    <x v="2"/>
  </r>
  <r>
    <x v="3"/>
  </r>
  <r>
    <x v="4"/>
  </r>
  <r>
    <x v="1"/>
  </r>
  <r>
    <x v="1"/>
  </r>
  <r>
    <x v="2"/>
  </r>
  <r>
    <x v="3"/>
  </r>
  <r>
    <x v="1"/>
  </r>
  <r>
    <x v="2"/>
  </r>
  <r>
    <x v="3"/>
  </r>
  <r>
    <x v="2"/>
  </r>
  <r>
    <x v="3"/>
  </r>
  <r>
    <x v="2"/>
  </r>
  <r>
    <x v="2"/>
  </r>
  <r>
    <x v="3"/>
  </r>
  <r>
    <x v="3"/>
  </r>
  <r>
    <x v="4"/>
  </r>
  <r>
    <x v="3"/>
  </r>
  <r>
    <x v="1"/>
  </r>
  <r>
    <x v="4"/>
  </r>
  <r>
    <x v="3"/>
  </r>
  <r>
    <x v="2"/>
  </r>
  <r>
    <x v="3"/>
  </r>
  <r>
    <x v="2"/>
  </r>
  <r>
    <x v="2"/>
  </r>
  <r>
    <x v="4"/>
  </r>
  <r>
    <x v="3"/>
  </r>
  <r>
    <x v="4"/>
  </r>
  <r>
    <x v="3"/>
  </r>
  <r>
    <x v="2"/>
  </r>
  <r>
    <x v="4"/>
  </r>
  <r>
    <x v="4"/>
  </r>
  <r>
    <x v="2"/>
  </r>
  <r>
    <x v="4"/>
  </r>
  <r>
    <x v="4"/>
  </r>
  <r>
    <x v="3"/>
  </r>
  <r>
    <x v="2"/>
  </r>
  <r>
    <x v="3"/>
  </r>
  <r>
    <x v="2"/>
  </r>
  <r>
    <x v="2"/>
  </r>
  <r>
    <x v="3"/>
  </r>
  <r>
    <x v="1"/>
  </r>
  <r>
    <x v="3"/>
  </r>
  <r>
    <x v="1"/>
  </r>
  <r>
    <x v="2"/>
  </r>
  <r>
    <x v="3"/>
  </r>
  <r>
    <x v="3"/>
  </r>
  <r>
    <x v="0"/>
  </r>
  <r>
    <x v="2"/>
  </r>
  <r>
    <x v="0"/>
  </r>
  <r>
    <x v="3"/>
  </r>
  <r>
    <x v="2"/>
  </r>
  <r>
    <x v="4"/>
  </r>
  <r>
    <x v="1"/>
  </r>
  <r>
    <x v="0"/>
  </r>
  <r>
    <x v="4"/>
  </r>
  <r>
    <x v="0"/>
  </r>
  <r>
    <x v="2"/>
  </r>
  <r>
    <x v="2"/>
  </r>
  <r>
    <x v="0"/>
  </r>
  <r>
    <x v="1"/>
  </r>
  <r>
    <x v="2"/>
  </r>
  <r>
    <x v="2"/>
  </r>
  <r>
    <x v="2"/>
  </r>
  <r>
    <x v="2"/>
  </r>
  <r>
    <x v="0"/>
  </r>
  <r>
    <x v="2"/>
  </r>
  <r>
    <x v="3"/>
  </r>
  <r>
    <x v="3"/>
  </r>
  <r>
    <x v="2"/>
  </r>
  <r>
    <x v="0"/>
  </r>
  <r>
    <x v="2"/>
  </r>
  <r>
    <x v="2"/>
  </r>
  <r>
    <x v="1"/>
  </r>
  <r>
    <x v="0"/>
  </r>
  <r>
    <x v="2"/>
  </r>
  <r>
    <x v="2"/>
  </r>
  <r>
    <x v="2"/>
  </r>
  <r>
    <x v="3"/>
  </r>
  <r>
    <x v="3"/>
  </r>
  <r>
    <x v="0"/>
  </r>
  <r>
    <x v="1"/>
  </r>
  <r>
    <x v="2"/>
  </r>
  <r>
    <x v="2"/>
  </r>
  <r>
    <x v="2"/>
  </r>
  <r>
    <x v="3"/>
  </r>
  <r>
    <x v="2"/>
  </r>
  <r>
    <x v="2"/>
  </r>
  <r>
    <x v="2"/>
  </r>
  <r>
    <x v="2"/>
  </r>
  <r>
    <x v="3"/>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4"/>
  </r>
  <r>
    <x v="2"/>
  </r>
  <r>
    <x v="2"/>
  </r>
  <r>
    <x v="2"/>
  </r>
  <r>
    <x v="3"/>
  </r>
  <r>
    <x v="2"/>
  </r>
  <r>
    <x v="4"/>
  </r>
  <r>
    <x v="2"/>
  </r>
  <r>
    <x v="3"/>
  </r>
  <r>
    <x v="2"/>
  </r>
  <r>
    <x v="2"/>
  </r>
  <r>
    <x v="2"/>
  </r>
  <r>
    <x v="2"/>
  </r>
  <r>
    <x v="2"/>
  </r>
  <r>
    <x v="2"/>
  </r>
  <r>
    <x v="2"/>
  </r>
  <r>
    <x v="2"/>
  </r>
  <r>
    <x v="2"/>
  </r>
  <r>
    <x v="6"/>
  </r>
  <r>
    <x v="2"/>
  </r>
  <r>
    <x v="2"/>
  </r>
  <r>
    <x v="2"/>
  </r>
  <r>
    <x v="2"/>
  </r>
  <r>
    <x v="2"/>
  </r>
  <r>
    <x v="2"/>
  </r>
</pivotCacheRecords>
</file>

<file path=xl/pivotCache/pivotCacheRecords4.xml><?xml version="1.0" encoding="utf-8"?>
<pivotCacheRecords xmlns="http://schemas.openxmlformats.org/spreadsheetml/2006/main" xmlns:r="http://schemas.openxmlformats.org/officeDocument/2006/relationships" count="241">
  <r>
    <x v="0"/>
  </r>
  <r>
    <x v="1"/>
  </r>
  <r>
    <x v="0"/>
  </r>
  <r>
    <x v="0"/>
  </r>
  <r>
    <x v="2"/>
  </r>
  <r>
    <x v="3"/>
  </r>
  <r>
    <x v="4"/>
  </r>
  <r>
    <x v="5"/>
  </r>
  <r>
    <x v="1"/>
  </r>
  <r>
    <x v="0"/>
  </r>
  <r>
    <x v="5"/>
  </r>
  <r>
    <x v="0"/>
  </r>
  <r>
    <x v="5"/>
  </r>
  <r>
    <x v="2"/>
  </r>
  <r>
    <x v="1"/>
  </r>
  <r>
    <x v="5"/>
  </r>
  <r>
    <x v="5"/>
  </r>
  <r>
    <x v="5"/>
  </r>
  <r>
    <x v="0"/>
  </r>
  <r>
    <x v="1"/>
  </r>
  <r>
    <x v="2"/>
  </r>
  <r>
    <x v="3"/>
  </r>
  <r>
    <x v="2"/>
  </r>
  <r>
    <x v="0"/>
  </r>
  <r>
    <x v="2"/>
  </r>
  <r>
    <x v="0"/>
  </r>
  <r>
    <x v="5"/>
  </r>
  <r>
    <x v="0"/>
  </r>
  <r>
    <x v="0"/>
  </r>
  <r>
    <x v="2"/>
  </r>
  <r>
    <x v="3"/>
  </r>
  <r>
    <x v="3"/>
  </r>
  <r>
    <x v="4"/>
  </r>
  <r>
    <x v="2"/>
  </r>
  <r>
    <x v="5"/>
  </r>
  <r>
    <x v="5"/>
  </r>
  <r>
    <x v="0"/>
  </r>
  <r>
    <x v="2"/>
  </r>
  <r>
    <x v="2"/>
  </r>
  <r>
    <x v="0"/>
  </r>
  <r>
    <x v="2"/>
  </r>
  <r>
    <x v="0"/>
  </r>
  <r>
    <x v="0"/>
  </r>
  <r>
    <x v="5"/>
  </r>
  <r>
    <x v="1"/>
  </r>
  <r>
    <x v="0"/>
  </r>
  <r>
    <x v="2"/>
  </r>
  <r>
    <x v="0"/>
  </r>
  <r>
    <x v="6"/>
  </r>
  <r>
    <x v="2"/>
  </r>
  <r>
    <x v="4"/>
  </r>
  <r>
    <x v="3"/>
  </r>
  <r>
    <x v="3"/>
  </r>
  <r>
    <x v="0"/>
  </r>
  <r>
    <x v="3"/>
  </r>
  <r>
    <x v="2"/>
  </r>
  <r>
    <x v="5"/>
  </r>
  <r>
    <x v="0"/>
  </r>
  <r>
    <x v="5"/>
  </r>
  <r>
    <x v="5"/>
  </r>
  <r>
    <x v="5"/>
  </r>
  <r>
    <x v="5"/>
  </r>
  <r>
    <x v="0"/>
  </r>
  <r>
    <x v="2"/>
  </r>
  <r>
    <x v="4"/>
  </r>
  <r>
    <x v="5"/>
  </r>
  <r>
    <x v="0"/>
  </r>
  <r>
    <x v="4"/>
  </r>
  <r>
    <x v="6"/>
  </r>
  <r>
    <x v="0"/>
  </r>
  <r>
    <x v="5"/>
  </r>
  <r>
    <x v="4"/>
  </r>
  <r>
    <x v="0"/>
  </r>
  <r>
    <x v="0"/>
  </r>
  <r>
    <x v="1"/>
  </r>
  <r>
    <x v="1"/>
  </r>
  <r>
    <x v="2"/>
  </r>
  <r>
    <x v="0"/>
  </r>
  <r>
    <x v="1"/>
  </r>
  <r>
    <x v="0"/>
  </r>
  <r>
    <x v="0"/>
  </r>
  <r>
    <x v="2"/>
  </r>
  <r>
    <x v="3"/>
  </r>
  <r>
    <x v="5"/>
  </r>
  <r>
    <x v="2"/>
  </r>
  <r>
    <x v="2"/>
  </r>
  <r>
    <x v="0"/>
  </r>
  <r>
    <x v="0"/>
  </r>
  <r>
    <x v="6"/>
  </r>
  <r>
    <x v="5"/>
  </r>
  <r>
    <x v="5"/>
  </r>
  <r>
    <x v="5"/>
  </r>
  <r>
    <x v="5"/>
  </r>
  <r>
    <x v="0"/>
  </r>
  <r>
    <x v="0"/>
  </r>
  <r>
    <x v="2"/>
  </r>
  <r>
    <x v="5"/>
  </r>
  <r>
    <x v="5"/>
  </r>
  <r>
    <x v="0"/>
  </r>
  <r>
    <x v="5"/>
  </r>
  <r>
    <x v="1"/>
  </r>
  <r>
    <x v="3"/>
  </r>
  <r>
    <x v="2"/>
  </r>
  <r>
    <x v="2"/>
  </r>
  <r>
    <x v="3"/>
  </r>
  <r>
    <x v="1"/>
  </r>
  <r>
    <x v="1"/>
  </r>
  <r>
    <x v="2"/>
  </r>
  <r>
    <x v="0"/>
  </r>
  <r>
    <x v="5"/>
  </r>
  <r>
    <x v="0"/>
  </r>
  <r>
    <x v="2"/>
  </r>
  <r>
    <x v="5"/>
  </r>
  <r>
    <x v="3"/>
  </r>
  <r>
    <x v="4"/>
  </r>
  <r>
    <x v="0"/>
  </r>
  <r>
    <x v="5"/>
  </r>
  <r>
    <x v="0"/>
  </r>
  <r>
    <x v="5"/>
  </r>
  <r>
    <x v="4"/>
  </r>
  <r>
    <x v="2"/>
  </r>
  <r>
    <x v="0"/>
  </r>
  <r>
    <x v="5"/>
  </r>
  <r>
    <x v="3"/>
  </r>
  <r>
    <x v="2"/>
  </r>
  <r>
    <x v="0"/>
  </r>
  <r>
    <x v="4"/>
  </r>
  <r>
    <x v="2"/>
  </r>
  <r>
    <x v="1"/>
  </r>
  <r>
    <x v="6"/>
  </r>
  <r>
    <x v="0"/>
  </r>
  <r>
    <x v="4"/>
  </r>
  <r>
    <x v="2"/>
  </r>
  <r>
    <x v="3"/>
  </r>
  <r>
    <x v="5"/>
  </r>
  <r>
    <x v="1"/>
  </r>
  <r>
    <x v="2"/>
  </r>
  <r>
    <x v="2"/>
  </r>
  <r>
    <x v="2"/>
  </r>
  <r>
    <x v="2"/>
  </r>
  <r>
    <x v="1"/>
  </r>
  <r>
    <x v="2"/>
  </r>
  <r>
    <x v="0"/>
  </r>
  <r>
    <x v="1"/>
  </r>
  <r>
    <x v="2"/>
  </r>
  <r>
    <x v="5"/>
  </r>
  <r>
    <x v="5"/>
  </r>
  <r>
    <x v="0"/>
  </r>
  <r>
    <x v="5"/>
  </r>
  <r>
    <x v="1"/>
  </r>
  <r>
    <x v="1"/>
  </r>
  <r>
    <x v="2"/>
  </r>
  <r>
    <x v="1"/>
  </r>
  <r>
    <x v="1"/>
  </r>
  <r>
    <x v="2"/>
  </r>
  <r>
    <x v="0"/>
  </r>
  <r>
    <x v="0"/>
  </r>
  <r>
    <x v="1"/>
  </r>
  <r>
    <x v="0"/>
  </r>
  <r>
    <x v="0"/>
  </r>
  <r>
    <x v="0"/>
  </r>
  <r>
    <x v="1"/>
  </r>
  <r>
    <x v="0"/>
  </r>
  <r>
    <x v="0"/>
  </r>
  <r>
    <x v="2"/>
  </r>
  <r>
    <x v="0"/>
  </r>
  <r>
    <x v="5"/>
  </r>
  <r>
    <x v="0"/>
  </r>
  <r>
    <x v="0"/>
  </r>
  <r>
    <x v="0"/>
  </r>
  <r>
    <x v="2"/>
  </r>
  <r>
    <x v="2"/>
  </r>
  <r>
    <x v="3"/>
  </r>
  <r>
    <x v="0"/>
  </r>
  <r>
    <x v="1"/>
  </r>
  <r>
    <x v="1"/>
  </r>
  <r>
    <x v="2"/>
  </r>
  <r>
    <x v="1"/>
  </r>
  <r>
    <x v="1"/>
  </r>
  <r>
    <x v="1"/>
  </r>
  <r>
    <x v="5"/>
  </r>
  <r>
    <x v="1"/>
  </r>
  <r>
    <x v="6"/>
  </r>
  <r>
    <x v="2"/>
  </r>
  <r>
    <x v="1"/>
  </r>
  <r>
    <x v="6"/>
  </r>
  <r>
    <x v="1"/>
  </r>
  <r>
    <x v="1"/>
  </r>
  <r>
    <x v="1"/>
  </r>
  <r>
    <x v="1"/>
  </r>
  <r>
    <x v="3"/>
  </r>
  <r>
    <x v="0"/>
  </r>
  <r>
    <x v="3"/>
  </r>
  <r>
    <x v="1"/>
  </r>
  <r>
    <x v="1"/>
  </r>
  <r>
    <x v="6"/>
  </r>
  <r>
    <x v="6"/>
  </r>
  <r>
    <x v="6"/>
  </r>
  <r>
    <x v="6"/>
  </r>
  <r>
    <x v="1"/>
  </r>
  <r>
    <x v="1"/>
  </r>
  <r>
    <x v="5"/>
  </r>
  <r>
    <x v="4"/>
  </r>
  <r>
    <x v="3"/>
  </r>
  <r>
    <x v="1"/>
  </r>
  <r>
    <x v="4"/>
  </r>
  <r>
    <x v="4"/>
  </r>
  <r>
    <x v="4"/>
  </r>
  <r>
    <x v="1"/>
  </r>
  <r>
    <x v="1"/>
  </r>
  <r>
    <x v="1"/>
  </r>
  <r>
    <x v="1"/>
  </r>
  <r>
    <x v="1"/>
  </r>
  <r>
    <x v="1"/>
  </r>
  <r>
    <x v="1"/>
  </r>
  <r>
    <x v="1"/>
  </r>
  <r>
    <x v="4"/>
  </r>
  <r>
    <x v="4"/>
  </r>
  <r>
    <x v="4"/>
  </r>
  <r>
    <x v="1"/>
  </r>
  <r>
    <x v="4"/>
  </r>
  <r>
    <x v="4"/>
  </r>
  <r>
    <x v="3"/>
  </r>
  <r>
    <x v="4"/>
  </r>
  <r>
    <x v="1"/>
  </r>
  <r>
    <x v="4"/>
  </r>
  <r>
    <x v="4"/>
  </r>
  <r>
    <x v="4"/>
  </r>
  <r>
    <x v="1"/>
  </r>
  <r>
    <x v="4"/>
  </r>
  <r>
    <x v="4"/>
  </r>
  <r>
    <x v="4"/>
  </r>
  <r>
    <x v="1"/>
  </r>
  <r>
    <x v="4"/>
  </r>
  <r>
    <x v="4"/>
  </r>
  <r>
    <x v="1"/>
  </r>
  <r>
    <x v="1"/>
  </r>
  <r>
    <x v="4"/>
  </r>
  <r>
    <x v="1"/>
  </r>
  <r>
    <x v="5"/>
  </r>
  <r>
    <x v="4"/>
  </r>
</pivotCacheRecords>
</file>

<file path=xl/pivotCache/pivotCacheRecords5.xml><?xml version="1.0" encoding="utf-8"?>
<pivotCacheRecords xmlns="http://schemas.openxmlformats.org/spreadsheetml/2006/main" xmlns:r="http://schemas.openxmlformats.org/officeDocument/2006/relationships" count="241">
  <r>
    <x v="0"/>
  </r>
  <r>
    <x v="0"/>
  </r>
  <r>
    <x v="1"/>
  </r>
  <r>
    <x v="0"/>
  </r>
  <r>
    <x v="2"/>
  </r>
  <r>
    <x v="1"/>
  </r>
  <r>
    <x v="0"/>
  </r>
  <r>
    <x v="3"/>
  </r>
  <r>
    <x v="0"/>
  </r>
  <r>
    <x v="1"/>
  </r>
  <r>
    <x v="3"/>
  </r>
  <r>
    <x v="1"/>
  </r>
  <r>
    <x v="3"/>
  </r>
  <r>
    <x v="1"/>
  </r>
  <r>
    <x v="0"/>
  </r>
  <r>
    <x v="3"/>
  </r>
  <r>
    <x v="3"/>
  </r>
  <r>
    <x v="3"/>
  </r>
  <r>
    <x v="3"/>
  </r>
  <r>
    <x v="1"/>
  </r>
  <r>
    <x v="0"/>
  </r>
  <r>
    <x v="0"/>
  </r>
  <r>
    <x v="1"/>
  </r>
  <r>
    <x v="1"/>
  </r>
  <r>
    <x v="1"/>
  </r>
  <r>
    <x v="0"/>
  </r>
  <r>
    <x v="3"/>
  </r>
  <r>
    <x v="4"/>
  </r>
  <r>
    <x v="0"/>
  </r>
  <r>
    <x v="0"/>
  </r>
  <r>
    <x v="3"/>
  </r>
  <r>
    <x v="1"/>
  </r>
  <r>
    <x v="2"/>
  </r>
  <r>
    <x v="2"/>
  </r>
  <r>
    <x v="3"/>
  </r>
  <r>
    <x v="3"/>
  </r>
  <r>
    <x v="0"/>
  </r>
  <r>
    <x v="2"/>
  </r>
  <r>
    <x v="2"/>
  </r>
  <r>
    <x v="1"/>
  </r>
  <r>
    <x v="0"/>
  </r>
  <r>
    <x v="0"/>
  </r>
  <r>
    <x v="0"/>
  </r>
  <r>
    <x v="3"/>
  </r>
  <r>
    <x v="0"/>
  </r>
  <r>
    <x v="3"/>
  </r>
  <r>
    <x v="0"/>
  </r>
  <r>
    <x v="1"/>
  </r>
  <r>
    <x v="4"/>
  </r>
  <r>
    <x v="0"/>
  </r>
  <r>
    <x v="2"/>
  </r>
  <r>
    <x v="3"/>
  </r>
  <r>
    <x v="0"/>
  </r>
  <r>
    <x v="0"/>
  </r>
  <r>
    <x v="4"/>
  </r>
  <r>
    <x v="2"/>
  </r>
  <r>
    <x v="3"/>
  </r>
  <r>
    <x v="1"/>
  </r>
  <r>
    <x v="3"/>
  </r>
  <r>
    <x v="0"/>
  </r>
  <r>
    <x v="3"/>
  </r>
  <r>
    <x v="3"/>
  </r>
  <r>
    <x v="1"/>
  </r>
  <r>
    <x v="1"/>
  </r>
  <r>
    <x v="0"/>
  </r>
  <r>
    <x v="3"/>
  </r>
  <r>
    <x v="0"/>
  </r>
  <r>
    <x v="0"/>
  </r>
  <r>
    <x v="0"/>
  </r>
  <r>
    <x v="2"/>
  </r>
  <r>
    <x v="3"/>
  </r>
  <r>
    <x v="0"/>
  </r>
  <r>
    <x v="1"/>
  </r>
  <r>
    <x v="0"/>
  </r>
  <r>
    <x v="0"/>
  </r>
  <r>
    <x v="0"/>
  </r>
  <r>
    <x v="2"/>
  </r>
  <r>
    <x v="3"/>
  </r>
  <r>
    <x v="0"/>
  </r>
  <r>
    <x v="1"/>
  </r>
  <r>
    <x v="0"/>
  </r>
  <r>
    <x v="1"/>
  </r>
  <r>
    <x v="0"/>
  </r>
  <r>
    <x v="3"/>
  </r>
  <r>
    <x v="2"/>
  </r>
  <r>
    <x v="2"/>
  </r>
  <r>
    <x v="0"/>
  </r>
  <r>
    <x v="0"/>
  </r>
  <r>
    <x v="2"/>
  </r>
  <r>
    <x v="3"/>
  </r>
  <r>
    <x v="3"/>
  </r>
  <r>
    <x v="3"/>
  </r>
  <r>
    <x v="3"/>
  </r>
  <r>
    <x v="1"/>
  </r>
  <r>
    <x v="1"/>
  </r>
  <r>
    <x v="2"/>
  </r>
  <r>
    <x v="0"/>
  </r>
  <r>
    <x v="0"/>
  </r>
  <r>
    <x v="2"/>
  </r>
  <r>
    <x v="0"/>
  </r>
  <r>
    <x v="1"/>
  </r>
  <r>
    <x v="2"/>
  </r>
  <r>
    <x v="2"/>
  </r>
  <r>
    <x v="2"/>
  </r>
  <r>
    <x v="1"/>
  </r>
  <r>
    <x v="0"/>
  </r>
  <r>
    <x v="0"/>
  </r>
  <r>
    <x v="2"/>
  </r>
  <r>
    <x v="1"/>
  </r>
  <r>
    <x v="3"/>
  </r>
  <r>
    <x v="1"/>
  </r>
  <r>
    <x v="4"/>
  </r>
  <r>
    <x v="3"/>
  </r>
  <r>
    <x v="4"/>
  </r>
  <r>
    <x v="2"/>
  </r>
  <r>
    <x v="4"/>
  </r>
  <r>
    <x v="2"/>
  </r>
  <r>
    <x v="0"/>
  </r>
  <r>
    <x v="3"/>
  </r>
  <r>
    <x v="0"/>
  </r>
  <r>
    <x v="0"/>
  </r>
  <r>
    <x v="0"/>
  </r>
  <r>
    <x v="3"/>
  </r>
  <r>
    <x v="4"/>
  </r>
  <r>
    <x v="3"/>
  </r>
  <r>
    <x v="1"/>
  </r>
  <r>
    <x v="2"/>
  </r>
  <r>
    <x v="2"/>
  </r>
  <r>
    <x v="1"/>
  </r>
  <r>
    <x v="1"/>
  </r>
  <r>
    <x v="1"/>
  </r>
  <r>
    <x v="2"/>
  </r>
  <r>
    <x v="2"/>
  </r>
  <r>
    <x v="1"/>
  </r>
  <r>
    <x v="3"/>
  </r>
  <r>
    <x v="1"/>
  </r>
  <r>
    <x v="2"/>
  </r>
  <r>
    <x v="0"/>
  </r>
  <r>
    <x v="0"/>
  </r>
  <r>
    <x v="0"/>
  </r>
  <r>
    <x v="4"/>
  </r>
  <r>
    <x v="2"/>
  </r>
  <r>
    <x v="1"/>
  </r>
  <r>
    <x v="1"/>
  </r>
  <r>
    <x v="2"/>
  </r>
  <r>
    <x v="3"/>
  </r>
  <r>
    <x v="1"/>
  </r>
  <r>
    <x v="0"/>
  </r>
  <r>
    <x v="3"/>
  </r>
  <r>
    <x v="0"/>
  </r>
  <r>
    <x v="0"/>
  </r>
  <r>
    <x v="4"/>
  </r>
  <r>
    <x v="0"/>
  </r>
  <r>
    <x v="1"/>
  </r>
  <r>
    <x v="2"/>
  </r>
  <r>
    <x v="0"/>
  </r>
  <r>
    <x v="0"/>
  </r>
  <r>
    <x v="0"/>
  </r>
  <r>
    <x v="1"/>
  </r>
  <r>
    <x v="2"/>
  </r>
  <r>
    <x v="0"/>
  </r>
  <r>
    <x v="0"/>
  </r>
  <r>
    <x v="2"/>
  </r>
  <r>
    <x v="2"/>
  </r>
  <r>
    <x v="2"/>
  </r>
  <r>
    <x v="4"/>
  </r>
  <r>
    <x v="2"/>
  </r>
  <r>
    <x v="2"/>
  </r>
  <r>
    <x v="2"/>
  </r>
  <r>
    <x v="2"/>
  </r>
  <r>
    <x v="2"/>
  </r>
  <r>
    <x v="1"/>
  </r>
  <r>
    <x v="0"/>
  </r>
  <r>
    <x v="1"/>
  </r>
  <r>
    <x v="0"/>
  </r>
  <r>
    <x v="0"/>
  </r>
  <r>
    <x v="0"/>
  </r>
  <r>
    <x v="0"/>
  </r>
  <r>
    <x v="1"/>
  </r>
  <r>
    <x v="0"/>
  </r>
  <r>
    <x v="1"/>
  </r>
  <r>
    <x v="0"/>
  </r>
  <r>
    <x v="0"/>
  </r>
  <r>
    <x v="1"/>
  </r>
  <r>
    <x v="0"/>
  </r>
  <r>
    <x v="0"/>
  </r>
  <r>
    <x v="0"/>
  </r>
  <r>
    <x v="0"/>
  </r>
  <r>
    <x v="0"/>
  </r>
  <r>
    <x v="0"/>
  </r>
  <r>
    <x v="1"/>
  </r>
  <r>
    <x v="3"/>
  </r>
  <r>
    <x v="0"/>
  </r>
  <r>
    <x v="0"/>
  </r>
  <r>
    <x v="0"/>
  </r>
  <r>
    <x v="0"/>
  </r>
  <r>
    <x v="0"/>
  </r>
  <r>
    <x v="0"/>
  </r>
  <r>
    <x v="0"/>
  </r>
  <r>
    <x v="0"/>
  </r>
  <r>
    <x v="0"/>
  </r>
  <r>
    <x v="4"/>
  </r>
  <r>
    <x v="3"/>
  </r>
  <r>
    <x v="0"/>
  </r>
  <r>
    <x v="0"/>
  </r>
  <r>
    <x v="0"/>
  </r>
  <r>
    <x v="0"/>
  </r>
  <r>
    <x v="2"/>
  </r>
  <r>
    <x v="0"/>
  </r>
  <r>
    <x v="0"/>
  </r>
  <r>
    <x v="0"/>
  </r>
  <r>
    <x v="0"/>
  </r>
  <r>
    <x v="0"/>
  </r>
  <r>
    <x v="0"/>
  </r>
  <r>
    <x v="0"/>
  </r>
  <r>
    <x v="0"/>
  </r>
  <r>
    <x v="3"/>
  </r>
  <r>
    <x v="2"/>
  </r>
  <r>
    <x v="3"/>
  </r>
  <r>
    <x v="0"/>
  </r>
  <r>
    <x v="1"/>
  </r>
  <r>
    <x v="0"/>
  </r>
  <r>
    <x v="3"/>
  </r>
  <r>
    <x v="0"/>
  </r>
  <r>
    <x v="3"/>
  </r>
  <r>
    <x v="0"/>
  </r>
  <r>
    <x v="4"/>
  </r>
  <r>
    <x v="0"/>
  </r>
  <r>
    <x v="0"/>
  </r>
  <r>
    <x v="1"/>
  </r>
  <r>
    <x v="2"/>
  </r>
  <r>
    <x v="2"/>
  </r>
  <r>
    <x v="0"/>
  </r>
  <r>
    <x v="2"/>
  </r>
  <r>
    <x v="3"/>
  </r>
  <r>
    <x v="1"/>
  </r>
  <r>
    <x v="0"/>
  </r>
  <r>
    <x v="0"/>
  </r>
  <r>
    <x v="0"/>
  </r>
  <r>
    <x v="4"/>
  </r>
  <r>
    <x v="4"/>
  </r>
</pivotCacheRecords>
</file>

<file path=xl/pivotCache/pivotCacheRecords6.xml><?xml version="1.0" encoding="utf-8"?>
<pivotCacheRecords xmlns="http://schemas.openxmlformats.org/spreadsheetml/2006/main" xmlns:r="http://schemas.openxmlformats.org/officeDocument/2006/relationships" count="241">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2"/>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2"/>
  </r>
  <r>
    <x v="0"/>
  </r>
  <r>
    <x v="0"/>
  </r>
  <r>
    <x v="0"/>
  </r>
  <r>
    <x v="0"/>
  </r>
  <r>
    <x v="0"/>
  </r>
  <r>
    <x v="0"/>
  </r>
  <r>
    <x v="2"/>
  </r>
  <r>
    <x v="0"/>
  </r>
  <r>
    <x v="2"/>
  </r>
  <r>
    <x v="2"/>
  </r>
  <r>
    <x v="2"/>
  </r>
  <r>
    <x v="0"/>
  </r>
  <r>
    <x v="1"/>
  </r>
  <r>
    <x v="0"/>
  </r>
  <r>
    <x v="0"/>
  </r>
  <r>
    <x v="0"/>
  </r>
  <r>
    <x v="0"/>
  </r>
  <r>
    <x v="0"/>
  </r>
  <r>
    <x v="0"/>
  </r>
  <r>
    <x v="0"/>
  </r>
  <r>
    <x v="0"/>
  </r>
  <r>
    <x v="0"/>
  </r>
  <r>
    <x v="0"/>
  </r>
  <r>
    <x v="0"/>
  </r>
  <r>
    <x v="0"/>
  </r>
  <r>
    <x v="0"/>
  </r>
  <r>
    <x v="0"/>
  </r>
  <r>
    <x v="0"/>
  </r>
  <r>
    <x v="0"/>
  </r>
  <r>
    <x v="0"/>
  </r>
  <r>
    <x v="2"/>
  </r>
  <r>
    <x v="2"/>
  </r>
  <r>
    <x v="2"/>
  </r>
  <r>
    <x v="2"/>
  </r>
  <r>
    <x v="2"/>
  </r>
  <r>
    <x v="2"/>
  </r>
  <r>
    <x v="2"/>
  </r>
  <r>
    <x v="0"/>
  </r>
  <r>
    <x v="0"/>
  </r>
  <r>
    <x v="0"/>
  </r>
  <r>
    <x v="0"/>
  </r>
  <r>
    <x v="2"/>
  </r>
  <r>
    <x v="0"/>
  </r>
  <r>
    <x v="0"/>
  </r>
  <r>
    <x v="0"/>
  </r>
  <r>
    <x v="0"/>
  </r>
  <r>
    <x v="0"/>
  </r>
  <r>
    <x v="0"/>
  </r>
  <r>
    <x v="0"/>
  </r>
  <r>
    <x v="0"/>
  </r>
  <r>
    <x v="2"/>
  </r>
  <r>
    <x v="0"/>
  </r>
  <r>
    <x v="0"/>
  </r>
  <r>
    <x v="0"/>
  </r>
  <r>
    <x v="0"/>
  </r>
  <r>
    <x v="0"/>
  </r>
  <r>
    <x v="0"/>
  </r>
  <r>
    <x v="0"/>
  </r>
  <r>
    <x v="0"/>
  </r>
  <r>
    <x v="0"/>
  </r>
  <r>
    <x v="2"/>
  </r>
  <r>
    <x v="1"/>
  </r>
  <r>
    <x v="1"/>
  </r>
</pivotCacheRecords>
</file>

<file path=xl/pivotCache/pivotCacheRecords7.xml><?xml version="1.0" encoding="utf-8"?>
<pivotCacheRecords xmlns="http://schemas.openxmlformats.org/spreadsheetml/2006/main" xmlns:r="http://schemas.openxmlformats.org/officeDocument/2006/relationships" count="241">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pivotCacheRecords>
</file>

<file path=xl/pivotCache/pivotCacheRecords8.xml><?xml version="1.0" encoding="utf-8"?>
<pivotCacheRecords xmlns="http://schemas.openxmlformats.org/spreadsheetml/2006/main" xmlns:r="http://schemas.openxmlformats.org/officeDocument/2006/relationships" count="241">
  <r>
    <s v="Canal Escrito"/>
    <s v="Correo atencion ciudadano"/>
    <s v="Santander"/>
    <s v="Deisy Yessenia Villamizar Cordoba /Bomberos de Bucaramanga "/>
    <s v="Entidad bomberil"/>
    <s v="Legislacion Bomberil"/>
    <s v="CAC: Remito por competencia la consulta de la Directora de Bomberos de Bucaramanga. "/>
    <s v="Edgar Alexander Maya Lopez "/>
    <s v="SUBDIRECCIÓN ESTRATÉGICA Y DE COORDINACIÓN BOMBERIL"/>
    <s v="EDUCACIÓN NACIONAL PARA BOMBEROS  "/>
    <x v="0"/>
    <n v="30"/>
    <s v="20231140252382  "/>
    <d v="2023-10-02T00:00:00"/>
    <s v="N/A"/>
    <d v="2024-01-03T00:00:00"/>
    <n v="67"/>
    <n v="68"/>
    <s v="Extemporanea"/>
    <s v="03-01-2024 13:56 PM Archivar Edgar Alexander Maya Lopez Se da respuesta por correo electronico de deja evidencia en digital"/>
    <m/>
    <m/>
    <s v="SI"/>
    <m/>
    <s v="Se da respuesta directamnete por correo"/>
  </r>
  <r>
    <s v="Canal Escrito"/>
    <s v="Correo atencion ciudadano"/>
    <s v="Valle del Cauca"/>
    <s v="CT. RODRIGO HERNANDEZ OSPINA / CBV CALIMA EL DARIEN  "/>
    <s v="Entidad bomberil"/>
    <s v="Educacion Bomberil"/>
    <s v="CAC: Solicita certificación o constancia de los registros como instructor del Subteniente Julian Andres Morales  "/>
    <s v="Edgar Alexander Maya Lopez "/>
    <s v="SUBDIRECCIÓN ESTRATÉGICA Y DE COORDINACIÓN BOMBERIL"/>
    <s v="EDUCACIÓN NACIONAL PARA BOMBEROS  "/>
    <x v="1"/>
    <n v="10"/>
    <s v="20231140252592  "/>
    <d v="2023-10-02T00:00:00"/>
    <s v="N/A"/>
    <d v="2023-11-03T00:00:00"/>
    <n v="24"/>
    <n v="25"/>
    <s v="Extemporanea"/>
    <s v="03-11-2023 12:17 PM Archivar Edgar Alexander Maya Lopez Se da respuesta por correo eletronico"/>
    <s v="N/A"/>
    <s v="N/A"/>
    <s v="SI"/>
    <s v="N/A"/>
    <s v="Radicado sin archivar, sin numero de radicado respuesta"/>
  </r>
  <r>
    <s v="Canal Escrito"/>
    <s v="Correo atencion ciudadano"/>
    <s v="Bogotá D.C"/>
    <s v="ANDRES FELIPE FORERO"/>
    <s v="Persona natural"/>
    <s v="Legislacion Bomberil"/>
    <s v="CAC: Remite derecho de petición. "/>
    <s v="KEYLA YESENIA CORTES RODRIGUEZ "/>
    <s v="SUBDIRECCIÓN ESTRATÉGICA Y DE COORDINACIÓN BOMBERIL"/>
    <s v="COORDINACIÓN OPERATIVA "/>
    <x v="1"/>
    <n v="10"/>
    <s v="20231140252742  "/>
    <d v="2023-10-02T00:00:00"/>
    <n v="20232120097681"/>
    <d v="2023-11-01T00:00:00"/>
    <n v="22"/>
    <n v="23"/>
    <s v="Extemporanea"/>
    <s v="02-11-2023 11:26 AM_x0009_Archivar_x0009_KEYLA YESENIA CORTES RODRIGUEZ_x0009_se da respuesta vía correo electrónico desde respuesta ciudadano para fines pertinentes"/>
    <d v="2023-11-02T00:00:00"/>
    <s v="Pdf"/>
    <s v="SI"/>
    <s v="N/A"/>
    <s v="N/A"/>
  </r>
  <r>
    <s v="Canal Escrito"/>
    <s v="Correo atencion ciudadano"/>
    <s v="Santander"/>
    <s v="CUERPO DE BOMBEROS VOLUNTARIOS DE CIMITARRA"/>
    <s v="Entidad bomberil"/>
    <s v="Legislacion Bomberil"/>
    <s v="CAC: Remite derecho de petición. "/>
    <s v="Andrea Bibiana Castañeda Durán  "/>
    <s v="SUBDIRECCIÓN ESTRATÉGICA Y DE COORDINACIÓN BOMBERIL"/>
    <s v="FORMULACIÓN, ACTUALIZACIÓN ,ACOMPAÑAMINETO NORMATIVO Y OPERATIVO "/>
    <x v="2"/>
    <n v="15"/>
    <s v="20231140252812  "/>
    <d v="2023-10-02T00:00:00"/>
    <n v="20232110097851"/>
    <d v="2023-11-08T00:00:00"/>
    <n v="27"/>
    <n v="28"/>
    <s v="Extemporanea"/>
    <s v="08-11-2023 15:27 PM_x0009_Archivar_x0009_Andrea Bibiana Castañeda Durán_x0009_SE DIO TRÁMITE CON EL RAD. 20232110097851 ENVIADO EL 8/11/23"/>
    <d v="2023-11-08T00:00:00"/>
    <s v="Pdf"/>
    <s v="SI"/>
    <s v="N/A"/>
    <s v="N/A"/>
  </r>
  <r>
    <s v="Canal Escrito"/>
    <s v="Correo atencion ciudadano"/>
    <s v="Santander"/>
    <s v="Gobernacion de santander"/>
    <s v="Entidad territorial"/>
    <s v="Seguimiento a Cuerpo de Bomberos"/>
    <s v="CAC: Solicitud de información -concepto de no operatividad CBV de Rionegro - Santander "/>
    <s v="Margodt Obando Beltrán "/>
    <s v="SUBDIRECCIÓN ESTRATÉGICA Y DE COORDINACIÓN BOMBERIL"/>
    <s v="INSPECCIÓN, VIGILANCIA Y CONTROL "/>
    <x v="2"/>
    <n v="15"/>
    <s v="20231140252852  "/>
    <d v="2023-10-03T00:00:00"/>
    <n v="20232150097101"/>
    <d v="2023-10-24T00:00:00"/>
    <n v="15"/>
    <n v="16"/>
    <s v="Cumplida"/>
    <s v="07-11-2023 15:27 PM_x0009_Archivar_x0009_Margodt Obando Beltrán_x0009_SE NOTIFICO CORREO ELECTRONICO 24 NOV 2023"/>
    <d v="2023-11-07T00:00:00"/>
    <s v="Pdf"/>
    <s v="SI"/>
    <s v="N/A"/>
    <s v="N/A"/>
  </r>
  <r>
    <s v="Canal Escrito"/>
    <s v="Correo atencion ciudadano"/>
    <s v="Bogotá D.C"/>
    <s v="SHEARER JOSTEIN VILLAMIL OLAYA"/>
    <s v="Persona natural"/>
    <s v="Otros"/>
    <s v="CAC: Remite derecho de petición  "/>
    <s v="KEYLA YESENIA CORTES RODRIGUEZ "/>
    <s v="SUBDIRECCIÓN ESTRATÉGICA Y DE COORDINACIÓN BOMBERIL"/>
    <s v="COORDINACIÓN OPERATIVA "/>
    <x v="3"/>
    <n v="15"/>
    <s v="20231140252962  "/>
    <d v="2023-10-03T00:00:00"/>
    <n v="20232120095991"/>
    <d v="2023-10-13T00:00:00"/>
    <n v="8"/>
    <n v="9"/>
    <s v="Cumplida"/>
    <s v="02-11-2023 11:45 AM_x0009_Archivar_x0009_KEYLA YESENIA CORTES RODRIGUEZ_x0009_se da respuesta vía correo electrónico desde el correo respuesta ciudadano para fines pertinentes."/>
    <d v="2023-02-11T00:00:00"/>
    <s v="Pdf"/>
    <s v="SI"/>
    <s v="N/A"/>
    <s v="N/A"/>
  </r>
  <r>
    <s v="Canal Escrito"/>
    <s v="Correo atencion ciudadano"/>
    <s v="Cauca"/>
    <s v="CUERPO DE BOMBEROS VOLUNTARIOS DE PIAMONTE"/>
    <s v="Entidad bomberil"/>
    <s v="Acompañamiento juridico"/>
    <s v="CAC: Remite información Cuerpo de Bomberos Voluntarios del municipio de Piamonte Cauca. "/>
    <s v="ANDRES FERNANDO RODRIGUEZ AGUDELO 2 "/>
    <s v="SUBDIRECCIÓN ESTRATÉGICA Y DE COORDINACIÓN BOMBERIL"/>
    <s v="FORMULACIÓN, ACTUALIZACIÓN ,ACOMPAÑAMINETO NORMATIVO Y OPERATIVO "/>
    <x v="3"/>
    <n v="15"/>
    <s v="20231140252982  "/>
    <d v="2023-10-03T00:00:00"/>
    <n v="20232110097811"/>
    <d v="2023-11-08T00:00:00"/>
    <n v="26"/>
    <n v="27"/>
    <s v="Extemporanea"/>
    <s v="15-11-2023 19:16 PM_x0009_Archivar_x0009_ANDRES FERNANDO RODRIGUEZ AGUDELO 2_x0009_Se adjunta prueba de envío"/>
    <d v="2023-11-08T00:00:00"/>
    <s v="Pdf"/>
    <s v="SI"/>
    <s v="N/A"/>
    <s v="N/A"/>
  </r>
  <r>
    <s v="Canal Escrito"/>
    <s v="Correo atencion ciudadano"/>
    <s v="Bogotá D.C"/>
    <s v="LUIS FERNANDO CALDERON MORA / CONTRALORIA GENERAL"/>
    <s v="Entidad Pública"/>
    <s v="Administrativo"/>
    <s v="CAC: Traslado OFI23-00182414 / GFPU suscrita por el doctor Luis Enrique Abadía García "/>
    <s v="GERMAN MAURICIO MARQUEZ RUIZ  "/>
    <s v="DIRECCIÓN GENERAL"/>
    <s v="GESTIÓN JURÍDICA "/>
    <x v="4"/>
    <n v="10"/>
    <s v="20231140253012  "/>
    <d v="2023-10-03T00:00:00"/>
    <s v="_x0009_20231000097871"/>
    <d v="2023-11-08T00:00:00"/>
    <n v="26"/>
    <n v="27"/>
    <s v="Extemporanea"/>
    <s v="09-11-2023 14:26 PM_x0009_Archivar_x0009_GERMAN MAURICIO MARQUEZ RUIZ_x0009_RESPUESTA ENVIADA"/>
    <d v="2023-11-09T00:00:00"/>
    <s v="Pdf"/>
    <s v="SI"/>
    <s v="N/A"/>
    <s v="N/A"/>
  </r>
  <r>
    <s v="Canal Escrito"/>
    <s v="Correo atencion ciudadano"/>
    <s v="Santander"/>
    <s v="Deisy Yessenia Villamizar Cordoba /Bomberos de Bucaramanga "/>
    <s v="Entidad bomberil"/>
    <s v="Educacion Bomberil"/>
    <s v="CAC: Remite consulta sobre la realización del curso control de incendios industriales "/>
    <s v="Edgar Alexander Maya Lopez "/>
    <s v="SUBDIRECCIÓN ESTRATÉGICA Y DE COORDINACIÓN BOMBERIL"/>
    <s v="EDUCACIÓN NACIONAL PARA BOMBEROS  "/>
    <x v="2"/>
    <n v="15"/>
    <s v="20231140253032  "/>
    <d v="2023-10-03T00:00:00"/>
    <s v="N/A"/>
    <d v="2024-01-03T00:00:00"/>
    <n v="66"/>
    <n v="67"/>
    <s v="Extemporanea"/>
    <s v="03-01-2024 12:02 PM Archivar Edgar Alexander Maya Lopez Se da respuesta por correo electronico se deja evidencia en digital"/>
    <m/>
    <m/>
    <s v="SI"/>
    <m/>
    <s v="Se da respuesta directamnete por correo"/>
  </r>
  <r>
    <s v="Canal Escrito"/>
    <s v="Correo atencion ciudadano"/>
    <s v="Bogotá D.C"/>
    <s v="Alejandro Lopez Hincapié"/>
    <s v="Persona natural"/>
    <s v="Legislacion Bomberil"/>
    <s v="CAC: Traslado Por competencias Radicado No 05EE2023220000000072569 del 25 de septiembre del 2023. Solicitud del ciudadano Alejandro López Hincapié. "/>
    <s v="Jorge Fabian Rodriguez Hincapie "/>
    <s v="SUBDIRECCIÓN ESTRATÉGICA Y DE COORDINACIÓN BOMBERIL"/>
    <s v="FORMULACIÓN, ACTUALIZACIÓN ,ACOMPAÑAMINETO NORMATIVO Y OPERATIVO "/>
    <x v="3"/>
    <n v="15"/>
    <s v="20231140253042  "/>
    <d v="2023-10-03T00:00:00"/>
    <n v="20232110097471"/>
    <d v="2023-10-31T00:00:00"/>
    <n v="20"/>
    <n v="21"/>
    <s v="Extemporanea"/>
    <s v="10-11-2023 14:13 PM_x0009_Archivar_x0009_Jorge Fabian Rodriguez Hincapie_x0009_20231140253042 se contesto con el radicado de salida 20232110097471 se notifico a los 31 días de octubre de 2023"/>
    <d v="2023-11-10T00:00:00"/>
    <s v="Pdf"/>
    <s v="SI"/>
    <s v="N/A"/>
    <s v="N/A"/>
  </r>
  <r>
    <s v="Canal Escrito"/>
    <s v="Correo atencion ciudadano"/>
    <s v="Bogotá D.C"/>
    <s v="_x0009_PROCURADURIA DELEGADA DISCIPLINARIA DE INSTRUCCION 9 CUARTA PARA LA CONTRATACION ESTATAL"/>
    <s v="Entidad Pública"/>
    <s v="Administrativo"/>
    <s v="CAC. Requerimiento Oficio P4DCE-1926 Expediente No. IUS- E-2020-459948 - IUC-D-2020-1588651 "/>
    <s v="GERMAN MAURICIO MARQUEZ RUIZ  "/>
    <s v="DIRECCIÓN GENERAL"/>
    <s v="GESTIÓN JURÍDICA "/>
    <x v="4"/>
    <n v="10"/>
    <s v="20231140253152  "/>
    <d v="2023-10-04T00:00:00"/>
    <n v="20231000096841"/>
    <d v="2023-10-19T00:00:00"/>
    <n v="10"/>
    <n v="11"/>
    <s v="Cumplida"/>
    <s v="08-11-2023 07:27 AM_x0009_Archivar_x0009_GERMAN MAURICIO MARQUEZ RUIZ_x0009_SE REMITIÓ RESPUESTA Y REMITIÓ DOCUMENTOS SOLICITADOS"/>
    <d v="2023-11-08T00:00:00"/>
    <s v="Pdf"/>
    <s v="SI"/>
    <s v="N/A"/>
    <s v="N/A"/>
  </r>
  <r>
    <s v="Canal Escrito"/>
    <s v="Correo atencion ciudadano"/>
    <s v="Bogotá D.C"/>
    <s v="MIGUEL ANGEL ESPINOSA"/>
    <s v="Persona natural"/>
    <s v="Legislacion Bomberil"/>
    <s v="CAC. TRASLADO POR COMPETENCIA MINISTERIO DE SALUD Tramite a la solicitud del Ciudadano Radicado No. 202311601972321  "/>
    <s v="Beimar Mauricio Serna Duque "/>
    <s v="SUBDIRECCIÓN ESTRATÉGICA Y DE COORDINACIÓN BOMBERIL"/>
    <s v="SUBDIRECCIÓN ESTRATÉGICA Y DE COORDINACIÓN BOMBERIL "/>
    <x v="0"/>
    <n v="30"/>
    <s v="20231140253162  "/>
    <d v="2023-10-04T00:00:00"/>
    <s v="_x0009_20232000098061"/>
    <d v="2024-04-05T00:00:00"/>
    <m/>
    <m/>
    <s v="Vencida"/>
    <s v="31-12-2023 23:15 PM Archivar Beimar Mauricio Serna Duque Se envía respuesta por correo electrónico"/>
    <d v="2024-01-09T00:00:00"/>
    <s v="Pdf"/>
    <s v="NO"/>
    <m/>
    <s v="No hay evidencia de envio de repsuesta"/>
  </r>
  <r>
    <s v="Canal Escrito"/>
    <s v="Correo atencion ciudadano"/>
    <s v="Bogotá D.C"/>
    <s v="KATHERINE PEDROZA  /  CONTRALORIA GENERAL"/>
    <s v="Entidad Pública"/>
    <s v="Administrativo"/>
    <s v="CAC: Remite respuesta a la solicitud de prórroga para dar respuesta a la solicitud AF-NDBC-13 "/>
    <s v="GERMAN MAURICIO MARQUEZ RUIZ  "/>
    <s v="DIRECCIÓN GENERAL"/>
    <s v="GESTIÓN JURÍDICA "/>
    <x v="4"/>
    <n v="10"/>
    <s v="20231140253332  "/>
    <d v="2023-10-04T00:00:00"/>
    <s v="N/A"/>
    <d v="2023-11-08T00:00:00"/>
    <n v="25"/>
    <n v="26"/>
    <s v="Extemporanea"/>
    <s v="08-11-2023 08:00 AM_x0009_Archivar_x0009_GERMAN MAURICIO MARQUEZ RUIZ_x0009_SE OTORGÓ PRORROGA DENTRO DEL PRESENTE REQUERIMIENTO"/>
    <m/>
    <m/>
    <m/>
    <m/>
    <m/>
  </r>
  <r>
    <s v="Canal Escrito"/>
    <s v="Radicacion directa"/>
    <s v="Cundinamarca"/>
    <s v="YUDY CARDENAS RODRIGUEZ"/>
    <s v="Persona natural"/>
    <s v="Seguimiento a Cuerpo de Bomberos"/>
    <s v="RD: DENUNCIA EN CONTRA DE LA SEÑORA ALEXANDRA VALENZUELA  "/>
    <s v="Margodt Obando Beltrán "/>
    <s v="SUBDIRECCIÓN ESTRATÉGICA Y DE COORDINACIÓN BOMBERIL"/>
    <s v="INSPECCIÓN, VIGILANCIA Y CONTROL "/>
    <x v="3"/>
    <n v="15"/>
    <s v="20231140253562  "/>
    <d v="2023-10-05T00:00:00"/>
    <m/>
    <d v="2024-04-05T00:00:00"/>
    <m/>
    <m/>
    <s v="Vencida"/>
    <m/>
    <m/>
    <m/>
    <m/>
    <m/>
    <m/>
  </r>
  <r>
    <s v="Canal Escrito"/>
    <s v="Correo atencion ciudadano"/>
    <s v="Meta"/>
    <s v="CUERPO DE BOMBEROS VOLUNTARIOS CASTILLA LA NUEVA - META"/>
    <s v="Entidad bomberil"/>
    <s v="Educacion Bomberil"/>
    <s v="CAC: Solicita apoyo con la expedición de lo avales de las capacitaciones pagadas  "/>
    <s v="VIVIANA GONZALEZ"/>
    <s v="SUBDIRECCIÓN ADMINISTRATIVA Y FINANCIERA"/>
    <s v="ASUNTOS DISCIPLINARIOS"/>
    <x v="5"/>
    <n v="15"/>
    <s v="20231140253772  "/>
    <d v="2023-10-05T00:00:00"/>
    <m/>
    <d v="2024-04-05T00:00:00"/>
    <m/>
    <m/>
    <s v="Vencida"/>
    <m/>
    <m/>
    <m/>
    <m/>
    <m/>
    <m/>
  </r>
  <r>
    <s v="Canal Escrito"/>
    <s v="Correo atencion ciudadano"/>
    <s v="Bogotá D.C"/>
    <s v="CONTRALORIA GENERAL DE LA NACIÓN FUNCIONARIO KATHERINNE PEDROZA VILLEGAS"/>
    <s v="Entidad Pública"/>
    <s v="Administrativo"/>
    <s v="CAC: Remite Katerinne Pedroza - Solicitud de información AF-DNBC-016 VIG 2022 "/>
    <s v="Maria del Consuelo Arias Prieto "/>
    <s v="DIRECCIÓN GENERAL"/>
    <s v="EVALUACIÓN Y SEGUIMIENTO "/>
    <x v="4"/>
    <n v="10"/>
    <s v="20231140253962  "/>
    <d v="2023-10-06T00:00:00"/>
    <n v="202321300096501"/>
    <d v="2023-10-12T00:00:00"/>
    <n v="4"/>
    <n v="5"/>
    <s v="Cumplida"/>
    <s v="23-11-2023 14:25 PM_x0009_Archivar_x0009_Maria del Consuelo Arias Prieto_x0009_SE DIO RESPUESTA EL DIA 12 DE OCTUBRE DE 2023"/>
    <d v="2023-11-23T00:00:00"/>
    <s v="Pdf"/>
    <s v="SI"/>
    <s v="N/A"/>
    <m/>
  </r>
  <r>
    <s v="Canal Escrito"/>
    <s v="Correo atencion ciudadano"/>
    <s v="Bogotá D.C"/>
    <s v="CONTRALORIA GENERAL DE LA NACION"/>
    <s v="Entidad Pública"/>
    <s v="Administrativo"/>
    <s v="CAC: Martha Luz Conde - remite observaciones de la Auditoria Financiera 2022 "/>
    <s v="Maria del Consuelo Arias Prieto "/>
    <s v="DIRECCIÓN GENERAL"/>
    <s v="EVALUACIÓN Y SEGUIMIENTO "/>
    <x v="4"/>
    <n v="10"/>
    <s v="20231140254092  "/>
    <d v="2023-10-06T00:00:00"/>
    <n v="20233110097561"/>
    <d v="2023-10-30T00:00:00"/>
    <n v="15"/>
    <n v="16"/>
    <s v="Extemporanea"/>
    <s v="23-11-2023 14:36 PM_x0009_Archivar_x0009_Maria del Consuelo Arias Prieto_x0009_SE EVIDENCIA ENVIO Y RESPUESTA DEL 30 DE OCTUBRE 2023"/>
    <d v="2023-11-23T00:00:00"/>
    <s v="Pdf"/>
    <s v="SI"/>
    <s v="N/A"/>
    <m/>
  </r>
  <r>
    <s v="Canal Escrito"/>
    <s v="Correo atencion ciudadano"/>
    <s v="Bogotá D.C"/>
    <s v="CONTRALORIA GENERAL DE LA NACIÓN FUNCIONARIO KATHERINNE PEDROZA VILLEGAS"/>
    <s v="Entidad Pública"/>
    <s v="Administrativo"/>
    <s v="CAC: Katerinne Pedroza - Solicitud de información AF-DNBC-018 VIG 2022  "/>
    <s v="Maria del Consuelo Arias Prieto "/>
    <s v="DIRECCIÓN GENERAL"/>
    <s v="EVALUACIÓN Y SEGUIMIENTO "/>
    <x v="4"/>
    <n v="10"/>
    <s v="20231140254162  "/>
    <d v="2023-10-06T00:00:00"/>
    <n v="20231000096581"/>
    <d v="2023-10-12T00:00:00"/>
    <n v="4"/>
    <n v="5"/>
    <s v="Cumplida"/>
    <s v="23-11-2023 14:31 PM_x0009_Archivar_x0009_Maria del Consuelo Arias Prieto_x0009_SE DIO REPUESTA EL DIA 12-10-2023"/>
    <d v="2023-11-23T00:00:00"/>
    <s v="Pdf"/>
    <s v="SI"/>
    <s v="N/A"/>
    <m/>
  </r>
  <r>
    <s v="Canal Escrito"/>
    <s v="Correo atencion ciudadano"/>
    <s v="No informa"/>
    <s v="_x0009_SENADORA DE LA REPUBLICA PALOMA VALENCIA SENADO"/>
    <s v="Entidad Pública"/>
    <s v="Legislacion Bomberil"/>
    <s v="CAC: Carlos González DAPRE - traslado derecho de petición de la senadora Paloma Valencia sobre movilización del 27 de septiembre  "/>
    <s v="GERMAN MAURICIO MARQUEZ RUIZ  "/>
    <s v="DIRECCIÓN GENERAL"/>
    <s v="GESTIÓN JURÍDICA "/>
    <x v="6"/>
    <n v="5"/>
    <s v="20231140254252  "/>
    <d v="2023-10-06T00:00:00"/>
    <n v="20231000097891"/>
    <d v="2023-11-08T00:00:00"/>
    <n v="23"/>
    <n v="24"/>
    <s v="Extemporanea"/>
    <s v="09-11-2023 14:28 PM_x0009_Archivar_x0009_GERMAN MAURICIO MARQUEZ RUIZ_x0009_RESPUESTA ENVIADA"/>
    <d v="2023-11-08T00:00:00"/>
    <s v="Pdf"/>
    <s v="SI"/>
    <s v="N/A"/>
    <s v="N/A"/>
  </r>
  <r>
    <s v="Canal Escrito"/>
    <s v="Correo atencion ciudadano"/>
    <s v="No informa"/>
    <s v="CABO CARLOS ARNULFO ZAMBRANO"/>
    <s v="Persona natural"/>
    <s v="Educacion Bomberil"/>
    <s v="CAC: Solicita información si se continuara con las convocatorias de capacitación. "/>
    <s v="_x0009_Edgar Alexander Maya Lopez"/>
    <s v="SUBDIRECCIÓN ESTRATÉGICA Y DE COORDINACIÓN BOMBERIL"/>
    <s v="EDUCACIÓN NACIONAL PARA BOMBEROS  "/>
    <x v="0"/>
    <n v="30"/>
    <s v="20231140254462  "/>
    <d v="2023-10-09T00:00:00"/>
    <s v="N/A"/>
    <d v="2023-10-13T00:00:00"/>
    <n v="4"/>
    <n v="5"/>
    <s v="Cumplida"/>
    <s v="13-10-2023 11:33 AM_x0009_Archivar_x0009_Edgar Alexander Maya Lopez_x0009_Se da respuesta por correo electrónico se deja evidencia en digital"/>
    <s v="N/A"/>
    <s v="N/A"/>
    <s v="SI"/>
    <s v="N/A"/>
    <s v="No se genera radicado de salida"/>
  </r>
  <r>
    <s v="Canal Escrito"/>
    <s v="Correo atencion ciudadano"/>
    <s v="Putumayo"/>
    <s v="CUERPO DE BOMBEROS VOLUNTARIOS DE LA HORMIGA"/>
    <s v="Entidad bomberil"/>
    <s v="Seguimiento a Cuerpo de Bomberos"/>
    <s v="CAC: solicita información sobre carnetización de unidades bomberiles y solicita informe sobre el proceso de degradación llevado por la Doctora Melva de la DNBC a algunas unidades. "/>
    <s v="Edwin Alfonso Zamora Oyola "/>
    <s v=" SUBDIRECCIÓN ADMINISTRATIVA Y FINANCIERA"/>
    <s v="GESTIÓN DE TECNOLOGÍA E INFORMACIÓN "/>
    <x v="2"/>
    <n v="15"/>
    <s v="20231140254482  "/>
    <d v="2023-10-09T00:00:00"/>
    <m/>
    <d v="2024-04-05T00:00:00"/>
    <m/>
    <m/>
    <s v="Vencida"/>
    <s v="21-12-2023 11:36 AM Archivar Edwin Alfonso Zamora Oyola Tramitados."/>
    <m/>
    <m/>
    <m/>
    <m/>
    <s v="No exite evidencia de envio de respuesta ni documento firmado"/>
  </r>
  <r>
    <s v="Canal Escrito"/>
    <s v="Correo atencion ciudadano"/>
    <s v="Antioquia"/>
    <s v="CUERPO DE BOMBEROS VOLUNTARIOS DE GRANADA ANTIOQUIA PAOLA GONZALEZ"/>
    <s v="Entidad bomberil"/>
    <s v="Otros"/>
    <s v="CAC: Paola González - Solicita información referente a la inscripción de bomberos luego de la elección de dignatarios. "/>
    <s v="Massiel Mendez "/>
    <s v="SUBDIRECCIÓN ESTRATÉGICA Y DE COORDINACIÓN BOMBERIL"/>
    <s v="INSPECCIÓN, VIGILANCIA Y CONTROL "/>
    <x v="2"/>
    <n v="15"/>
    <s v="20231140254662  "/>
    <d v="2023-10-09T00:00:00"/>
    <m/>
    <d v="2024-04-05T00:00:00"/>
    <m/>
    <m/>
    <s v="Vencida"/>
    <m/>
    <m/>
    <m/>
    <m/>
    <m/>
    <m/>
  </r>
  <r>
    <s v="Canal Escrito"/>
    <s v="Correo atencion ciudadano"/>
    <s v="Antioquia"/>
    <s v="_x0009_USUARIO ANONIMO"/>
    <s v="Persona natural"/>
    <s v="Seguimiento a Cuerpo de Bomberos"/>
    <s v="CAC: Solicitan investigar las finanzas del Cuerpo de Bomberos Voluntarios de Itagüí y al Comandante Misael Cadavid, por irregularidades en la institución. "/>
    <s v="Margodt Obando Beltrán "/>
    <s v="SUBDIRECCIÓN ESTRATÉGICA Y DE COORDINACIÓN BOMBERIL"/>
    <s v="INSPECCIÓN, VIGILANCIA Y CONTROL "/>
    <x v="2"/>
    <n v="15"/>
    <s v="20231140254822  "/>
    <d v="2023-10-10T00:00:00"/>
    <n v="20232150098771"/>
    <d v="2023-12-19T00:00:00"/>
    <n v="50"/>
    <n v="51"/>
    <s v="Extemporanea"/>
    <s v="19-12-2023 14:36 PM Archivar Margodt Obando Beltrán Se envió por correo electrónico el día 19 de diciembre 2023"/>
    <m/>
    <s v="WORD"/>
    <s v="SI"/>
    <m/>
    <m/>
  </r>
  <r>
    <s v="Canal Escrito"/>
    <s v="Correo atencion ciudadano"/>
    <s v="Santander"/>
    <s v="Paulo César Forero Forero"/>
    <s v="Persona natural"/>
    <s v="Legislacion Bomberil"/>
    <s v="CAC: Solicita información sobre el periodo de funciones y gestión de un Comandante de bomberos voluntarios en Colombia. "/>
    <s v="Jorge Fabian Rodriguez Hincapie "/>
    <s v="SUBDIRECCIÓN ESTRATÉGICA Y DE COORDINACIÓN BOMBERIL"/>
    <s v="FORMULACIÓN, ACTUALIZACIÓN ,ACOMPAÑAMINETO NORMATIVO Y OPERATIVO "/>
    <x v="2"/>
    <n v="15"/>
    <s v="20231140254842  "/>
    <d v="2023-10-10T00:00:00"/>
    <n v="20232110098351"/>
    <d v="2023-11-17T00:00:00"/>
    <n v="28"/>
    <n v="29"/>
    <s v="Extemporanea"/>
    <s v="19-11-2023 22:26 PM_x0009_Archivar_x0009_Jorge Fabian Rodriguez Hincapie_x0009_se contesto con el radicado de salida 20232110098351, y se notifica a los 17 días de noviembre de 2023"/>
    <d v="2023-11-19T00:00:00"/>
    <s v="Pdf"/>
    <s v="SI"/>
    <s v="N/A"/>
    <s v="N/A"/>
  </r>
  <r>
    <s v="Canal Escrito"/>
    <s v="Correo atencion ciudadano"/>
    <s v="Santander"/>
    <s v="CESAR AUGUSTO PARDO LUNA"/>
    <s v="Persona natural"/>
    <s v="Seguimiento a Cuerpo de Bomberos"/>
    <s v="CAC: Solicita información sobre el Cuerpo de Bomberos Voluntarios de Rionegro - Santander "/>
    <s v="Margodt Obando Beltrán "/>
    <s v="SUBDIRECCIÓN ESTRATÉGICA Y DE COORDINACIÓN BOMBERIL"/>
    <s v="INSPECCIÓN, VIGILANCIA Y CONTROL "/>
    <x v="0"/>
    <n v="30"/>
    <s v="20231140254982  "/>
    <d v="2023-10-10T00:00:00"/>
    <n v="20232150097091"/>
    <d v="2023-10-24T00:00:00"/>
    <n v="10"/>
    <n v="11"/>
    <s v="Cumplida"/>
    <s v="07-11-2023 15:35 PM_x0009_Archivar_x0009_Margodt Obando Beltrán_x0009_NOTIFICADO 24 OCT 2023"/>
    <d v="2023-11-07T00:00:00"/>
    <s v="Pdf"/>
    <s v="SI"/>
    <s v="N/A"/>
    <s v="N/A"/>
  </r>
  <r>
    <s v="Canal Escrito"/>
    <s v="Correo atencion ciudadano"/>
    <s v="Nariño"/>
    <s v="_x0009_BENEMERITO CUERPO DE BOMBEROS VOLUNTARIOS DE SAN JUAN DE PASTO"/>
    <s v="Entidad bomberil"/>
    <s v="Legislacion Bomberil"/>
    <s v="CAC. Solicitud de concepto - Consulta jurídica  "/>
    <s v="ANDRES FERNANDO RODRIGUEZ AGUDELO 2 "/>
    <s v="SUBDIRECCIÓN ESTRATÉGICA Y DE COORDINACIÓN BOMBERIL"/>
    <s v="FORMULACIÓN, ACTUALIZACIÓN ,ACOMPAÑAMINETO NORMATIVO Y OPERATIVO "/>
    <x v="2"/>
    <n v="15"/>
    <s v="20231140255022  "/>
    <d v="2023-10-10T00:00:00"/>
    <n v="20232110096631"/>
    <d v="2023-10-24T00:00:00"/>
    <n v="10"/>
    <n v="11"/>
    <s v="Cumplida"/>
    <s v="06-11-2023 17:25 PM_x0009_Archivar_x0009_ANDRES FERNANDO RODRIGUEZ AGUDELO 2_x0009_RESPUESTA FIRMADA"/>
    <d v="2023-10-14T00:00:00"/>
    <s v="Pdf"/>
    <s v="SI"/>
    <s v="N/A"/>
    <s v="N/A"/>
  </r>
  <r>
    <s v="Canal Escrito"/>
    <s v="Correo atencion ciudadano"/>
    <s v="Bogotá D.C"/>
    <s v="CONTRALORIA GENERAL DE LA NACIÓN FUNCIONARIO KATHERINNE PEDROZA VILLEGAS"/>
    <s v="Entidad Pública"/>
    <s v="Administrativo"/>
    <s v="CAC: Solicitud de información AF-DNBC-019 VIG 2022 en desarrollo de la Auditoría Financiera "/>
    <s v="GERMAN MAURICIO MARQUEZ RUIZ  "/>
    <s v="DIRECCIÓN GENERAL"/>
    <s v="GESTIÓN JURÍDICA "/>
    <x v="4"/>
    <n v="10"/>
    <s v="20231140255032  "/>
    <d v="2023-10-10T00:00:00"/>
    <n v="20231000096581"/>
    <d v="2023-10-12T00:00:00"/>
    <n v="2"/>
    <n v="3"/>
    <s v="Cumplida"/>
    <s v="24-11-2023 09:26 AM_x0009_Archivar_x0009_GERMAN MAURICIO MARQUEZ RUIZ_x0009_Respuesta enviada"/>
    <d v="2023-11-24T00:00:00"/>
    <s v="Pdf"/>
    <s v="SI"/>
    <s v="N/A"/>
    <s v="N/A"/>
  </r>
  <r>
    <s v="Canal Escrito"/>
    <s v="Correo atencion ciudadano"/>
    <s v="Atlantico"/>
    <s v="ASDEBER EDWIN PACHECO PRESIDENTE"/>
    <s v="Persona juridica"/>
    <s v="Legislacion Bomberil"/>
    <s v="CAC: Te. Edwin Pacheco - Solicitud información para ascenso. "/>
    <s v="Andrea Bibiana Castañeda Durán  "/>
    <s v="SUBDIRECCIÓN ESTRATÉGICA Y DE COORDINACIÓN BOMBERIL"/>
    <s v="FORMULACIÓN, ACTUALIZACIÓN ,ACOMPAÑAMINETO NORMATIVO Y OPERATIVO "/>
    <x v="0"/>
    <n v="30"/>
    <s v="20231140255042  "/>
    <d v="2023-10-10T00:00:00"/>
    <s v="_x0009_20232110098391"/>
    <d v="2023-11-17T00:00:00"/>
    <n v="28"/>
    <n v="29"/>
    <s v="Cumplida"/>
    <s v="21-11-2023 10:24 AM_x0009_Archivar_x0009_Andrea Bibiana Castañeda Durán_x0009_SE DIO TRÁMITE CON RAD.20232110098391 ENVIADO A LA ALCALDÍA MUNICIPAL"/>
    <d v="2023-11-17T00:00:00"/>
    <s v="Pdf"/>
    <s v="SI"/>
    <s v="N/A"/>
    <m/>
  </r>
  <r>
    <s v="Canal Escrito"/>
    <s v="Correo atencion ciudadano"/>
    <s v="Nariño"/>
    <s v="WILSON MAYA_x000a_CUERPO DE BOMBEROS VOLUNTARIOS DE PASTO"/>
    <s v="Entidad bomberil"/>
    <s v="Legislacion Bomberil"/>
    <s v="CAC: Solicita información sobre expedido alguna resolución o circular referente a no malgastar agua de las máquinas de Bomberos de la Aerocivil. "/>
    <s v="ANDRES FERNANDO RODRIGUEZ AGUDELO 2 "/>
    <s v="SUBDIRECCIÓN ESTRATÉGICA Y DE COORDINACIÓN BOMBERIL"/>
    <s v="FORMULACIÓN, ACTUALIZACIÓN ,ACOMPAÑAMINETO NORMATIVO Y OPERATIVO "/>
    <x v="2"/>
    <n v="15"/>
    <s v="20231140255062  "/>
    <d v="2023-10-10T00:00:00"/>
    <n v="20232110096631"/>
    <d v="2023-10-24T00:00:00"/>
    <n v="10"/>
    <n v="11"/>
    <s v="Cumplida"/>
    <s v="06-11-2023 17:33 PM_x0009_Archivar_x0009_ANDRES FERNANDO RODRIGUEZ AGUDELO 2_x0009_RESPUESTA FIRMADA"/>
    <d v="2023-11-06T00:00:00"/>
    <s v="Pdf"/>
    <s v="SI"/>
    <s v="N/A"/>
    <s v="N/A"/>
  </r>
  <r>
    <s v="Canal Escrito"/>
    <s v="Correo atencion ciudadano"/>
    <s v="Huila"/>
    <s v="CUERPO DE BOMBEROS VOLUNTARIOS DE BARAYA - HUILA"/>
    <s v="Entidad bomberil"/>
    <s v="Seguimiento a Cuerpo de Bomberos"/>
    <s v="CAC: Deise Amaya - Remite derecho de petición  "/>
    <s v="Julio Cesar Garcia Triana"/>
    <s v="SUBDIRECCIÓN ESTRATÉGICA Y DE COORDINACIÓN BOMBERIL"/>
    <s v="INSPECCIÓN, VIGILANCIA Y CONTROL "/>
    <x v="2"/>
    <n v="15"/>
    <s v="20231140255342  "/>
    <d v="2023-10-11T00:00:00"/>
    <s v="_x0009_20232150096811"/>
    <d v="2023-10-20T00:00:00"/>
    <n v="7"/>
    <n v="8"/>
    <s v="Cumplida"/>
    <s v="20-10-2023 10:03 AM_x0009_Archivar_x0009_Julio Cesar Garcia Triana_x0009_SE ENVIA EL 20 DE OCTUBRE DE 2023 POR EL CORREO DE RESPUESTA DE ATENCION AL CIUDADANO"/>
    <d v="2023-10-20T00:00:00"/>
    <s v="Pdf"/>
    <s v="SI"/>
    <s v="N/A"/>
    <s v="N/A"/>
  </r>
  <r>
    <s v="Canal Escrito"/>
    <s v="Correo atencion ciudadano"/>
    <s v="Bogotá D.C"/>
    <s v="UNIDAD NACIONAL PARA LA GESTION DEL RIESGO"/>
    <s v="Entidad Pública"/>
    <s v="Otros"/>
    <s v="CAC: Sneyder Pinilla - Solicita URGENTE el número actual de voluntarios "/>
    <s v="Andrés Fernando Muñoz Cabrera "/>
    <s v="SUBDIRECCIÓN ESTRATÉGICA Y DE COORDINACIÓN BOMBERIL"/>
    <s v="FORTALECIMIENTO BOMBERIL PARA LA RESPUESTA "/>
    <x v="4"/>
    <n v="10"/>
    <s v="20231140255392  "/>
    <d v="2023-10-12T00:00:00"/>
    <m/>
    <d v="2024-04-05T00:00:00"/>
    <m/>
    <m/>
    <s v="Vencida"/>
    <m/>
    <m/>
    <m/>
    <m/>
    <m/>
    <m/>
  </r>
  <r>
    <s v="Canal Escrito"/>
    <s v="Correo atencion ciudadano"/>
    <s v="Valle del Cauca"/>
    <s v="EDUAR DAVID SOTO RUIZ"/>
    <s v="Persona natural"/>
    <s v="Otros"/>
    <s v="CAC. Petición - Número de hombres y el número de mujeres que se encuentran prestando el servicio de bombero (a) hoy en día. "/>
    <s v="KEYLA YESENIA CORTES RODRIGUEZ "/>
    <s v="SUBDIRECCIÓN ESTRATÉGICA Y DE COORDINACIÓN BOMBERIL"/>
    <s v="COORDINACIÓN OPERATIVA "/>
    <x v="3"/>
    <n v="15"/>
    <s v="20231140255422  "/>
    <d v="2023-10-12T00:00:00"/>
    <n v="20232120097141"/>
    <d v="2023-11-02T00:00:00"/>
    <n v="15"/>
    <n v="16"/>
    <s v="Cumplida"/>
    <s v="02-11-2023 11:21 AM_x0009_Archivar_x0009_KEYLA YESENIA CORTES RODRIGUEZ_x0009_se da respuesta desde el correo respuesta atención ciudadano, para fines pertinentes."/>
    <d v="2023-11-02T00:00:00"/>
    <s v="Pdf"/>
    <s v="SI"/>
    <s v="N/A"/>
    <s v="N/A"/>
  </r>
  <r>
    <s v="Canal Escrito"/>
    <s v="Correo atencion ciudadano"/>
    <s v="Santander"/>
    <s v="ALCALDIA MUNICIPAL EL PLAYON SECRETARIA DEL INTERIOR"/>
    <s v="Entidad territorial"/>
    <s v="Acompañamiento juridico"/>
    <s v="CAC DERECHO DE PETICION "/>
    <s v="_x0009_Julio Cesar Garcia Triana"/>
    <s v="SUBDIRECCIÓN ESTRATÉGICA Y DE COORDINACIÓN BOMBERIL"/>
    <s v="INSPECCIÓN, VIGILANCIA Y CONTROL "/>
    <x v="2"/>
    <n v="15"/>
    <s v="20231140255512  "/>
    <d v="2023-10-12T00:00:00"/>
    <s v="_x0009_20232150096801"/>
    <d v="2023-10-20T00:00:00"/>
    <n v="6"/>
    <n v="7"/>
    <s v="Cumplida"/>
    <s v="AM_x0009_Archivar_x0009_Julio Cesar Garcia Triana_x0009_SE ENVIA EL 20 DE OCTUBRE DE 2023 POR EL CORREO DE RESPUETAS DE ATENCION AL CIUDADANO DE LA DNBC"/>
    <d v="2023-10-20T00:00:00"/>
    <s v="Pdf"/>
    <s v="SI"/>
    <s v="N/A"/>
    <s v="N/A"/>
  </r>
  <r>
    <s v="Canal Escrito"/>
    <s v="Correo atencion ciudadano"/>
    <s v="Santander"/>
    <s v="CONTRALORIA GENERAL DE SANTANDER"/>
    <s v="Entidad territorial"/>
    <s v="Seguimiento a Cuerpo de Bomberos"/>
    <s v="CAC: Araceli Ávila - solicita información para resolver una denuncia respecto al CBV de Rionegro. "/>
    <s v="Margodt Obando Beltrán "/>
    <s v="SUBDIRECCIÓN ESTRATÉGICA Y DE COORDINACIÓN BOMBERIL"/>
    <s v="INSPECCIÓN, VIGILANCIA Y CONTROL "/>
    <x v="4"/>
    <n v="10"/>
    <s v="20231140255542  "/>
    <d v="2023-10-12T00:00:00"/>
    <n v="20232150097081"/>
    <d v="2023-10-24T00:00:00"/>
    <n v="8"/>
    <n v="9"/>
    <s v="Cumplida"/>
    <s v="07-11-2023 15:30 PM_x0009_Archivar_x0009_Margodt Obando Beltrán_x0009_SE NOTIFICO 24 DE OCTUBRE DEL 2023"/>
    <d v="2023-11-07T00:00:00"/>
    <s v="Pdf"/>
    <s v="SI"/>
    <s v="N/A"/>
    <s v="N/A"/>
  </r>
  <r>
    <s v="Canal Escrito"/>
    <s v="Correo atencion ciudadano"/>
    <s v="Bogotá D.C"/>
    <s v="MINISTERIO DEL INTERIOR VICEMINISTERIO PARA EL DIALOGO SOCIAL SANTIAGO NARVAEZ"/>
    <s v="Entidad Pública"/>
    <s v="Administrativo"/>
    <s v="CAC: Solicita remisión del Informe de construcción de Estación de Bomberos de Providencia "/>
    <s v="Jonathan Prieto "/>
    <s v="SUBDIRECCIÓN ESTRATÉGICA Y DE COORDINACIÓN BOMBERIL"/>
    <s v="FORTALECIMIENTO BOMBERIL PARA LA RESPUESTA "/>
    <x v="4"/>
    <n v="10"/>
    <s v="20231140255572  "/>
    <d v="2023-10-12T00:00:00"/>
    <m/>
    <d v="2024-04-05T00:00:00"/>
    <m/>
    <m/>
    <s v="Vencida"/>
    <s v="20-12-2023 10:51 AM Archivar Jonathan Prieto Se archiva ya que se dio respuesta mediante Orfeo radicado el día 29 de agosto de 2023 con sus anexos."/>
    <m/>
    <m/>
    <m/>
    <m/>
    <s v="No existe evidencia de respuesta ni documento con firmas"/>
  </r>
  <r>
    <s v="Canal Escrito"/>
    <s v="Correo atencion ciudadano"/>
    <s v="Bogotá D.C"/>
    <s v="INVIAS"/>
    <s v="Entidad Pública"/>
    <s v="Administrativo"/>
    <s v="CAC: Ramón Lobo - Respuesta al radicado No 2023E-VBOG-017842 para instalación de la tarjeta TIE. "/>
    <s v="Andrés Fernando Muñoz Cabrera "/>
    <s v="SUBDIRECCIÓN ESTRATÉGICA Y DE COORDINACIÓN BOMBERIL"/>
    <s v="FORTALECIMIENTO BOMBERIL PARA LA RESPUESTA "/>
    <x v="4"/>
    <n v="10"/>
    <s v="20231140255582  "/>
    <d v="2023-10-12T00:00:00"/>
    <m/>
    <d v="2024-04-05T00:00:00"/>
    <m/>
    <m/>
    <s v="Vencida"/>
    <m/>
    <m/>
    <m/>
    <m/>
    <m/>
    <m/>
  </r>
  <r>
    <s v="Canal Escrito"/>
    <s v="Radicacion directa"/>
    <s v="Quindio"/>
    <s v="DELEGACION DEPARTAMENTAL DE QUINDIO"/>
    <s v="Entidad bomberil"/>
    <s v="Legislacion Bomberil"/>
    <s v="RD: CT. Javier Arconde - Solicita concepto jurídico carácter urgente. "/>
    <s v="Jorge Fabian Rodriguez Hincapie "/>
    <s v="SUBDIRECCIÓN ESTRATÉGICA Y DE COORDINACIÓN BOMBERIL"/>
    <s v="FORMULACIÓN, ACTUALIZACIÓN ,ACOMPAÑAMINETO NORMATIVO Y OPERATIVO "/>
    <x v="0"/>
    <n v="30"/>
    <s v="20231140255592  "/>
    <d v="2023-10-12T00:00:00"/>
    <s v="_x0009_20232110097241"/>
    <d v="2023-11-28T00:00:00"/>
    <n v="33"/>
    <n v="34"/>
    <s v="Extemporanea"/>
    <s v="6-12-2023 14:39 PM_x0009_Archivar_x0009_Jorge Fabian Rodriguez Hincapie_x0009_se contesta con el radicado de salida 20232110097241, y se notifica a los 18 días de noviembre de 2023 a los peticionarios."/>
    <d v="2023-12-06T00:00:00"/>
    <s v="Pdf"/>
    <s v="SI"/>
    <s v="N/A"/>
    <s v="Comprobante de envío adjunto"/>
  </r>
  <r>
    <s v="Canal Escrito"/>
    <s v="Correo atencion ciudadano"/>
    <s v="Cundinamarca"/>
    <s v="Gobernacion de santander"/>
    <s v="Entidad territorial"/>
    <s v="Seguimiento a Cuerpo de Bomberos"/>
    <s v="CAC: Juan Carlos Barragan - Solicita Unificación Criterios Expedición Resolución de Inscripción de Dignatarios CBV de Cundinamarca "/>
    <s v="Margodt Obando Beltrán "/>
    <s v="SUBDIRECCIÓN ESTRATÉGICA Y DE COORDINACIÓN BOMBERIL"/>
    <s v="INSPECCIÓN, VIGILANCIA Y CONTROL "/>
    <x v="4"/>
    <n v="10"/>
    <s v="20231140255682  "/>
    <d v="2023-10-13T00:00:00"/>
    <s v="_x0009_20232150096901"/>
    <d v="2023-11-14T00:00:00"/>
    <n v="22"/>
    <n v="23"/>
    <s v="Extemporanea"/>
    <s v="24-11-2023 14:54 PM_x0009_Archivar_x0009_Margodt Obando Beltrán_x0009_enviado por correo electronico"/>
    <d v="2023-11-24T00:00:00"/>
    <s v="Pdf"/>
    <s v="SI"/>
    <s v="N/A"/>
    <s v="N/A"/>
  </r>
  <r>
    <s v="Canal Escrito"/>
    <s v="Correo atencion ciudadano"/>
    <s v="Valle del Cauca"/>
    <s v="SECRETARIA DE CONVIVENCIA Y SEGURIDAD CIUDADANA JAIME ALBERTO MEJIA"/>
    <s v="Entidad territorial"/>
    <s v="Seguimiento a Cuerpo de Bomberos"/>
    <s v="CAC: Remite Derecho de Petición elevado or el señor Dorian Martínez "/>
    <s v="JUAN JOSE MALVEHY GARCIA  "/>
    <s v="SUBDIRECCIÓN ESTRATÉGICA Y DE COORDINACIÓN BOMBERIL"/>
    <s v="INSPECCIÓN, VIGILANCIA Y CONTROL "/>
    <x v="2"/>
    <n v="15"/>
    <s v="20231140255792  "/>
    <d v="2023-10-13T00:00:00"/>
    <s v="_x0009_20232150097201"/>
    <d v="2024-04-05T00:00:00"/>
    <m/>
    <m/>
    <s v="Vencida"/>
    <m/>
    <m/>
    <m/>
    <m/>
    <m/>
    <m/>
  </r>
  <r>
    <s v="Canal Escrito"/>
    <s v="Correo atencion ciudadano"/>
    <s v="Bogotá D.C"/>
    <s v="John Alexander Acevedo Muñoz"/>
    <s v="Persona natural"/>
    <s v="Legislacion Bomberil"/>
    <s v="CAC: Edna Ángel - Remite respuesta a la comunicación 2023E1047594 del Sr. John Acevedo "/>
    <s v="ANDRES FERNANDO RODRIGUEZ AGUDELO 2 "/>
    <s v="SUBDIRECCIÓN ESTRATÉGICA Y DE COORDINACIÓN BOMBERIL"/>
    <s v="FORMULACIÓN, ACTUALIZACIÓN ,ACOMPAÑAMINETO NORMATIVO Y OPERATIVO "/>
    <x v="2"/>
    <n v="15"/>
    <s v="20231140255832  "/>
    <d v="2023-10-13T00:00:00"/>
    <s v="_x0009_20232110097841"/>
    <d v="2023-11-08T00:00:00"/>
    <n v="18"/>
    <n v="19"/>
    <s v="Extemporanea"/>
    <s v="15-11-2023 19:23 PM_x0009_Archivar_x0009_ANDRES FERNANDO RODRIGUEZ AGUDELO 2_x0009_Prueba de envío"/>
    <d v="2023-11-08T00:00:00"/>
    <s v="Pdf"/>
    <s v="SI"/>
    <s v="N/A"/>
    <s v="N/A"/>
  </r>
  <r>
    <s v="Canal Escrito"/>
    <s v="Correo atencion ciudadano"/>
    <s v="Cundinamarca"/>
    <s v="CUERPO DE BOMBEROS VOLUNTARIOS DE RICAURTE"/>
    <s v="Entidad bomberil"/>
    <s v="Seguimiento a Cuerpo de Bomberos"/>
    <s v="CAC: Bro Angelica Tapiero - Solicita información referente al proceso de inspección y vigilancia que se adelanta al Cuerpo de Bomberos de Ricaurte  "/>
    <s v="JUAN MANUEL DIAZ  "/>
    <s v="SUBDIRECCIÓN ESTRATÉGICA Y DE COORDINACIÓN BOMBERIL"/>
    <s v="INSPECCIÓN, VIGILANCIA Y CONTROL "/>
    <x v="0"/>
    <n v="30"/>
    <s v="20231140255902  "/>
    <d v="2023-10-17T00:00:00"/>
    <m/>
    <d v="2024-04-05T00:00:00"/>
    <m/>
    <m/>
    <s v="Vencida"/>
    <m/>
    <m/>
    <m/>
    <m/>
    <m/>
    <m/>
  </r>
  <r>
    <s v="Canal Escrito"/>
    <s v="Correo atencion ciudadano"/>
    <s v="Antioquia"/>
    <s v="CUERPO DE BOMBEROS VOLUNTARIOS DE URRAO ANTIOQUIA"/>
    <s v="Entidad bomberil"/>
    <s v="Legislacion Bomberil"/>
    <s v="CAC: JULIAN ESTEBAN DURANGO - Remite derecho de petición  "/>
    <s v="_x0009_Orlando Murillo Lopez"/>
    <s v="SUBDIRECCIÓN ESTRATÉGICA Y DE COORDINACIÓN BOMBERIL"/>
    <s v="INSPECCIÓN, VIGILANCIA Y CONTROL "/>
    <x v="0"/>
    <n v="30"/>
    <s v="20231140255972  "/>
    <d v="2023-10-17T00:00:00"/>
    <s v="_x0009_20232110097361"/>
    <d v="2023-10-31T00:00:00"/>
    <n v="10"/>
    <n v="11"/>
    <s v="Cumplida"/>
    <s v="31-10-2023 16:56 PM_x0009_Archivar_x0009_Orlando Murillo Lopez_x0009_Se dio respuesta en terminos, se adjunta documento firmado y soporte de envio"/>
    <d v="2023-10-31T00:00:00"/>
    <s v="Pdf"/>
    <s v="SI"/>
    <s v="N/A"/>
    <s v="N/A"/>
  </r>
  <r>
    <s v="Canal Escrito"/>
    <s v="Correo atencion ciudadano"/>
    <s v="Casanare"/>
    <s v="CUERPO DE BOMBEROS VOLUNTARIOS DE VILLANUEVA - CASANARE"/>
    <s v="Entidad bomberil"/>
    <s v="Legislacion Bomberil"/>
    <s v="CAC: SG HEYDER FONTECHA - Remite solicitud aclaración de artículos de la resolución 1127 de 2018. "/>
    <s v="ANDRES FERNANDO RODRIGUEZ AGUDELO 2 "/>
    <s v="SUBDIRECCIÓN ESTRATÉGICA Y DE COORDINACIÓN BOMBERIL"/>
    <s v="FORMULACIÓN, ACTUALIZACIÓN ,ACOMPAÑAMINETO NORMATIVO Y OPERATIVO "/>
    <x v="0"/>
    <n v="30"/>
    <s v="20231140256212  "/>
    <d v="2023-10-17T00:00:00"/>
    <n v="20232110097431"/>
    <d v="2023-10-31T00:00:00"/>
    <n v="10"/>
    <n v="11"/>
    <s v="Cumplida"/>
    <s v="06-11-2023 17:54 PM_x0009_Archivar_x0009_ANDRES FERNANDO RODRIGUEZ AGUDELO 2_x0009_RESPUESTA FIRMADA"/>
    <d v="2023-11-06T00:00:00"/>
    <s v="Pdf"/>
    <s v="SI"/>
    <s v="N/A"/>
    <s v="N/A"/>
  </r>
  <r>
    <s v="Canal Escrito"/>
    <s v="Correo atencion ciudadano"/>
    <s v="Bogotá D.C"/>
    <s v="CONTRALORIA GENERAL DE LA NACIÓN FUNCIONARIO KATHERINNE PEDROZA VILLEGAS"/>
    <s v="Entidad Pública"/>
    <s v="Administrativo"/>
    <s v="CAC: KATERINNE PEDROZA - Solicitud de información AF-DNBC-022 VIG 2022 en desarrollo de la Auditoría Financiera. "/>
    <s v="Maria del Consuelo Arias Prieto "/>
    <s v="DIRECCIÓN GENERAL"/>
    <s v="EVALUACIÓN Y SEGUIMIENTO "/>
    <x v="4"/>
    <n v="10"/>
    <s v="20231140256262  "/>
    <d v="2023-10-17T00:00:00"/>
    <n v="20231000096911"/>
    <d v="2023-10-20T00:00:00"/>
    <n v="3"/>
    <n v="4"/>
    <s v="Cumplida"/>
    <s v="23-11-2023 14:22 PM_x0009_Archivar_x0009_Maria del Consuelo Arias Prieto_x0009_SE DIO RESPUESTA EL 10 DE OCTUBRE DE 2023"/>
    <d v="2023-11-23T00:00:00"/>
    <s v="Pdf"/>
    <s v="SI"/>
    <s v="N/A"/>
    <m/>
  </r>
  <r>
    <s v="Canal Escrito"/>
    <s v="Correo atencion ciudadano"/>
    <s v="Cauca"/>
    <s v="CUERPO DE BOMBEROS VOLUNTARIOS DE POPAYAN EDWIN FERNANDO MAYORGA SANCHEZ"/>
    <s v="Entidad bomberil"/>
    <s v="Educacion Bomberil"/>
    <s v="CAC. Consulta - Posibilidad respaldo a una capacitación realizada en la ciudad de Yumbo Valle los dias 22 y 23 de octubre del año 2022 "/>
    <s v="Beimar Mauricio Serna Duque "/>
    <s v="SUBDIRECCIÓN ESTRATÉGICA Y DE COORDINACIÓN BOMBERIL"/>
    <s v="SUBDIRECCIÓN ESTRATÉGICA Y DE COORDINACIÓN BOMBERIL "/>
    <x v="3"/>
    <n v="15"/>
    <s v="20231140256422  "/>
    <d v="2023-10-18T00:00:00"/>
    <s v="N/A"/>
    <d v="2023-12-20T00:00:00"/>
    <n v="45"/>
    <n v="46"/>
    <s v="Extemporanea"/>
    <s v="20-12-2023 17:19 PM Archivar Beimar Mauricio Serna Duque Se realiza respuesta por correo electrónico con asunto Solicitud validación de un encuentro por un curso y radicado de entrada 20231140256422"/>
    <m/>
    <m/>
    <s v="SI"/>
    <m/>
    <s v="Respuesta directamente po correo electronico."/>
  </r>
  <r>
    <s v="Canal Escrito"/>
    <s v="Correo atencion ciudadano"/>
    <s v="Bolivar"/>
    <s v="_x0009_PROCURADURIA PROVINCIAL INSTRUCCIÓN"/>
    <s v="Entidad Pública"/>
    <s v="Legislacion Bomberil"/>
    <s v="CAC. Practica de Pruebas/ Indagación Previa "/>
    <s v="Andrea Bibiana Castañeda Durán  "/>
    <s v="SUBDIRECCIÓN ESTRATÉGICA Y DE COORDINACIÓN BOMBERIL"/>
    <s v="FORMULACIÓN, ACTUALIZACIÓN ,ACOMPAÑAMINETO NORMATIVO Y OPERATIVO "/>
    <x v="4"/>
    <n v="10"/>
    <s v="20231140256632  "/>
    <d v="2023-10-19T00:00:00"/>
    <n v="20232110097861"/>
    <d v="2023-11-08T00:00:00"/>
    <n v="14"/>
    <n v="15"/>
    <s v="Extemporanea"/>
    <s v="08-11-2023 15:30 PM_x0009_Archivar_x0009_Andrea Bibiana Castañeda Durán_x0009_SE DIO TRÁMITE CON RADICADO 20232110097861 ENVIADO EL 8/11/23"/>
    <d v="2023-11-08T00:00:00"/>
    <s v="Pdf"/>
    <s v="SI"/>
    <s v="N/A"/>
    <s v="N/A"/>
  </r>
  <r>
    <s v="Canal Escrito"/>
    <s v="Correo atencion ciudadano"/>
    <s v="Atlantico"/>
    <s v="UERPO DE BOMBEROS VOLUNTARIOS VOLUNTARIOS DE SABANALARGA SABANALARGA ATLÁNTICO"/>
    <s v="Entidad bomberil"/>
    <s v="Seguimiento a Cuerpo de Bomberos"/>
    <s v="CAC. SOLICITUD DE INFORME  "/>
    <s v="Rubén Darío Rincón Sanchez "/>
    <s v="SUBDIRECCIÓN ESTRATÉGICA Y DE COORDINACIÓN BOMBERIL"/>
    <s v="INSPECCIÓN, VIGILANCIA Y CONTROL "/>
    <x v="1"/>
    <n v="10"/>
    <s v="20231140256692  "/>
    <d v="2023-10-19T00:00:00"/>
    <n v="20232000099671"/>
    <d v="2024-04-05T00:00:00"/>
    <m/>
    <m/>
    <s v="Vencida"/>
    <m/>
    <m/>
    <m/>
    <m/>
    <m/>
    <m/>
  </r>
  <r>
    <s v="Canal Escrito"/>
    <s v="Correo atencion ciudadano"/>
    <s v="Putumayo"/>
    <s v="CARLOS ARNULFO ZAMBRANO VITONAS"/>
    <s v="Persona natural"/>
    <s v="Legislacion Bomberil"/>
    <s v="CAC: Solicita información sobre el procedimiento para bajar de rango a una unidad bomberil "/>
    <s v="Andrea Bibiana Castañeda Durán  "/>
    <s v="SUBDIRECCIÓN ESTRATÉGICA Y DE COORDINACIÓN BOMBERIL"/>
    <s v="FORMULACIÓN, ACTUALIZACIÓN ,ACOMPAÑAMINETO NORMATIVO Y OPERATIVO "/>
    <x v="3"/>
    <n v="15"/>
    <s v="20231140256742  "/>
    <d v="2023-10-19T00:00:00"/>
    <s v="_x0009_20232110098471"/>
    <d v="2023-11-17T00:00:00"/>
    <n v="21"/>
    <n v="22"/>
    <s v="Extemporanea"/>
    <s v="21-11-2023 10:28 AM_x0009_Archivar_x0009_Andrea Bibiana Castañeda Durán_x0009_SE DIO TRÁMITE CON RAD. 20232110098471 ENVIADO EL 17/11/23"/>
    <d v="2023-11-21T00:00:00"/>
    <s v="Pdf"/>
    <s v="SI"/>
    <s v="N/A"/>
    <s v="Comprobante de envío adjunto"/>
  </r>
  <r>
    <s v="Canal Escrito"/>
    <s v="Correo atencion ciudadano"/>
    <s v="Caqueta"/>
    <s v="MARIA YANETH SILVA CABRERA GERENTE SERVIMONTAÑITA"/>
    <s v="Persona juridica"/>
    <s v="Recurso para bomberos"/>
    <s v="CAC: Requiere información de los requisitos para presentar la solicitud de adquisición de una maquina de bomberos para el municipio. "/>
    <s v="Jiud Magnoly Gaviria Narvaez"/>
    <s v="SUBDIRECCIÓN ESTRATÉGICA Y DE COORDINACIÓN BOMBERIL"/>
    <s v="COORDINACIÓN OPERATIVA "/>
    <x v="1"/>
    <n v="10"/>
    <s v="20231140256752  "/>
    <d v="2023-10-19T00:00:00"/>
    <s v="N/A"/>
    <d v="2023-10-24T00:00:00"/>
    <n v="3"/>
    <n v="4"/>
    <s v="Cumplida"/>
    <s v="30-10-2023 15:25 PM_x0009_Archivar_x0009_Jiud Magnoly Gaviria Narvaez_x0009_Se brindo repuesta vía email el día 24 de octubre de 2023."/>
    <s v="N/A"/>
    <s v="N/A"/>
    <s v="SI"/>
    <s v="N/A"/>
    <m/>
  </r>
  <r>
    <s v="Canal Escrito"/>
    <s v="Correo atencion ciudadano"/>
    <s v="Atlantico"/>
    <s v="CUERPO DE BOMBEROS VOLUNTARIOS DE MALAMBO"/>
    <s v="Entidad bomberil"/>
    <s v="Seguimiento a Cuerpo de Bomberos"/>
    <s v="CAC: Sto Ralphy Coronado - Solicita el envió del certificado o informe de inspección, vigilancia y control  "/>
    <s v="Rubén Darío Rincón Sanchez "/>
    <s v="SUBDIRECCIÓN ESTRATÉGICA Y DE COORDINACIÓN BOMBERIL"/>
    <s v="INSPECCIÓN, VIGILANCIA Y CONTROL "/>
    <x v="1"/>
    <n v="10"/>
    <s v="20231140256822  "/>
    <d v="2023-10-20T00:00:00"/>
    <n v="20232150099611"/>
    <d v="2023-12-19T00:00:00"/>
    <n v="42"/>
    <n v="43"/>
    <s v="Extemporanea"/>
    <s v="19-12-2023 14:11 PM Archivar Massiel Mendez Se envió por correo electrónico el día 19 de diciembre 2023."/>
    <m/>
    <s v="WORD"/>
    <m/>
    <m/>
    <s v="Documento de repsuesta sin frimas"/>
  </r>
  <r>
    <s v="Canal Escrito"/>
    <s v="Correo atencion ciudadano"/>
    <s v="Antioquia"/>
    <s v="ALCALDIA ITUANGO ANTIOQUIA"/>
    <s v="Entidad territorial"/>
    <s v="Acompañamiento juridico"/>
    <s v="CAC: Angie Rodríguez - Solicita información referente a necesidades del municipio de Ituango en materia de atención de riesgos de conformidad con la ley 1575 de2012  "/>
    <s v="Jorge Fabian Rodriguez Hincapie "/>
    <s v="SUBDIRECCIÓN ESTRATÉGICA Y DE COORDINACIÓN BOMBERIL"/>
    <s v="FORMULACIÓN, ACTUALIZACIÓN ,ACOMPAÑAMINETO NORMATIVO Y OPERATIVO "/>
    <x v="2"/>
    <n v="15"/>
    <s v="20231140256882  "/>
    <d v="2023-10-20T00:00:00"/>
    <s v="_x0009_20232110098761"/>
    <d v="2023-11-30T00:00:00"/>
    <n v="29"/>
    <n v="30"/>
    <s v="Extemporanea"/>
    <s v="06-12-2023 14:42 PM_x0009_Archivar_x0009_Jorge Fabian Rodriguez Hincapie_x0009_se contesto con el radicado de salida 20232110098761 y se notifico el 30 de noviembre de 2023."/>
    <d v="2023-12-06T00:00:00"/>
    <s v="Pdf"/>
    <s v="SI"/>
    <s v="N/A"/>
    <s v="Comprobante de envío adjunto"/>
  </r>
  <r>
    <s v="Canal Escrito"/>
    <s v="Correo atencion ciudadano"/>
    <s v="Bogotá D.C"/>
    <s v="UNIDAD NACIONAL PARA LA GESTION DEL RIESGO"/>
    <s v="Entidad Pública"/>
    <s v="Otros"/>
    <s v="CAC: Sneyder Pinilla - remite Oficio: 2023EE13028- Respuesta Informe Inundaciones e Incendios Forestales CBV OROCUE CASANARE. Radicado DNBC 20232130088771 "/>
    <s v="Andrés Fernando Muñoz Cabrera "/>
    <s v="SUBDIRECCIÓN ESTRATÉGICA Y DE COORDINACIÓN BOMBERIL"/>
    <s v="FORTALECIMIENTO BOMBERIL PARA LA RESPUESTA "/>
    <x v="2"/>
    <n v="15"/>
    <s v="20231140256902  "/>
    <d v="2023-10-20T00:00:00"/>
    <m/>
    <d v="2024-04-05T00:00:00"/>
    <m/>
    <m/>
    <s v="Vencida"/>
    <m/>
    <m/>
    <m/>
    <m/>
    <m/>
    <m/>
  </r>
  <r>
    <s v="Canal Escrito"/>
    <s v="Correo atencion ciudadano"/>
    <s v="Boyaca"/>
    <s v="CUERPO DE BOMBEROS VOLUNTARIOS DE TIBASOSA"/>
    <s v="Entidad bomberil"/>
    <s v="Otros"/>
    <s v="CAC: Solicita aclaración sobre que parámetros se tuvieron en cuenta para realizar la publicación a través del perfil de Facebook de la Dirección Nacional de Bomberos de Colombia, en donde lamentan el fallecimiento de uno de nuestros bomberos BALSAC EDUARDO PINILIA ROJA, quien se encuentra con vida. "/>
    <s v="_x0009_Edgar Hernán Molina Macías"/>
    <s v="DIRECCIÓN GENERAL"/>
    <s v="GESTIÓN DE COMUNICACIONES"/>
    <x v="3"/>
    <n v="15"/>
    <s v="20231140257002  "/>
    <d v="2023-10-20T00:00:00"/>
    <n v="202332130098221"/>
    <d v="2023-11-24T00:00:00"/>
    <n v="25"/>
    <n v="26"/>
    <s v="Extemporanea"/>
    <s v="24-11-2023 14:00 PM Archivar Edgar Hernán Molina Macías SE DIO REPUESTA CON RADICADO N 20232130098221 ENVIADO EL 24 DE NOVIEMBRE 2023"/>
    <d v="2023-11-24T00:00:00"/>
    <s v="Pdf"/>
    <s v="SI"/>
    <s v="N/A"/>
    <s v="Radicado sin archivar, sin numero de radicado respuesta"/>
  </r>
  <r>
    <s v="Canal Escrito"/>
    <s v="Correo atencion ciudadano"/>
    <s v="Magdalena"/>
    <s v="CUERPO DE BOMBEROS VOLUNTARIOS DE SANTA ANA - MAGDALENA"/>
    <s v="Entidad bomberil"/>
    <s v="Legislacion Bomberil"/>
    <s v="CAC: Remite consulta sobre el cobro de la Inspección de Seguridad Humana contra Incendio "/>
    <s v="Jorge Fabian Rodriguez Hincapie "/>
    <s v="SUBDIRECCIÓN ESTRATÉGICA Y DE COORDINACIÓN BOMBERIL"/>
    <s v="FORMULACIÓN, ACTUALIZACIÓN ,ACOMPAÑAMINETO NORMATIVO Y OPERATIVO "/>
    <x v="3"/>
    <n v="15"/>
    <s v="20231140257102  "/>
    <d v="2023-10-23T00:00:00"/>
    <n v="20232110097601"/>
    <d v="2023-11-08T00:00:00"/>
    <n v="12"/>
    <n v="13"/>
    <s v="Cumplida"/>
    <s v="10-11-2023 14:38 PM_x0009_Archivar_x0009_Jorge Fabian Rodriguez Hincapie_x0009_20231140257102 se contesto con el radicado de salida 20232110097601, y se notifico a los 08 días de noviembre de 2023"/>
    <d v="2023-11-08T00:00:00"/>
    <s v="Pdf"/>
    <s v="SI"/>
    <s v="N/A"/>
    <s v="N/A"/>
  </r>
  <r>
    <s v="Canal Escrito"/>
    <s v="Correo atencion ciudadano"/>
    <s v="Bogotá D.C"/>
    <s v="UNIVERSIDAD NACIONAL DE COLOMBIA BOGOTA"/>
    <s v="Persona juridica"/>
    <s v="Otros"/>
    <s v="CAC: Bernardo Murgueitio - Solicita información sobre atención de fenómenos de remoción en masa. "/>
    <s v="KEYLA YESENIA CORTES RODRIGUEZ "/>
    <s v="SUBDIRECCIÓN ESTRATÉGICA Y DE COORDINACIÓN BOMBERIL"/>
    <s v="COORDINACIÓN OPERATIVA "/>
    <x v="2"/>
    <n v="15"/>
    <s v="20231140257152  "/>
    <d v="2023-10-23T00:00:00"/>
    <s v="_x0009_20232120097661"/>
    <d v="2024-04-05T00:00:00"/>
    <m/>
    <m/>
    <s v="Vencida"/>
    <s v="03-11-2023 14:28 PM_x0009_Digitalizacion Radicado(Asoc. Imagen Web)_x0009_KEYLA YESENIA CORTES RODRIGUEZ_x0009_se da respuesta vía correo electrónico"/>
    <m/>
    <m/>
    <m/>
    <m/>
    <s v="Sin evidencia de respuesta"/>
  </r>
  <r>
    <s v="Canal Escrito"/>
    <s v="Correo atencion ciudadano"/>
    <s v="Huila"/>
    <s v="PERSONERIA MUNICIPAL DE TELLO ANGELA MARCELA MEDINA GUTIERREZ"/>
    <s v="Entidad territorial"/>
    <s v="Seguimiento a Cuerpo de Bomberos"/>
    <s v="CAC: Petición sobre potestad disciplinaria de bomberos voluntarios. "/>
    <s v="ANDRES FERNANDO RODRIGUEZ AGUDELO 2 "/>
    <s v="SUBDIRECCIÓN ESTRATÉGICA Y DE COORDINACIÓN BOMBERIL"/>
    <s v="FORMULACIÓN, ACTUALIZACIÓN ,ACOMPAÑAMINETO NORMATIVO Y OPERATIVO "/>
    <x v="0"/>
    <n v="30"/>
    <s v="20231140257242  "/>
    <d v="2023-10-23T00:00:00"/>
    <n v="20232110097581"/>
    <d v="2023-11-08T00:00:00"/>
    <n v="12"/>
    <n v="13"/>
    <s v="Cumplida"/>
    <s v="15-11-2023 19:38 PM_x0009_Archivar_x0009_ANDRES FERNANDO RODRIGUEZ AGUDELO 2_x0009_Prueba de envío 20231140257242"/>
    <d v="2023-11-08T00:00:00"/>
    <s v="Pdf"/>
    <s v="SI"/>
    <s v="N/A"/>
    <s v="N/A"/>
  </r>
  <r>
    <s v="Canal Escrito"/>
    <s v="Correo atencion ciudadano"/>
    <s v="Bogotá D.C"/>
    <s v="FISCALIA SECCIONAL UNIDAD DE DELITOS CONTRA LA ADMINISTRACION PUBLICA"/>
    <s v="Entidad Pública"/>
    <s v="Administrativo"/>
    <s v="CAC: Pedro Ayala - Solicita información 110016000050202391475 para cumplimiento de la orden a policía judicial No. 9682041. "/>
    <s v="GERMAN MAURICIO MARQUEZ RUIZ  "/>
    <s v="DIRECCIÓN GENERAL"/>
    <s v="GESTIÓN JURÍDICA "/>
    <x v="1"/>
    <n v="10"/>
    <s v="20231140257292  "/>
    <d v="2023-10-23T00:00:00"/>
    <s v="N/A"/>
    <d v="2023-11-02T00:00:00"/>
    <n v="8"/>
    <n v="9"/>
    <s v="Cumplida"/>
    <s v="07-11-2023 16:00 PM_x0009_Archivar_x0009_GERMAN MAURICIO MARQUEZ RUIZ_x0009_SE DIO RESPUESTA MEDIANTE CORREO ELECTRONICO. PENDIENTE INSPECCIÓN EN FISICO."/>
    <s v="N/A"/>
    <s v="N/A"/>
    <s v="SI"/>
    <s v="N/A"/>
    <s v="Se responde via correo electronico"/>
  </r>
  <r>
    <s v="Canal Escrito"/>
    <s v="Correo atencion ciudadano"/>
    <s v="Sucre"/>
    <s v="José Luis Castro Florez"/>
    <s v="Persona natural"/>
    <s v="Legislacion Bomberil"/>
    <s v="CAC: Solicita información sobre visita a un Cuerpo de Bomberos por parte del proceso de Inspección, Vigilancia y Control. "/>
    <s v="Rubén Darío Rincón Sanchez "/>
    <s v="SUBDIRECCIÓN ESTRATÉGICA Y DE COORDINACIÓN BOMBERIL"/>
    <s v="INSPECCIÓN, VIGILANCIA Y CONTROL "/>
    <x v="2"/>
    <n v="15"/>
    <s v="20231140257522  "/>
    <d v="2023-10-24T00:00:00"/>
    <s v="_x0009_20232150097761"/>
    <d v="2023-11-14T00:00:00"/>
    <n v="15"/>
    <n v="16"/>
    <s v="Cumplida"/>
    <s v="14-11-2023 11:37 AM_x0009_Archivar_x0009_Julio Cesar Garcia Triana_x0009_se envia el 14 de noviembre de 2023 por el correo de respuestas de atencion al ciudadano"/>
    <d v="2023-11-14T00:00:00"/>
    <s v="Pdf"/>
    <s v="SI"/>
    <s v="N/A"/>
    <s v="Comprobante de envío adjunto"/>
  </r>
  <r>
    <s v="Canal Escrito"/>
    <s v="Correo atencion ciudadano"/>
    <s v="Bogotá D.C"/>
    <s v="CONTRALORIA GENERAL DE LA NACION"/>
    <s v="Entidad Pública"/>
    <s v="Administrativo"/>
    <s v="CAC: Carolina Sanchez - Solicita información de los recursos a cargo del sujeto de control o Ingresos recibidos vigencia 2023 "/>
    <s v="Miguel Ángel Franco Torres "/>
    <s v=" SUBDIRECCIÓN ADMINISTRATIVA Y FINANCIERA"/>
    <s v="GESTIÓN FINANCIERA "/>
    <x v="4"/>
    <n v="10"/>
    <s v="20231140257592  "/>
    <d v="2023-10-24T00:00:00"/>
    <n v="20233110097251"/>
    <d v="2023-10-25T00:00:00"/>
    <n v="1"/>
    <n v="2"/>
    <s v="Cumplida"/>
    <s v="23-11-2023 16:01 PM_x0009_Archivar_x0009_Miguel Ángel Franco Torres_x0009_SE ARCHIVA EL DOCUMENTO YA QUE FUE RESPONDIDO EL DIA 25 DE OCTUBRE DE 2023 (SE ADJUNTA LA EVIDENCIA)"/>
    <d v="2023-11-23T00:00:00"/>
    <s v="Pdf"/>
    <s v="SI"/>
    <s v="N/A"/>
    <s v="N/A"/>
  </r>
  <r>
    <s v="Canal Escrito"/>
    <s v="Correo atencion ciudadano"/>
    <s v="Caldas"/>
    <s v="CUERPO DE BOMBEROS VOLUNTARIOS DE MANZANARES"/>
    <s v="Entidad bomberil"/>
    <s v="Administrativo"/>
    <s v="CAC: Diana González - solicita información del paso a paso para la implementación de estaciones de bomberos y su adecuación.  "/>
    <s v="Jonathan Prieto "/>
    <s v="SUBDIRECCIÓN ESTRATÉGICA Y DE COORDINACIÓN BOMBERIL"/>
    <s v="FORTALECIMIENTO BOMBERIL PARA LA RESPUESTA "/>
    <x v="2"/>
    <n v="15"/>
    <s v="20231140257662  "/>
    <d v="2023-10-24T00:00:00"/>
    <n v="20232130097711"/>
    <d v="2024-04-05T00:00:00"/>
    <m/>
    <m/>
    <s v="Vencida"/>
    <s v="19-12-2023 18:04 PM Archivar Jonathan Prieto Se archiva ya que se dio respuesta al Orfeo No. 20231140257662 vía correo electrónico el día 1 de noviembre de 2023 con sus anexos, bajo el Radicado No. 20232130097711."/>
    <m/>
    <s v="Pdf"/>
    <s v="NO"/>
    <m/>
    <s v="Vencida por incumplimiento al procedimiento interno de PQRSD: Sin evidencia de respuesta"/>
  </r>
  <r>
    <s v="Canal Escrito"/>
    <s v="Correo atencion ciudadano"/>
    <s v="Bogotá D.C"/>
    <s v="CONTRALORIA GENERAL DE LA NACION"/>
    <s v="Entidad Pública"/>
    <s v="Administrativo"/>
    <s v="CAC: Martha Conde comunican - Remite oficio con observaciones a la Auditoria Financiera 2022 DNBC y en el que se establece un término de cinco (5) días para la entrega de la respuesta  "/>
    <s v="Miguel Ángel Franco Torres "/>
    <s v=" SUBDIRECCIÓN ADMINISTRATIVA Y FINANCIERA"/>
    <s v="GESTIÓN FINANCIERA "/>
    <x v="4"/>
    <n v="10"/>
    <s v="20231140258102  "/>
    <d v="2023-10-26T00:00:00"/>
    <n v="20233110097631"/>
    <d v="2023-10-31T00:00:00"/>
    <n v="3"/>
    <n v="4"/>
    <s v="Cumplida"/>
    <s v="23-11-2023 16:04 PM_x0009_Archivar_x0009_Miguel Ángel Franco Torres_x0009_SE ARCHIVA, YA QUE LA ENTIDAD DIO RESPUESTA EL DIA 31 DE OCTUBRE DE 2023, SE ADJUNTA EVIDENCIA"/>
    <d v="2023-11-23T00:00:00"/>
    <s v="Pdf"/>
    <s v="SI"/>
    <s v="N/A"/>
    <s v="N/A"/>
  </r>
  <r>
    <s v="Canal Escrito"/>
    <s v="Correo atencion ciudadano"/>
    <s v="Bogotá D.C"/>
    <s v="CONTRALORIA GENERAL DE LA NACION"/>
    <s v="Entidad Pública"/>
    <s v="Administrativo"/>
    <s v="CAC: Martha Conde - Remite observaciones a la Auditoria Financiera 2022 DNBC y en el que se establece un término de cinco (5) días para la entrega de la respuesta  "/>
    <s v="Miguel Ángel Franco Torres "/>
    <s v=" SUBDIRECCIÓN ADMINISTRATIVA Y FINANCIERA"/>
    <s v="GESTIÓN FINANCIERA "/>
    <x v="4"/>
    <n v="10"/>
    <s v="20231140258122  "/>
    <d v="2023-10-26T00:00:00"/>
    <n v="20233110097651"/>
    <d v="2023-11-01T00:00:00"/>
    <n v="4"/>
    <n v="5"/>
    <s v="Cumplida"/>
    <s v="23-11-2023 16:07 PM_x0009_Archivar_x0009_Miguel Ángel Franco Torres_x0009_SE ARCHIVA YA QUE LA ENTIDAD DIO RESPUESTA EL DIA 01 DE NOVIEMBRE DE 2023 (SE ADJUNTA EVIDENCIA)"/>
    <d v="2023-11-23T00:00:00"/>
    <s v="Pdf"/>
    <s v="SI"/>
    <s v="N/A"/>
    <s v="N/A"/>
  </r>
  <r>
    <s v="Canal Escrito"/>
    <s v="Correo atencion ciudadano"/>
    <s v="Cesar"/>
    <s v="LIBARDO CURE URZOLA"/>
    <s v="Persona natural"/>
    <s v="Legislacion Bomberil"/>
    <s v="CAC: Remite copia derecho de petición sobre inconformidad, con el Concejo de Dignatarios del Cuerpo de Bomberos Voluntarios de Usiacurí. "/>
    <s v="Felipe Galeano Gómez"/>
    <s v="SUBDIRECCIÓN ESTRATÉGICA Y DE COORDINACIÓN BOMBERIL"/>
    <s v="INSPECCIÓN, VIGILANCIA Y CONTROL "/>
    <x v="2"/>
    <n v="15"/>
    <s v="20231140258132  "/>
    <d v="2023-10-26T00:00:00"/>
    <m/>
    <d v="2024-04-05T00:00:00"/>
    <m/>
    <m/>
    <s v="Vencida"/>
    <m/>
    <m/>
    <m/>
    <m/>
    <m/>
    <m/>
  </r>
  <r>
    <s v="Canal Escrito"/>
    <s v="Correo atencion ciudadano"/>
    <s v="No informa"/>
    <s v="Hilda Jazibiyya"/>
    <s v="Persona natural"/>
    <s v="Seguimiento a Cuerpo de Bomberos"/>
    <s v="CAC: Denuncia sobre situación en el Cuerpo de Bomberos Voluntarios Viotá y la Subestación de Sibaté "/>
    <s v="Margodt Obando Beltrán "/>
    <s v="SUBDIRECCIÓN ESTRATÉGICA Y DE COORDINACIÓN BOMBERIL"/>
    <s v="INSPECCIÓN, VIGILANCIA Y CONTROL "/>
    <x v="2"/>
    <n v="15"/>
    <s v="20231140258172  "/>
    <d v="2023-10-27T00:00:00"/>
    <m/>
    <d v="2024-04-05T00:00:00"/>
    <m/>
    <m/>
    <s v="Vencida"/>
    <m/>
    <m/>
    <m/>
    <m/>
    <m/>
    <m/>
  </r>
  <r>
    <s v="Canal Escrito"/>
    <s v="Correo atencion ciudadano"/>
    <s v="Boyaca"/>
    <s v="CUERPO DE BOMBEROS VOLUNTARIOS DE MONIQUIRA"/>
    <s v="Entidad bomberil"/>
    <s v="Acompañamiento juridico"/>
    <s v="CAC: Solicita pronunciamiento sobre solicitud de convocatoria a Asamblea General de Unidades por parte de la Veeduría ciudadana al Cuerpo de Bomberos Voluntarios de Moniquirá. "/>
    <s v="_x0009_Julio Cesar Garcia Triana"/>
    <s v="SUBDIRECCIÓN ESTRATÉGICA Y DE COORDINACIÓN BOMBERIL"/>
    <s v="INSPECCIÓN, VIGILANCIA Y CONTROL "/>
    <x v="2"/>
    <n v="15"/>
    <s v="20231140258212  "/>
    <d v="2023-10-27T00:00:00"/>
    <n v="20232150099121"/>
    <d v="2023-12-21T00:00:00"/>
    <n v="39"/>
    <n v="40"/>
    <s v="Extemporanea"/>
    <s v="21-12-2023 09:11 AM Archivar Julio Cesar Garcia Triana SE ENVIA RESPUESTA EL 21 DE DICICIEMBRE DE 2023 POR EL CORREO DE ATENCION AL CUIDADANO AL PETICIONARIO"/>
    <m/>
    <m/>
    <m/>
    <m/>
    <m/>
  </r>
  <r>
    <s v="Canal Escrito"/>
    <s v="Correo atencion ciudadano"/>
    <s v="Bogotá D.C"/>
    <s v="CONTRALORIA GENERAL DE LA REPUBLICA"/>
    <s v="Entidad Pública"/>
    <s v="Administrativo"/>
    <s v="CAC: Rolando Junco - Solicitud de Información DENUNCIA 2023-264895-80154-D- Municipio de Guayatá. "/>
    <s v="GERMAN MAURICIO MARQUEZ RUIZ  "/>
    <s v="DIRECCIÓN GENERAL"/>
    <s v="GESTIÓN JURÍDICA "/>
    <x v="4"/>
    <n v="10"/>
    <s v="20231140258462  "/>
    <d v="2023-10-30T00:00:00"/>
    <n v="20231000097831"/>
    <d v="2023-11-09T00:00:00"/>
    <n v="8"/>
    <n v="9"/>
    <s v="Cumplida"/>
    <s v="09-11-2023 14:37 PM_x0009_Archivar_x0009_GERMAN MAURICIO MARQUEZ RUIZ_x0009_RESPUESTA ENVIADA"/>
    <d v="2023-11-09T00:00:00"/>
    <s v="Pdf"/>
    <s v="SI"/>
    <s v="N/A"/>
    <s v="N/A"/>
  </r>
  <r>
    <s v="Canal Escrito"/>
    <s v="Correo atencion ciudadano"/>
    <s v="Magdalena"/>
    <s v="CUERPO DE BOMBEROS VOLUNTARIOS DE SANTA ANA - MAGDALENA_x0009_"/>
    <s v="Entidad bomberil"/>
    <s v="Legislacion Bomberil"/>
    <s v="CAC: Solicita orientación de los parámetros legales para las tarifa de la Inspección de Seguridad Humana "/>
    <s v="Jorge Fabian Rodriguez Hincapie "/>
    <s v="SUBDIRECCIÓN ESTRATÉGICA Y DE COORDINACIÓN BOMBERIL"/>
    <s v="FORMULACIÓN, ACTUALIZACIÓN ,ACOMPAÑAMINETO NORMATIVO Y OPERATIVO "/>
    <x v="2"/>
    <n v="15"/>
    <s v="20231140258522  "/>
    <d v="2023-10-30T00:00:00"/>
    <n v="20232110097591"/>
    <d v="2023-11-08T00:00:00"/>
    <n v="7"/>
    <n v="8"/>
    <s v="Cumplida"/>
    <s v="10-11-2023 14:36 PM_x0009_Archivar_x0009_Jorge Fabian Rodriguez Hincapie_x0009_20231140258522 se contesto con el radicado de salida 20232110097591 y se notifico a los 08 días de noviembre de 2023"/>
    <d v="2023-11-08T00:00:00"/>
    <s v="Pdf"/>
    <s v="SI"/>
    <s v="N/A"/>
    <s v="N/A"/>
  </r>
  <r>
    <s v="Canal Escrito"/>
    <s v="Correo atencion ciudadano"/>
    <s v="Antioquia"/>
    <s v="_x0009_CUERPO DE BOMBEROS VOLUNTARIOS EL PEÑOL"/>
    <s v="Entidad bomberil"/>
    <s v="Acompañamiento juridico"/>
    <s v="CAC: Solicita formato o plantilla para realización o actualización de estatutos del Cuerpo de Bomberos. "/>
    <s v="Andrea Bibiana Castañeda Durán  "/>
    <s v="SUBDIRECCIÓN ESTRATÉGICA Y DE COORDINACIÓN BOMBERIL"/>
    <s v="FORMULACIÓN, ACTUALIZACIÓN ,ACOMPAÑAMINETO NORMATIVO Y OPERATIVO "/>
    <x v="1"/>
    <n v="10"/>
    <s v="20231140258572  "/>
    <d v="2023-10-30T00:00:00"/>
    <s v="_x0009_20232110098501"/>
    <d v="2023-11-28T00:00:00"/>
    <n v="21"/>
    <n v="22"/>
    <s v="Extemporanea"/>
    <s v="29-11-2023 12:32 PM_x0009_Archivar_x0009_Andrea Bibiana Castañeda Durán_x0009_SE DIO TRÁMITE CON RAD. 20232110098501 ENVIADO 28/11/23"/>
    <d v="2023-11-29T00:00:00"/>
    <s v="Pdf"/>
    <s v="SI"/>
    <s v="N/A"/>
    <s v="Comprobante de envío adjunto"/>
  </r>
  <r>
    <s v="Canal Escrito"/>
    <s v="Correo atencion ciudadano"/>
    <s v="Bogotá D.C"/>
    <s v="CUERPO DE BOMBEROS OFICIALES DE BOGOTA GESTION HUMANA_x0009_"/>
    <s v="Entidad bomberil"/>
    <s v="Recurso para bomberos"/>
    <s v="CAC: Paula Henao - Solicitud relacionada con la resolución 205 de 2023 Por la cual se adjudica unos KITS A LA UNIDAD ADMINISTRATIVA ESPECIAL CUERPO DE BOMBEROS OFICIALES DE BOGOTÁ D.C, dentro del proyecto de fortalecimiento institucional que adelanta la Dirección Nacional de Bomberos”. "/>
    <s v="Andrés Fernando Muñoz Cabrera "/>
    <s v="SUBDIRECCIÓN ESTRATÉGICA Y DE COORDINACIÓN BOMBERIL"/>
    <s v="FORTALECIMIENTO BOMBERIL PARA LA RESPUESTA "/>
    <x v="2"/>
    <n v="15"/>
    <s v="20231140258592  "/>
    <d v="2023-10-30T00:00:00"/>
    <m/>
    <d v="2024-04-05T00:00:00"/>
    <m/>
    <m/>
    <s v="Vencida"/>
    <m/>
    <m/>
    <m/>
    <m/>
    <m/>
    <m/>
  </r>
  <r>
    <s v="Canal Escrito"/>
    <s v="Radicacion directa"/>
    <s v="Choco"/>
    <s v="GOBERNACIÓN DE CHOCO"/>
    <s v="Entidad territorial"/>
    <s v="Legislacion Bomberil"/>
    <s v="RD. Solicitud de información - Aclaración ley 1575 de 2012. Art. 11 "/>
    <s v="Andrea Bibiana Castañeda Durán  "/>
    <s v="SUBDIRECCIÓN ESTRATÉGICA Y DE COORDINACIÓN BOMBERIL"/>
    <s v="FORMULACIÓN, ACTUALIZACIÓN ,ACOMPAÑAMINETO NORMATIVO Y OPERATIVO "/>
    <x v="3"/>
    <n v="15"/>
    <s v="20231140258752  "/>
    <d v="2023-10-31T00:00:00"/>
    <n v="20232110099041"/>
    <d v="2023-11-28T00:00:00"/>
    <n v="20"/>
    <n v="21"/>
    <s v="Extemporanea"/>
    <s v="29-11-2023 12:17 PM_x0009_Archivar_x0009_Andrea Bibiana Castañeda Durán_x0009_SE DIO TRÁMITE CON RAD. 20232110099041 ENVIADO EL 28/11/23"/>
    <d v="2023-11-29T00:00:00"/>
    <s v="Pdf"/>
    <s v="SI"/>
    <s v="N/A"/>
    <s v="Comprobante de envío adjunto"/>
  </r>
  <r>
    <s v="Canal Escrito"/>
    <s v="Correo atencion ciudadano"/>
    <s v="Bogotá D.C"/>
    <s v="_x0009_PROCURADURIA DELEGADA DISCIPLINARIA DE INSTRUCCIóN 6: PRIMERA PARA LA CONTRATACION ESTATAL"/>
    <s v="Entidad Pública"/>
    <s v="Administrativo"/>
    <s v="CAC: Requerimiento Expediente IUS-E-2023-511576 IUC-D-2023-3124651 "/>
    <s v="GERMAN MAURICIO MARQUEZ RUIZ  "/>
    <s v="DIRECCIÓN GENERAL"/>
    <s v="GESTIÓN JURÍDICA "/>
    <x v="4"/>
    <n v="10"/>
    <s v="20231140258762  "/>
    <d v="2023-10-31T00:00:00"/>
    <s v="_x0009_20231000098431"/>
    <d v="2023-11-21T00:00:00"/>
    <n v="15"/>
    <n v="16"/>
    <s v="Extemporanea"/>
    <s v="21-11-2023 10:44 AM_x0009_Archivar_x0009_GERMAN MAURICIO MARQUEZ RUIZ_x0009_Correo enviado con documentos"/>
    <d v="2023-11-21T00:00:00"/>
    <s v="Pdf"/>
    <s v="SI"/>
    <s v="N/A"/>
    <s v="Comprobante de envío adjunto"/>
  </r>
  <r>
    <s v="Canal Escrito"/>
    <s v="Correo atencion ciudadano"/>
    <s v="Cordoba"/>
    <s v="CUERPO DE BOMBEROS VOLUNTARIOS DE CERETE  "/>
    <s v="Entidad bomberil"/>
    <s v="Acompañamiento juridico"/>
    <s v="CAC: Solicita acompañamiento e intervención por la falta de la prestación del servicio público esencial de la gestión integral de riesgo contra incendio en el municipio de Cerete departamento de Córdoba.  "/>
    <s v="ANDRES FERNANDO RODRIGUEZ AGUDELO 2_x0009_"/>
    <s v="SUBDIRECCIÓN ESTRATÉGICA Y DE COORDINACIÓN BOMBERIL"/>
    <s v="FORMULACIÓN, ACTUALIZACIÓN ,ACOMPAÑAMINETO NORMATIVO Y OPERATIVO "/>
    <x v="2"/>
    <n v="15"/>
    <s v="20231140258832  "/>
    <d v="2023-11-01T00:00:00"/>
    <n v="20232110097791"/>
    <d v="2023-11-08T00:00:00"/>
    <n v="5"/>
    <n v="6"/>
    <s v="Cumplida"/>
    <s v="15-11-2023 20:07 PM_x0009_Archivar_x0009_ANDRES FERNANDO RODRIGUEZ AGUDELO 2_x0009_Prueba de envío"/>
    <d v="2023-11-15T00:00:00"/>
    <s v="Pdf"/>
    <s v="SI"/>
    <s v="N/A"/>
    <s v="N/A"/>
  </r>
  <r>
    <s v="Canal Escrito"/>
    <s v="Correo atencion ciudadano"/>
    <s v="Bogotá D.C"/>
    <s v="CAROLINA PRADA  "/>
    <s v="Persona natural"/>
    <s v="Legislacion Bomberil"/>
    <s v="CAC: Remite derecho de petición  "/>
    <s v="Jairo Eduardo Páez Piñeros  "/>
    <s v="SUBDIRECCIÓN ESTRATÉGICA Y DE COORDINACIÓN BOMBERIL"/>
    <s v="EDUCACIÓN NACIONAL PARA BOMBEROS  "/>
    <x v="0"/>
    <n v="30"/>
    <s v="20231140258882  "/>
    <d v="2023-11-01T00:00:00"/>
    <s v="_x0009_20232140098281"/>
    <d v="2024-04-05T00:00:00"/>
    <m/>
    <m/>
    <s v="Vencida"/>
    <s v="28-12-2023 10:57 AM Archivar Jairo Eduardo Páez Piñeros Se da respuesta con radicado 20232140098281"/>
    <m/>
    <s v="WORD"/>
    <s v="NO"/>
    <m/>
    <s v="Vencida por incumplimiento al procedimiento interno de PQRSD: Sin evidencia de respuesta y no existe documento con firmas"/>
  </r>
  <r>
    <s v="Canal Escrito"/>
    <s v="Correo atencion ciudadano"/>
    <s v="Caldas"/>
    <s v="CUERPO DE BOMBEROS VOLUNTARIOS DE PALESTINA - CALDAS CORREGIMIENTO ARAUCA  "/>
    <s v="Entidad bomberil"/>
    <s v="Legislacion Bomberil"/>
    <s v="CAC: Solicita concepto técnico y jurídico referente al uso de la sobretasa bomberil "/>
    <s v="_x0009_Jorge Fabian Rodriguez Hincapie"/>
    <s v="SUBDIRECCIÓN ESTRATÉGICA Y DE COORDINACIÓN BOMBERIL"/>
    <s v="FORMULACIÓN, ACTUALIZACIÓN ,ACOMPAÑAMINETO NORMATIVO Y OPERATIVO "/>
    <x v="0"/>
    <n v="30"/>
    <s v="20231140258892  "/>
    <d v="2023-11-01T00:00:00"/>
    <n v="20232110098301"/>
    <d v="2023-11-17T00:00:00"/>
    <n v="12"/>
    <n v="13"/>
    <s v="Cumplida"/>
    <s v="19-11-2023 22:34 PM_x0009_Archivar_x0009_Jorge Fabian Rodriguez Hincapie_x0009_20231140258892 se contesto con el radicado de salida 20232110098301y se notifico el 17 de noviembre de 2023."/>
    <m/>
    <m/>
    <m/>
    <m/>
    <m/>
  </r>
  <r>
    <s v="Canal Escrito"/>
    <s v="Correo atencion ciudadano"/>
    <s v="Cundinamarca"/>
    <s v="ANDERSON MATEO AROCA  "/>
    <s v="Entidad bomberil"/>
    <s v="Educacion Bomberil"/>
    <s v="CAC: Solicito número de contacto para comunicarse con el área de capacitación, para solicitar información sobre procesos educativos.  "/>
    <s v="_x0009_Edgar Alexander Maya Lopez"/>
    <s v="SUBDIRECCIÓN ESTRATÉGICA Y DE COORDINACIÓN BOMBERIL"/>
    <s v="EDUCACIÓN NACIONAL PARA BOMBEROS  "/>
    <x v="2"/>
    <n v="15"/>
    <s v="20231140259432  "/>
    <d v="2023-11-02T00:00:00"/>
    <s v="N/A"/>
    <d v="2023-11-07T00:00:00"/>
    <n v="3"/>
    <n v="4"/>
    <s v="Cumplida"/>
    <s v="07-11-2023 09:23 AM_x0009_Archivar_x0009_Edgar Alexander Maya Lopez_x0009_Se responde por correo electronico"/>
    <s v="N/A"/>
    <s v="N/A"/>
    <s v="N/A"/>
    <s v="N/A"/>
    <s v="Peticion informativa sin necesidad de radicado de salida del area de Educacion."/>
  </r>
  <r>
    <s v="Canal Escrito"/>
    <s v="Correo atencion ciudadano"/>
    <s v="Caqueta"/>
    <s v="CUERPO DE BOMBEROS VOLUNTARIOS DE FLORENCIA  "/>
    <s v="Entidad bomberil"/>
    <s v="Educacion Bomberil"/>
    <s v="CAC. SOLCITUD INFORMACION PROCESO DE BOMBERIL "/>
    <s v="_x0009_ALVARO OCTAVIO GUTIERREZ ALEGRIA"/>
    <s v="SUBDIRECCIÓN ESTRATÉGICA Y DE COORDINACIÓN BOMBERIL"/>
    <s v="EDUCACIÓN NACIONAL PARA BOMBEROS  "/>
    <x v="2"/>
    <n v="15"/>
    <s v="20231140259642  "/>
    <d v="2023-11-02T00:00:00"/>
    <s v="N/A"/>
    <d v="2023-11-22T00:00:00"/>
    <n v="14"/>
    <n v="15"/>
    <s v="Cumplida"/>
    <s v="22-11-2023 16:14 PM_x0009_Archivar_x0009_ALVARO OCTAVIO GUTIERREZ ALEGRIA_x0009_Se da respuesta al radicado 20231140259642 mediante correo electrónico"/>
    <s v="N/A"/>
    <s v="N/A"/>
    <s v="SI"/>
    <s v="N/A"/>
    <s v="N/A"/>
  </r>
  <r>
    <s v="Canal Escrito"/>
    <s v="Correo atencion ciudadano"/>
    <s v="Santander"/>
    <s v="GOBERNACIÓN DE SANTANDER SECRETARIO DEL INTERIOR  "/>
    <s v="Entidad territorial"/>
    <s v="Seguimiento a Cuerpo de Bomberos"/>
    <s v="CAC: Solicita el envió del informe de inspección realizado al Cuerpo de Bomberos Voluntarios de Puerto Wilches "/>
    <s v="Massiel Mendez "/>
    <s v="SUBDIRECCIÓN ESTRATÉGICA Y DE COORDINACIÓN BOMBERIL"/>
    <s v="INSPECCIÓN, VIGILANCIA Y CONTROL "/>
    <x v="1"/>
    <n v="10"/>
    <s v="20231140259652  "/>
    <d v="2023-11-02T00:00:00"/>
    <n v="20232150099011"/>
    <d v="2023-12-19T00:00:00"/>
    <n v="33"/>
    <n v="34"/>
    <s v="Extemporanea"/>
    <s v="19-12-2023 14:13 PM Archivar Massiel Mendez Se envió por correo electrónico el día 19 de diciembre 2023."/>
    <m/>
    <s v="Pdf"/>
    <s v="SI"/>
    <m/>
    <m/>
  </r>
  <r>
    <s v="Canal Escrito"/>
    <s v="Correo atencion ciudadano"/>
    <s v="Bogotá D.C"/>
    <s v="CONSEJO DE ESTADO MARIA FERNANDA MACHADO GUTIERREZ "/>
    <s v="Entidad Pública"/>
    <s v="Legislacion Bomberil"/>
    <s v="CAC: Remite respuesta a la consulta de viabilidad para al nombramiento del señor MAURICIO AYALA VASQUEZ. "/>
    <s v="Carlos Armando López Barrera "/>
    <s v="DIRECCIÓN GENERAL"/>
    <s v="GESTIÓN JURÍDICA "/>
    <x v="0"/>
    <n v="30"/>
    <s v="20231140259692  "/>
    <d v="2023-11-02T00:00:00"/>
    <m/>
    <d v="2024-04-05T00:00:00"/>
    <m/>
    <m/>
    <s v="Vencida"/>
    <m/>
    <m/>
    <m/>
    <m/>
    <m/>
    <m/>
  </r>
  <r>
    <s v="Canal Escrito"/>
    <s v="Correo atencion ciudadano"/>
    <s v="Huila"/>
    <s v="CUERPO DE BOMBEROS VOLUNTARIOS DE TERUEL - HUILA  "/>
    <s v="Entidad bomberil"/>
    <s v="Educacion Bomberil"/>
    <s v="CAC. Solicitud de Modelo de Convenio para Capacitación de Unidades Bomberiles  "/>
    <s v="_x0009_Edgar Alexander Maya Lopez"/>
    <s v="SUBDIRECCIÓN ESTRATÉGICA Y DE COORDINACIÓN BOMBERIL"/>
    <s v="EDUCACIÓN NACIONAL PARA BOMBEROS  "/>
    <x v="2"/>
    <n v="15"/>
    <s v="20231140259942  "/>
    <d v="2023-11-03T00:00:00"/>
    <s v="N/A"/>
    <d v="2023-11-22T00:00:00"/>
    <n v="13"/>
    <n v="14"/>
    <s v="Cumplida"/>
    <s v="22-11-2023 10:24 AM_x0009_Archivar_x0009_Edgar Alexander Maya Lopez_x0009_Se responde por correo electronico"/>
    <s v="N/A"/>
    <s v="N/A"/>
    <s v="SI"/>
    <s v="N/A"/>
    <s v="N/A"/>
  </r>
  <r>
    <s v="Canal Escrito"/>
    <s v="Correo atencion ciudadano"/>
    <s v="Boyaca"/>
    <s v="PAULO CESAR FORERO FORERO  "/>
    <s v="Persona natural"/>
    <s v="Legislacion Bomberil"/>
    <s v="CAC: Remite consulta sobre el periodo de funciones y gestión de un comandante de un cuerpo de bomberos voluntarios en Colombia, puede ser indefinido o si tiene un periodo de duración específico y limitado "/>
    <s v="Andrea Bibiana Castañeda Durán"/>
    <s v="SUBDIRECCIÓN ESTRATÉGICA Y DE COORDINACIÓN BOMBERIL"/>
    <s v="FORMULACIÓN, ACTUALIZACIÓN ,ACOMPAÑAMINETO NORMATIVO Y OPERATIVO"/>
    <x v="2"/>
    <n v="15"/>
    <s v="20231140259992  "/>
    <d v="2023-11-03T00:00:00"/>
    <n v="20232110098351"/>
    <d v="2023-11-28T00:00:00"/>
    <n v="17"/>
    <n v="18"/>
    <s v="Extemporanea"/>
    <s v="29-11-2023 12:20 PM_x0009_Archivar_x0009_Andrea Bibiana Castañeda Durán_x0009_SE DIO TRÁMITE CON RAD. 20232110098531 ENVIADO EL 28/11/23"/>
    <d v="2023-11-29T00:00:00"/>
    <s v="Pdf"/>
    <s v="SI"/>
    <s v="N/A"/>
    <s v="N/A"/>
  </r>
  <r>
    <s v="Canal Escrito"/>
    <s v="Correo atencion ciudadano"/>
    <s v="Bogotá D.C"/>
    <s v="CUERPO DE BOMBEROS OFICIALES BOGOTá UAECOB GESTION HUMANA "/>
    <s v="Entidad bomberil"/>
    <s v="Legislacion Bomberil"/>
    <s v="CAC: Solicita concepto jurídico sobre aplicación equivalencias en la experiencia como servidor operativo de los diferentes Cuerpos de Bomberos "/>
    <s v="Andrea Bibiana Castañeda Durán  "/>
    <s v="SUBDIRECCIÓN ESTRATÉGICA Y DE COORDINACIÓN BOMBERIL"/>
    <s v="FORMULACIÓN, ACTUALIZACIÓN ,ACOMPAÑAMINETO NORMATIVO Y OPERATIVO "/>
    <x v="2"/>
    <n v="15"/>
    <s v="20231140260002  "/>
    <d v="2023-11-03T00:00:00"/>
    <s v="_x0009_20232110099071"/>
    <d v="2023-12-11T00:00:00"/>
    <n v="26"/>
    <n v="27"/>
    <s v="Extemporanea"/>
    <s v="12-12-2023 10:05 AM Archivar Andrea Bibiana Castañeda Durán SE DIO TRÁMITE CON RAD. 20232110099071 ENVIADO EL 11/12/23 POR MEDIO DEL CUAL SE LE DIO TRASLADO A DAFP"/>
    <m/>
    <m/>
    <m/>
    <m/>
    <m/>
  </r>
  <r>
    <s v="Canal Escrito"/>
    <s v="Correo atencion ciudadano"/>
    <s v="Tolima"/>
    <s v="CARLOS ANDRES BUSTAMANTE  "/>
    <s v="Persona natural"/>
    <s v="Seguimiento a Cuerpo de Bomberos"/>
    <s v="CAC: Denuncia al señor comandante del Cuerpo de Bomberos Voluntarios señor Félix Eduardo Vidad por malversación de fondos "/>
    <s v="JUAN JOSE MALVEHY GARCIA  "/>
    <s v="SUBDIRECCIÓN ESTRATÉGICA Y DE COORDINACIÓN BOMBERIL"/>
    <s v="INSPECCIÓN, VIGILANCIA Y CONTROL "/>
    <x v="2"/>
    <n v="15"/>
    <s v="20231140260072  "/>
    <d v="2023-11-03T00:00:00"/>
    <m/>
    <d v="2024-04-05T00:00:00"/>
    <m/>
    <m/>
    <s v="Vencida"/>
    <m/>
    <m/>
    <m/>
    <m/>
    <m/>
    <m/>
  </r>
  <r>
    <s v="Canal Escrito"/>
    <s v="Correo atencion ciudadano"/>
    <s v="Sucre"/>
    <s v="CUERPO DE BOMBEROS VOLUNTARIOS DE SAMPUES  "/>
    <s v="Entidad bomberil"/>
    <s v="Otros"/>
    <s v="CAC. Solicitud formato hojas de vida bomberil.  "/>
    <s v="KEYLA YESENIA CORTES RODRIGUEZ"/>
    <s v="SUBDIRECCIÓN ESTRATÉGICA Y DE COORDINACIÓN BOMBERIL"/>
    <s v="COORDINACIÓN OPERATIVA"/>
    <x v="2"/>
    <n v="15"/>
    <s v="20231140260262  "/>
    <d v="2023-11-07T00:00:00"/>
    <n v="20232120098201"/>
    <d v="2023-11-10T00:00:00"/>
    <n v="3"/>
    <n v="4"/>
    <s v="Cumplida"/>
    <s v="20-11-2023 08:55 AM_x0009_Archivar_x0009_KEYLA YESENIA CORTES RODRIGUEZ_x0009_se da respuesta vía correo electrónico para fines pertinentes."/>
    <d v="2023-11-10T00:00:00"/>
    <s v="Pdf"/>
    <s v="SI"/>
    <s v="N/A"/>
    <s v="N/A"/>
  </r>
  <r>
    <s v="Canal Escrito"/>
    <s v="Correo atencion ciudadano"/>
    <s v="Bogotá D.C"/>
    <s v="CONTRALORIA GENERAL DE LA REPUBLICA MARTHA LUZ CONDE LUNA  "/>
    <s v="Entidad Pública"/>
    <s v="Administrativo"/>
    <s v="CAC. Remito oficio comunicación de observaciones 14 y 15 Auditoría Financiera 2022 DNBC  "/>
    <s v="Carlos Armando López Barrera "/>
    <s v=" SUBDIRECCIÓN ADMINISTRATIVA Y FINANCIERA"/>
    <s v=" SUBDIRECCIÓN ADMINISTRATIVA Y FINANCIERA"/>
    <x v="4"/>
    <n v="10"/>
    <s v="20231140260392  "/>
    <d v="2023-11-07T00:00:00"/>
    <m/>
    <d v="2024-04-05T00:00:00"/>
    <m/>
    <m/>
    <s v="Vencida"/>
    <m/>
    <m/>
    <m/>
    <m/>
    <m/>
    <m/>
  </r>
  <r>
    <s v="Canal Escrito"/>
    <s v="Correo atencion ciudadano"/>
    <s v="Cundinamarca"/>
    <s v="GOBERNACION DE CUNDINAMARCA SECRETARIA DE GOBIERNO  "/>
    <s v="Entidad territorial"/>
    <s v="Seguimiento a Cuerpo de Bomberos"/>
    <s v="CAC. Solicitud Unificación Criterios Expedición Resolución de Inscripción de Dignatarios CBV de Cundinamarca "/>
    <s v="_x0009_Julio Cesar Garcia Triana"/>
    <s v="SUBDIRECCIÓN ESTRATÉGICA Y DE COORDINACIÓN BOMBERIL"/>
    <s v="INSPECCIÓN, VIGILANCIA Y CONTROL"/>
    <x v="2"/>
    <n v="15"/>
    <s v="20231140260522  "/>
    <d v="2023-11-08T00:00:00"/>
    <n v="20232150096901"/>
    <d v="2024-04-05T00:00:00"/>
    <m/>
    <m/>
    <s v="Vencida"/>
    <s v="14-11-2023 11:57 AM_x0009_Archivar_x0009_Julio Cesar Garcia Triana_x0009_SE DA RESPUESTA EL 14 DE NOVIEMBRE DE 2023 CON EL ORFEO 20231140255682 - 20232150096901 EL CUAL SE REMITIO POREL CORREO DE RESPUETAS DE ATENCION AL CIUDADANO AL PETICIONARIO"/>
    <m/>
    <m/>
    <m/>
    <m/>
    <s v="Sin evidencia de respuesta"/>
  </r>
  <r>
    <s v="Canal Escrito"/>
    <s v="Correo atencion ciudadano"/>
    <s v="Santander"/>
    <s v="CONTRALORIA GENERAL DE SANTANDER  "/>
    <s v="Entidad territorial"/>
    <s v="Seguimiento a Cuerpo de Bomberos"/>
    <s v="CAC. REQUERIMIENTO - Solicitud de Información para Auditoría DE CUMPLIMIENTO "/>
    <s v="Margodt Obando Beltrán "/>
    <s v="SUBDIRECCIÓN ESTRATÉGICA Y DE COORDINACIÓN BOMBERIL"/>
    <s v="INSPECCIÓN, VIGILANCIA Y CONTROL "/>
    <x v="4"/>
    <n v="10"/>
    <s v="20231140260662  "/>
    <d v="2023-11-08T00:00:00"/>
    <n v="20232150098291"/>
    <d v="2023-12-14T00:00:00"/>
    <n v="26"/>
    <n v="27"/>
    <s v="Extemporanea"/>
    <s v="13-12-2023 16:12 PM Archivar Margodt Obando Beltrán Se envió por correo electrónico el 14 de noviembre del 2023"/>
    <m/>
    <s v="WORD"/>
    <s v="NO"/>
    <m/>
    <s v="Sin evidencia de respuesta"/>
  </r>
  <r>
    <s v="Canal Escrito"/>
    <s v="Correo atencion ciudadano"/>
    <s v="Norte de Santander"/>
    <s v="CUERPO DE BOMBEROS VILLA DEL ROSARIO  "/>
    <s v="Entidad bomberil"/>
    <s v="Legislacion Bomberil"/>
    <s v="CAC. SOLICITUD DE INFORMACION - ACLARACIÓN DE CONCEPTO  "/>
    <s v="Andrea Bibiana Castañeda Durán"/>
    <s v="SUBDIRECCIÓN ESTRATÉGICA Y DE COORDINACIÓN BOMBERIL"/>
    <s v="FORMULACIÓN, ACTUALIZACIÓN ,ACOMPAÑAMINETO NORMATIVO Y OPERATIVO"/>
    <x v="2"/>
    <n v="15"/>
    <s v="20231140260692  "/>
    <d v="2023-11-08T00:00:00"/>
    <s v="_x0009_20232110098371"/>
    <d v="2023-11-17T00:00:00"/>
    <n v="7"/>
    <n v="8"/>
    <s v="Cumplida"/>
    <s v="21-11-2023 10:30 AM_x0009_Archivar_x0009_Andrea Bibiana Castañeda Durán_x0009_SE DIO TRÁMITE CON RAD. 20232110098371 ENVIADO EL 17/11/23"/>
    <d v="2023-11-21T00:00:00"/>
    <s v="Pdf"/>
    <s v="SI"/>
    <s v="N/A"/>
    <s v="N/A"/>
  </r>
  <r>
    <s v="Canal Escrito"/>
    <s v="Correo atencion ciudadano"/>
    <s v="Santander"/>
    <s v="CUERPO DE BOMBEROS VOLUNTARIOS DE PARAMO  "/>
    <s v="Entidad bomberil"/>
    <s v="Legislacion Bomberil"/>
    <s v="CAC. Solicitud de información para realización de curso formación para bombero básico.  "/>
    <s v="Edgar Alexander Maya Lopez "/>
    <s v="SUBDIRECCIÓN ESTRATÉGICA Y DE COORDINACIÓN BOMBERIL"/>
    <s v="EDUCACIÓN NACIONAL PARA BOMBEROS  "/>
    <x v="2"/>
    <n v="15"/>
    <s v="20231140260732  "/>
    <d v="2023-11-08T00:00:00"/>
    <s v="N/A"/>
    <d v="2023-12-16T00:00:00"/>
    <n v="27"/>
    <n v="28"/>
    <s v="Extemporanea"/>
    <s v="16-12-2023 13:08 PM Archivar Edgar Alexander Maya Lopez Se da respuesta por correo electronico"/>
    <m/>
    <m/>
    <s v="SI"/>
    <m/>
    <s v="Se brinda respuesta directamente por correo."/>
  </r>
  <r>
    <s v="Canal Escrito"/>
    <s v="Correo atencion ciudadano"/>
    <s v="Santander"/>
    <s v="GOBERNACION DE SANTANDER  "/>
    <s v="Entidad territorial"/>
    <s v="Recurso para bomberos"/>
    <s v="CAC. Solicitud de información  "/>
    <s v="Andrés Fernando Muñoz Cabrera "/>
    <s v="SUBDIRECCIÓN ESTRATÉGICA Y DE COORDINACIÓN BOMBERIL"/>
    <s v="FORTALECIMIENTO BOMBERIL PARA LA RESPUESTA "/>
    <x v="4"/>
    <n v="10"/>
    <s v="20231140260792  "/>
    <d v="2023-11-08T00:00:00"/>
    <m/>
    <d v="2024-04-05T00:00:00"/>
    <m/>
    <m/>
    <s v="Vencida"/>
    <m/>
    <m/>
    <m/>
    <m/>
    <m/>
    <m/>
  </r>
  <r>
    <s v="Canal Escrito"/>
    <s v="Correo atencion ciudadano"/>
    <s v="Bogotá D.C"/>
    <s v="PRESIDENCIA DE LA REPUBLICA  "/>
    <s v="Entidad Pública"/>
    <s v="Administrativo"/>
    <s v="CAC. Traslado OFI23-00208661 / GFPU - Orientaciones Para la Matriz de Seguimiento al Protocolo. "/>
    <s v="SANTIAGO GARCIA H "/>
    <s v=" SUBDIRECCIÓN ADMINISTRATIVA Y FINANCIERA"/>
    <s v="GESTIÓN TALENTO HUMANO "/>
    <x v="4"/>
    <n v="10"/>
    <s v="20231140260832  "/>
    <d v="2023-11-09T00:00:00"/>
    <m/>
    <d v="2023-07-07T00:00:00"/>
    <n v="0"/>
    <n v="0"/>
    <s v="Cumplida"/>
    <s v="21-12-2023 13:11 PM Archivar SANTIAGO GARCIA H Se archiva teniendo en cuenta que la Psicóloga del área dio cumplimiento al requerimiento en tiempo"/>
    <m/>
    <m/>
    <m/>
    <m/>
    <s v="Se brinda respuesta directamente por correo."/>
  </r>
  <r>
    <s v="Canal Escrito"/>
    <s v="Correo atencion ciudadano"/>
    <s v="Bogotá D.C"/>
    <s v="PROCURADURIA DELEGADA DISCIPLINARIA DE INSTRUCCION 9 CUARTA PARA LA CONTRATACION ESTATAL  "/>
    <s v="Entidad Pública"/>
    <s v="Administrativo"/>
    <s v="CAC. Requerimiento Oficio P4DCE-2436 Expediente No. IUS E-2023-052609 / IUC-D-2023-2858983 "/>
    <s v="GERMAN MAURICIO MARQUEZ RUIZ"/>
    <s v="DIRECCIÓN GENERAL"/>
    <s v="GESTIÓN JURÍDICA"/>
    <x v="4"/>
    <n v="10"/>
    <s v="20231140260842  "/>
    <d v="2023-11-09T00:00:00"/>
    <s v="_x0009_20231000098251"/>
    <d v="2023-11-15T00:00:00"/>
    <n v="4"/>
    <n v="5"/>
    <s v="Cumplida"/>
    <s v="15-11-2023 15:11 PM_x0009_Archivar_x0009_GERMAN MAURICIO MARQUEZ RUIZ_x0009_Requerimiento Contestado"/>
    <d v="2023-11-15T00:00:00"/>
    <s v="Pdf"/>
    <s v="SI"/>
    <s v="N/A"/>
    <s v="N/A"/>
  </r>
  <r>
    <s v="Canal Escrito"/>
    <s v="Correo atencion ciudadano"/>
    <s v="Bogotá D.C"/>
    <s v="CONTRALORIA GENERAL DE LA REPUBLICA MARTHA LUZ CONDE LUNA  "/>
    <s v="Entidad Pública"/>
    <s v="Administrativo"/>
    <s v="CAC. Remito oficio comunicación de observaciones 16 y 17 Auditoría Financiera 2022 DNBC  "/>
    <s v="DIRECTOR GENERAL  "/>
    <s v="DIRECCIÓN GENERAL"/>
    <s v="DIRECCION GENERAL "/>
    <x v="4"/>
    <n v="10"/>
    <s v="20231140260992  "/>
    <d v="2023-11-09T00:00:00"/>
    <m/>
    <d v="2024-04-05T00:00:00"/>
    <m/>
    <m/>
    <s v="Vencida"/>
    <m/>
    <m/>
    <m/>
    <m/>
    <m/>
    <m/>
  </r>
  <r>
    <s v="Canal Escrito"/>
    <s v="Correo atencion ciudadano"/>
    <s v="Bogotá D.C"/>
    <s v="CONTRALORIA GENERAL DE LA REPUBLICA MARTHA LUZ CONDE LUNA  "/>
    <s v="Entidad Pública"/>
    <s v="Administrativo"/>
    <s v="CAC. Oficio comunicación de observaciones 18-20 Auditoria Financiera DNBC  "/>
    <s v="Maria del Consuelo Arias Prieto "/>
    <s v="EVALUACIÓN Y SEGUIMIENTO "/>
    <s v="CONTROL INTERNO"/>
    <x v="4"/>
    <n v="10"/>
    <s v="20231140261452  "/>
    <d v="2023-11-10T00:00:00"/>
    <n v="20232130098951"/>
    <d v="2023-11-20T00:00:00"/>
    <n v="6"/>
    <n v="7"/>
    <s v="Cumplida"/>
    <s v="13-12-2023 15:13 PM Archivar Maria del Consuelo Arias Prieto SE REMITIO LA RESPUESTA"/>
    <m/>
    <s v="Pdf"/>
    <s v="SI"/>
    <m/>
    <m/>
  </r>
  <r>
    <s v="Canal Escrito"/>
    <s v="Correo atencion ciudadano"/>
    <s v="Valle del Cauca"/>
    <s v="JUAN CAMILO ZUÑIGA  "/>
    <s v="Persona natural"/>
    <s v="Legislacion Bomberil"/>
    <s v="CAC: Solicita información puntual del margo legal vigente respecto a los bomberos voluntarios del país en cuanto a ascensos y evaluación. "/>
    <s v="ANDRES FERNANDO RODRIGUEZ AGUDELO 2 "/>
    <s v="SUBDIRECCIÓN ESTRATÉGICA Y DE COORDINACIÓN BOMBERIL"/>
    <s v="FORMULACIÓN, ACTUALIZACIÓN ,ACOMPAÑAMINETO NORMATIVO Y OPERATIVO "/>
    <x v="2"/>
    <n v="15"/>
    <s v="20231140261542  "/>
    <d v="2023-11-14T00:00:00"/>
    <m/>
    <d v="2023-12-11T00:00:00"/>
    <n v="19"/>
    <n v="20"/>
    <s v="Extemporanea"/>
    <s v="15-12-2023 15:33 PM Archivar ANDRES FERNANDO RODRIGUEZ AGUDELO 2 SE ADJUNTA PRUEBA DE ENVÍO"/>
    <m/>
    <m/>
    <s v="SO"/>
    <m/>
    <m/>
  </r>
  <r>
    <s v="Canal Escrito"/>
    <s v="Correo atencion ciudadano"/>
    <s v="Nariño"/>
    <s v="MINISTERIO DE AMBIENTE  /  JOHN ALEXANDER ACEVEDO"/>
    <s v="Persona natural"/>
    <s v="Legislacion Bomberil"/>
    <s v="CAC: Remite Traslado del radicado No. 2023E1047594 del 11-10-2023 referente a la petición interpuesta por el ciudadano John Alexander Acevedo Muñoz, en relación con la Solicitud de información sobre manejo agua. "/>
    <s v="ANDRES FERNANDO RODRIGUEZ AGUDELO 2 "/>
    <s v="SUBDIRECCIÓN ESTRATÉGICA Y DE COORDINACIÓN BOMBERIL"/>
    <s v="FORMULACIÓN, ACTUALIZACIÓN ,ACOMPAÑAMINETO NORMATIVO Y OPERATIVO "/>
    <x v="3"/>
    <n v="15"/>
    <s v="20231140261582  "/>
    <d v="2023-11-14T00:00:00"/>
    <n v="20232110097841"/>
    <d v="2024-04-05T00:00:00"/>
    <m/>
    <m/>
    <s v="Vencida"/>
    <s v="13-12-2023 19:30 PM Archivar ANDRES FERNANDO RODRIGUEZ AGUDELO 2 LA PETICIÓN YA SE HABÍA RESUELTO ES DUPLICADO EL RADICADO DE SALIDA QUE RESUELVE INCLUSIVE LA PRESENTE PETICIÓN ES 20232110097841"/>
    <m/>
    <s v="Pdf"/>
    <s v="NO"/>
    <m/>
    <s v="Sin evidencia de envio de repsuetsa"/>
  </r>
  <r>
    <s v="Canal Escrito"/>
    <s v="Correo atencion ciudadano"/>
    <s v="Boyaca"/>
    <s v="CONTRALORIA GENERAL DE LA NACION  "/>
    <s v="Entidad territorial"/>
    <s v="Seguimiento a Cuerpo de Bomberos"/>
    <s v="CAC: reitera la solicitud de Información DENUNCIA 2023-264895-80154-D- Municipio de Guayatá.  "/>
    <s v="Andrés Fernando Muñoz Cabrera "/>
    <s v="SUBDIRECCIÓN ESTRATÉGICA Y DE COORDINACIÓN BOMBERIL"/>
    <s v="FORTALECIMIENTO BOMBERIL PARA LA RESPUESTA "/>
    <x v="4"/>
    <n v="10"/>
    <s v="20231140261662  "/>
    <d v="2023-11-14T00:00:00"/>
    <m/>
    <d v="2024-04-05T00:00:00"/>
    <m/>
    <m/>
    <s v="Vencida"/>
    <m/>
    <m/>
    <m/>
    <m/>
    <m/>
    <m/>
  </r>
  <r>
    <s v="Canal Escrito"/>
    <s v="Correo atencion ciudadano"/>
    <s v="Cordoba"/>
    <s v="CUERPO DE BOMBEROS VOLUNTARIOS DE MONTELIBANO  "/>
    <s v="Entidad bomberil"/>
    <s v="Administrativo"/>
    <s v="CAC: Solicita información sobre los requisitos y documentación para acceder al programa de infraestructuras. "/>
    <s v="Jonathan Prieto "/>
    <s v="SUBDIRECCIÓN ESTRATÉGICA Y DE COORDINACIÓN BOMBERIL"/>
    <s v="FORTALECIMIENTO BOMBERIL PARA LA RESPUESTA "/>
    <x v="1"/>
    <n v="10"/>
    <s v="20231140261722  "/>
    <d v="2023-11-14T00:00:00"/>
    <n v="20232130101341"/>
    <d v="2024-04-05T00:00:00"/>
    <m/>
    <m/>
    <s v="Vencida"/>
    <s v="19-12-2023 18:46 PM Archivar Jonathan Prieto Se archiva ya que se dio respuesta al Orfeo No. 20231140261722 vía correo electrónico el día 19 de diciembre de 2023 con sus anexos, bajo el Radicado No. 20232130101341."/>
    <m/>
    <s v="Pdf"/>
    <s v="NO"/>
    <m/>
    <s v="Vencida por incumplimiento al procedimiento interno de PQRSDSin evidencia de envio de repuesta"/>
  </r>
  <r>
    <s v="Canal Escrito"/>
    <s v="Correo atencion ciudadano"/>
    <s v="Boyaca"/>
    <s v="CUERPO DE BOMBEROS VOLUNTARIOS DE PAJARITO - BOYACA  "/>
    <s v="Entidad bomberil"/>
    <s v="Administrativo"/>
    <s v="CAC: Solicita información de los proyectos de infraestructura para el Municipio de Pajarito Boyacá.  "/>
    <s v="Jonathan Prieto "/>
    <s v="SUBDIRECCIÓN ESTRATÉGICA Y DE COORDINACIÓN BOMBERIL"/>
    <s v="FORTALECIMIENTO BOMBERIL PARA LA RESPUESTA "/>
    <x v="1"/>
    <n v="10"/>
    <s v="20231140261752  "/>
    <d v="2023-11-14T00:00:00"/>
    <n v="20232130101331"/>
    <d v="2024-04-05T00:00:00"/>
    <m/>
    <m/>
    <s v="Vencida"/>
    <s v="19-12-2023 18:10 PM Archivar Jonathan Prieto Se archiva ya que se dio respuesta al Orfeo No. 20231140261752 vía correo electrónico el día 1 de noviembre de 2023 con sus anexos, bajo el Radicado No. 20232130101331."/>
    <m/>
    <s v="Pdf"/>
    <s v="NO"/>
    <m/>
    <s v="Vencida por incumplimiento al procedimiento interno de PQRSD: Sin evidencia de envio de repuesta"/>
  </r>
  <r>
    <s v="Canal Escrito"/>
    <s v="Correo atencion ciudadano"/>
    <s v="Cundinamarca"/>
    <s v="PERSONERIA MUNICIPAL DE CHIA  "/>
    <s v="Entidad territorial"/>
    <s v="Legislacion Bomberil"/>
    <s v="CAC: Solicita información de las vigencias 2017 a la 2020 en el marco del Proceso Disciplinario No. 041 de 2023 "/>
    <s v="Andrea Bibiana Castañeda Durán  "/>
    <s v="SUBDIRECCIÓN ESTRATÉGICA Y DE COORDINACIÓN BOMBERIL"/>
    <s v="FORMULACIÓN, ACTUALIZACIÓN ,ACOMPAÑAMINETO NORMATIVO Y OPERATIVO "/>
    <x v="2"/>
    <n v="15"/>
    <s v="20231140261882  "/>
    <d v="2023-11-14T00:00:00"/>
    <n v="20232110099081"/>
    <s v="11/12/203"/>
    <n v="18"/>
    <n v="19"/>
    <s v="Extemporanea"/>
    <s v="12-12-2023 10:07 AM Archivar Andrea Bibiana Castañeda Durán SE DIO TRÁMITE CON RAD. 20232110099081 ENVIADO EL DÍA 11/12/23"/>
    <m/>
    <m/>
    <m/>
    <m/>
    <m/>
  </r>
  <r>
    <s v="Canal Escrito"/>
    <s v="Correo atencion ciudadano"/>
    <s v="Cordoba"/>
    <s v="CUERPO DE BOMBEROS VOLUNTARIOS DE SAHAGUN  "/>
    <s v="Entidad bomberil"/>
    <s v="Administrativo"/>
    <s v="CAC: Ste. Jaidel M. Buelvas solicita asesoría y/o modelo para la construcción de una Subestación y/o Estación de Bomberos. "/>
    <s v="Jonathan Prieto "/>
    <s v="SUBDIRECCIÓN ESTRATÉGICA Y DE COORDINACIÓN BOMBERIL"/>
    <s v="FORTALECIMIENTO BOMBERIL PARA LA RESPUESTA "/>
    <x v="3"/>
    <n v="15"/>
    <s v="20231140261992  "/>
    <d v="2023-11-15T00:00:00"/>
    <n v="20232130101351"/>
    <d v="2024-04-05T00:00:00"/>
    <m/>
    <m/>
    <s v="Vencida"/>
    <s v="19-12-2023 18:14 PM Archivar Jonathan Prieto Se archiva ya que se dio respuesta al Orfeo No. 20231140261992 vía correo electrónico el día 1 de noviembre de 2023 con sus anexos, bajo el Radicado No. 20232130101351."/>
    <m/>
    <s v="Pdf"/>
    <s v="NO"/>
    <m/>
    <s v="Vencida por incumplimiento al procedimiento interno de PQRSD: Sin evidencia envio de respuesta "/>
  </r>
  <r>
    <s v="Canal Escrito"/>
    <s v="Correo atencion ciudadano"/>
    <s v="No informa"/>
    <s v="BRAHIAN STIWAR RODRIGUEZ GOMEZ "/>
    <s v="Persona natural"/>
    <s v="Educacion Bomberil"/>
    <s v="CAC: Solicita se le expida el certificado de bomberos 1 "/>
    <s v="Edgar Alexander Maya Lopez "/>
    <s v="SUBDIRECCIÓN ESTRATÉGICA Y DE COORDINACIÓN BOMBERIL"/>
    <s v="EDUCACIÓN NACIONAL PARA BOMBEROS  "/>
    <x v="1"/>
    <n v="10"/>
    <s v="20231140262252  "/>
    <d v="2023-11-15T00:00:00"/>
    <s v="N/A"/>
    <d v="2024-01-03T00:00:00"/>
    <n v="35"/>
    <n v="36"/>
    <s v="Extemporanea"/>
    <s v="03-01-2024 15:46 PM Archivar Edgar Alexander Maya Lopez Se da respuesta por correo electronico se deja evidencia en digital"/>
    <m/>
    <m/>
    <s v="SI"/>
    <m/>
    <s v="Respuesta por correo electronico"/>
  </r>
  <r>
    <s v="Canal Escrito"/>
    <s v="Correo atencion ciudadano"/>
    <s v="Santander"/>
    <s v="ALCALDIA MUNICIPAL DE RIONEGRO  "/>
    <s v="Entidad territorial"/>
    <s v="Otros"/>
    <s v="CAC: Respuesta al derecho de petición y remisión por competencia a la DNBC  "/>
    <s v=" Andrés Fernando Muñoz Cabrera"/>
    <s v=" SUBDIRECCIÓN ADMINISTRATIVA Y FINANCIERA"/>
    <s v="GESTIÓN ATENCIÓN AL USUARIO "/>
    <x v="2"/>
    <n v="15"/>
    <s v="20231140262282  "/>
    <d v="2023-11-15T00:00:00"/>
    <m/>
    <d v="2024-04-05T00:00:00"/>
    <m/>
    <m/>
    <s v="Vencida"/>
    <m/>
    <m/>
    <m/>
    <m/>
    <m/>
    <m/>
  </r>
  <r>
    <s v="Canal Escrito"/>
    <s v="Correo atencion ciudadano"/>
    <s v="Valle del Cauca"/>
    <s v="GOBERNACION DEPARTAMENTAL DEL VALLE DEL CAUCA  "/>
    <s v="Entidad territorial"/>
    <s v="Seguimiento a Cuerpo de Bomberos"/>
    <s v="CAC: Solicita intervención de inspección vigilancia y control en referencia a la queja del Señor Alberto Agudelo. "/>
    <s v="Rubén Darío Rincón Sanchez "/>
    <s v="SUBDIRECCIÓN ESTRATÉGICA Y DE COORDINACIÓN BOMBERIL"/>
    <s v="INSPECCIÓN, VIGILANCIA Y CONTROL "/>
    <x v="3"/>
    <n v="15"/>
    <s v="20231140262382  "/>
    <d v="2023-11-16T00:00:00"/>
    <n v="20232150100651"/>
    <d v="2023-12-19T00:00:00"/>
    <n v="23"/>
    <n v="24"/>
    <s v="Extemporanea"/>
    <s v="21-12-2023 09:40 AM Archivar Julio Cesar Garcia Triana SE ENVIA EL 19 DE DICIEMBRE DE 2023 POR EL CORREO DE ATENCION AL CIUDADANO AL PETICIONARIO"/>
    <m/>
    <s v="WORD"/>
    <s v="SI"/>
    <m/>
    <m/>
  </r>
  <r>
    <s v="Canal Escrito"/>
    <s v="Correo atencion ciudadano"/>
    <s v="Cundinamarca"/>
    <s v="GOBERNACION DE CUNDINAMARCA SECRETARIA DE GOBIERNO  "/>
    <s v="Entidad territorial"/>
    <s v="Seguimiento a Cuerpo de Bomberos"/>
    <s v="CAC: Remite precisiones al Oficio 20232150096901 referente a la inscripción de dignatarios "/>
    <s v="Margodt Obando Beltrán "/>
    <s v="SUBDIRECCIÓN ESTRATÉGICA Y DE COORDINACIÓN BOMBERIL"/>
    <s v="INSPECCIÓN, VIGILANCIA Y CONTROL "/>
    <x v="2"/>
    <n v="15"/>
    <s v="20231140262402  "/>
    <d v="2023-11-16T00:00:00"/>
    <m/>
    <d v="2023-12-19T00:00:00"/>
    <n v="23"/>
    <n v="24"/>
    <s v="Extemporanea"/>
    <s v="21-12-2023 09:40 AM Archivar Julio Cesar Garcia Triana SE ENVIA EL 19 DE DICIEMBRE DE 2023 POR EL CORREO DE ATENCION AL CIUDADANO AL PETICIONARIO"/>
    <m/>
    <s v="WORD"/>
    <s v="SI"/>
    <m/>
    <m/>
  </r>
  <r>
    <s v="Canal Escrito"/>
    <s v="Correo atencion ciudadano"/>
    <s v="Bogotá D.C"/>
    <s v="JUAN DAVID PAEZ VEGA "/>
    <s v="Persona natural"/>
    <s v="Otros"/>
    <s v="CAC: Solicita información sobre la veracidad respecto a un &amp;amp;quot;SUPER BONO DE APOYO Y AYUDA HUMANITARIA&amp;amp;quot; que realiza el cuerpo de bomberos voluntarios de La Mesa Cundinamarca. "/>
    <s v="PROSPERO ANTONIO CARBONELL TANGARIFE "/>
    <s v="SUBDIRECCIÓN ESTRATÉGICA Y DE COORDINACIÓN BOMBERIL"/>
    <s v="FORMULACIÓN, ACTUALIZACIÓN ,ACOMPAÑAMINETO NORMATIVO Y OPERATIVO "/>
    <x v="3"/>
    <n v="15"/>
    <s v="20231140262542  "/>
    <d v="2023-11-17T00:00:00"/>
    <n v="20232110100321"/>
    <d v="2023-12-11T00:00:00"/>
    <n v="15"/>
    <n v="16"/>
    <s v="Cumplida"/>
    <s v="13-12-2023 15:20 PM Archivar PROSPERO ANTONIO CARBONELL TANGARIFE Se respondió mediante radicado N° 20232110100321, que fue remitido por correo electrónico el 11 de diciembre de 2023. Documento en PDF, firmado electrónicamente por el Director General - DNBC."/>
    <m/>
    <m/>
    <s v="SI"/>
    <m/>
    <m/>
  </r>
  <r>
    <s v="Canal Escrito"/>
    <s v="Correo atencion ciudadano"/>
    <s v="Cordoba"/>
    <s v="CUERPO DE BOMBEROS VOLUNTARIOS DE MONTELIBANO  "/>
    <s v="Entidad bomberil"/>
    <s v="Educacion Bomberil"/>
    <s v="CAC: Solicita información si se puede realizar la solicitud y tramitar los registros de los varios proceso de formación "/>
    <s v="OLGA JIMENEZ GARCIA "/>
    <s v="SUBDIRECCIÓN ESTRATÉGICA Y DE COORDINACIÓN BOMBERIL"/>
    <s v="EDUCACIÓN NACIONAL PARA BOMBEROS  "/>
    <x v="2"/>
    <n v="15"/>
    <s v="20231140262842  "/>
    <d v="2023-11-20T00:00:00"/>
    <n v="20232140101561"/>
    <d v="2023-12-19T00:00:00"/>
    <n v="20"/>
    <n v="21"/>
    <s v="Extemporanea"/>
    <s v="19-12-2023 16:30 PM Archivar Jairo Eduardo Páez Piñeros SE ENVIA RESPUERSTA POR CORREO RADICADO 20232140101561"/>
    <m/>
    <s v="WORD"/>
    <s v="SI"/>
    <m/>
    <m/>
  </r>
  <r>
    <s v="Canal Escrito"/>
    <s v="Correo atencion ciudadano"/>
    <s v="Boyaca"/>
    <s v="CUERPO DE BOMBEROS VOLUNTARIOS DE CHIVATA - BOYACA  "/>
    <s v="Entidad bomberil"/>
    <s v="Educacion Bomberil"/>
    <s v="CAC: Solicita aclaración si se requiere curso de actualización para ascenso. "/>
    <s v="Edgar Alexander Maya Lopez "/>
    <s v="SUBDIRECCIÓN ESTRATÉGICA Y DE COORDINACIÓN BOMBERIL"/>
    <s v="EDUCACIÓN NACIONAL PARA BOMBEROS  "/>
    <x v="2"/>
    <n v="15"/>
    <s v="20231140262942  "/>
    <d v="2023-11-20T00:00:00"/>
    <m/>
    <d v="2024-04-05T00:00:00"/>
    <m/>
    <m/>
    <s v="Vencida"/>
    <m/>
    <m/>
    <m/>
    <m/>
    <m/>
    <m/>
  </r>
  <r>
    <s v="Canal Escrito"/>
    <s v="Servicio de mensajeria"/>
    <s v="Cundinamarca"/>
    <s v="ALCALDIA MUNICIPAL DE GACHETA CUNDINAMARCA "/>
    <s v="Entidad territorial"/>
    <s v="Seguimiento a Cuerpo de Bomberos"/>
    <s v="SM. Remisión por competencia emitida por LA PROCURADURIA  "/>
    <s v="Rubén Darío Rincón Sanchez "/>
    <s v="SUBDIRECCIÓN ESTRATÉGICA Y DE COORDINACIÓN BOMBERIL"/>
    <s v="INSPECCIÓN, VIGILANCIA Y CONTROL "/>
    <x v="3"/>
    <n v="15"/>
    <s v="20231140262952  "/>
    <d v="2023-11-20T00:00:00"/>
    <m/>
    <d v="2024-04-05T00:00:00"/>
    <m/>
    <m/>
    <s v="Vencida"/>
    <m/>
    <m/>
    <m/>
    <m/>
    <m/>
    <m/>
  </r>
  <r>
    <s v="Canal Escrito"/>
    <s v="Correo atencion ciudadano"/>
    <s v="No informa"/>
    <s v="EVERT FABIAN  "/>
    <s v="Persona natural"/>
    <s v="Legislacion Bomberil"/>
    <s v="CAC: Remite derecho de petición referente a la atención de emergencias. "/>
    <s v="PROSPERO ANTONIO CARBONELL TANGARIFE "/>
    <s v="SUBDIRECCIÓN ESTRATÉGICA Y DE COORDINACIÓN BOMBERIL"/>
    <s v="FORMULACIÓN, ACTUALIZACIÓN ,ACOMPAÑAMINETO NORMATIVO Y OPERATIVO "/>
    <x v="3"/>
    <n v="15"/>
    <s v="20231140263122  "/>
    <d v="2023-11-21T00:00:00"/>
    <n v="20232110100331"/>
    <d v="2023-12-11T00:00:00"/>
    <n v="14"/>
    <n v="15"/>
    <s v="Cumplida"/>
    <s v="13-12-2023 15:24 PM Archivar PROSPERO ANTONIO CARBONELL TANGARIFE Se respondió mediante radicado N° 20232110100331, que fue remitido por correo electrónico el 11 de diciembre de 2023. Documento en PDF, firmado electrónicamente por el Director General - DNBC."/>
    <m/>
    <s v="Pdf"/>
    <s v="SI"/>
    <m/>
    <m/>
  </r>
  <r>
    <s v="Canal Escrito"/>
    <s v="Correo atencion ciudadano"/>
    <s v="Bogotá D.C"/>
    <s v="CONTRALORIA GENERAL DE LA NACIÓN FUNCIONARIO KATHERINNE PEDROZA VILLEGAS "/>
    <s v="Entidad Pública"/>
    <s v="Administrativo"/>
    <s v="CAC: Reiteración Solicitud de Información Auditoria Financiera vigencia 2022 con oficio AF-DNBC-13 "/>
    <s v="Miguel Ángel Franco Torres "/>
    <s v=" SUBDIRECCIÓN ADMINISTRATIVA Y FINANCIERA"/>
    <s v="GESTIÓN FINANCIERA "/>
    <x v="4"/>
    <n v="10"/>
    <s v="20231140263252  "/>
    <d v="2023-11-21T00:00:00"/>
    <m/>
    <d v="2024-04-05T00:00:00"/>
    <m/>
    <m/>
    <s v="Vencida"/>
    <m/>
    <m/>
    <m/>
    <m/>
    <m/>
    <m/>
  </r>
  <r>
    <s v="Canal Escrito"/>
    <s v="Correo atencion ciudadano"/>
    <s v="No informa"/>
    <s v="JUAN PABLO CASTELLANOS DIAZ "/>
    <s v="Persona natural"/>
    <s v="Legislacion Bomberil"/>
    <s v="CAC: Solicita información sobre los requisitos para reincorporarse a una estación de Bomberos. "/>
    <s v="PROSPERO ANTONIO CARBONELL TANGARIFE "/>
    <s v="SUBDIRECCIÓN ESTRATÉGICA Y DE COORDINACIÓN BOMBERIL"/>
    <s v="FORMULACIÓN, ACTUALIZACIÓN ,ACOMPAÑAMINETO NORMATIVO Y OPERATIVO "/>
    <x v="3"/>
    <n v="15"/>
    <s v="20231140263442  "/>
    <d v="2023-11-22T00:00:00"/>
    <n v="20232110100341"/>
    <d v="2024-04-05T00:00:00"/>
    <m/>
    <m/>
    <s v="Vencida"/>
    <s v="12-01-2024 11:13 AM Archivar fano TRAMITADO CON RADICADO DNBC No. 20232110100341 DE FECHA 6/12/2023"/>
    <m/>
    <s v="Pdf"/>
    <s v="NO"/>
    <m/>
    <s v="Vencida por incumplimiento al procedimiento interno de PQRSD: Sin evidencia envio de respuesta "/>
  </r>
  <r>
    <s v="Canal Escrito"/>
    <s v="Correo atencion ciudadano"/>
    <s v="Quindio"/>
    <s v="VEEDURIA CIUDADANA VIGIAS DEL CAFE LUIS FERNANDO REYES RAMíREZ  "/>
    <s v="Persona juridica"/>
    <s v="Seguimiento a Cuerpo de Bomberos"/>
    <s v="CAC: Solicita informe de visitas técnicas de inspección a unos cuerpos de bomberos. "/>
    <s v="Julio Cesar Garcia Triana "/>
    <s v="SUBDIRECCIÓN ESTRATÉGICA Y DE COORDINACIÓN BOMBERIL"/>
    <s v="INSPECCIÓN, VIGILANCIA Y CONTROL "/>
    <x v="1"/>
    <n v="10"/>
    <s v="20231140263582  "/>
    <d v="2023-11-22T00:00:00"/>
    <m/>
    <d v="2023-12-27T00:00:00"/>
    <n v="24"/>
    <n v="25"/>
    <s v="Extemporanea"/>
    <s v="27-12-2023 11:44 AM Archivar Julio Cesar Garcia Triana se envia el 27 de diciembre de 2023 por el correo de respuesta de atencion al cuidadano"/>
    <m/>
    <m/>
    <m/>
    <m/>
    <m/>
  </r>
  <r>
    <s v="Canal Escrito"/>
    <s v="Correo atencion ciudadano"/>
    <s v="Bogotá D.C"/>
    <s v="CONTRALORIA GENERAL DE LA REPUBLICA  "/>
    <s v="Entidad Pública"/>
    <s v="Administrativo"/>
    <s v="CAC: Rolando Junco - Segunda Reiteración Solicitud de Información DENUNCIA 2023-264895-80154-D- Municipio de Guayatá. "/>
    <s v="GERMAN MAURICIO MARQUEZ RUIZ"/>
    <s v="DIRECCIÓN GENERAL"/>
    <s v="GESTIÓN JURÍDICA"/>
    <x v="4"/>
    <n v="10"/>
    <s v="20231140263662  "/>
    <d v="2023-11-22T00:00:00"/>
    <n v="20231000097831"/>
    <d v="2023-11-22T00:00:00"/>
    <n v="0"/>
    <n v="1"/>
    <s v="Cumplida"/>
    <s v="24-11-2023 09:36 AM_x0009_Archivar_x0009_GERMAN MAURICIO MARQUEZ RUIZ_x0009_Se aclara que el primer requerimiento se respondió a tiempo e inclusive se remitió la documentación solicitada. En esta reiteración, se remite nuevamente lo solicitado mediante correo electronico. Plataforma de OneDrive no funcionó"/>
    <d v="2023-11-24T00:00:00"/>
    <s v="Pdf"/>
    <s v="SI"/>
    <s v="N/A"/>
    <s v="N/A"/>
  </r>
  <r>
    <s v="Canal Escrito"/>
    <s v="Correo atencion ciudadano"/>
    <s v="Tolima"/>
    <s v="GRUPO JURIDICO DE ANTIOQUIA JUAN DAVID VIVEROS MONTOYA  "/>
    <s v="Persona juridica"/>
    <s v="Otros"/>
    <s v="CAC: Remite derecho de petición referente al caso del señor Atehortúa Ramírez "/>
    <s v="GERMAN MAURICIO MARQUEZ RUIZ  "/>
    <s v="DIRECCIÓN GENERAL"/>
    <s v="GESTIÓN JURÍDICA "/>
    <x v="3"/>
    <n v="15"/>
    <s v="20231140263692  "/>
    <d v="2023-11-22T00:00:00"/>
    <n v="20231000100231"/>
    <d v="2023-12-19T00:00:00"/>
    <n v="18"/>
    <n v="19"/>
    <s v="Extemporanea"/>
    <s v="19-12-2023 15:16 PM Archivar GERMAN MAURICIO MARQUEZ RUIZ RESPUESTA ENVIADA"/>
    <m/>
    <s v="WORD"/>
    <s v="SI"/>
    <m/>
    <m/>
  </r>
  <r>
    <s v="Canal Escrito"/>
    <s v="Correo atencion ciudadano"/>
    <s v="Santander"/>
    <s v="ALCALDIA MUNICIPAL DE CIMITARRA  "/>
    <s v="Entidad territorial"/>
    <s v="Acompañamiento juridico"/>
    <s v="CAC. REITERACIÓN EN SOLICITUD INTERVENCIÓN URGENTE - Asociado a radicado N° 20231140250432 "/>
    <s v="Andrea Bibiana Castañeda Durán  "/>
    <s v="SUBDIRECCIÓN ESTRATÉGICA Y DE COORDINACIÓN BOMBERIL"/>
    <s v="FORMULACIÓN, ACTUALIZACIÓN ,ACOMPAÑAMINETO NORMATIVO Y OPERATIVO "/>
    <x v="2"/>
    <n v="15"/>
    <s v="20231140263832  "/>
    <d v="2023-11-23T00:00:00"/>
    <n v="20232110101121"/>
    <d v="2023-12-15T00:00:00"/>
    <n v="15"/>
    <n v="16"/>
    <s v="Cumplida"/>
    <s v="19-12-2023 14:14 PM Archivar Andrea Bibiana Castañeda Durán SE DIO TRÁMITE CON RAD. 20232110101121 ENVIADO EL 15/12/23"/>
    <m/>
    <s v="Pdf"/>
    <s v="SI"/>
    <m/>
    <m/>
  </r>
  <r>
    <s v="Canal Escrito"/>
    <s v="Correo atencion ciudadano"/>
    <s v="Sucre"/>
    <s v="GRUPO DE COMERCIANTES SAN MARCOS SUCRE SAN MARCOS SUCRE "/>
    <s v="Persona juridica"/>
    <s v="Legislacion Bomberil"/>
    <s v="CAC. PETICION ESPECIAL INQUIETUDES COBRO DE SERVICIOS NO ESENCIALES BOMBEROS DE SAN MARCOS SUCRE "/>
    <s v="ANDRES FERNANDO RODRIGUEZ AGUDELO 2 "/>
    <s v="SUBDIRECCIÓN ESTRATÉGICA Y DE COORDINACIÓN BOMBERIL"/>
    <s v="FORMULACIÓN, ACTUALIZACIÓN ,ACOMPAÑAMINETO NORMATIVO Y OPERATIVO "/>
    <x v="3"/>
    <n v="15"/>
    <s v="20231140263842  "/>
    <d v="2023-11-23T00:00:00"/>
    <n v="20232110099941"/>
    <d v="2023-12-11T00:00:00"/>
    <n v="12"/>
    <n v="13"/>
    <s v="Cumplida"/>
    <s v="15-12-2023 15:50 PM Archivar ANDRES FERNANDO RODRIGUEZ AGUDELO 2 PRUEBA DE ENVÍO"/>
    <m/>
    <s v="Pdf"/>
    <s v="SI"/>
    <m/>
    <s v="Vencida por incumplimiento al procedimiento interno de PQRSD"/>
  </r>
  <r>
    <s v="Canal Escrito"/>
    <s v="Correo atencion ciudadano"/>
    <s v="Huila"/>
    <s v="ALCALDIA MUNICIPAL HOBO HUILA "/>
    <s v="Entidad territorial"/>
    <s v="Administrativo"/>
    <s v="CAC. CARLOS ANDRES PEÑA PEREZ - SOLICITUD DE REQUISITOS Y DOCUMENTACIÓN PARA LA POSTULACIÓN DEL PROYECTO DE INFRAESTRUCTURA DE LA ESTACION DE BOMBEROS DEL MUNICIPIO DE EL HOBO "/>
    <s v="Jonathan Prieto "/>
    <s v="SUBDIRECCIÓN ESTRATÉGICA Y DE COORDINACIÓN BOMBERIL"/>
    <s v="FORTALECIMIENTO BOMBERIL PARA LA RESPUESTA "/>
    <x v="2"/>
    <n v="15"/>
    <s v="20231140263862  "/>
    <d v="2023-11-23T00:00:00"/>
    <n v="20232130101361"/>
    <d v="2024-04-05T00:00:00"/>
    <m/>
    <m/>
    <s v="Vencida"/>
    <s v="19-12-2023 18:19 PM Archivar Jonathan Prieto Se archiva ya que se dio respuesta al Orfeo No. 20231140263862 vía correo electrónico el día 1 de noviembre de 2023 con sus anexos, bajo el Radicado No. 20232130101361."/>
    <m/>
    <m/>
    <m/>
    <m/>
    <s v="No hay evidencia de respuesta"/>
  </r>
  <r>
    <s v="Canal Escrito"/>
    <s v="Correo atencion ciudadano"/>
    <s v="Quindio"/>
    <s v="CUERPO DE BOMBEROS VOLUNTARIOS DE ARMENIA QUINDIO  "/>
    <s v="Entidad bomberil"/>
    <s v="Legislacion Bomberil"/>
    <s v="CAC. Solicitud de información - Consejo de Oficiales de nuestra institución "/>
    <s v="ANDRES FERNANDO RODRIGUEZ AGUDELO 2 "/>
    <s v="SUBDIRECCIÓN ESTRATÉGICA Y DE COORDINACIÓN BOMBERIL"/>
    <s v="FORMULACIÓN, ACTUALIZACIÓN ,ACOMPAÑAMINETO NORMATIVO Y OPERATIVO "/>
    <x v="2"/>
    <n v="15"/>
    <s v="20231140263872  "/>
    <d v="2023-11-23T00:00:00"/>
    <n v="20232110100031"/>
    <d v="2023-12-11T00:00:00"/>
    <n v="11"/>
    <n v="12"/>
    <s v="Cumplida"/>
    <s v="15-12-2023 16:00 PM Archivar ANDRES FERNANDO RODRIGUEZ AGUDELO 2 PRUEBA DE ENVÍO"/>
    <m/>
    <m/>
    <s v="SI"/>
    <m/>
    <m/>
  </r>
  <r>
    <s v="Canal Escrito"/>
    <s v="Correo atencion ciudadano"/>
    <s v="Bogotá D.C"/>
    <s v="PROCURADURIA DELEGADA PREVENTIVA Y DE CONTROL DE GESTION 2  "/>
    <s v="Entidad Pública"/>
    <s v="Administrativo"/>
    <s v="CAC: Solicitud información Oficio PD2VPFP No. 419 Rad. E-2023-501916 "/>
    <s v="SANTIAGO GARCIA H "/>
    <s v=" SUBDIRECCIÓN ADMINISTRATIVA Y FINANCIERA"/>
    <s v="GESTIÓN TALENTO HUMANO "/>
    <x v="4"/>
    <n v="10"/>
    <s v="20231140263912  "/>
    <d v="2023-11-23T00:00:00"/>
    <n v="20233100101321"/>
    <d v="2023-12-21T00:00:00"/>
    <n v="18"/>
    <n v="19"/>
    <s v="Extemporanea"/>
    <s v="21-12-2023 10:29 AM Archivar SANTIAGO GARCIA H Se archiva ya que se dio respuesta mediante oficio 20233100101321 el cual fue notificado el día 21 de Diciembre de 2023"/>
    <m/>
    <m/>
    <m/>
    <m/>
    <m/>
  </r>
  <r>
    <s v="Canal Escrito"/>
    <s v="Correo atencion ciudadano"/>
    <s v="Quindio"/>
    <s v="CUERPO DE BOMBEROS VOLUNTARIOS DE CIRCASIA  "/>
    <s v="Entidad bomberil"/>
    <s v="Acompañamiento juridico"/>
    <s v="CAC: Solicita concepto sobre expedición de certificación de horas voluntarias por parte del Consejo de Oficiales. "/>
    <s v="Massiel Mendez "/>
    <s v="SUBDIRECCIÓN ESTRATÉGICA Y DE COORDINACIÓN BOMBERIL"/>
    <s v="INSPECCIÓN, VIGILANCIA Y CONTROL "/>
    <x v="3"/>
    <n v="15"/>
    <s v="20231140263932  "/>
    <d v="2023-11-23T00:00:00"/>
    <m/>
    <d v="2024-04-05T00:00:00"/>
    <m/>
    <m/>
    <s v="Vencida"/>
    <m/>
    <m/>
    <m/>
    <m/>
    <m/>
    <m/>
  </r>
  <r>
    <s v="Canal Escrito"/>
    <s v="Correo atencion ciudadano"/>
    <s v="Atlantico"/>
    <s v="CUERPO DE BOMBEROS VOLUNTARIOS VOLUNTARIOS DE SABANALARGA SABANALARGA ATLÁNTICO "/>
    <s v="Entidad bomberil"/>
    <s v="Seguimiento a Cuerpo de Bomberos"/>
    <s v="CAC: Reitera solicitud de informe de visita de vigilancia y control realizada en el cuerpo de bomberos voluntarios de Sabanalarga en el atlántico el día 18 de mayo del año 2023. "/>
    <s v="Nataly Salas Casallas"/>
    <s v="SUBDIRECCIÓN ESTRATÉGICA Y DE COORDINACIÓN BOMBERIL"/>
    <s v="INSPECCIÓN, VIGILANCIA Y CONTROL "/>
    <x v="4"/>
    <n v="10"/>
    <s v="20231140264202  "/>
    <d v="2023-11-24T00:00:00"/>
    <m/>
    <d v="2024-04-05T00:00:00"/>
    <m/>
    <m/>
    <s v="Vencida"/>
    <s v="21-12-2023 08:53 AM Archivar Julio Alejandro Chamorro Cabrera Se dio respuesta con la respuesta que se dio al radicado 20231140256692"/>
    <m/>
    <m/>
    <m/>
    <m/>
    <s v="No hay respuesta al radicado 20231140256692"/>
  </r>
  <r>
    <s v="Canal Escrito"/>
    <s v="Correo atencion ciudadano"/>
    <s v="Quindio"/>
    <s v="LINA MARIA MARIN RODRIGUEZ "/>
    <s v="Entidad bomberil"/>
    <s v="Legislacion Bomberil"/>
    <s v="CAC: Remite documentación con el fin de solicitar certificación en calidad de teniente de bomberos. "/>
    <s v="Andrea Bibiana Castañeda Durán  "/>
    <s v="SUBDIRECCIÓN ESTRATÉGICA Y DE COORDINACIÓN BOMBERIL"/>
    <s v="FORMULACIÓN, ACTUALIZACIÓN ,ACOMPAÑAMINETO NORMATIVO Y OPERATIVO "/>
    <x v="3"/>
    <n v="15"/>
    <s v="20231140264402  "/>
    <d v="2023-11-24T00:00:00"/>
    <n v="20232110100191"/>
    <d v="2023-12-11T00:00:00"/>
    <n v="11"/>
    <n v="12"/>
    <s v="Cumplida"/>
    <s v="12-12-2023 10:08 AM Archivar Andrea Bibiana Castañeda Durán SE DIO TRÁMITE CON RAD. 20232110100191 ENVIADO EL 11/12/23"/>
    <m/>
    <s v="Pdf"/>
    <s v="SI"/>
    <m/>
    <s v="Vencida por incumplimiento al procedimiento interno de PQRSD"/>
  </r>
  <r>
    <s v="Canal Escrito"/>
    <s v="Correo atencion ciudadano"/>
    <s v="Bogotá D.C"/>
    <s v="UNGRD  "/>
    <s v="Entidad Pública"/>
    <s v="Administrativo"/>
    <s v="CAC: Solicita Documentación de Guía metodológica y técnica con normatividad vigente de la tipología de diseños según la resolución 0661 de 2014. "/>
    <s v="Jonathan Prieto "/>
    <s v="SUBDIRECCIÓN ESTRATÉGICA Y DE COORDINACIÓN BOMBERIL"/>
    <s v="FORTALECIMIENTO BOMBERIL PARA LA RESPUESTA "/>
    <x v="2"/>
    <n v="15"/>
    <s v="20231140264422  "/>
    <d v="2023-11-24T00:00:00"/>
    <m/>
    <d v="2024-04-05T00:00:00"/>
    <m/>
    <m/>
    <s v="Vencida"/>
    <s v="19-12-2023 18:52 PM Archivar Jonathan Prieto Se archiva ya que se dio respuesta vía correo electrónico desde infraestructura@dnbc.gov.co el día 4 de diciembre de 2023 con sus respectivos anexos al Radicado No. 20231140264422."/>
    <m/>
    <m/>
    <m/>
    <m/>
    <s v="No hay evidencia de respuesta"/>
  </r>
  <r>
    <s v="Canal Escrito"/>
    <s v="Correo atencion ciudadano"/>
    <s v="Bogotá D.C"/>
    <s v="RTVC SISTEMA DE MEDIOS PÚBLICOS  "/>
    <s v="Persona juridica"/>
    <s v="Otros"/>
    <s v="CAC: DERECHO DE PETICIÓN SOLICITUD DE INFORMACIÓN PRESUPUESTO EJECUTADO EN PUBLICIDAD POR DIRECCIÓN NACIONAL DE BOMBEROS EN LA VIGENCIA 2022 "/>
    <s v="_x0009_GERMAN MAURICIO MARQUEZ RUIZ"/>
    <s v="SUBDIRECCIÓN ESTRATÉGICA Y DE COORDINACIÓN BOMBERIL"/>
    <s v="GESTIÓN JURÍDICA "/>
    <x v="4"/>
    <n v="10"/>
    <s v="20231140264492  "/>
    <d v="2023-11-27T00:00:00"/>
    <m/>
    <d v="2024-04-05T00:00:00"/>
    <m/>
    <m/>
    <s v="Vencida"/>
    <m/>
    <m/>
    <m/>
    <m/>
    <m/>
    <m/>
  </r>
  <r>
    <s v="Canal Escrito"/>
    <s v="Correo atencion ciudadano"/>
    <s v="Bogotá D.C"/>
    <s v="PROCURADURíA DELEGADA PARA LA GESTIóN Y LA GOBERNANZA TERRITORIAL TAITANA MARGARITA OÑATE "/>
    <s v="Entidad Pública"/>
    <s v="Seguimiento a Cuerpo de Bomberos"/>
    <s v="CAC: Remite copia Oficio PDGGT No 713 - Seguimiento preventivo a la garantía de la prestación del servicio público esencial de bomberos en el municipio de Ortega Tolima. "/>
    <s v="Rubén Darío Rincón Sanchez "/>
    <s v="SUBDIRECCIÓN ESTRATÉGICA Y DE COORDINACIÓN BOMBERIL"/>
    <s v="INSPECCIÓN, VIGILANCIA Y CONTROL "/>
    <x v="4"/>
    <n v="10"/>
    <s v="20231140264612  "/>
    <d v="2023-11-27T00:00:00"/>
    <m/>
    <d v="2023-12-11T00:00:00"/>
    <n v="9"/>
    <n v="10"/>
    <s v="Cumplida"/>
    <s v="18-12-2023 18:16 PM Archivar Margodt Obando Beltrán Se envió por correo electrónico el día 18 de diciembre del 2023"/>
    <m/>
    <m/>
    <s v="SI"/>
    <m/>
    <m/>
  </r>
  <r>
    <s v="Canal Escrito"/>
    <s v="Correo atencion ciudadano"/>
    <s v="Sucre"/>
    <s v="EDGAR JOSE MEDINA TORRES "/>
    <s v="Persona natural"/>
    <s v="Legislacion Bomberil"/>
    <s v="CAC: Remite derecho de petición con respecto a las condiciones de los ascensos. "/>
    <s v="Andrea Bibiana Castañeda Durán  "/>
    <s v="SUBDIRECCIÓN ESTRATÉGICA Y DE COORDINACIÓN BOMBERIL"/>
    <s v="FORMULACIÓN, ACTUALIZACIÓN ,ACOMPAÑAMINETO NORMATIVO Y OPERATIVO "/>
    <x v="2"/>
    <n v="15"/>
    <s v="20231140265202  "/>
    <d v="2023-11-29T00:00:00"/>
    <n v="20232110101231"/>
    <d v="2023-12-19T00:00:00"/>
    <n v="13"/>
    <n v="14"/>
    <s v="Cumplida"/>
    <s v="20-12-2023 12:25 PM Archivar Andrea Bibiana Castañeda Durán SE DIO TRÁMITE CON RAD. 20232110101231 ENVIADO EL 19/12/23"/>
    <m/>
    <m/>
    <s v="SI"/>
    <m/>
    <m/>
  </r>
  <r>
    <s v="Canal Escrito"/>
    <s v="Correo atencion ciudadano"/>
    <s v="Santander"/>
    <s v="SECRETARIO DEL INTERIOR SANTANDER  "/>
    <s v="Entidad territorial"/>
    <s v="Acompañamiento juridico"/>
    <s v="CAC: Cita a reunión el día 01 de diciembre de 2023 a las 10:00 am en la sala de juntas de la Secretaría del Interior Departamental  "/>
    <s v="Rubén Darío Rincón Sanchez "/>
    <s v="SUBDIRECCIÓN ESTRATÉGICA Y DE COORDINACIÓN BOMBERIL"/>
    <s v="INSPECCIÓN, VIGILANCIA Y CONTROL "/>
    <x v="4"/>
    <n v="10"/>
    <s v="20231140265292  "/>
    <d v="2023-11-29T00:00:00"/>
    <m/>
    <d v="2024-04-05T00:00:00"/>
    <m/>
    <m/>
    <s v="Vencida"/>
    <s v="19-12-2023 17:24 PM Archivar Rubén Darío Rincón Sanchez Se archiva , no se asist5io a la reunion por motivos de agenda"/>
    <m/>
    <m/>
    <m/>
    <m/>
    <s v="No hay evidencia de respuesta"/>
  </r>
  <r>
    <s v="Canal Escrito"/>
    <s v="Correo atencion ciudadano"/>
    <s v="Santander"/>
    <s v="CONTRALORIA GENERAL DE SANTANDER  "/>
    <s v="Entidad territorial"/>
    <s v="Seguimiento a Cuerpo de Bomberos"/>
    <s v="CAC: Solicita Información para Auditoría de cumplimiento  "/>
    <s v="_x0009_Margodt Obando Beltrán"/>
    <s v="SUBDIRECCIÓN ESTRATÉGICA Y DE COORDINACIÓN BOMBERIL"/>
    <s v="INSPECCIÓN, VIGILANCIA Y CONTROL "/>
    <x v="4"/>
    <n v="10"/>
    <s v="20231140265302  "/>
    <d v="2023-11-29T00:00:00"/>
    <m/>
    <d v="2024-04-05T00:00:00"/>
    <m/>
    <m/>
    <s v="Vencida"/>
    <m/>
    <m/>
    <m/>
    <m/>
    <m/>
    <m/>
  </r>
  <r>
    <s v="Canal Escrito"/>
    <s v="Correo atencion ciudadano"/>
    <s v="No informa"/>
    <s v="ALFREDO ESTEVEZ  "/>
    <s v="Persona natural"/>
    <s v="Educacion Bomberil"/>
    <s v="CAC. Atención para su conocimiento - Horarios pruebas cursos  "/>
    <s v="Edgar Alexander Maya Lopez "/>
    <s v="SUBDIRECCIÓN ESTRATÉGICA Y DE COORDINACIÓN BOMBERIL"/>
    <s v="EDUCACIÓN NACIONAL PARA BOMBEROS  "/>
    <x v="3"/>
    <n v="15"/>
    <s v="20231140265462  "/>
    <d v="2023-11-29T00:00:00"/>
    <s v="N/A"/>
    <d v="2023-12-11T00:00:00"/>
    <n v="8"/>
    <n v="9"/>
    <s v="Cumplida"/>
    <s v="11-12-2023 12:58 PM_x0009_Archivar_x0009_Edgar Alexander Maya Lopez_x0009_Se responde por correo electronico"/>
    <s v="N/A"/>
    <s v="N/A"/>
    <s v="SI"/>
    <s v="N/A"/>
    <s v="No se genera radicado de salida"/>
  </r>
  <r>
    <s v="Canal Escrito"/>
    <s v="Correo atencion ciudadano"/>
    <s v="Vichada"/>
    <s v="YERSON GONZALO MAYORGA RAMOS "/>
    <s v="Persona natural"/>
    <s v="Recurso para bomberos"/>
    <s v="CAC. GESTIÓN DEL RIESGO DE DESASTRES DE LA PRIMAVERA - VICHADA / SOLICITUD DE INFORMACION BOMBERIL "/>
    <s v="Andrés Fernando Muñoz Cabrera "/>
    <s v="SUBDIRECCIÓN ESTRATÉGICA Y DE COORDINACIÓN BOMBERIL"/>
    <s v="FORTALECIMIENTO BOMBERIL PARA LA RESPUESTA "/>
    <x v="2"/>
    <n v="15"/>
    <s v="20231140265672  "/>
    <d v="2023-11-30T00:00:00"/>
    <m/>
    <d v="2024-04-05T00:00:00"/>
    <m/>
    <m/>
    <s v="Vencida"/>
    <m/>
    <m/>
    <m/>
    <m/>
    <m/>
    <m/>
  </r>
  <r>
    <s v="Canal Escrito"/>
    <s v="Correo atencion ciudadano"/>
    <s v="Antioquia"/>
    <s v="PAOLA ANDREA HERNANDEZ  "/>
    <s v="Persona natural"/>
    <s v="Legislacion Bomberil"/>
    <s v="CAC. Punto de bomberos para un municipio "/>
    <s v="Orlando Murillo Lopez "/>
    <s v="SUBDIRECCIÓN ESTRATÉGICA Y DE COORDINACIÓN BOMBERIL"/>
    <s v="FORMULACIÓN, ACTUALIZACIÓN ,ACOMPAÑAMINETO NORMATIVO Y OPERATIVO "/>
    <x v="3"/>
    <n v="15"/>
    <s v="20231140265812  "/>
    <d v="2023-11-30T00:00:00"/>
    <s v="_x0009_20232110100251"/>
    <d v="2023-12-11T00:00:00"/>
    <n v="7"/>
    <n v="8"/>
    <s v="Cumplida"/>
    <s v="12-12-2023 09:08 AM Archivar Orlando Murillo Lopez Se dio respuesta a la solicitud, se adjunta oficio firmado y comprobante de envio."/>
    <m/>
    <m/>
    <s v="SI"/>
    <m/>
    <m/>
  </r>
  <r>
    <s v="Canal Escrito"/>
    <s v="Correo atencion ciudadano"/>
    <s v="Santander"/>
    <s v="GOBERNACION DE SANTANDER  "/>
    <s v="Entidad territorial"/>
    <s v="Acompañamiento juridico"/>
    <s v="CAC. Reiteración solicitud de acompañamiento jurídico al CBV de Cimitarra  "/>
    <s v="Andrea Bibiana Castañeda Durán"/>
    <s v="SUBDIRECCIÓN ESTRATÉGICA Y DE COORDINACIÓN BOMBERIL"/>
    <s v="FORMULACIÓN, ACTUALIZACIÓN ,ACOMPAÑAMINETO NORMATIVO Y OPERATIVO"/>
    <x v="2"/>
    <n v="15"/>
    <s v="20231140266292  "/>
    <d v="2023-12-01T00:00:00"/>
    <n v="20232110101121"/>
    <d v="2023-12-14T00:00:00"/>
    <n v="8"/>
    <n v="9"/>
    <s v="Cumplida"/>
    <s v="14-12-2023 13:59 PM_x0009_Archivar_x0009_Andrea Bibiana Castañeda Durán_x0009_SE DIO TRÁMITE EN CONJUNTO CON EL RAD. 20231140263832"/>
    <d v="2024-01-09T00:00:00"/>
    <s v="Pdf"/>
    <s v="SI"/>
    <m/>
    <m/>
  </r>
  <r>
    <s v="Canal Escrito"/>
    <s v="Correo atencion ciudadano"/>
    <s v="Santander"/>
    <s v="ALCALDIA MUNICIPAL DE RIONEGRO  "/>
    <s v="Entidad territorial"/>
    <s v="Seguimiento a Cuerpo de Bomberos"/>
    <s v="CAC. Solicitud de información referente a la operatividad de bombero voluntario del municipio de Barbosa contemplada en la circular de 30 de Marzo de 2023. "/>
    <s v="Margodt Obando Beltrán "/>
    <s v="SUBDIRECCIÓN ESTRATÉGICA Y DE COORDINACIÓN BOMBERIL"/>
    <s v="INSPECCIÓN, VIGILANCIA Y CONTROL "/>
    <x v="2"/>
    <n v="15"/>
    <s v="20231140266332  "/>
    <d v="2023-12-01T00:00:00"/>
    <n v="20232110101121"/>
    <d v="2023-12-18T00:00:00"/>
    <n v="10"/>
    <n v="11"/>
    <s v="Cumplida"/>
    <s v="18-12-2023 18:07 PM Archivar Margodt Obando Beltrán Se envió respuesta por correo electrónico el día 18 de diciembre del 2023."/>
    <d v="2024-01-09T00:00:00"/>
    <s v="Pdf"/>
    <s v="SI"/>
    <m/>
    <m/>
  </r>
  <r>
    <s v="Canal Escrito"/>
    <s v="Correo atencion ciudadano"/>
    <s v="No informa"/>
    <s v="ABERLKAIN VIDALES  "/>
    <s v="Persona natural"/>
    <s v="Otros"/>
    <s v="CAC: Solicita información sobre el procedimiento para publicar página de Facebook de la DNBC la clausura del proceso de formación para bombero realizado por el Cuerpo de Bomberos de Génova Quindío "/>
    <s v="Edgar Hernán Molina Macías "/>
    <s v="DIRECCIÓN GENERAL"/>
    <s v="GESTIÓN DE COMUNICACIONES "/>
    <x v="3"/>
    <n v="15"/>
    <s v="20231140266702  "/>
    <d v="2023-12-04T00:00:00"/>
    <m/>
    <d v="2024-04-05T00:00:00"/>
    <m/>
    <m/>
    <s v="Vencida"/>
    <m/>
    <m/>
    <m/>
    <m/>
    <m/>
    <m/>
  </r>
  <r>
    <s v="Canal Escrito"/>
    <s v="Correo atencion ciudadano"/>
    <s v="Bogotá D.C"/>
    <s v="VICEMINISTERIO DEL INTERIOR CAROL INES VILLAMIL ARDILA ASESORA "/>
    <s v="Entidad Pública"/>
    <s v="Administrativo"/>
    <s v="CAC: Remite solicitud de Información de la Junta Nacional de Bomberos "/>
    <s v="GERMAN MAURICIO MARQUEZ RUIZ"/>
    <s v="DIRECCIÓN GENERAL"/>
    <s v="GESTIÓN JURÍDICA"/>
    <x v="1"/>
    <n v="10"/>
    <s v="20231140266952  "/>
    <d v="2023-12-04T00:00:00"/>
    <m/>
    <d v="2024-04-05T00:00:00"/>
    <m/>
    <m/>
    <s v="Vencida"/>
    <s v="15-12-2023 10:01 AM_x0009_Archivar_x0009_GERMAN MAURICIO MARQUEZ RUIZ_x0009_Petición dirigida al doctor Ronny Romero. Se procede a remitir por correo electronico y colocandolo al tanto de la remisión."/>
    <m/>
    <m/>
    <m/>
    <m/>
    <s v="No se encuentra la respuesta a esta peticion. Se archiva sin reaisgnarse al &quot;responsable&quot;."/>
  </r>
  <r>
    <s v="Canal Escrito"/>
    <s v="Correo atencion ciudadano"/>
    <s v="No informa"/>
    <s v="FERNEY DUBAN  "/>
    <s v="Persona natural"/>
    <s v="Educacion Bomberil"/>
    <s v="CAC. Solicita información sobre proceso para hacer parte de la DNBC y aspirante a bombero "/>
    <s v="Edgar Alexander Maya Lopez"/>
    <s v="SUBDIRECCIÓN ESTRATÉGICA Y DE COORDINACIÓN BOMBERIL"/>
    <s v="EDUCACIÓN NACIONAL PARA BOMBEROS  "/>
    <x v="3"/>
    <n v="15"/>
    <s v="20231140267032  "/>
    <d v="2023-12-04T00:00:00"/>
    <n v="20232150100681"/>
    <d v="2023-12-18T00:00:00"/>
    <n v="9"/>
    <n v="10"/>
    <s v="Cumplida"/>
    <s v="11-12-2023 11:44 AM_x0009_Archivar_x0009_Edgar Alexander Maya Lopez_x0009_Se da respuesta por correo electronico"/>
    <d v="2024-01-09T00:00:00"/>
    <s v="Pdf"/>
    <s v="SI"/>
    <m/>
    <m/>
  </r>
  <r>
    <s v="Canal Escrito"/>
    <s v="Correo atencion ciudadano"/>
    <s v="Quindio"/>
    <s v="GOBERNACION DEL QUINDIO  "/>
    <s v="Entidad territorial"/>
    <s v="Seguimiento a Cuerpo de Bomberos"/>
    <s v="CAC:solicita el Informe Inspección vigilancia y control BV Circasia Quindío, realizado por funcionarios de la DNBC. "/>
    <s v="Massiel Mendez "/>
    <s v="SUBDIRECCIÓN ESTRATÉGICA Y DE COORDINACIÓN BOMBERIL"/>
    <s v="INSPECCIÓN, VIGILANCIA Y CONTROL "/>
    <x v="1"/>
    <n v="10"/>
    <s v="20231140267082  "/>
    <d v="2023-12-04T00:00:00"/>
    <m/>
    <d v="2024-04-05T00:00:00"/>
    <m/>
    <m/>
    <s v="Vencida"/>
    <m/>
    <m/>
    <m/>
    <m/>
    <m/>
    <s v="No aparece respuesta"/>
  </r>
  <r>
    <s v="Canal Escrito"/>
    <s v="Correo atencion ciudadano"/>
    <s v="Bogotá D.C"/>
    <s v="CUERPO BOMBEROS VOLUNTARIOS SALONICA - VALLE  "/>
    <s v="Entidad bomberil"/>
    <s v="Seguimiento a Cuerpo de Bomberos"/>
    <s v="CAC. Correspondencia para Vigilancia y control.  "/>
    <s v="Rubén Darío Rincón Sanchez "/>
    <s v="SUBDIRECCIÓN ESTRATÉGICA Y DE COORDINACIÓN BOMBERIL"/>
    <s v="INSPECCIÓN, VIGILANCIA Y CONTROL "/>
    <x v="2"/>
    <n v="15"/>
    <s v="20231140267212  "/>
    <d v="2023-12-05T00:00:00"/>
    <m/>
    <d v="2024-04-05T00:00:00"/>
    <m/>
    <m/>
    <s v="Vencida"/>
    <m/>
    <m/>
    <m/>
    <m/>
    <m/>
    <m/>
  </r>
  <r>
    <s v="Canal Escrito"/>
    <s v="Correo atencion ciudadano"/>
    <s v="Magdalena"/>
    <s v="NEFER JOSE ESCUDERO MONTES "/>
    <s v="Entidad bomberil"/>
    <s v="Seguimiento a Cuerpo de Bomberos"/>
    <s v="CAC: Remite solicitud de ayuda por retención de Paz y Salvo con el Cuerpo de Bomberos Voluntarios de Nueva Granada - Magdalena. "/>
    <s v="Massiel Mendez "/>
    <s v="SUBDIRECCIÓN ESTRATÉGICA Y DE COORDINACIÓN BOMBERIL"/>
    <s v="INSPECCIÓN, VIGILANCIA Y CONTROL "/>
    <x v="3"/>
    <n v="15"/>
    <s v="20231140267282  "/>
    <d v="2023-12-05T00:00:00"/>
    <m/>
    <d v="2024-04-05T00:00:00"/>
    <m/>
    <m/>
    <s v="Vencida"/>
    <m/>
    <m/>
    <m/>
    <m/>
    <m/>
    <m/>
  </r>
  <r>
    <s v="Canal Escrito"/>
    <s v="Correo atencion ciudadano"/>
    <s v="Valle del Cauca"/>
    <s v="CUERPO DE BOMBEROS VOLUNTARIOS ROZO - VALLE  "/>
    <s v="Entidad bomberil"/>
    <s v="Seguimiento a Cuerpo de Bomberos"/>
    <s v="CAC. Solicitud de información Tribunal Disciplinario "/>
    <s v="ANDRES FERNANDO RODRIGUEZ AGUDELO 2 "/>
    <s v="SUBDIRECCIÓN ESTRATÉGICA Y DE COORDINACIÓN BOMBERIL"/>
    <s v="FORMULACIÓN, ACTUALIZACIÓN ,ACOMPAÑAMINETO NORMATIVO Y OPERATIVO"/>
    <x v="3"/>
    <n v="15"/>
    <s v="20231140267512  "/>
    <d v="2023-12-05T00:00:00"/>
    <n v="20232110101061"/>
    <d v="2023-12-15T00:00:00"/>
    <n v="6"/>
    <n v="7"/>
    <s v="Cumplida"/>
    <s v="15-12-2023 17:23 PM Archivar ANDRES FERNANDO RODRIGUEZ AGUDELO 2 PRUEBA DE ENVÍO"/>
    <d v="2024-01-09T00:00:00"/>
    <s v="Pdf"/>
    <s v="SI"/>
    <m/>
    <m/>
  </r>
  <r>
    <s v="Canal Escrito"/>
    <s v="Correo atencion ciudadano"/>
    <s v="No informa"/>
    <s v="ASOCIACION DE BOMBEROS RESCATES Y SIMILARES EDWIN PACHECO ASDEBER "/>
    <s v="Persona juridica"/>
    <s v="Educacion Bomberil"/>
    <s v="CAC. Derecho de petición  "/>
    <s v="Edgar Alexander Maya Lopez"/>
    <s v="SUBDIRECCIÓN ESTRATÉGICA Y DE COORDINACIÓN BOMBERIL"/>
    <s v="EDUCACIÓN NACIONAL PARA BOMBEROS  "/>
    <x v="0"/>
    <n v="30"/>
    <s v="20231140267582  "/>
    <d v="2023-12-05T00:00:00"/>
    <m/>
    <d v="2024-04-05T00:00:00"/>
    <m/>
    <m/>
    <s v="Vencida"/>
    <m/>
    <m/>
    <m/>
    <m/>
    <m/>
    <m/>
  </r>
  <r>
    <s v="Canal Escrito"/>
    <s v="Correo atencion ciudadano"/>
    <s v="No informa"/>
    <s v="UNGRD SUBDIRECCION PARA EL MANEJO DE DESASTRES  "/>
    <s v="Entidad territorial"/>
    <s v="Seguimiento a Cuerpo de Bomberos"/>
    <s v="CAC: Subdirección de Manejo de Desastres remite Traslado solicitud con radicado UNGRD No. 2022ER06920 referente a la solicitud del comandante del Cuerpo de Bomberos de Santa Elena. "/>
    <s v="Andrés Fernando Muñoz Cabrera "/>
    <s v="SUBDIRECCIÓN ESTRATÉGICA Y DE COORDINACIÓN BOMBERIL"/>
    <s v="FORTALECIMIENTO BOMBERIL PARA LA RESPUESTA "/>
    <x v="2"/>
    <n v="15"/>
    <s v="20231140267592  "/>
    <d v="2023-12-05T00:00:00"/>
    <m/>
    <d v="2024-04-05T00:00:00"/>
    <m/>
    <m/>
    <s v="Vencida"/>
    <m/>
    <m/>
    <m/>
    <m/>
    <m/>
    <m/>
  </r>
  <r>
    <s v="Canal Escrito"/>
    <s v="Correo atencion ciudadano"/>
    <s v="Bogotá D.C"/>
    <s v="DIANA CAROLINA LOPEZ CHAPARRO  "/>
    <s v="Persona natural"/>
    <s v="Legislacion Bomberil"/>
    <s v="CAC. Derecho de peticion de Informacion "/>
    <s v="Orlando Murillo Lopez"/>
    <s v="SUBDIRECCIÓN ESTRATÉGICA Y DE COORDINACIÓN BOMBERIL"/>
    <s v="FORMULACIÓN, ACTUALIZACIÓN ,ACOMPAÑAMINETO NORMATIVO Y OPERATIVO"/>
    <x v="0"/>
    <n v="30"/>
    <s v="20231140267702  "/>
    <d v="2023-12-05T00:00:00"/>
    <n v="20232110100461"/>
    <d v="2023-12-13T00:00:00"/>
    <n v="5"/>
    <n v="6"/>
    <s v="Cumplida"/>
    <s v="13-12-2023 18:19 PM Archivar Orlando Murillo Lopez Se dio respuesta adjuntando al presente constancia de envio y documento firmado"/>
    <d v="2024-01-09T00:00:00"/>
    <s v="Pdf"/>
    <s v="SI"/>
    <m/>
    <m/>
  </r>
  <r>
    <s v="Canal Escrito"/>
    <s v="Correo atencion ciudadano"/>
    <s v="No informa"/>
    <s v="LUIS FELIPE TRIANA CASALLAS "/>
    <s v="Persona natural"/>
    <s v="Educacion Bomberil"/>
    <s v="CAC: Solicita información sobre proceso de educación en el marco del AUTO ADMISORIO TUTELA 2023-00595  "/>
    <s v="Beimar Mauricio Serna Duque "/>
    <s v="SUBDIRECCIÓN ESTRATÉGICA Y DE COORDINACIÓN BOMBERIL"/>
    <s v="EDUCACIÓN NACIONAL PARA BOMBEROS  "/>
    <x v="3"/>
    <n v="15"/>
    <s v="20231140267882  "/>
    <d v="2023-12-06T00:00:00"/>
    <n v="20232000102001"/>
    <d v="2024-04-05T00:00:00"/>
    <m/>
    <m/>
    <s v="Vencida"/>
    <s v="31-12-2023 23:21 PM Archivar Beimar Mauricio Serna Duque Se envía respuesta por correo electrónico"/>
    <d v="2024-01-09T00:00:00"/>
    <s v="Pdf"/>
    <m/>
    <m/>
    <s v="Se anexa documento de respuesta en PDF con su respectiva firma; sin embargo, no se anexa pantallazo de envio de la repsuesta. Por procedimiento interno de las PQRSD, se deja este orfeo como vencido, aunque se haya respondido en los temrinos de ley. "/>
  </r>
  <r>
    <s v="Canal Escrito"/>
    <s v="Correo atencion ciudadano"/>
    <s v="La Guajira"/>
    <s v="ALCALDIA MUNICIPAL LA JAGUA DEL PILAR LA GUAJIRA "/>
    <s v="Entidad territorial"/>
    <s v="Seguimiento a Cuerpo de Bomberos"/>
    <s v="CAC: Secretario de Planeación solicita información para la construcción de una Estación de Bomberos en el municipio de La Jagua del Pilar - La Guajira.  "/>
    <s v="Jonathan Prieto "/>
    <s v="SUBDIRECCIÓN ESTRATÉGICA Y DE COORDINACIÓN BOMBERIL"/>
    <s v="FORTALECIMIENTO BOMBERIL PARA LA RESPUESTA "/>
    <x v="2"/>
    <n v="15"/>
    <s v="20231140267922  "/>
    <d v="2023-12-06T00:00:00"/>
    <n v="20232130101411"/>
    <d v="2024-04-05T00:00:00"/>
    <m/>
    <m/>
    <s v="Vencida"/>
    <s v="19-12-2023 18:35 PM Archivar Jonathan Prieto Se archiva ya que se dio respuesta al Orfeo No. 20231140267922 vía correo electrónico el día 19 de diciembre de 2023 con sus anexos, bajo el Radicado No. 20232130101411."/>
    <d v="2023-12-19T00:00:00"/>
    <s v="Pdf"/>
    <s v="NO"/>
    <m/>
    <s v="Vencida por incumplimiento al procedimiento interno de PQRSD"/>
  </r>
  <r>
    <s v="Canal Escrito"/>
    <s v="Correo atencion ciudadano"/>
    <s v="Bogotá D.C"/>
    <s v="PROCURADURIA DELEGADA DISCIPLINARIA DE INSTRUCCIóN 6: PRIMERA PARA LA CONTRATACION ESTATAL  "/>
    <s v="Entidad Pública"/>
    <s v="Administrativo"/>
    <s v="CAC: Requerimiento Expediente IUS-E-2023-012889 IUC-D-2023-3290448 "/>
    <s v="GERMAN MAURICIO MARQUEZ RUIZ"/>
    <s v="DIRECCIÓN GENERAL"/>
    <s v="GESTIÓN JURÍDICA"/>
    <x v="4"/>
    <n v="10"/>
    <s v="20231140268122  "/>
    <d v="2023-12-06T00:00:00"/>
    <m/>
    <d v="2023-12-20T00:00:00"/>
    <n v="8"/>
    <n v="9"/>
    <s v="Cumplida"/>
    <s v="20-12-2023 10:19 AM Archivar GERMAN MAURICIO MARQUEZ RUIZ Documento enviado mediante link One Drive el dia 19 de diciembre de 2023, y se remite respuesta firmada por director nacional el dia de hoy, 20 de diciembre del 2023"/>
    <d v="2023-12-20T00:00:00"/>
    <s v="Pdf"/>
    <s v="SI"/>
    <m/>
    <m/>
  </r>
  <r>
    <s v="Canal Escrito"/>
    <s v="Correo atencion ciudadano"/>
    <s v="Bogotá D.C"/>
    <s v="KEVIN ANDRES MURILLO HERNANDEZ "/>
    <s v="Persona natural"/>
    <s v="Administrativo"/>
    <s v="CAC. Solicitud información - Contrato, estudios, diseños y contrucción de estación de bomberos "/>
    <s v="Jonathan Prieto "/>
    <s v="SUBDIRECCIÓN ESTRATÉGICA Y DE COORDINACIÓN BOMBERIL"/>
    <s v="FORTALECIMIENTO BOMBERIL PARA LA RESPUESTA "/>
    <x v="1"/>
    <n v="10"/>
    <s v="20231140268252  "/>
    <d v="2023-12-11T00:00:00"/>
    <n v="20232130101721"/>
    <d v="2023-12-19T00:00:00"/>
    <n v="6"/>
    <n v="7"/>
    <s v="Cumplida"/>
    <s v="20-12-2023 11:12 AM Archivar Jonathan Prieto Se archiva ya que se dio respuesta al Orfeo No. 20231140268252 vía correo electrónico el día 19 de diciembre de 2023 con sus anexos, bajo el Radicado No. 20232130101721."/>
    <d v="2023-12-20T00:00:00"/>
    <s v="Pdf"/>
    <s v="SI"/>
    <m/>
    <s v="Vencida por incumplimiento al procedimiento interno de PQRSD"/>
  </r>
  <r>
    <s v="Canal Escrito"/>
    <s v="Correo atencion ciudadano"/>
    <s v="Bogotá D.C"/>
    <s v="CUERPO DE BOMBEROS VOLUNTARIOS DE TIMANA  "/>
    <s v="Entidad bomberil"/>
    <s v="Legislacion Bomberil"/>
    <s v="CAC. Solicitud de concepto - Adición presupuestal  "/>
    <s v="Orlando Murillo Lopez"/>
    <s v="SUBDIRECCIÓN ESTRATÉGICA Y DE COORDINACIÓN BOMBERIL"/>
    <s v="FORMULACIÓN, ACTUALIZACIÓN ,ACOMPAÑAMINETO NORMATIVO Y OPERATIVO"/>
    <x v="0"/>
    <n v="30"/>
    <s v="20231140268272  "/>
    <d v="2023-12-11T00:00:00"/>
    <n v="20232130101721"/>
    <d v="2024-04-05T00:00:00"/>
    <m/>
    <m/>
    <s v="Vencida"/>
    <s v="13-12-2023 18:19 PM_x0009_Archivar_x0009_Orlando Murillo Lopez_x0009_Se dio respuesta adjuntando al presente constancia de envio y documento firmado"/>
    <d v="2023-12-20T00:00:00"/>
    <s v="Pdf"/>
    <s v="NO"/>
    <m/>
    <s v="Vencida por incumplimiento al procedimiento interno de PQRSD"/>
  </r>
  <r>
    <s v="Canal Escrito"/>
    <s v="Correo atencion ciudadano"/>
    <s v="Bogotá D.C"/>
    <s v="CNSC - COMISION NACIONAL DEL SERVICIO CIVIL  "/>
    <s v="Entidad Pública"/>
    <s v="Administrativo"/>
    <s v="**2023RS159480** Remisión de Comunicación: 2023RS159480  "/>
    <s v=" Miguel Ángel Franco Torres"/>
    <s v="SUBDIRECCIÓN ADMINISTRATIVA Y FINANCIERA"/>
    <s v="GESTION FINANCIERA"/>
    <x v="4"/>
    <n v="10"/>
    <s v="20231140268302  "/>
    <d v="2023-12-11T00:00:00"/>
    <m/>
    <d v="2024-04-05T00:00:00"/>
    <m/>
    <m/>
    <s v="Vencida"/>
    <m/>
    <m/>
    <m/>
    <m/>
    <m/>
    <m/>
  </r>
  <r>
    <s v="Canal Escrito"/>
    <s v="Correo atencion ciudadano"/>
    <s v="Valle del Cauca"/>
    <s v="BENEMERITO CUERPO DE BOMBEROS VOLUNTARIOS TULUA - DEPARTAMENTO DE EDUCACIÓN  "/>
    <s v="Entidad bomberil"/>
    <s v="Educacion Bomberil"/>
    <s v="CAC. Solicitud de Concepto Definitivo  "/>
    <s v="Edgar Alexander Maya Lopez"/>
    <s v="SUBDIRECCIÓN ESTRATÉGICA Y DE COORDINACIÓN BOMBERIL"/>
    <s v="EDUCACIÓN NACIONAL PARA BOMBEROS  "/>
    <x v="0"/>
    <n v="30"/>
    <s v="20231140268322  "/>
    <d v="2023-12-11T00:00:00"/>
    <m/>
    <d v="2024-04-05T00:00:00"/>
    <m/>
    <m/>
    <s v="Vencida"/>
    <m/>
    <m/>
    <m/>
    <m/>
    <m/>
    <m/>
  </r>
  <r>
    <s v="Canal Escrito"/>
    <s v="Correo atencion ciudadano"/>
    <s v="Valle del Cauca"/>
    <s v="BENEMERITO CUERPO DE BOMBEROS VOLUNTARIOS TULUA - VALLE  "/>
    <s v="Entidad bomberil"/>
    <s v="Educacion Bomberil"/>
    <s v="CAC. Solicitud de Información - Concepto Escuela "/>
    <s v="Edgar Alexander Maya Lopez"/>
    <s v="SUBDIRECCIÓN ESTRATÉGICA Y DE COORDINACIÓN BOMBERIL"/>
    <s v="EDUCACIÓN NACIONAL PARA BOMBEROS  "/>
    <x v="2"/>
    <n v="15"/>
    <s v="20231140268332  "/>
    <d v="2023-12-11T00:00:00"/>
    <m/>
    <d v="2024-04-05T00:00:00"/>
    <m/>
    <m/>
    <s v="Vencida"/>
    <m/>
    <m/>
    <m/>
    <m/>
    <m/>
    <m/>
  </r>
  <r>
    <s v="Canal Escrito"/>
    <s v="Correo atencion ciudadano"/>
    <s v="Bogotá D.C"/>
    <s v="VEEDURIA CIUDADANA VIGIAS DEL CAFE LUIS FERNANDO REYES RAMíREZ  "/>
    <s v="Persona juridica"/>
    <s v="Seguimiento a Cuerpo de Bomberos"/>
    <s v="CAC. SOLICITUD ASESORIA E INFORMACION  "/>
    <s v="Rubén Darío Rincón Sanchez "/>
    <s v="SUBDIRECCIÓN ESTRATÉGICA Y DE COORDINACIÓN BOMBERIL"/>
    <s v="INSPECCIÓN, VIGILANCIA Y CONTROL "/>
    <x v="2"/>
    <n v="15"/>
    <s v="20231140268392  "/>
    <d v="2023-12-11T00:00:00"/>
    <n v="20232150101881"/>
    <d v="2023-12-27T00:00:00"/>
    <n v="11"/>
    <n v="12"/>
    <s v="Cumplida"/>
    <s v="27-12-2023 14:01 PM Archivar Julio Cesar Garcia Triana SE ENVIA EL 27 DE DICIEMBRE POR EL CORREO DE RESPUESTAS DE ATENCION AL CIUDADANO"/>
    <d v="2023-12-28T00:00:00"/>
    <s v="Pdf"/>
    <s v="SI"/>
    <m/>
    <m/>
  </r>
  <r>
    <s v="Canal Escrito"/>
    <s v="Correo atencion ciudadano"/>
    <s v="Valle del Cauca"/>
    <s v="LUISA CARLOS DAZA SINISTERRA  "/>
    <s v="Entidad bomberil"/>
    <s v="Educacion Bomberil"/>
    <s v="CAC. Requerimientos concepto radicado 20231140236532  "/>
    <s v="Edgar Alexander Maya Lopez"/>
    <s v="SUBDIRECCIÓN ESTRATÉGICA Y DE COORDINACIÓN BOMBERIL"/>
    <s v="EDUCACIÓN NACIONAL PARA BOMBEROS  "/>
    <x v="0"/>
    <n v="30"/>
    <s v="20231140268402  "/>
    <d v="2023-12-11T00:00:00"/>
    <s v="N/A"/>
    <d v="2023-12-21T00:00:00"/>
    <n v="8"/>
    <n v="9"/>
    <s v="Cumplida"/>
    <s v="21-12-2023 17:16 PM Archivar Beimar Mauricio Serna Duque Se envía respuesta por correo electrónico con el asunto Requerimientos concepto radicado 20231140236532 – 20231140268402 y radicado 20231140268402"/>
    <m/>
    <m/>
    <s v="SI"/>
    <m/>
    <m/>
  </r>
  <r>
    <s v="Canal Escrito"/>
    <s v="Correo atencion ciudadano"/>
    <s v="Caldas"/>
    <s v="JOSE TABARES SIERRA "/>
    <s v="Persona natural"/>
    <s v="Educacion Bomberil"/>
    <s v="CAC. SOLICITUD DE COPIA DIGITAL DE CERTIFICADOS DE CURSOS "/>
    <s v="Edgar Alexander Maya Lopez"/>
    <s v="SUBDIRECCIÓN ESTRATÉGICA Y DE COORDINACIÓN BOMBERIL"/>
    <s v="EDUCACIÓN NACIONAL PARA BOMBEROS  "/>
    <x v="1"/>
    <n v="10"/>
    <s v="20231140268422  "/>
    <d v="2023-12-11T00:00:00"/>
    <m/>
    <d v="2024-04-05T00:00:00"/>
    <m/>
    <m/>
    <s v="Vencida"/>
    <m/>
    <m/>
    <m/>
    <m/>
    <m/>
    <m/>
  </r>
  <r>
    <s v="Canal Escrito"/>
    <s v="Correo atencion ciudadano"/>
    <s v="Huila"/>
    <s v="ALCALDIA MUNICIPAL DE BARAYA HUILA "/>
    <s v="Entidad territorial"/>
    <s v="Seguimiento a Cuerpo de Bomberos"/>
    <s v="CAC. TRASLADO POR COMPETENCIA DENUNCIA POR HECHOS DE FALSEDAD EN DOCUMENTO PARA LA CONTRATACION PUBLICA, VULNERACION DE DERECHOS LABORALES Y DISCRIMINACION EJERCIDOS POR EL COMANDANTE DEL CUERPO DE BOMBEROS, EL SEÑOR JAVIER SUAREZ GARCIA "/>
    <s v="Rubén Darío Rincón Sanchez "/>
    <s v="SUBDIRECCIÓN ESTRATÉGICA Y DE COORDINACIÓN BOMBERIL"/>
    <s v="INSPECCIÓN, VIGILANCIA Y CONTROL "/>
    <x v="2"/>
    <n v="15"/>
    <s v="20231140268462  "/>
    <d v="2023-12-11T00:00:00"/>
    <m/>
    <d v="2024-04-05T00:00:00"/>
    <m/>
    <m/>
    <s v="Vencida"/>
    <m/>
    <m/>
    <m/>
    <m/>
    <m/>
    <m/>
  </r>
  <r>
    <s v="Canal Escrito"/>
    <s v="Correo atencion ciudadano"/>
    <s v="Cauca"/>
    <s v="CUERPO DE BOMBEROS VOLUNTARIOS DE MIRANDA  "/>
    <s v="Entidad bomberil"/>
    <s v="Legislacion Bomberil"/>
    <s v="CAC. Solicitud de Información - Orientación con respecto a los asensos de conformidad al articulo 30 "/>
    <s v="Andrea Bibiana Castañeda Durán"/>
    <s v="SUBDIRECCIÓN ESTRATÉGICA Y DE COORDINACIÓN BOMBERIL"/>
    <s v="FORMULACIÓN, ACTUALIZACIÓN ,ACOMPAÑAMINETO NORMATIVO Y OPERATIVO"/>
    <x v="2"/>
    <n v="15"/>
    <s v="20231140268472  "/>
    <d v="2023-12-11T00:00:00"/>
    <n v="20232110101471"/>
    <d v="2024-04-05T00:00:00"/>
    <m/>
    <m/>
    <s v="Vencida"/>
    <s v="12-01-2024 11:17 AM Archivar fano TRAMITADO CON RADICADO DNBC No. 20232110101471 DE FECHA 18 DE DICIEMBRE DE 2023"/>
    <d v="2023-01-17T00:00:00"/>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Santander"/>
    <s v="CUERPO DE BOMBEROS VOLUNTARIOS DE PARAMO  "/>
    <s v="Entidad bomberil"/>
    <s v="Legislacion Bomberil"/>
    <s v="CAC. Solicitud de ayuda jurídica para dar respuesta a la alcaldía. "/>
    <s v="PROSPERO ANTONIO CARBONELL TANGARIFE "/>
    <s v="SUBDIRECCIÓN ESTRATÉGICA Y DE COORDINACIÓN BOMBERIL"/>
    <s v="FORMULACIÓN, ACTUALIZACIÓN ,ACOMPAÑAMINETO NORMATIVO Y OPERATIVO"/>
    <x v="2"/>
    <n v="15"/>
    <s v="20231140268502  "/>
    <d v="2023-12-11T00:00:00"/>
    <n v="20232110101461"/>
    <d v="2024-04-05T00:00:00"/>
    <m/>
    <m/>
    <s v="Vencida"/>
    <s v="12-01-2024 11:20 AM Archivar fano TRAMITADO CON RADICADO DNBC No. 20231140268502 DE FECHA 18/12/2023"/>
    <d v="2024-01-09T00:00:00"/>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No informa"/>
    <s v="CUERPO DE BOMBEROS VOLUNTARIOS PRADERA  "/>
    <s v="Entidad bomberil"/>
    <s v="Educacion Bomberil"/>
    <s v="CAC. SOLICITUD CUERPO DE BOMBEROS VOLUNTARIOS DE PRADERA VALLE  "/>
    <s v="Edgar Alexander Maya Lopez"/>
    <s v="SUBDIRECCIÓN ESTRATÉGICA Y DE COORDINACIÓN BOMBERIL"/>
    <s v="EDUCACIÓN NACIONAL PARA BOMBEROS  "/>
    <x v="2"/>
    <n v="15"/>
    <s v="20231140268552  "/>
    <d v="2023-12-11T00:00:00"/>
    <m/>
    <d v="2024-04-05T00:00:00"/>
    <m/>
    <m/>
    <s v="Vencida"/>
    <s v="18-12-2023 12:25 PM Archivar Edgar Alexander Maya Lopez PARA TRAMITE"/>
    <m/>
    <m/>
    <m/>
    <m/>
    <m/>
  </r>
  <r>
    <s v="Canal Escrito"/>
    <s v="Correo atencion ciudadano"/>
    <s v="Bogotá D.C"/>
    <s v="EAGLEBURGMANN COLOMBIA SAS  "/>
    <s v="Persona natural"/>
    <s v="Legislacion Bomberil"/>
    <s v="CAC. Solicitud de Información - Cobro CBV Nueva cota certificado y visita técnica  "/>
    <s v="Orlando Murillo Lopez"/>
    <s v="SUBDIRECCIÓN ESTRATÉGICA Y DE COORDINACIÓN BOMBERIL"/>
    <s v="FORMULACIÓN, ACTUALIZACIÓN ,ACOMPAÑAMINETO NORMATIVO Y OPERATIVO"/>
    <x v="0"/>
    <n v="30"/>
    <s v="20231140268582  "/>
    <d v="2023-12-11T00:00:00"/>
    <n v="20232110101431"/>
    <d v="2024-04-05T00:00:00"/>
    <m/>
    <m/>
    <s v="Vencida"/>
    <s v="20-12-2023 13:27 PM Archivar Orlando Murillo Lopez Se dio tramite correspondiente"/>
    <d v="2023-01-09T00:00:00"/>
    <s v="WORD"/>
    <s v="NO"/>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Santander"/>
    <s v="ALCALDIA MUNICIPAL DE RIONEGRO  "/>
    <s v="Entidad territorial"/>
    <s v="Legislacion Bomberil"/>
    <s v="CAC. Traslado por competencia solicitud Alcaldía de Rionegro  "/>
    <s v="Andrea Bibiana Castañeda Durán"/>
    <s v="SUBDIRECCIÓN ESTRATÉGICA Y DE COORDINACIÓN BOMBERIL"/>
    <s v="FORMULACIÓN, ACTUALIZACIÓN ,ACOMPAÑAMINETO NORMATIVO Y OPERATIVO"/>
    <x v="2"/>
    <n v="15"/>
    <s v="20231140268592  "/>
    <d v="2023-12-11T00:00:00"/>
    <n v="20232110101641"/>
    <d v="2024-04-05T00:00:00"/>
    <m/>
    <m/>
    <s v="Vencida"/>
    <s v="12-01-2024 11:22 AM Archivar fano TRAMITADO CON RADICADO DNBC 20231140268592 DE 19/12/2023"/>
    <d v="2023-01-12T00:00:00"/>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Antioquia"/>
    <s v="CUERPO DE BOMBEROS VOLUNTARIOS DE GRANADA ANTIOQUIA PAOLA GONZALEZ "/>
    <s v="Entidad bomberil"/>
    <s v="Legislacion Bomberil"/>
    <s v="CAC. Duda sobre la manipulacion y destinacion de la sobretasa bomberil  "/>
    <s v="Edgar Hernán Molina Macías "/>
    <s v="SUBDIRECCIÓN ESTRATÉGICA Y DE COORDINACIÓN BOMBERIL"/>
    <s v="GESTIÓN DE COMUNICACIONES "/>
    <x v="3"/>
    <n v="15"/>
    <s v="20231140268642  "/>
    <d v="2023-12-11T00:00:00"/>
    <m/>
    <d v="2024-04-05T00:00:00"/>
    <m/>
    <m/>
    <s v="Vencida"/>
    <s v="12-01-2024 11:23 AM Archivar fano TRAMITADO CON RADICADO DNBC 20232110101521 DE FECHA 18/12/2023"/>
    <d v="2024-01-09T00:00:00"/>
    <m/>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Bogotá D.C"/>
    <s v="HAIDER GIRALDO  "/>
    <s v="Entidad bomberil"/>
    <s v="Educacion Bomberil"/>
    <s v="CAC. SOLICITUD DE INFORMACION  "/>
    <s v="Edgar Alexander Maya Lopez"/>
    <s v="SUBDIRECCIÓN ESTRATÉGICA Y DE COORDINACIÓN BOMBERIL"/>
    <s v="EDUCACIÓN NACIONAL PARA BOMBEROS  "/>
    <x v="3"/>
    <n v="15"/>
    <s v="20231140268812  "/>
    <d v="2023-12-12T00:00:00"/>
    <m/>
    <d v="2024-04-05T00:00:00"/>
    <m/>
    <m/>
    <s v="Vencida"/>
    <m/>
    <m/>
    <m/>
    <m/>
    <m/>
    <m/>
  </r>
  <r>
    <s v="Canal Escrito"/>
    <s v="Correo atencion ciudadano"/>
    <s v="Santander"/>
    <s v="ALCALDIA MUNICIPAL DE RIONEGRO  "/>
    <s v="Entidad territorial"/>
    <s v="Legislacion Bomberil"/>
    <s v="CAC. Traslado por competencia solicitud Alcaldía de Rionegro  "/>
    <s v=" Margodt Obando Beltrán "/>
    <s v="SUBDIRECCIÓN ESTRATÉGICA Y DE COORDINACIÓN BOMBERIL"/>
    <s v="INSPECCIÓN, VIGILANCIA Y CONTROL "/>
    <x v="2"/>
    <n v="15"/>
    <s v="20231140268842  "/>
    <d v="2023-12-12T00:00:00"/>
    <m/>
    <d v="2024-04-05T00:00:00"/>
    <m/>
    <m/>
    <s v="Vencida"/>
    <m/>
    <m/>
    <m/>
    <m/>
    <m/>
    <m/>
  </r>
  <r>
    <s v="Canal Escrito"/>
    <s v="Correo atencion ciudadano"/>
    <s v="No informa"/>
    <s v="ALCALDÍA SUESCA CUNDINAMARCA CUNDINAMARCA "/>
    <s v="Entidad territorial"/>
    <s v="Legislacion Bomberil"/>
    <s v="CAC. Derecho de petición "/>
    <s v="Ronny Estiven Romero Velandia "/>
    <s v="SUBDIRECCIÓN ESTRATÉGICA Y DE COORDINACIÓN BOMBERIL"/>
    <s v="FORMULACIÓN, ACTUALIZACIÓN ,ACOMPAÑAMINETO NORMATIVO Y OPERATIVO"/>
    <x v="0"/>
    <n v="30"/>
    <s v="20231140268852  "/>
    <d v="2023-12-12T00:00:00"/>
    <n v="20242110102371"/>
    <d v="2024-04-05T00:00:00"/>
    <m/>
    <m/>
    <s v="Vencida"/>
    <s v="12-01-2024 11:25 AM Archivar fano TRAMITADO CON RADICADO DNBC No. 20242110102371 DE FECHA 12/01/2024"/>
    <d v="2024-01-15T00:00:00"/>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Cundinamarca"/>
    <s v="ALCALDÍA SUESCA CUNDINAMARCA CUNDINAMARCA "/>
    <s v="Entidad territorial"/>
    <s v="Seguimiento a Cuerpo de Bomberos"/>
    <s v="CAC. Solicitud 2835  "/>
    <s v="Rubén Darío Rincón Sanchez "/>
    <s v="SUBDIRECCIÓN ESTRATÉGICA Y DE COORDINACIÓN BOMBERIL"/>
    <s v="INSPECCIÓN, VIGILANCIA Y CONTROL "/>
    <x v="2"/>
    <n v="15"/>
    <s v="20231140268862  "/>
    <d v="2023-12-12T00:00:00"/>
    <m/>
    <d v="2024-04-05T00:00:00"/>
    <m/>
    <m/>
    <s v="Vencida"/>
    <m/>
    <m/>
    <m/>
    <m/>
    <m/>
    <m/>
  </r>
  <r>
    <s v="Canal Escrito"/>
    <s v="Correo atencion ciudadano"/>
    <s v="Huila"/>
    <s v="VEEDURIA CIUDADANA DE NEIVA JUAN PABLO CAMPO GOMEZ  "/>
    <s v="Persona juridica"/>
    <s v="Legislacion Bomberil"/>
    <s v="CAC. Derecho de petición  "/>
    <s v="Ronny Estiven Romero Velandia "/>
    <s v="SUBDIRECCIÓN ESTRATÉGICA Y DE COORDINACIÓN BOMBERIL"/>
    <s v="FORMULACIÓN, ACTUALIZACIÓN ,ACOMPAÑAMINETO NORMATIVO Y OPERATIVO"/>
    <x v="2"/>
    <n v="15"/>
    <s v="20231140269082  "/>
    <d v="2023-12-13T00:00:00"/>
    <m/>
    <d v="2024-04-05T00:00:00"/>
    <m/>
    <m/>
    <s v="Vencida"/>
    <m/>
    <m/>
    <m/>
    <m/>
    <m/>
    <m/>
  </r>
  <r>
    <s v="Canal Escrito"/>
    <s v="Correo atencion ciudadano"/>
    <s v="Santander"/>
    <s v="DELEGACION DEPARTAMENTAL DE SANTANDER  "/>
    <s v="Entidad territorial"/>
    <s v="Administrativo"/>
    <s v="CAC. Petición - Ejecución de recursos "/>
    <s v="Carlos Armando López Barrera"/>
    <s v="DIRECCIÓN GENERAL"/>
    <s v="GESTIÓN JURÍDICA"/>
    <x v="1"/>
    <n v="10"/>
    <s v="20231140269092  "/>
    <d v="2023-12-13T00:00:00"/>
    <m/>
    <d v="2024-04-05T00:00:00"/>
    <m/>
    <m/>
    <s v="Vencida"/>
    <m/>
    <m/>
    <m/>
    <m/>
    <m/>
    <m/>
  </r>
  <r>
    <s v="Canal Escrito"/>
    <s v="Correo atencion ciudadano"/>
    <s v="Santander"/>
    <s v="GOBERNACION DE SANTANDER  "/>
    <s v="Entidad territorial"/>
    <s v="Legislacion Bomberil"/>
    <s v="CAC. Solicitud concepto jurídico - CBV de Cimitarra "/>
    <s v="Ronny Estiven Romero Velandia "/>
    <s v="SUBDIRECCIÓN ESTRATÉGICA Y DE COORDINACIÓN BOMBERIL"/>
    <s v="FORMULACIÓN, ACTUALIZACIÓN ,ACOMPAÑAMINETO NORMATIVO Y OPERATIVO"/>
    <x v="0"/>
    <n v="30"/>
    <s v="20231140269112  "/>
    <d v="2023-12-13T00:00:00"/>
    <m/>
    <d v="2024-04-05T00:00:00"/>
    <m/>
    <m/>
    <s v="Vencida"/>
    <s v="17-01-2024 08:23 AM Archivar fano TRAMITADO CON RADICADO DNBC No. 20232110102051 DEL 25/12/2023"/>
    <d v="2023-12-28T00:00:00"/>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Bogotá D.C"/>
    <s v="GOBERNACION DE SANTANDER  "/>
    <s v="Entidad territorial"/>
    <s v="Legislacion Bomberil"/>
    <s v="CAC. Solicitud de concepto frente a queja disciplinaria presentada por el señor Pardo Luna  "/>
    <s v="Ronny Estiven Romero Velandia "/>
    <s v="SUBDIRECCIÓN ESTRATÉGICA Y DE COORDINACIÓN BOMBERIL"/>
    <s v="FORMULACIÓN, ACTUALIZACIÓN ,ACOMPAÑAMINETO NORMATIVO Y OPERATIVO"/>
    <x v="2"/>
    <n v="15"/>
    <s v="20231140269122  "/>
    <d v="2023-12-13T00:00:00"/>
    <m/>
    <d v="2024-04-05T00:00:00"/>
    <m/>
    <m/>
    <s v="Vencida"/>
    <m/>
    <m/>
    <m/>
    <m/>
    <m/>
    <m/>
  </r>
  <r>
    <s v="Canal Escrito"/>
    <s v="Correo atencion ciudadano"/>
    <s v="Santander"/>
    <s v="GOBERNACION DE SANTANDER  "/>
    <s v="Entidad territorial"/>
    <s v="Legislacion Bomberil"/>
    <s v="CAC. Solicitud de concepto frente a la suspensión de actividades del CBV de Cimitarra "/>
    <s v="Edgar Hernán Molina Macías "/>
    <s v="DIRECCIÓN GENERAL"/>
    <s v="GESTIÓN DE COMUNICACIONES "/>
    <x v="2"/>
    <n v="15"/>
    <s v="20231140269132  "/>
    <d v="2023-12-13T00:00:00"/>
    <n v="20232110102041"/>
    <d v="2024-04-05T00:00:00"/>
    <m/>
    <m/>
    <s v="Vencida"/>
    <s v="17-01-2024 08:25 AM Archivar fano TRAMITADO CON RADICADO DNBC No. 20232110102041 DE FECHA 25/12/2023"/>
    <m/>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Bogotá D.C"/>
    <s v="GOBERNACION DE SANTANDER SECRETARIA DE GOBIERNO  "/>
    <s v="Entidad territorial"/>
    <s v="Seguimiento a Cuerpo de Bomberos"/>
    <s v="CAC. SOLICITUD URGENTE - ACOMPAÑAMIENTO / INTERVENCIÓN URGENTE AL CBV DE CIMITARRA  "/>
    <s v="Rubén Darío Rincón Sanchez "/>
    <s v="SUBDIRECCIÓN ESTRATÉGICA Y DE COORDINACIÓN BOMBERIL"/>
    <s v="INSPECCIÓN, VIGILANCIA Y CONTROL "/>
    <x v="2"/>
    <n v="15"/>
    <s v="20231140269162  "/>
    <d v="2023-12-13T00:00:00"/>
    <n v="20232110102031"/>
    <d v="2024-04-05T00:00:00"/>
    <m/>
    <m/>
    <s v="Vencida"/>
    <s v="17-01-2024 08:26 AM Archivar fano TRAMITADO DNBC No. 20232110102031 DE FECHA 25/12/2023"/>
    <m/>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Norte de Santander"/>
    <s v="WILLIAM CARVAJAL CONTRERAS  "/>
    <s v="Persona natural"/>
    <s v="Seguimiento a Cuerpo de Bomberos"/>
    <s v="CAC. DERECHO DE PETICIÓN  "/>
    <s v="Rubén Darío Rincón Sanchez "/>
    <s v="SUBDIRECCIÓN ESTRATÉGICA Y DE COORDINACIÓN BOMBERIL"/>
    <s v="INSPECCIÓN, VIGILANCIA Y CONTROL "/>
    <x v="3"/>
    <n v="15"/>
    <s v="20231140269232  "/>
    <d v="2023-12-13T00:00:00"/>
    <m/>
    <d v="2024-04-05T00:00:00"/>
    <m/>
    <m/>
    <s v="Vencida"/>
    <m/>
    <m/>
    <m/>
    <m/>
    <m/>
    <m/>
  </r>
  <r>
    <s v="Canal Escrito"/>
    <s v="Correo atencion ciudadano"/>
    <s v="No informa"/>
    <s v="CUERPO DE BOMBEROS VOLUNTARIOS DE VALLEDUPAR  "/>
    <s v="Entidad bomberil"/>
    <s v="Otros"/>
    <s v="CAC. Remisión de solicitud de información sobre seguro de vida  "/>
    <s v="Jiud Magnoly Gaviria Narvaez "/>
    <s v="SUBDIRECCIÓN ESTRATÉGICA Y DE COORDINACIÓN BOMBERIL"/>
    <s v="COORDINACIÓN OPERATIVA "/>
    <x v="3"/>
    <n v="15"/>
    <s v="20231140269242  "/>
    <d v="2023-12-19T00:00:00"/>
    <n v="20242110102461"/>
    <d v="2023-12-19T00:00:00"/>
    <n v="0"/>
    <n v="1"/>
    <s v="Cumplida"/>
    <s v="19-12-2023 16:14 PM Archivar Jiud Magnoly Gaviria Narvaez Se brinda respuesta vía email 19/12/2023, se adjunta soporte."/>
    <m/>
    <s v="Correo"/>
    <s v="SI"/>
    <m/>
    <m/>
  </r>
  <r>
    <s v="Canal Escrito"/>
    <s v="Correo atencion ciudadano"/>
    <s v="Antioquia"/>
    <s v="DANIEL GOMEZ MOLINA "/>
    <s v="Persona natural"/>
    <s v="Legislacion Bomberil"/>
    <s v="CAC. RADICACIÓN DERECHO DE PETICIÓN. "/>
    <s v="Ronny Estiven Romero Velandia "/>
    <s v="SUBDIRECCIÓN ESTRATÉGICA Y DE COORDINACIÓN BOMBERIL"/>
    <s v="FORMULACIÓN, ACTUALIZACIÓN ,ACOMPAÑAMINETO NORMATIVO Y OPERATIVO"/>
    <x v="0"/>
    <n v="30"/>
    <s v="20231140269392  "/>
    <d v="2023-12-14T00:00:00"/>
    <n v="20242110102461"/>
    <d v="2024-04-05T00:00:00"/>
    <m/>
    <m/>
    <s v="Vencida"/>
    <s v="17-01-2024 08:30 AM Archivar fano TRAMITADO CON RADICADO DNBC No. 20242110102461 DE FECHA 15/01/2024"/>
    <m/>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Santander"/>
    <s v="CUERPO DE BOMBEROS VOLUNTARIOS DE SAN VICENTE DE CHUCURI  "/>
    <s v="Entidad bomberil"/>
    <s v="Educacion Bomberil"/>
    <s v="CAC. Solicitud información radicado 20231140258472  "/>
    <s v="Edgar Alexander Maya Lopez"/>
    <s v="SUBDIRECCIÓN ESTRATÉGICA Y DE COORDINACIÓN BOMBERIL"/>
    <s v="EDUCACIÓN NACIONAL PARA BOMBEROS  "/>
    <x v="1"/>
    <n v="10"/>
    <s v="20231140269432  "/>
    <d v="2023-12-11T00:00:00"/>
    <s v="N/A"/>
    <d v="2023-12-06T00:00:00"/>
    <n v="0"/>
    <n v="0"/>
    <s v="Cumplida"/>
    <s v="16-12-2023 13:13 PM Archivar Edgar Alexander Maya Lopez se responde por correo electronico el 06/12/2023"/>
    <m/>
    <m/>
    <s v="SI"/>
    <m/>
    <s v="Respuesta directamente por correo electronico."/>
  </r>
  <r>
    <s v="Canal Escrito"/>
    <s v="Correo atencion ciudadano"/>
    <s v="Tolima"/>
    <s v="CUERPO DE BOMBEROS VOLUNTARIOS DE MURILLO  "/>
    <s v="Entidad bomberil"/>
    <s v="Educacion Bomberil"/>
    <s v="CAC. SOLICITUD AVAL INSTRUCTOR "/>
    <s v=" Carlos Humberto Lopez"/>
    <s v="SUBDIRECCIÓN ESTRATÉGICA Y DE COORDINACIÓN BOMBERIL"/>
    <s v="EDUCACIÓN NACIONAL PARA BOMBEROS  "/>
    <x v="2"/>
    <n v="15"/>
    <s v="20231140269452  "/>
    <d v="2023-12-15T00:00:00"/>
    <s v="N/A"/>
    <d v="2023-12-19T00:00:00"/>
    <n v="2"/>
    <n v="3"/>
    <s v="Cumplida"/>
    <s v="19-12-2023 12:50 PM Archivar Carlos Humberto Lopez Se da respuesta vía correo electrónico"/>
    <m/>
    <m/>
    <m/>
    <m/>
    <s v="Respuesta directamente por correo electronico."/>
  </r>
  <r>
    <s v="Canal Escrito"/>
    <s v="Correo atencion ciudadano"/>
    <s v="La Guajira"/>
    <s v="CUERPO DE BOMBEROS VOLUNTARIOS DE SAN JUAN DEL CESAR GUAJIRA  "/>
    <s v="Entidad bomberil"/>
    <s v="Seguimiento a Cuerpo de Bomberos"/>
    <s v="CAC: Solicita el acompañamiento de la comisión de inspección, vigilancia y control para así poder acreditar la certificación de idoneidad  "/>
    <s v="RUBén Darío Rincón Sanchez "/>
    <s v="SUBDIRECCIÓN ESTRATÉGICA Y DE COORDINACIÓN BOMBERIL"/>
    <s v="INSPECCIÓN, VIGILANCIA Y CONTROL "/>
    <x v="2"/>
    <n v="15"/>
    <s v="20231140269482  "/>
    <d v="2023-12-15T00:00:00"/>
    <m/>
    <d v="2024-04-05T00:00:00"/>
    <m/>
    <m/>
    <s v="Vencida"/>
    <m/>
    <m/>
    <m/>
    <m/>
    <m/>
    <m/>
  </r>
  <r>
    <s v="Canal Escrito"/>
    <s v="Servicio de mensajeria"/>
    <s v="Caldas"/>
    <s v="CUERPO DE BOMBEROS VOLUNTARIOS DE VILLAMARIA CALDAS  "/>
    <s v="Entidad bomberil"/>
    <s v="Educacion Bomberil"/>
    <s v="SM. Acta # 012 Finalización de curso - Reg. N° 275-2023 "/>
    <s v="Maicol Villarreal Ospina"/>
    <s v="SUBDIRECCIÓN ESTRATÉGICA Y DE COORDINACIÓN BOMBERIL"/>
    <s v="EDUCACIÓN NACIONAL PARA BOMBEROS  "/>
    <x v="2"/>
    <n v="15"/>
    <s v="20231140269492  "/>
    <d v="2023-12-15T00:00:00"/>
    <m/>
    <d v="2023-12-21T00:00:00"/>
    <n v="4"/>
    <n v="5"/>
    <s v="Cumplida"/>
    <s v="21-12-2023 15:02 PM Archivar Maicol Villarreal Ospina SE ANEXA GUIA DE ENVIO POR TRANSPORTADORA"/>
    <s v="N/A"/>
    <s v="N/A"/>
    <s v="N/A"/>
    <s v="SI"/>
    <s v="No se anexa respuesta con firmas."/>
  </r>
  <r>
    <s v="Canal Escrito"/>
    <s v="Correo atencion ciudadano"/>
    <s v="No informa"/>
    <s v="JORGE IVAN MARIN GRANADA "/>
    <s v="Persona natural"/>
    <s v="Educacion Bomberil"/>
    <s v="CAC: Remite derecho de petición de información, referente a capacitación o acreditaciones de Bomberos Colombia "/>
    <s v="Edgar Alexander Maya Lopez"/>
    <s v="SUBDIRECCIÓN ESTRATÉGICA Y DE COORDINACIÓN BOMBERIL"/>
    <s v="EDUCACIÓN NACIONAL PARA BOMBEROS  "/>
    <x v="3"/>
    <n v="15"/>
    <s v="20231140269502  "/>
    <d v="2023-12-15T00:00:00"/>
    <n v="20242140000751"/>
    <d v="2024-04-05T00:00:00"/>
    <m/>
    <m/>
    <s v="Vencida"/>
    <s v="06-03-2024 12:51 PM Archivar Edgar Alexander Maya Lopez Se responde con radicado dnbc 2024-214-000075-1"/>
    <s v="NO"/>
    <s v="NO"/>
    <s v="NO"/>
    <s v="NO"/>
    <s v="No se puede verificar radicado de salida que permita visualizar respuesta con firmas y su respectiva evidencia de envio de la respuesta. "/>
  </r>
  <r>
    <s v="Canal Escrito"/>
    <s v="Correo atencion ciudadano"/>
    <s v="Cauca"/>
    <s v="CUERPO DE BOMBEROS VOLUNTARIOS DE MIRANDA  "/>
    <s v="Entidad bomberil"/>
    <s v="Educacion Bomberil"/>
    <s v="SM. Acta # 001 Finalización de curso - Reg. N° 426-2023 "/>
    <s v="Maicol Villarreal Ospina"/>
    <s v="SUBDIRECCIÓN ESTRATÉGICA Y DE COORDINACIÓN BOMBERIL"/>
    <s v="EDUCACIÓN NACIONAL PARA BOMBEROS  "/>
    <x v="2"/>
    <n v="15"/>
    <s v="20231140269512  "/>
    <d v="2023-12-15T00:00:00"/>
    <m/>
    <d v="2023-12-21T00:00:00"/>
    <n v="4"/>
    <n v="5"/>
    <s v="Cumplida"/>
    <s v="21-12-2023 15:03 PM Archivar Maicol Villarreal Ospina SE ANEXA GUIA DE ENVIO POR TRANSPORTADORA"/>
    <s v="NO"/>
    <s v="NO"/>
    <s v="NO"/>
    <s v="SI"/>
    <s v="No se anexa respuesta con firmas."/>
  </r>
  <r>
    <s v="Canal Escrito"/>
    <s v="Correo atencion ciudadano"/>
    <s v="Bogotá D.C"/>
    <s v="EDISON DELGADO HINCAPIE "/>
    <s v="Persona natural"/>
    <s v="Administrativo"/>
    <s v="CAC: SOLICITA CERTIFICACIÓN DE CONTRATOS DE EDISON DELGADO HINCAPIÉ CC.6013.943 CONTRATOS No.164-2020 y 216-2020 "/>
    <s v="Nataly Andrea BarbosaSanchez"/>
    <s v="SUBDIRECCIÓN ESTRATÉGICA Y DE COORDINACIÓN BOMBERIL"/>
    <s v="FORTALECIMIENTO"/>
    <x v="2"/>
    <n v="15"/>
    <s v="20231140269532  "/>
    <d v="2023-12-15T00:00:00"/>
    <m/>
    <d v="2024-04-05T00:00:00"/>
    <m/>
    <m/>
    <s v="Vencida"/>
    <m/>
    <m/>
    <m/>
    <m/>
    <m/>
    <m/>
  </r>
  <r>
    <s v="Canal Escrito"/>
    <s v="Correo atencion ciudadano"/>
    <s v="Valle del Cauca"/>
    <s v="CUERPO DE BOMBEROS VOLUNTARIOS PRADERA  "/>
    <s v="Entidad bomberil"/>
    <s v="Educacion Bomberil"/>
    <s v="CAC: SOLICITA LA ACTUALIZACION Y RECONOCIMIENTO INSTRUCTORES CBV PRADERA - PRIMER GRUPO 3 UNIDADES ( VELEZ, ARIAS, HERRERA) "/>
    <s v="Carlos Humberto Lopez"/>
    <s v="SUBDIRECCIÓN ESTRATÉGICA Y DE COORDINACIÓN BOMBERIL"/>
    <s v="EDUCACIÓN NACIONAL PARA BOMBEROS  "/>
    <x v="2"/>
    <n v="15"/>
    <s v="20231140269542  "/>
    <d v="2023-12-15T00:00:00"/>
    <n v="20232140101601"/>
    <d v="2023-12-19T00:00:00"/>
    <n v="2"/>
    <n v="3"/>
    <s v="Cumplida"/>
    <s v="19-12-2023 17:33 PM Archivar Carlos Humberto Lopez Se da respuesta vía correo electrónico"/>
    <m/>
    <s v="Pdf"/>
    <s v="SI"/>
    <m/>
    <m/>
  </r>
  <r>
    <s v="Canal Escrito"/>
    <s v="Correo atencion ciudadano"/>
    <s v="Caldas"/>
    <s v="DELEGACION DEPARTAMENTAL DE BOMBEROS DE CALDAS  "/>
    <s v="Entidad bomberil"/>
    <s v="Recurso para bomberos"/>
    <s v="CAC: Remite proyecto del Cuerpo de Bomberos Voluntarios Pácora Caldas en la adquisición de camión Cisterna.  "/>
    <s v="Andrés Fernando Muñoz Cabrera"/>
    <s v="SUBDIRECCIÓN ESTRATÉGICA Y DE COORDINACIÓN BOMBERIL"/>
    <s v="FORTALECIMIENTO BOMBERIL PARA LA RESPUESTA "/>
    <x v="2"/>
    <n v="15"/>
    <s v="20231140269552  "/>
    <d v="2023-12-15T00:00:00"/>
    <m/>
    <d v="2024-04-05T00:00:00"/>
    <m/>
    <m/>
    <s v="Vencida"/>
    <m/>
    <m/>
    <m/>
    <m/>
    <m/>
    <m/>
  </r>
  <r>
    <s v="Canal Escrito"/>
    <s v="Correo atencion ciudadano"/>
    <s v="Bogotá D.C"/>
    <s v="CESAR AUGUSTO PARDO LUNA  "/>
    <s v="Persona natural"/>
    <s v="Seguimiento a Cuerpo de Bomberos"/>
    <s v="CAC: Remite derecho de petición. "/>
    <s v=" Margodt Obando Beltrán"/>
    <s v="SUBDIRECCIÓN ESTRATÉGICA Y DE COORDINACIÓN BOMBERIL"/>
    <s v="INSPECCIÓN, VIGILANCIA Y CONTROL "/>
    <x v="3"/>
    <n v="15"/>
    <s v="20231140269582  "/>
    <d v="2023-12-15T00:00:00"/>
    <m/>
    <d v="2024-04-05T00:00:00"/>
    <m/>
    <m/>
    <s v="Vencida"/>
    <m/>
    <m/>
    <m/>
    <m/>
    <m/>
    <m/>
  </r>
  <r>
    <s v="Canal Escrito"/>
    <s v="Servicio de mensajeria"/>
    <s v="Tolima"/>
    <s v="CUERPO DE BOMBEROS VOLUNTARIOS DE GUAMO  "/>
    <s v="Entidad bomberil"/>
    <s v="Educacion Bomberil"/>
    <s v="SM. Acta # 004 Finalización de curso - Reg. N° 385-2023 "/>
    <s v=" Maicol Villarreal Ospina"/>
    <s v="SUBDIRECCIÓN ESTRATÉGICA Y DE COORDINACIÓN BOMBERIL"/>
    <s v="EDUCACIÓN NACIONAL PARA BOMBEROS  "/>
    <x v="2"/>
    <n v="15"/>
    <s v="20231140269592  "/>
    <d v="2023-12-15T00:00:00"/>
    <s v="N/A"/>
    <d v="2023-12-21T00:00:00"/>
    <n v="4"/>
    <n v="5"/>
    <s v="Cumplida"/>
    <s v="21-12-2023 15:06 PM Archivar Maicol Villarreal Ospina SE ANEXA GUIA DE ENVIO POR TRANSPORTADORA"/>
    <s v="N/A"/>
    <s v="N/A"/>
    <s v="N/A"/>
    <s v="SI"/>
    <s v="No se anexa respuesta con firmas."/>
  </r>
  <r>
    <s v="Canal Escrito"/>
    <s v="Correo atencion ciudadano"/>
    <s v="Caldas"/>
    <s v="DELEGACION DEPARTAMENTAL DE BOMBEROS DE CALDAS  "/>
    <s v="Entidad bomberil"/>
    <s v="Recurso para bomberos"/>
    <s v="CAC: Remite proyecto del Cuerpo de Bomberos Voluntarios Chinchiná Caldas en la adquisición de Máquina Extintora.  "/>
    <s v=" Andrés Fernando Muñoz Cabrera"/>
    <s v="SUBDIRECCIÓN ESTRATÉGICA Y DE COORDINACIÓN BOMBERIL"/>
    <s v="FORTALECIMIENTO BOMBERIL PARA LA RESPUESTA "/>
    <x v="2"/>
    <n v="15"/>
    <s v="20231140269602  "/>
    <d v="2023-12-15T00:00:00"/>
    <m/>
    <d v="2024-04-05T00:00:00"/>
    <m/>
    <m/>
    <s v="Vencida"/>
    <m/>
    <m/>
    <m/>
    <m/>
    <m/>
    <m/>
  </r>
  <r>
    <s v="Canal Escrito"/>
    <s v="Servicio de mensajeria"/>
    <s v="Valle del Cauca"/>
    <s v="BENEMERITO CUERPO DE BOMBEROS VOLUNTARIOS DE CALI  "/>
    <s v="Entidad bomberil"/>
    <s v="Educacion Bomberil"/>
    <s v="SM. Finalización de curso - Reg. N° 290-2023 "/>
    <s v=" Maicol Villarreal Ospina"/>
    <s v="SUBDIRECCIÓN ESTRATÉGICA Y DE COORDINACIÓN BOMBERIL"/>
    <s v="EDUCACIÓN NACIONAL PARA BOMBEROS  "/>
    <x v="2"/>
    <n v="15"/>
    <s v="20231140269612  "/>
    <d v="2023-12-15T00:00:00"/>
    <m/>
    <d v="2023-10-13T00:00:00"/>
    <n v="0"/>
    <n v="0"/>
    <s v="Cumplida"/>
    <s v="20-12-2023 15:48 PM Archivar Maicol Villarreal Ospina SE ANEXA SOPORTE DE ENVÍO POR TRANSPORTADORA"/>
    <s v="N/A"/>
    <s v="N/A"/>
    <s v="N/A"/>
    <s v="SI"/>
    <s v="No se anexa respuesta con firmas."/>
  </r>
  <r>
    <s v="Canal Escrito"/>
    <s v="Servicio de mensajeria"/>
    <s v="Nariño"/>
    <s v="BENEMERITO CUERPO DE BOMBEROS VOLUNTARIOS DE SAN JUAN DE PASTO  "/>
    <s v="Entidad bomberil"/>
    <s v="Educacion Bomberil"/>
    <s v="SM. Acta # 008 Finalización de curso - Reg. N° 353-2023 "/>
    <s v=" Maicol Villarreal Ospina"/>
    <s v="SUBDIRECCIÓN ESTRATÉGICA Y DE COORDINACIÓN BOMBERIL"/>
    <s v="EDUCACIÓN NACIONAL PARA BOMBEROS  "/>
    <x v="2"/>
    <n v="15"/>
    <s v="20231140269622  "/>
    <d v="2023-12-15T00:00:00"/>
    <m/>
    <d v="2023-12-21T00:00:00"/>
    <n v="4"/>
    <n v="5"/>
    <s v="Cumplida"/>
    <s v="21-12-2023 15:07 PM Archivar Maicol Villarreal Ospina SE ANEXA GUIA DE ENVIO POR TRANSPORTADORA"/>
    <s v="N/A"/>
    <s v="N/A"/>
    <s v="N/A"/>
    <s v="SI"/>
    <s v="No se anexa respuesta con firmas."/>
  </r>
  <r>
    <s v="Canal Escrito"/>
    <s v="Servicio de mensajeria"/>
    <s v="Bogotá D.C"/>
    <s v="CUERPO DE BOMBEROS OFICIALES DE BOGOTA GESTION HUMANA  "/>
    <s v="Entidad bomberil"/>
    <s v="Educacion Bomberil"/>
    <s v="SM. Acta # 020 Finalización de curso - Reg. N° 382-2023 "/>
    <s v=" Maicol Villarreal Ospina"/>
    <s v="SUBDIRECCIÓN ESTRATÉGICA Y DE COORDINACIÓN BOMBERIL"/>
    <s v="EDUCACIÓN NACIONAL PARA BOMBEROS  "/>
    <x v="2"/>
    <n v="15"/>
    <s v="20231140269632  "/>
    <d v="2023-12-15T00:00:00"/>
    <m/>
    <d v="2023-12-21T00:00:00"/>
    <n v="4"/>
    <n v="5"/>
    <s v="Cumplida"/>
    <s v="21-12-2023 15:12 PM Archivar Maicol Villarreal Ospina SE ANEXA GUIA DE ENVIO POR TRASNPORTADORA"/>
    <s v="N/A"/>
    <s v="N/A"/>
    <s v="N/A"/>
    <s v="SI"/>
    <s v="No se anexa respuesta con firmas."/>
  </r>
  <r>
    <s v="Canal Escrito"/>
    <s v="Correo atencion ciudadano"/>
    <s v="Tolima"/>
    <s v="CUERPO DE BOMBEROS VOLUNTARIOS DE LIBANO  "/>
    <s v="Entidad bomberil"/>
    <s v="Educacion Bomberil"/>
    <s v="CAC: Solicita la cancelación de la capacitación de Gestión y Administración para Cuerpos de Bomberos. "/>
    <s v="OLGA JIMENEZ GARCIA"/>
    <s v="SUBDIRECCIÓN ESTRATÉGICA Y DE COORDINACIÓN BOMBERIL"/>
    <s v="EDUCACIÓN NACIONAL PARA BOMBEROS  "/>
    <x v="2"/>
    <n v="15"/>
    <s v="20231140269642  "/>
    <d v="2023-12-15T00:00:00"/>
    <m/>
    <d v="2023-12-21T00:00:00"/>
    <n v="4"/>
    <n v="5"/>
    <s v="Cumplida"/>
    <s v="21-12-2023 11:13 AM Archivar OLGA JIMENEZ GARCIA SE RESPONDE POR CORREO EL 21-12-2023 CON CANCELACION DEL REGISTRO 283-2023 POR SOLICITUDE DEL COMANDANTE"/>
    <m/>
    <m/>
    <m/>
    <m/>
    <m/>
  </r>
  <r>
    <s v="Canal Escrito"/>
    <s v="Radicacion directa"/>
    <s v="Bogotá D.C"/>
    <s v="MAICOL VILLARREAL OSPINA  "/>
    <s v="Persona natural"/>
    <s v="Otros"/>
    <s v="RD. ACCESO A LA HERRAMIENTA RUE  "/>
    <s v=" Luis Alberto Valencia Pulido"/>
    <s v="SUBDIRECCIÓN ESTRATÉGICA Y DE COORDINACIÓN BOMBERIL"/>
    <s v="FORTALECIMIENTO BOMBERIL PARA LA RESPUESTA "/>
    <x v="2"/>
    <n v="15"/>
    <s v="20231140269662  "/>
    <d v="2023-12-15T00:00:00"/>
    <m/>
    <d v="2024-04-05T00:00:00"/>
    <m/>
    <m/>
    <s v="Vencida"/>
    <m/>
    <m/>
    <m/>
    <m/>
    <m/>
    <m/>
  </r>
  <r>
    <s v="Canal Escrito"/>
    <s v="Correo atencion ciudadano"/>
    <s v="Antioquia"/>
    <s v="ALCALDIA ITUANGO ANTIOQUIA "/>
    <s v="Entidad Pública"/>
    <s v="Legislacion Bomberil"/>
    <s v="CAC. REITERANDO SOLICITUD DE INFORMACIÓN "/>
    <s v="GERMAN MAURICIO MARQUEZ RUIZ"/>
    <s v="SUBDIRECCIÓN ESTRATÉGICA Y DE COORDINACIÓN BOMBERIL"/>
    <s v="FORMULACIÓN, ACTUALIZACIÓN ,ACOMPAÑAMINETO NORMATIVO Y OPERATIVO"/>
    <x v="2"/>
    <n v="15"/>
    <s v="20231140269692  "/>
    <d v="2023-12-15T00:00:00"/>
    <n v="20231000101301"/>
    <d v="2024-04-05T00:00:00"/>
    <m/>
    <m/>
    <s v="Vencida"/>
    <s v="19-12-2023 15:21 PM Archivar GERMAN MAURICIO MARQUEZ RUIZ RESPUESTA ENVIADA"/>
    <m/>
    <s v="Pdf"/>
    <s v="NO"/>
    <m/>
    <s v="No se anexa evidencia de envio de respuesta"/>
  </r>
  <r>
    <s v="Canal Escrito"/>
    <s v="Correo atencion ciudadano"/>
    <s v="Caldas"/>
    <s v="DELEGACION DEPARTAMENTAL DE BOMBEROS DE CALDAS  "/>
    <s v="Entidad bomberil"/>
    <s v="Otros"/>
    <s v="CAC: Solicita la carnetización a los cuerpos de bomberos de los municipios del Departamento de Caldas "/>
    <s v="Edwin Alfonso Zamora Oyola"/>
    <s v=" SUBDIRECCIÓN ADMINISTRATIVA Y FINANCIERA"/>
    <s v="GESTIÓN DE TECNOLOGÍA E INFORMACIÓN "/>
    <x v="2"/>
    <n v="15"/>
    <s v="20231140269752  "/>
    <d v="2023-12-15T00:00:00"/>
    <m/>
    <d v="2024-04-05T00:00:00"/>
    <m/>
    <m/>
    <s v="Vencida"/>
    <m/>
    <m/>
    <m/>
    <m/>
    <m/>
    <m/>
  </r>
  <r>
    <s v="Canal Escrito"/>
    <s v="Correo atencion ciudadano"/>
    <s v="Valle del Cauca"/>
    <s v="CUERPO DE BOMBEROS VOLUNTARIOS PRADERA  "/>
    <s v="Entidad bomberil"/>
    <s v="Educacion Bomberil"/>
    <s v="CAC: Solicita la actualización y reconocimiento Instructores CBV Pradera - Segundo Grupo 3 Unidades (Daza, Darwin, Lopez) "/>
    <s v="Edgar Alexander Maya Lopez"/>
    <s v="SUBDIRECCIÓN ESTRATÉGICA Y DE COORDINACIÓN BOMBERIL"/>
    <s v="EDUCACIÓN NACIONAL PARA BOMBEROS  "/>
    <x v="2"/>
    <n v="15"/>
    <s v="20231140269792  "/>
    <d v="2023-12-15T00:00:00"/>
    <m/>
    <d v="2024-04-05T00:00:00"/>
    <m/>
    <m/>
    <s v="Vencida"/>
    <m/>
    <m/>
    <m/>
    <m/>
    <m/>
    <m/>
  </r>
  <r>
    <s v="Canal Escrito"/>
    <s v="Correo atencion ciudadano"/>
    <s v="Antioquia"/>
    <s v="CUERPO DE BOMBEROS VOLUNTARIOS DE VENECIA  "/>
    <s v="Entidad bomberil"/>
    <s v="Educacion Bomberil"/>
    <s v="CAC: Solicitud información de las convocatorias vigentes para formación bomberil en cursos de SCIB y GACB "/>
    <s v="Edgar Alexander Maya Lopez"/>
    <s v="SUBDIRECCIÓN ESTRATÉGICA Y DE COORDINACIÓN BOMBERIL"/>
    <s v="EDUCACIÓN NACIONAL PARA BOMBEROS  "/>
    <x v="2"/>
    <n v="15"/>
    <s v="20231140269802  "/>
    <d v="2023-12-15T00:00:00"/>
    <s v="N/A"/>
    <d v="2024-01-04T00:00:00"/>
    <n v="13"/>
    <n v="14"/>
    <s v="Cumplida"/>
    <s v="04-01-2024 10:14 AM Archivar Edgar Alexander Maya Lopez Se responde por correo electronico se deja evidencia en digital"/>
    <m/>
    <m/>
    <s v="SI"/>
    <m/>
    <s v="Se brinda repsuesta directamnete por correo"/>
  </r>
  <r>
    <s v="Canal Escrito"/>
    <s v="Correo atencion ciudadano"/>
    <s v="Bolivar"/>
    <s v="GOBERNACION DEL BOLIVAR "/>
    <s v="Entidad bomberil"/>
    <s v="Recurso para bomberos"/>
    <s v="CAC: Solicita disponibilidad de 2 vehículos cisterna de 800 galones de capacidad en virtud del fenómeno de el niño y sus efectos adversos.  "/>
    <s v="Andrés Fernando Muñoz Cabrera"/>
    <s v="SUBDIRECCIÓN ESTRATÉGICA Y DE COORDINACIÓN BOMBERIL"/>
    <s v="FORTALECIMIENTO BOMBERIL PARA LA RESPUESTA "/>
    <x v="2"/>
    <n v="15"/>
    <s v="20231140269822  "/>
    <d v="2023-12-15T00:00:00"/>
    <m/>
    <d v="2024-04-05T00:00:00"/>
    <m/>
    <m/>
    <s v="Vencida"/>
    <m/>
    <m/>
    <m/>
    <m/>
    <m/>
    <m/>
  </r>
  <r>
    <s v="Canal Escrito"/>
    <s v="Correo atencion ciudadano"/>
    <s v="Caldas"/>
    <s v="DELEGACION DEPARTAMENTAL DE BOMBEROS DE CALDAS  "/>
    <s v="Entidad bomberil"/>
    <s v="Recurso para bomberos"/>
    <s v="CAC: Remite proyecto del Cuerpo de Bomberos Voluntarios Viterbo Caldas en la adquisición de KIT de RESCATE VEHICULAR.  "/>
    <s v="Andrés Fernando Muñoz Cabrera"/>
    <s v="SUBDIRECCIÓN ESTRATÉGICA Y DE COORDINACIÓN BOMBERIL"/>
    <s v="FORTALECIMIENTO BOMBERIL PARA LA RESPUESTA "/>
    <x v="2"/>
    <n v="15"/>
    <s v="20231140269832  "/>
    <d v="2023-12-15T00:00:00"/>
    <m/>
    <d v="2024-04-05T00:00:00"/>
    <m/>
    <m/>
    <s v="Vencida"/>
    <m/>
    <m/>
    <m/>
    <m/>
    <m/>
    <m/>
  </r>
  <r>
    <s v="Canal Escrito"/>
    <s v="Correo atencion ciudadano"/>
    <s v="Caldas"/>
    <s v="DELEGACION DEPARTAMENTAL DE BOMBEROS DE CALDAS  "/>
    <s v="Entidad bomberil"/>
    <s v="Recurso para bomberos"/>
    <s v="CAC: Remite proyecto del Cuerpo de Bomberos Voluntarios Villamaría Caldas en la adquisición de KIT de INCENDIOS FORESTALES .  "/>
    <s v="Andrés Fernando Muñoz Cabrera"/>
    <s v="SUBDIRECCIÓN ESTRATÉGICA Y DE COORDINACIÓN BOMBERIL"/>
    <s v="FORTALECIMIENTO BOMBERIL PARA LA RESPUESTA "/>
    <x v="2"/>
    <n v="15"/>
    <s v="20231140269842  "/>
    <d v="2023-12-15T00:00:00"/>
    <m/>
    <d v="2024-04-05T00:00:00"/>
    <m/>
    <m/>
    <s v="Vencida"/>
    <m/>
    <m/>
    <m/>
    <m/>
    <m/>
    <m/>
  </r>
  <r>
    <s v="Canal Escrito"/>
    <s v="Correo atencion ciudadano"/>
    <s v="Valle del Cauca"/>
    <s v="BENEMÉRITO CUERPO DE BOMBEROS CANDELARIA - VALLE  "/>
    <s v="Entidad bomberil"/>
    <s v="Recurso para bomberos"/>
    <s v="CAC: Solicita aval de instructor del Bro Santiago Rubio Londoño  "/>
    <s v=" Edgar Alexander Maya Lopez"/>
    <s v="SUBDIRECCIÓN ESTRATÉGICA Y DE COORDINACIÓN BOMBERIL"/>
    <s v="EDUCACIÓN NACIONAL PARA BOMBEROS  "/>
    <x v="2"/>
    <n v="15"/>
    <s v="20231140269862  "/>
    <d v="2023-12-15T00:00:00"/>
    <m/>
    <d v="2024-04-05T00:00:00"/>
    <m/>
    <m/>
    <s v="Vencida"/>
    <m/>
    <m/>
    <m/>
    <m/>
    <m/>
    <m/>
  </r>
  <r>
    <s v="Canal Escrito"/>
    <s v="Correo atencion ciudadano"/>
    <s v="Cundinamarca"/>
    <s v="CUERPO DE BOMBEROS VOLUNTARIOS DE ARBELAEZ - CUNDINAMARCA  "/>
    <s v="Entidad bomberil"/>
    <s v="Educacion Bomberil"/>
    <s v="CAC: Solicita la realización del curso de formación para bomberos. "/>
    <s v=" Edgar Alexander Maya Lopez"/>
    <s v="SUBDIRECCIÓN ESTRATÉGICA Y DE COORDINACIÓN BOMBERIL"/>
    <s v="EDUCACIÓN NACIONAL PARA BOMBEROS  "/>
    <x v="2"/>
    <n v="15"/>
    <s v="20231140269872  "/>
    <d v="2023-12-15T00:00:00"/>
    <s v="N/A"/>
    <d v="2024-01-19T00:00:00"/>
    <n v="25"/>
    <n v="26"/>
    <s v="Extemporanea"/>
    <s v="19-01-2024 10:48 AM Archivar Edgar Alexander Maya Lopez Se da respuesta por correo electronico"/>
    <m/>
    <m/>
    <s v="SI"/>
    <m/>
    <m/>
  </r>
  <r>
    <s v="Canal Escrito"/>
    <s v="Correo atencion ciudadano"/>
    <s v="Santander"/>
    <s v="CUERPO DE BOMBEROS VOLUNTARIOS FLORIDABLANCA FORMACIóN INTERNA  "/>
    <s v="Entidad bomberil"/>
    <s v="Educacion Bomberil"/>
    <s v="CAC: Solicita se amplié el plazo previsto por la D.N.B.C. para la firma y así el SG. Emerson Fabian Granados Quintanilla y CB. Serge Renaul Ayala Morales puedan certificarse como instructores del Curso de Operaciones con Cuerdas - Básico. "/>
    <s v="Edgar Alexander Maya Lopez"/>
    <s v="SUBDIRECCIÓN ESTRATÉGICA Y DE COORDINACIÓN BOMBERIL"/>
    <s v="EDUCACIÓN NACIONAL PARA BOMBEROS  "/>
    <x v="2"/>
    <n v="15"/>
    <s v="20231140269892  "/>
    <d v="2023-12-18T00:00:00"/>
    <m/>
    <d v="2024-04-05T00:00:00"/>
    <m/>
    <m/>
    <s v="Vencida"/>
    <m/>
    <m/>
    <m/>
    <m/>
    <m/>
    <m/>
  </r>
  <r>
    <s v="Canal Escrito"/>
    <s v="Correo atencion ciudadano"/>
    <s v="Bogotá D.C"/>
    <s v="FIDUCIARIA LA PREVISORA  "/>
    <s v="Persona juridica"/>
    <s v="Administrativo"/>
    <s v="CAC: REMITE PARA FIRMA: OT6_CONVENIO INTERADMINISTRATITVO 884-2019_LA DIRECCION NACIONAL DE BOMBEROS "/>
    <s v="Carlos Armando López Barrera"/>
    <s v="DIRECCIÓN GENERAL"/>
    <s v="DIRECCION GENERAL"/>
    <x v="2"/>
    <n v="15"/>
    <s v="20231140269902  "/>
    <d v="2023-12-18T00:00:00"/>
    <m/>
    <d v="2024-04-05T00:00:00"/>
    <m/>
    <m/>
    <s v="Vencida"/>
    <m/>
    <m/>
    <m/>
    <m/>
    <m/>
    <m/>
  </r>
  <r>
    <s v="Canal Escrito"/>
    <s v="Correo atencion ciudadano"/>
    <s v="Cauca"/>
    <s v="ALCALDIA CALOTO CAUCA "/>
    <s v="Entidad Pública"/>
    <s v="Acompañamiento juridico"/>
    <s v="CAC: Remite documentación para la prórroga del convenio No. 101 de 2023 suscrito entre la Dirección Nacional de Bomberos y el Municipio de Caloto Cauca. "/>
    <s v="SIMÓN ANDRES GONZALEZ BOHORQUEZ"/>
    <s v="SUBDIRECCIÓN ESTRATÉGICA Y DE COORDINACIÓN BOMBERIL"/>
    <s v="FORTALECIMIENTO BOMBERIL PARA LA RESPUESTA "/>
    <x v="2"/>
    <n v="15"/>
    <s v="20231140269912  "/>
    <d v="2023-12-18T00:00:00"/>
    <n v="20232130102241"/>
    <d v="2024-04-05T00:00:00"/>
    <m/>
    <m/>
    <s v="Vencida"/>
    <s v="27-12-2023 14:15 PM Archivar SIMÓN ANDRES GONZALEZ BOHORQUEZ Se procede a archivar documento enviado y firmado al municipio de Caloto Cauca, se dio respuesta bajo radicado No 20232130102241 el día 27 de diciembre de 2023. Se adjunta documento de Orfeo de salida"/>
    <m/>
    <m/>
    <m/>
    <m/>
    <s v="No se adjunta documento con firmas ni evidencia de envio de respuesta"/>
  </r>
  <r>
    <s v="Canal Escrito"/>
    <s v="Correo atencion ciudadano"/>
    <s v="Valle del Cauca"/>
    <s v="BENEMERITO CUERPO DE BOMBEROS VOLUNTARIOS SANTA ELENA  "/>
    <s v="Entidad bomberil"/>
    <s v="Otros"/>
    <s v="CAC: Remite documentación para solicitar el usuario y contraseña del RUE.  "/>
    <s v="Massiel Mendez "/>
    <s v="SUBDIRECCIÓN ESTRATÉGICA Y DE COORDINACIÓN BOMBERIL"/>
    <s v="INSPECCIÓN, VIGILANCIA Y CONTROL "/>
    <x v="2"/>
    <n v="15"/>
    <s v="20231140269962  "/>
    <d v="2023-12-18T00:00:00"/>
    <m/>
    <d v="2024-04-05T00:00:00"/>
    <m/>
    <m/>
    <s v="Vencida"/>
    <m/>
    <m/>
    <m/>
    <m/>
    <m/>
    <m/>
  </r>
  <r>
    <s v="Canal Escrito"/>
    <s v="Correo atencion ciudadano"/>
    <s v="Cesar"/>
    <s v="CUERPO DE BOMBEROS VOLUNTARIOS DE BOSCONIA  "/>
    <s v="Entidad bomberil"/>
    <s v="Educacion Bomberil"/>
    <s v="CAC: Solicita apoyo y fortalecimiento educativo con los cursos SCI, Administración para Cuerpos de Bomberos, PON y Inspector de Seguridad "/>
    <s v=" Edgar Alexander Maya Lopez"/>
    <s v="SUBDIRECCIÓN ESTRATÉGICA Y DE COORDINACIÓN BOMBERIL"/>
    <s v="EDUCACIÓN NACIONAL PARA BOMBEROS  "/>
    <x v="2"/>
    <n v="15"/>
    <s v="20231140269972  "/>
    <d v="2023-12-18T00:00:00"/>
    <m/>
    <d v="2024-04-05T00:00:00"/>
    <m/>
    <m/>
    <s v="Vencida"/>
    <m/>
    <m/>
    <m/>
    <m/>
    <m/>
    <m/>
  </r>
  <r>
    <s v="Canal Escrito"/>
    <s v="Correo atencion ciudadano"/>
    <s v="Antioquia"/>
    <s v="CUERPO DE BOMBEROS VOLUNTARIOS DE GOMEZ PLATA - ANTIOQUIA  "/>
    <s v="Entidad bomberil"/>
    <s v="Acompañamiento juridico"/>
    <s v="CAC: Remite consulta sobre ponderación recibida en visita de Inspección, Vigilancia y Control y si es impedimento para la contratación con la alcaldía. "/>
    <s v="Rubén Darío Rincón Sanchez"/>
    <s v="SUBDIRECCIÓN ESTRATÉGICA Y DE COORDINACIÓN BOMBERIL"/>
    <s v="INSPECCIÓN, VIGILANCIA Y CONTROL "/>
    <x v="2"/>
    <n v="15"/>
    <s v="20231140269982  "/>
    <d v="2023-12-18T00:00:00"/>
    <m/>
    <d v="2024-04-05T00:00:00"/>
    <m/>
    <m/>
    <s v="Vencida"/>
    <m/>
    <m/>
    <m/>
    <m/>
    <m/>
    <m/>
  </r>
  <r>
    <s v="Canal Escrito"/>
    <s v="Correo atencion ciudadano"/>
    <s v="La Guajira"/>
    <s v="CUERPO DE BOMBEROS VOLUNTARIOS DE VILLANUEVA - GUAJIRA  "/>
    <s v="Entidad bomberil"/>
    <s v="Acompañamiento juridico"/>
    <s v="CAC: Solicita acompañamiento del proceso FANO para gestionar los recursos para el funcionamiento de la institución bomberil vigencia 2024 "/>
    <s v="No informa"/>
    <s v="SUBDIRECCIÓN ESTRATÉGICA Y DE COORDINACIÓN BOMBERIL"/>
    <s v="FORMULACIÓN, ACTUALIZACIÓN ,ACOMPAÑAMINETO NORMATIVO Y OPERATIVO"/>
    <x v="2"/>
    <n v="15"/>
    <s v="20231140269992  "/>
    <d v="2023-12-18T00:00:00"/>
    <n v="20232110102311"/>
    <d v="2024-04-05T00:00:00"/>
    <m/>
    <m/>
    <s v="Vencida"/>
    <s v="17-01-2024 08:29 AM Archivar fano TRAMITADO CON RADICADO DNBC No. 20232110102311 DE FECHA 28/12/2023"/>
    <m/>
    <m/>
    <s v="NO"/>
    <m/>
    <s v="No se adjunta documento con firmas ni evidencia de envio de respuesta"/>
  </r>
  <r>
    <s v="Canal Escrito"/>
    <s v="Correo atencion ciudadano"/>
    <s v="Amazonas"/>
    <s v="ALCALDIA DE LETICIA  "/>
    <s v="Entidad territorial"/>
    <s v="Acompañamiento juridico"/>
    <s v="CAC: SOLICITUD DE PRÓRROGA EN TIEMPO Y ADICION DE RECURSOS AL CONVENIO 174 – 2021 – SUSCRITO ENTRE EL UNIDAD ADMINISTRATIVA ESPECIAL DIRECCIÓN NACIONAL DE BOMBEROS (BNBC) Y EL MUNICIPIO DE LETICIA AMAZONAS "/>
    <s v="SIMÓN ANDRES GONZALEZ BOHORQUEZ"/>
    <s v="SUBDIRECCIÓN ESTRATÉGICA Y DE COORDINACIÓN BOMBERIL"/>
    <s v="FORTALECIMIENTO BOMBERIL PARA LA RESPUESTA "/>
    <x v="2"/>
    <n v="15"/>
    <s v="20231140270002  "/>
    <d v="2023-12-18T00:00:00"/>
    <m/>
    <d v="2024-04-05T00:00:00"/>
    <m/>
    <m/>
    <s v="Vencida"/>
    <s v="27-12-2023 14:02 PM Archivar SIMÓN ANDRES GONZALEZ BOHORQUEZ Se procede a archivar documento enviado y firmado al municipio de Leticia Amazonas, se dio respuesta bajo radicado No 20232130102221 el día 27 de diciembre de 2023. Se adjunta documento de Orfeo de salida"/>
    <m/>
    <m/>
    <s v="NO"/>
    <m/>
    <s v="No se adjunta evidencia de envio de repsuesta"/>
  </r>
  <r>
    <s v="Canal Escrito"/>
    <s v="Servicio de mensajeria"/>
    <s v="Santander"/>
    <s v="CUERPO DE BOMBEROS VOLUNTARIOS DE LOS SANTOS  "/>
    <s v="Entidad bomberil"/>
    <s v="Educacion Bomberil"/>
    <s v="SM. Acta # 038 Finalización de curso - Reg. N° 464-2023 "/>
    <s v="Maicol Villarreal Ospina"/>
    <s v="SUBDIRECCIÓN ESTRATÉGICA Y DE COORDINACIÓN BOMBERIL"/>
    <s v="EDUCACIÓN NACIONAL PARA BOMBEROS  "/>
    <x v="2"/>
    <n v="15"/>
    <s v="20231140270042  "/>
    <d v="2023-12-18T00:00:00"/>
    <m/>
    <d v="2023-12-21T00:00:00"/>
    <n v="3"/>
    <n v="4"/>
    <s v="Cumplida"/>
    <s v="21-12-2023 15:20 PM Archivar Maicol Villarreal Ospina SE ANEXA GUIA DE ENVIO POR TRANSPORTADORA"/>
    <m/>
    <m/>
    <m/>
    <s v="SI"/>
    <s v="No se anexa respuesta con firmas"/>
  </r>
  <r>
    <s v="Canal Escrito"/>
    <s v="Servicio de mensajeria"/>
    <s v="Santander"/>
    <s v="CUERPO DE BOMBEROS VOLUNTARIOS DE LOS SANTOS  "/>
    <s v="Entidad bomberil"/>
    <s v="Educacion Bomberil"/>
    <s v="SM. Acta # 034 Finalización de curso - Reg. N° 447-2023  "/>
    <s v="Maicol Villarreal Ospina"/>
    <s v="SUBDIRECCIÓN ESTRATÉGICA Y DE COORDINACIÓN BOMBERIL"/>
    <s v="EDUCACIÓN NACIONAL PARA BOMBEROS  "/>
    <x v="2"/>
    <n v="15"/>
    <s v="20231140270052  "/>
    <d v="2023-12-18T00:00:00"/>
    <m/>
    <d v="2023-12-21T00:00:00"/>
    <n v="3"/>
    <n v="4"/>
    <s v="Cumplida"/>
    <s v="21-12-2023 15:21 PM Archivar Maicol Villarreal Ospina SE ANEXA GUIA DE ENVIO POR TRANSPORTADORA"/>
    <m/>
    <m/>
    <m/>
    <s v="SI"/>
    <s v="No se anexa respuesta con firmas"/>
  </r>
  <r>
    <s v="Canal Escrito"/>
    <s v="Servicio de mensajeria"/>
    <s v="Santander"/>
    <s v="CUERPO DE BOMBEROS VOLUNTARIOS DE LOS SANTOS  "/>
    <s v="Entidad bomberil"/>
    <s v="Educacion Bomberil"/>
    <s v="SM. Acta # 035 Finalización de curso - Reg. N° 448-2023 "/>
    <s v="Maicol Villarreal Ospina"/>
    <s v="SUBDIRECCIÓN ESTRATÉGICA Y DE COORDINACIÓN BOMBERIL"/>
    <s v="EDUCACIÓN NACIONAL PARA BOMBEROS  "/>
    <x v="2"/>
    <n v="15"/>
    <s v="20231140270062  "/>
    <d v="2023-12-18T00:00:00"/>
    <m/>
    <d v="2023-12-21T00:00:00"/>
    <n v="3"/>
    <n v="4"/>
    <s v="Cumplida"/>
    <s v="21-12-2023 15:21 PM Archivar Maicol Villarreal Ospina SE ANEXA GUIA DE ENVIO POR TRANSPORTADORA"/>
    <m/>
    <m/>
    <m/>
    <s v="SI"/>
    <s v="No se anexa respuesta con firmas"/>
  </r>
  <r>
    <s v="Canal Escrito"/>
    <s v="Servicio de mensajeria"/>
    <s v="Santander"/>
    <s v="CUERPO DE BOMBEROS VOLUNTARIOS DE LOS SANTOS  "/>
    <s v="Entidad bomberil"/>
    <s v="Educacion Bomberil"/>
    <s v="SM. Acta # 036 Finalización de curso - Reg. N° 454-2023 "/>
    <s v="Maicol Villarreal Ospina"/>
    <s v="SUBDIRECCIÓN ESTRATÉGICA Y DE COORDINACIÓN BOMBERIL"/>
    <s v="EDUCACIÓN NACIONAL PARA BOMBEROS  "/>
    <x v="2"/>
    <n v="15"/>
    <s v="20231140270072  "/>
    <d v="2023-12-18T00:00:00"/>
    <m/>
    <d v="2023-12-21T00:00:00"/>
    <n v="3"/>
    <n v="4"/>
    <s v="Cumplida"/>
    <s v="21-12-2023 15:22 PM Archivar Maicol Villarreal Ospina SE ANEXA GUIA DE ENVIO POR TRANSPORTADORA"/>
    <m/>
    <m/>
    <m/>
    <s v="SI"/>
    <s v="No se anexa respuesta con firmas"/>
  </r>
  <r>
    <s v="Canal Escrito"/>
    <s v="Servicio de mensajeria"/>
    <s v="Santander"/>
    <s v="CUERPO DE BOMBEROS VOLUNTARIOS DE LOS SANTOS  "/>
    <s v="Entidad bomberil"/>
    <s v="Educacion Bomberil"/>
    <s v="SM. Acta # 037 Finalización de curso - Reg. N° 457-2023 "/>
    <s v="Maicol Villarreal Ospina"/>
    <s v="SUBDIRECCIÓN ESTRATÉGICA Y DE COORDINACIÓN BOMBERIL"/>
    <s v="EDUCACIÓN NACIONAL PARA BOMBEROS  "/>
    <x v="2"/>
    <n v="15"/>
    <s v="20231140270082  "/>
    <d v="2023-12-18T00:00:00"/>
    <m/>
    <d v="2023-12-21T00:00:00"/>
    <n v="3"/>
    <n v="4"/>
    <s v="Cumplida"/>
    <s v="21-12-2023 15:23 PM Archivar Maicol Villarreal Ospina SE ANEXA GUIA DE ENVIO POR TRANSPORTADORA"/>
    <m/>
    <m/>
    <m/>
    <s v="SI"/>
    <s v="No se anexa respuesta con firmas"/>
  </r>
  <r>
    <s v="Canal Escrito"/>
    <s v="Servicio de mensajeria"/>
    <s v="Santander"/>
    <s v="CUERPO DE BOMBEROS VOLUNTARIOS DE LOS SANTOS  "/>
    <s v="Entidad bomberil"/>
    <s v="Educacion Bomberil"/>
    <s v="SM. Acta # 040 Finalización de curso - Reg. N° 450-2023 "/>
    <s v="Maicol Villarreal Ospina"/>
    <s v="SUBDIRECCIÓN ESTRATÉGICA Y DE COORDINACIÓN BOMBERIL"/>
    <s v="EDUCACIÓN NACIONAL PARA BOMBEROS  "/>
    <x v="2"/>
    <n v="15"/>
    <s v="20231140270092  "/>
    <d v="2023-12-18T00:00:00"/>
    <m/>
    <d v="2023-12-21T00:00:00"/>
    <n v="3"/>
    <n v="4"/>
    <s v="Cumplida"/>
    <s v="21-12-2023 15:23 PM Archivar Maicol Villarreal Ospina SE ANEXA GUIA DE ENVIO POR TRANSPORTADORA"/>
    <m/>
    <m/>
    <m/>
    <s v="SI"/>
    <s v="No se anexa respuesta con firmas"/>
  </r>
  <r>
    <s v="Canal Escrito"/>
    <s v="Servicio de mensajeria"/>
    <s v="Santander"/>
    <s v="CUERPO DE BOMBEROS VOLUNTARIOS DE LOS SANTOS  "/>
    <s v="Entidad bomberil"/>
    <s v="Educacion Bomberil"/>
    <s v="SM. Acta # 039 Finalización de curso - Reg. N° 449-2023  "/>
    <s v="Maicol Villarreal Ospina"/>
    <s v="SUBDIRECCIÓN ESTRATÉGICA Y DE COORDINACIÓN BOMBERIL"/>
    <s v="EDUCACIÓN NACIONAL PARA BOMBEROS  "/>
    <x v="2"/>
    <n v="15"/>
    <s v="20231140270102  "/>
    <d v="2023-12-18T00:00:00"/>
    <m/>
    <d v="2023-12-21T00:00:00"/>
    <n v="3"/>
    <n v="4"/>
    <s v="Cumplida"/>
    <s v="21-12-2023 15:24 PM Archivar Maicol Villarreal Ospina SE ANEXA GUIA DE ENVIO POR TRANSPORTADORA"/>
    <m/>
    <m/>
    <m/>
    <s v="SI"/>
    <s v="No se anexa respuesta con firmas"/>
  </r>
  <r>
    <s v="Canal Escrito"/>
    <s v="Correo atencion ciudadano"/>
    <s v="Cundinamarca"/>
    <s v="CUERPO DE BOMBEROS VOLUNTARIOS DE SAN ANTONIO DEL TEQUENDAMA  "/>
    <s v="Entidad bomberil"/>
    <s v="Educacion Bomberil"/>
    <s v="CAC: Solicita autorización para curso de bomberos básico y aval de instructores "/>
    <s v="Edgar Alexander Maya Lopez"/>
    <s v="SUBDIRECCIÓN ESTRATÉGICA Y DE COORDINACIÓN BOMBERIL"/>
    <s v="EDUCACIÓN NACIONAL PARA BOMBEROS  "/>
    <x v="2"/>
    <n v="15"/>
    <s v="20231140270182  "/>
    <d v="2023-12-18T00:00:00"/>
    <m/>
    <d v="2024-01-03T00:00:00"/>
    <n v="12"/>
    <n v="13"/>
    <s v="Cumplida"/>
    <s v="03-01-2024 16:20 PM Archivar Edgar Alexander Maya Lopez Se da respuesta por correo electronico se deja evidencia en digital"/>
    <m/>
    <m/>
    <m/>
    <m/>
    <s v="Respuesta brindada directamente por correo electronico"/>
  </r>
  <r>
    <s v="Canal Escrito"/>
    <s v="Correo atencion ciudadano"/>
    <s v="Quindio"/>
    <s v="JUZGADO PRIMERO CIVIL DEL CIRCUITO ARMENIA  "/>
    <s v="Entidad Pública"/>
    <s v="Acompañamiento juridico"/>
    <s v="CAC: Notificación Auto Vincula Rad. 2023.00286.00 Accionante: Julio Cesar Suarez "/>
    <s v="Andrea Bibiana Castañeda Durán"/>
    <s v="SUBDIRECCIÓN ESTRATÉGICA Y DE COORDINACIÓN BOMBERIL"/>
    <s v="FORMULACIÓN, ACTUALIZACIÓN ,ACOMPAÑAMINETO NORMATIVO Y OPERATIVO"/>
    <x v="4"/>
    <n v="10"/>
    <s v="20231140270202  "/>
    <d v="2023-12-18T00:00:00"/>
    <n v="20232110101611"/>
    <d v="2023-12-19T00:00:00"/>
    <n v="1"/>
    <n v="2"/>
    <s v="Cumplida"/>
    <s v="20-12-2023 12:26 PM Archivar Andrea Bibiana Castañeda Durán SE DIO TRÁMITE CON RAD. 20232110101611 ENVIADO EL 19/12/23"/>
    <d v="2024-01-09T00:00:00"/>
    <s v="Pdf"/>
    <s v="SI"/>
    <m/>
    <m/>
  </r>
  <r>
    <s v="Canal Escrito"/>
    <s v="Correo atencion ciudadano"/>
    <s v="Magdalena"/>
    <s v="ALCALDIA MUNICIPAL FUNDACION MAGDALENA "/>
    <s v="Entidad territorial"/>
    <s v="Acompañamiento juridico"/>
    <s v="CAC: Remite Solicitud de prórroga del convenio interadministrativo de cofinanciación No. 181 de 2021, suscrito entre la Dirección Nacional de Bomberos de Colombia (DNBC) y el municipio de Fundación (Magdalena). "/>
    <s v="DANIEL MAURICIO GONZALEZ RODRIGUEZ"/>
    <s v="SUBDIRECCIÓN ESTRATÉGICA Y DE COORDINACIÓN BOMBERIL"/>
    <s v="FORMULACIÓN, ACTUALIZACIÓN ,ACOMPAÑAMINETO NORMATIVO Y OPERATIVO"/>
    <x v="2"/>
    <n v="15"/>
    <s v="20231140270212  "/>
    <d v="2023-12-18T00:00:00"/>
    <n v="20232130102081"/>
    <d v="2024-04-05T00:00:00"/>
    <m/>
    <m/>
    <s v="Vencida"/>
    <s v="28-12-2023 13:28 PM Archivar DANIEL MAURICIO GONZALEZ RODRIGUEZ Se procede a archivar documento enviado y firmado al municipio de Fundación (Magdalena), se dio respuesta bajo radicado No 20232130102081 el día 26 de diciembre de 2023. Se adjunta documento de Orfeo de salida"/>
    <m/>
    <s v="Pdf"/>
    <s v="NO"/>
    <m/>
    <s v="No se evidencia envio de respuesta al peticionario"/>
  </r>
  <r>
    <s v="Canal Escrito"/>
    <s v="Correo atencion ciudadano"/>
    <s v="Sucre"/>
    <s v="ALCALDIA MUNICIPAL SUCRE SAMPUES "/>
    <s v="Entidad Pública"/>
    <s v="Acompañamiento juridico"/>
    <s v="CAC: Solicita prórroga al Convenio 182-2021 entre la DNBC y el municipio de Sampues  "/>
    <s v=" DANIEL MAURICIO GONZALEZ RODRIGUEZ"/>
    <s v="SUBDIRECCIÓN ESTRATÉGICA Y DE COORDINACIÓN BOMBERIL"/>
    <s v="FORMULACIÓN, ACTUALIZACIÓN ,ACOMPAÑAMINETO NORMATIVO Y OPERATIVO"/>
    <x v="2"/>
    <n v="15"/>
    <s v="20231140270222  "/>
    <d v="2023-12-18T00:00:00"/>
    <n v="20232130102011"/>
    <d v="2024-04-05T00:00:00"/>
    <m/>
    <m/>
    <s v="Vencida"/>
    <s v="28-12-2023 13:29 PM Archivar DANIEL MAURICIO GONZALEZ RODRIGUEZ Se procede a archivar documento enviado y firmado al municipio de Sampués (Sucre), se dio respuesta bajo radicado No 20232130102011 el día 22 de diciembre de 2023. Se adjunta documento de Orfeo de salida"/>
    <m/>
    <s v="Pdf"/>
    <s v="NO"/>
    <m/>
    <s v="No se evidencia envio de respuesta al peticionario"/>
  </r>
  <r>
    <s v="Canal Escrito"/>
    <s v="Servicio de mensajeria"/>
    <s v="Huila"/>
    <s v="CUERPO DE BOMBEROS VOLUNTARIOS DE NEIVA  "/>
    <s v="Entidad bomberil"/>
    <s v="Educacion Bomberil"/>
    <s v="SM: Acta # 002 de 2023 Finalización de curso - Reg. N° 319-2023 "/>
    <s v=" Edgar Alexander Maya Lopez"/>
    <s v="SUBDIRECCIÓN ESTRATÉGICA Y DE COORDINACIÓN BOMBERIL"/>
    <s v="EDUCACIÓN NACIONAL PARA BOMBEROS  "/>
    <x v="2"/>
    <n v="15"/>
    <s v="20231140270232  "/>
    <d v="2023-12-18T00:00:00"/>
    <m/>
    <d v="2024-04-05T00:00:00"/>
    <m/>
    <m/>
    <s v="Vencida"/>
    <m/>
    <m/>
    <m/>
    <m/>
    <m/>
    <m/>
  </r>
  <r>
    <s v="Canal Escrito"/>
    <s v="Correo atencion ciudadano"/>
    <s v="No informa"/>
    <s v="EDGAR JOSE MEDINA TORRES "/>
    <s v="Persona natural"/>
    <s v="Acompañamiento juridico"/>
    <s v="CAC: Remite derecho de petición "/>
    <s v="Ronny Estiven Romero Velandia"/>
    <s v="SUBDIRECCIÓN ESTRATÉGICA Y DE COORDINACIÓN BOMBERIL"/>
    <s v="FORMULACIÓN, ACTUALIZACIÓN ,ACOMPAÑAMINETO NORMATIVO Y OPERATIVO"/>
    <x v="3"/>
    <n v="15"/>
    <s v="20231140270262  "/>
    <d v="2023-12-18T00:00:00"/>
    <m/>
    <d v="2024-04-05T00:00:00"/>
    <m/>
    <m/>
    <s v="Vencida"/>
    <m/>
    <m/>
    <m/>
    <m/>
    <m/>
    <s v="El presente radicado se asigna a la oficina de FANO pero no especifica  el usuario del profesional a quie fue asignada. Esto es importante debido a que al firmar las cuentas de cobros o firmar los paz y salvos de los usuarios contratistas que salen de la entidad, el funcionario lider/gestor no puede firmarlos sin tener su orfeo al dia. Esto en atencion al procedimiento interno de PQRSD. "/>
  </r>
  <r>
    <s v="Canal Escrito"/>
    <s v="Correo atencion ciudadano"/>
    <s v="Boyaca"/>
    <s v="CUERPO DE BOMBEROS VOLUNTARIOS COMBITA  "/>
    <s v="Entidad bomberil"/>
    <s v="Acompañamiento juridico"/>
    <s v="CAC: Solicita apoyo en estructuración del proyecto para la construcción de estación bomberil. "/>
    <s v=" Jonathan Prieto"/>
    <s v="SUBDIRECCIÓN ESTRATÉGICA Y DE COORDINACIÓN BOMBERIL"/>
    <s v="FORTALECIMIENTO BOMBERIL PARA LA RESPUESTA "/>
    <x v="2"/>
    <n v="15"/>
    <s v="20231140270272  "/>
    <d v="2023-12-18T00:00:00"/>
    <m/>
    <d v="2023-12-20T00:00:00"/>
    <n v="2"/>
    <n v="3"/>
    <s v="Cumplida"/>
    <s v="20-12-2023 12:01 PM Archivar Jonathan Prieto Se archiva ya que se dio respuesta vía correo electrónico desde infraestructura@dnbc.gov.co el día 20 de diciembre de 2023 con sus respectivos anexos al Radicado No. 20231140270272."/>
    <m/>
    <m/>
    <m/>
    <m/>
    <s v="Se brinda repsuesta directamente por correo"/>
  </r>
  <r>
    <s v="Canal Escrito"/>
    <s v="Correo atencion ciudadano"/>
    <s v="Bogotá D.C"/>
    <s v="CONTRALORIA GENERAL DE LA NACION  "/>
    <s v="Entidad Pública"/>
    <s v="Otros"/>
    <s v="CAC: Remite Informe Auditoría Financiera DNBC, vigencia 2022 "/>
    <s v=" Carlos Armando López Barrera"/>
    <s v="DIRECCIÓN GENERAL"/>
    <s v="DIRECCION GENERAL"/>
    <x v="4"/>
    <n v="10"/>
    <s v="20231140270282  "/>
    <d v="2023-12-19T00:00:00"/>
    <m/>
    <d v="2024-04-05T00:00:00"/>
    <m/>
    <m/>
    <s v="Vencida"/>
    <m/>
    <m/>
    <m/>
    <m/>
    <m/>
    <m/>
  </r>
  <r>
    <s v="Canal Escrito"/>
    <s v="Correo atencion ciudadano"/>
    <s v="Quindio"/>
    <s v="COMITE DEPARTAMENTAL DEL QUINDIO  "/>
    <s v="Entidad bomberil"/>
    <s v="Acompañamiento juridico"/>
    <s v="CAC: Remite pronunciamiento emitido por el juzgado 1 primero civil del circuito de Armenia y solicita asistencia técnica para la revisión de la capacidad operativa del Cuerpo de Bomberos Voluntarios de Salento - Quindio "/>
    <s v="Julio Cesar Garcia Triana"/>
    <s v="SUBDIRECCIÓN ESTRATÉGICA Y DE COORDINACIÓN BOMBERIL"/>
    <s v="INSPECCIÓN, VIGILANCIA Y CONTROL "/>
    <x v="2"/>
    <n v="15"/>
    <s v="20231140270292  "/>
    <d v="2023-12-19T00:00:00"/>
    <n v="20232150101901"/>
    <d v="2024-04-05T00:00:00"/>
    <m/>
    <m/>
    <s v="Vencida"/>
    <m/>
    <m/>
    <m/>
    <m/>
    <m/>
    <s v="No se evidencia repsuesta ni envio de la misma. "/>
  </r>
  <r>
    <s v="Canal Escrito"/>
    <s v="Correo atencion ciudadano"/>
    <s v="Huila"/>
    <s v="VEEDURIA CIUDADANA DE NEIVA JUAN PABLO CAMPO GOMEZ  "/>
    <s v="Entidad Pública"/>
    <s v="Educacion Bomberil"/>
    <s v="CAC: Remite derecho de petición y solicita información sobre los tiempos de respuesta "/>
    <s v=" Edgar Alexander Maya Lopez"/>
    <s v="SUBDIRECCIÓN ESTRATÉGICA Y DE COORDINACIÓN BOMBERIL"/>
    <s v="EDUCACIÓN NACIONAL PARA BOMBEROS  "/>
    <x v="3"/>
    <n v="15"/>
    <s v="20231140270332  "/>
    <d v="2023-12-19T00:00:00"/>
    <m/>
    <d v="2024-04-05T00:00:00"/>
    <m/>
    <m/>
    <s v="Vencida"/>
    <m/>
    <m/>
    <m/>
    <m/>
    <m/>
    <m/>
  </r>
  <r>
    <s v="Canal Escrito"/>
    <s v="Correo atencion ciudadano"/>
    <s v="Caldas"/>
    <s v="CUERPO DE BOMBEROS DE PENSILVANIA - CALDAS  "/>
    <s v="Entidad bomberil"/>
    <s v="Acompañamiento juridico"/>
    <s v="CAC: Solicita en medio magnético o de forma digital el escudo de la Dirección Nacional de Bomberos para los elementos pertinentes y necesarios para la inauguración de la nueva estación de bomberos "/>
    <s v="Edgar Hernán Molina Macías"/>
    <s v="SUBDIRECCIÓN ESTRATÉGICA Y DE COORDINACIÓN BOMBERIL"/>
    <s v="GESTION DE COMUNICACIONES"/>
    <x v="2"/>
    <n v="15"/>
    <s v="20231140270372  "/>
    <d v="2023-12-19T00:00:00"/>
    <m/>
    <d v="2024-04-05T00:00:00"/>
    <m/>
    <m/>
    <s v="Vencida"/>
    <m/>
    <m/>
    <m/>
    <m/>
    <m/>
    <m/>
  </r>
  <r>
    <s v="Canal Escrito"/>
    <s v="Correo atencion ciudadano"/>
    <s v="Bogotá D.C"/>
    <s v="SINBOCOLOMBIA SINDICATO NACIONAL DE BOMBEROS OFICIALES  "/>
    <s v="Persona juridica"/>
    <s v="Acompañamiento juridico"/>
    <s v="CAC: Queja por irregularidades en el Cuerpo de Bomberos Oficial de Montería el cual su director comandante y/o representante legal es el señor JORGE ELIECER ARBELAEZ MORALES. "/>
    <s v=" Rubén Darío Rincón Sanchez"/>
    <s v="SUBDIRECCIÓN ESTRATÉGICA Y DE COORDINACIÓN BOMBERIL"/>
    <s v="INSPECCIÓN, VIGILANCIA Y CONTROL "/>
    <x v="2"/>
    <n v="15"/>
    <s v="20231140270382  "/>
    <d v="2023-12-19T00:00:00"/>
    <m/>
    <d v="2024-04-05T00:00:00"/>
    <m/>
    <m/>
    <s v="Vencida"/>
    <m/>
    <m/>
    <m/>
    <m/>
    <m/>
    <m/>
  </r>
  <r>
    <s v="Canal Escrito"/>
    <s v="Correo atencion ciudadano"/>
    <s v="Atlantico"/>
    <s v="CUERPO OFICIAL DE BOMBEROS DE GALAPA STE MARLEN NARVAEZ "/>
    <s v="Entidad bomberil"/>
    <s v="Acompañamiento juridico"/>
    <s v="CAC: Remite solicitud de Usuario y Clave Plataforma del RUE. "/>
    <s v="KEYLA YESENIA CORTES RODRIGUEZ"/>
    <s v="SUBDIRECCIÓN ESTRATÉGICA Y DE COORDINACIÓN BOMBERIL"/>
    <s v="CITEL"/>
    <x v="2"/>
    <n v="15"/>
    <s v="20231140270392  "/>
    <d v="2023-12-19T00:00:00"/>
    <m/>
    <d v="2024-04-05T00:00:00"/>
    <m/>
    <m/>
    <s v="Vencida"/>
    <m/>
    <m/>
    <m/>
    <m/>
    <m/>
    <m/>
  </r>
  <r>
    <s v="Canal Escrito"/>
    <s v="Servicio de mensajeria"/>
    <s v="Casanare"/>
    <s v="CUERPO DE BOMBEROS VOLUNTARIOS DE YOPAL  "/>
    <s v="Entidad bomberil"/>
    <s v="Educacion Bomberil"/>
    <s v="SM: Acta # 007 de 2023 Finalización de curso Atención Prehospitalaria - Reg. N° 427 "/>
    <s v="Maicol Villarreal Ospina"/>
    <s v="SUBDIRECCIÓN ESTRATÉGICA Y DE COORDINACIÓN BOMBERIL"/>
    <s v="EDUCACIÓN NACIONAL PARA BOMBEROS  "/>
    <x v="2"/>
    <n v="15"/>
    <s v="20231140270402  "/>
    <d v="2023-12-19T00:00:00"/>
    <n v="20222140056471"/>
    <d v="2024-04-05T00:00:00"/>
    <m/>
    <m/>
    <s v="Vencida"/>
    <s v="21-12-2023 15:27 PM Archivar Maicol Villarreal Ospina SE ANEXA GUIA DE ENVIO POR TRANSPORTADORA"/>
    <m/>
    <m/>
    <m/>
    <m/>
    <s v="No se evidencia repsuesta ni envio de la misma. "/>
  </r>
  <r>
    <s v="Canal Escrito"/>
    <s v="Correo atencion ciudadano"/>
    <s v="No informa"/>
    <s v="DIANA PATRICIA PONARE CASTILLO "/>
    <s v="Persona natural"/>
    <s v="Acompañamiento juridico"/>
    <s v="CAC: Solicita oportunidad para presentar el examen del curso Sistema Comando de Incidentes  "/>
    <s v=" Edwin Alfonso Zamora Oyola"/>
    <s v=" SUBDIRECCIÓN ADMINISTRATIVA Y FINANCIERA"/>
    <s v="GESTIÓN DE TECNOLOGÍA E INFORMACIÓN "/>
    <x v="2"/>
    <n v="15"/>
    <s v="20231140270412  "/>
    <d v="2023-12-19T00:00:00"/>
    <m/>
    <d v="2024-04-05T00:00:00"/>
    <m/>
    <m/>
    <s v="Vencida"/>
    <s v="21-12-2023 10:45 AM Archivar Edwin Alfonso Zamora Oyola Tramitado"/>
    <m/>
    <m/>
    <m/>
    <m/>
    <s v="No se evidencia repsuesta ni envio de la misma. "/>
  </r>
  <r>
    <s v="Canal Escrito"/>
    <s v="Correo atencion ciudadano"/>
    <s v="Magdalena"/>
    <s v="ALCALDIA MUNICIPAL ZONA BANANERA MAGDALENA "/>
    <s v="Entidad territorial"/>
    <s v="Acompañamiento juridico"/>
    <s v="CAC: Solicita prórroga del convenio interadministrativo de cofinanciación No. 179 de 2021, suscrito entre la Dirección Nacional de Bomberos de Colombia (DNBC) y el municipio de Zona Bananera (Magdalena).  "/>
    <s v="DANIEL MAURICIO GONZALEZ RODRIGUEZ"/>
    <s v="SUBDIRECCIÓN ESTRATÉGICA Y DE COORDINACIÓN BOMBERIL"/>
    <s v="FORMULACIÓN, ACTUALIZACIÓN ,ACOMPAÑAMINETO NORMATIVO Y OPERATIVO"/>
    <x v="2"/>
    <n v="15"/>
    <s v="20231140270422  "/>
    <d v="2023-12-19T00:00:00"/>
    <n v="20232130102061"/>
    <d v="2024-04-05T00:00:00"/>
    <m/>
    <m/>
    <s v="Vencida"/>
    <s v="28-12-2023 13:30 PM Archivar DANIEL MAURICIO GONZALEZ RODRIGUEZ Se procede a archivar documento enviado y firmado al municipio de Zona Bananera (Magdalena), se dio respuesta bajo radicado No 20232130102061 el día 26 de diciembre de 2023. Se adjunta documento de Orfeo de salida"/>
    <m/>
    <m/>
    <m/>
    <m/>
    <s v="No se evidencia repsuesta ni envio de la misma. "/>
  </r>
  <r>
    <s v="Canal Escrito"/>
    <s v="Correo atencion ciudadano"/>
    <s v="Vaupes"/>
    <s v="ALCALDIA MUNICIPAL DE MITU  "/>
    <s v="Entidad territorial"/>
    <s v="Acompañamiento juridico"/>
    <s v="CAC: Solicita Prorroga N5, del convenio N175 DEL 2021. el cual tiene por objeto; “AUNAR ESFUERZOS TÉCNICOS, ADMINISTRATIVOS Y FINANCIEROS PARA EL FORTALECIMIENTO DE LOS CUERPOS DE BOMBEROS DE ACUERDO CON LOE ESTABLECIDO EN LA LEY 1575 DE 2012, A TRAVÉS DEL DESARROLLO DE LOS ESTUDIOS, DISEÑOS Y CONSTRUCCIÓN DE LA ESTACIÓN DE BOMBEROS PARA EL "/>
    <s v=" SIMÓN ANDRES GONZALEZ BOHORQUEZ"/>
    <s v="SUBDIRECCIÓN ESTRATÉGICA Y DE COORDINACIÓN BOMBERIL"/>
    <s v="FORTALECIMIENTO BOMBERIL PARA LA RESPUESTA "/>
    <x v="2"/>
    <n v="15"/>
    <s v="20231140270432  "/>
    <d v="2023-12-19T00:00:00"/>
    <n v="20232130102171"/>
    <d v="2024-04-05T00:00:00"/>
    <m/>
    <m/>
    <s v="Vencida"/>
    <s v="27-12-2023 13:58 PM Archivar SIMÓN ANDRES GONZALEZ BOHORQUEZ Se procede a archivar documento enviado y firmado al municipio de Mitú Vaupés, se dio respuesta bajo radicado No 20232130102171 el día 26 de diciembre de 2023. Se adjunta documento de Orfeo de salida"/>
    <m/>
    <s v="Pdf"/>
    <m/>
    <m/>
    <s v="No se evidencia envio de respuesta."/>
  </r>
  <r>
    <s v="Canal Escrito"/>
    <s v="Correo atencion ciudadano"/>
    <s v="Cundinamarca"/>
    <s v="CUERPO DE BOMBEROS VOLUNTARIOS CAQUEZA  "/>
    <s v="Entidad bomberil"/>
    <s v="Educacion Bomberil"/>
    <s v="CAC: Remite solicitud y soportes del personal para actualización como instructores de la nueva formación de Bomberos. "/>
    <s v="Edgar Alexander Maya Lopez"/>
    <s v="SUBDIRECCIÓN ESTRATÉGICA Y DE COORDINACIÓN BOMBERIL"/>
    <s v="EDUCACIÓN NACIONAL PARA BOMBEROS  "/>
    <x v="2"/>
    <n v="15"/>
    <s v="20231140270452  "/>
    <d v="2023-12-20T00:00:00"/>
    <m/>
    <d v="2024-04-05T00:00:00"/>
    <m/>
    <m/>
    <s v="Vencida"/>
    <m/>
    <m/>
    <m/>
    <m/>
    <m/>
    <m/>
  </r>
  <r>
    <s v="Canal Escrito"/>
    <s v="Correo atencion ciudadano"/>
    <s v="Santander"/>
    <s v="ALCALDIA MUNICIPAL SAN JOAQUIN SANTANDER "/>
    <s v="Entidad territorial"/>
    <s v="Acompañamiento juridico"/>
    <s v="CAC: Solicita colaboración ante situación que se presenta con el Cuerpo de Bomberos del municipio para dar cumplimiento a la Ley 1575. "/>
    <s v=" Rubén Darío Rincón Sanchez"/>
    <s v="SUBDIRECCIÓN ESTRATÉGICA Y DE COORDINACIÓN BOMBERIL"/>
    <s v="INSPECCIÓN, VIGILANCIA Y CONTROL "/>
    <x v="2"/>
    <n v="15"/>
    <s v="20231140270462  "/>
    <d v="2023-12-20T00:00:00"/>
    <m/>
    <d v="2024-04-05T00:00:00"/>
    <m/>
    <m/>
    <s v="Vencida"/>
    <m/>
    <m/>
    <m/>
    <m/>
    <m/>
    <m/>
  </r>
  <r>
    <s v="Canal Escrito"/>
    <s v="Correo atencion ciudadano"/>
    <s v="Santander"/>
    <s v="CONGRESO DE LA REPUBLICA DE COLOMBIA  "/>
    <s v="Entidad Pública"/>
    <s v="Acompañamiento juridico"/>
    <s v="CAC: Traslado de la Gobernación de Antioquia del derecho de petición presentado por el Senador FABIAN DÍAZ PLATA con respecto a denuncia e investigación Cuerpo de Bomberos Voluntarios de Itagui "/>
    <s v=" Rubén Darío Rincón Sanchez"/>
    <s v="SUBDIRECCIÓN ESTRATÉGICA Y DE COORDINACIÓN BOMBERIL"/>
    <s v="INSPECCIÓN, VIGILANCIA Y CONTROL "/>
    <x v="6"/>
    <n v="5"/>
    <s v="20231140270572  "/>
    <d v="2023-12-20T00:00:00"/>
    <m/>
    <d v="2024-04-05T00:00:00"/>
    <m/>
    <m/>
    <s v="Vencida"/>
    <m/>
    <m/>
    <m/>
    <m/>
    <m/>
    <m/>
  </r>
  <r>
    <s v="Canal Escrito"/>
    <s v="Correo atencion ciudadano"/>
    <s v="No informa"/>
    <s v="OLGA MORENO  "/>
    <s v="Persona natural"/>
    <s v="Educacion Bomberil"/>
    <s v="CAC: Remite inquietudes con respecto a Brigadas de Emergencia. "/>
    <s v=" Edgar Alexander Maya Lopez"/>
    <s v="SUBDIRECCIÓN ESTRATÉGICA Y DE COORDINACIÓN BOMBERIL"/>
    <s v="EDUCACIÓN NACIONAL PARA BOMBEROS  "/>
    <x v="2"/>
    <n v="15"/>
    <s v="20231140270582  "/>
    <d v="2023-12-20T00:00:00"/>
    <m/>
    <d v="2024-04-05T00:00:00"/>
    <m/>
    <m/>
    <s v="Vencida"/>
    <m/>
    <m/>
    <m/>
    <m/>
    <m/>
    <m/>
  </r>
  <r>
    <s v="Canal Escrito"/>
    <s v="Correo atencion ciudadano"/>
    <s v=" Valle del cauca"/>
    <s v="BENEMERITO CUERPO DE BOMBEROS VOLUNTARIOS TULUA - DEPARTAMENTO DE EDUCACIÓN  "/>
    <s v="Entidad bomberil"/>
    <s v="Educacion Bomberil"/>
    <s v="CAC: Remite documentos dando respuesta al Radicado 20231140259922 "/>
    <s v="Edgar Alexander Maya Lopez"/>
    <s v="SUBDIRECCIÓN ESTRATÉGICA Y DE COORDINACIÓN BOMBERIL"/>
    <s v="EDUCACIÓN NACIONAL PARA BOMBEROS  "/>
    <x v="2"/>
    <n v="15"/>
    <s v="20231140270602  "/>
    <d v="2023-12-20T00:00:00"/>
    <m/>
    <d v="2024-04-05T00:00:00"/>
    <m/>
    <m/>
    <s v="Vencida"/>
    <m/>
    <m/>
    <m/>
    <m/>
    <m/>
    <m/>
  </r>
  <r>
    <s v="Canal Escrito"/>
    <s v="Correo atencion ciudadano"/>
    <s v="Sucre"/>
    <s v="CUERPO DE BOMBEROS DE OVEJAS  "/>
    <s v="Entidad bomberil"/>
    <s v="Acompañamiento juridico"/>
    <s v="CAC: Remite documentos informando situación del Cuerpo de Bomberos de Ovejas. "/>
    <s v=" Rubén Darío Rincón Sanchez"/>
    <s v="SUBDIRECCIÓN ESTRATÉGICA Y DE COORDINACIÓN BOMBERIL"/>
    <s v="INSPECCIÓN, VIGILANCIA Y CONTROL "/>
    <x v="2"/>
    <n v="15"/>
    <s v="20231140270612  "/>
    <d v="2023-12-20T00:00:00"/>
    <m/>
    <d v="2024-04-05T00:00:00"/>
    <m/>
    <m/>
    <s v="Vencida"/>
    <m/>
    <m/>
    <m/>
    <m/>
    <m/>
    <m/>
  </r>
  <r>
    <s v="Canal Escrito"/>
    <s v="Servicio de mensajeria"/>
    <s v="Antioquia"/>
    <s v="CUERPO DE BOMBEROS VOLUNTARIOS DE EL RETIRO - ANTIOQUIA  "/>
    <s v="Entidad bomberil"/>
    <s v="Educacion Bomberil"/>
    <s v="SM. Acta # 001 Finalización de curso - Reg. N° 425-2023 Primeros Auxilios Psicologico PAP-B (Psicologia de la emergencia) "/>
    <s v="Maicol Villarreal Ospina"/>
    <s v="SUBDIRECCIÓN ESTRATÉGICA Y DE COORDINACIÓN BOMBERIL"/>
    <s v="EDUCACIÓN NACIONAL PARA BOMBEROS  "/>
    <x v="2"/>
    <n v="15"/>
    <s v="20231140270622  "/>
    <d v="2023-12-20T00:00:00"/>
    <m/>
    <d v="2023-12-21T00:00:00"/>
    <n v="1"/>
    <n v="2"/>
    <s v="Cumplida"/>
    <s v="21-12-2023 15:30 PM Archivar Maicol Villarreal Ospina SE ANEXA SOPORTE DE ENVIO DE CERTIFICADOS POR TRANSPORTADORA"/>
    <m/>
    <m/>
    <m/>
    <s v="NO"/>
    <s v="No se evidencia documentos con firma"/>
  </r>
  <r>
    <s v="Canal Escrito"/>
    <s v="Radicacion directa"/>
    <s v="Bogotá D.C"/>
    <s v="RED SUMMA  "/>
    <s v="Persona juridica"/>
    <s v="Administrativo"/>
    <s v="RD SOLICITUD PRORROGA CONTRATO 105/2023 "/>
    <s v=" Carlos Armando López Barrera"/>
    <s v="DIRECCIÓN GENERAL"/>
    <s v="DIRECCION GENERAL"/>
    <x v="2"/>
    <n v="15"/>
    <s v="20231140273002  "/>
    <d v="2023-12-27T00:00:00"/>
    <m/>
    <d v="2024-04-05T00:00:00"/>
    <m/>
    <m/>
    <s v="Vencida"/>
    <m/>
    <m/>
    <m/>
    <m/>
    <m/>
    <m/>
  </r>
  <r>
    <s v="Canal Escrito"/>
    <s v="Radicacion directa"/>
    <s v="Bogotá D.C"/>
    <s v="RED SUMMA  "/>
    <s v="Persona juridica"/>
    <s v="Acompañamiento juridico"/>
    <s v="RD SOLICITUD PRORROGA "/>
    <s v=" Carlos Armando López Barrera"/>
    <s v="DIRECCIÓN GENERAL"/>
    <s v="DIRECCION GENERAL"/>
    <x v="2"/>
    <n v="15"/>
    <s v="20231140273192  "/>
    <d v="2023-12-28T00:00:00"/>
    <m/>
    <d v="2024-04-05T00:00:00"/>
    <m/>
    <m/>
    <s v="Vencida"/>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TablaDinámica63" cacheId="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78:B82" firstHeaderRow="1" firstDataRow="1" firstDataCol="1"/>
  <pivotFields count="1">
    <pivotField axis="axisRow" dataField="1" showAll="0">
      <items count="4">
        <item x="0"/>
        <item x="1"/>
        <item x="2"/>
        <item t="default"/>
      </items>
    </pivotField>
  </pivotFields>
  <rowFields count="1">
    <field x="0"/>
  </rowFields>
  <rowItems count="4">
    <i>
      <x/>
    </i>
    <i>
      <x v="1"/>
    </i>
    <i>
      <x v="2"/>
    </i>
    <i t="grand">
      <x/>
    </i>
  </rowItems>
  <colItems count="1">
    <i/>
  </colItems>
  <dataFields count="1">
    <dataField name="Cuenta de Servicio de Entrada" fld="0" subtotal="count" baseField="0" baseItem="0"/>
  </dataFields>
  <formats count="56">
    <format dxfId="202">
      <pivotArea type="all" dataOnly="0" outline="0" fieldPosition="0"/>
    </format>
    <format dxfId="201">
      <pivotArea outline="0" collapsedLevelsAreSubtotals="1" fieldPosition="0"/>
    </format>
    <format dxfId="200">
      <pivotArea field="0" type="button" dataOnly="0" labelOnly="1" outline="0" axis="axisRow" fieldPosition="0"/>
    </format>
    <format dxfId="199">
      <pivotArea dataOnly="0" labelOnly="1" outline="0" axis="axisValues" fieldPosition="0"/>
    </format>
    <format dxfId="198">
      <pivotArea dataOnly="0" labelOnly="1" fieldPosition="0">
        <references count="1">
          <reference field="0" count="0"/>
        </references>
      </pivotArea>
    </format>
    <format dxfId="197">
      <pivotArea dataOnly="0" labelOnly="1" grandRow="1" outline="0" fieldPosition="0"/>
    </format>
    <format dxfId="196">
      <pivotArea dataOnly="0" labelOnly="1" outline="0" axis="axisValues" fieldPosition="0"/>
    </format>
    <format dxfId="195">
      <pivotArea type="all" dataOnly="0" outline="0" fieldPosition="0"/>
    </format>
    <format dxfId="194">
      <pivotArea outline="0" collapsedLevelsAreSubtotals="1" fieldPosition="0"/>
    </format>
    <format dxfId="193">
      <pivotArea field="0" type="button" dataOnly="0" labelOnly="1" outline="0" axis="axisRow" fieldPosition="0"/>
    </format>
    <format dxfId="192">
      <pivotArea dataOnly="0" labelOnly="1" outline="0" axis="axisValues" fieldPosition="0"/>
    </format>
    <format dxfId="191">
      <pivotArea dataOnly="0" labelOnly="1" fieldPosition="0">
        <references count="1">
          <reference field="0" count="0"/>
        </references>
      </pivotArea>
    </format>
    <format dxfId="190">
      <pivotArea dataOnly="0" labelOnly="1" grandRow="1" outline="0" fieldPosition="0"/>
    </format>
    <format dxfId="189">
      <pivotArea dataOnly="0" labelOnly="1" outline="0" axis="axisValues" fieldPosition="0"/>
    </format>
    <format dxfId="188">
      <pivotArea type="all" dataOnly="0" outline="0" fieldPosition="0"/>
    </format>
    <format dxfId="187">
      <pivotArea outline="0" collapsedLevelsAreSubtotals="1" fieldPosition="0"/>
    </format>
    <format dxfId="186">
      <pivotArea field="0" type="button" dataOnly="0" labelOnly="1" outline="0" axis="axisRow" fieldPosition="0"/>
    </format>
    <format dxfId="185">
      <pivotArea dataOnly="0" labelOnly="1" outline="0" axis="axisValues" fieldPosition="0"/>
    </format>
    <format dxfId="184">
      <pivotArea dataOnly="0" labelOnly="1" fieldPosition="0">
        <references count="1">
          <reference field="0" count="0"/>
        </references>
      </pivotArea>
    </format>
    <format dxfId="183">
      <pivotArea dataOnly="0" labelOnly="1" grandRow="1" outline="0" fieldPosition="0"/>
    </format>
    <format dxfId="182">
      <pivotArea dataOnly="0" labelOnly="1" outline="0" axis="axisValues" fieldPosition="0"/>
    </format>
    <format dxfId="181">
      <pivotArea type="all" dataOnly="0" outline="0" fieldPosition="0"/>
    </format>
    <format dxfId="180">
      <pivotArea outline="0" collapsedLevelsAreSubtotals="1" fieldPosition="0"/>
    </format>
    <format dxfId="179">
      <pivotArea field="0" type="button" dataOnly="0" labelOnly="1" outline="0" axis="axisRow" fieldPosition="0"/>
    </format>
    <format dxfId="178">
      <pivotArea dataOnly="0" labelOnly="1" outline="0" axis="axisValues" fieldPosition="0"/>
    </format>
    <format dxfId="177">
      <pivotArea dataOnly="0" labelOnly="1" fieldPosition="0">
        <references count="1">
          <reference field="0" count="0"/>
        </references>
      </pivotArea>
    </format>
    <format dxfId="176">
      <pivotArea dataOnly="0" labelOnly="1" grandRow="1" outline="0" fieldPosition="0"/>
    </format>
    <format dxfId="175">
      <pivotArea dataOnly="0" labelOnly="1" outline="0" axis="axisValues" fieldPosition="0"/>
    </format>
    <format dxfId="174">
      <pivotArea type="all" dataOnly="0" outline="0" fieldPosition="0"/>
    </format>
    <format dxfId="173">
      <pivotArea outline="0" collapsedLevelsAreSubtotals="1" fieldPosition="0"/>
    </format>
    <format dxfId="172">
      <pivotArea field="0" type="button" dataOnly="0" labelOnly="1" outline="0" axis="axisRow" fieldPosition="0"/>
    </format>
    <format dxfId="171">
      <pivotArea dataOnly="0" labelOnly="1" outline="0" axis="axisValues" fieldPosition="0"/>
    </format>
    <format dxfId="170">
      <pivotArea dataOnly="0" labelOnly="1" fieldPosition="0">
        <references count="1">
          <reference field="0" count="0"/>
        </references>
      </pivotArea>
    </format>
    <format dxfId="169">
      <pivotArea dataOnly="0" labelOnly="1" grandRow="1" outline="0" fieldPosition="0"/>
    </format>
    <format dxfId="168">
      <pivotArea dataOnly="0" labelOnly="1" outline="0" axis="axisValues" fieldPosition="0"/>
    </format>
    <format dxfId="167">
      <pivotArea type="all" dataOnly="0" outline="0" fieldPosition="0"/>
    </format>
    <format dxfId="166">
      <pivotArea outline="0" collapsedLevelsAreSubtotals="1" fieldPosition="0"/>
    </format>
    <format dxfId="165">
      <pivotArea field="0" type="button" dataOnly="0" labelOnly="1" outline="0" axis="axisRow" fieldPosition="0"/>
    </format>
    <format dxfId="164">
      <pivotArea dataOnly="0" labelOnly="1" outline="0" axis="axisValues" fieldPosition="0"/>
    </format>
    <format dxfId="163">
      <pivotArea dataOnly="0" labelOnly="1" fieldPosition="0">
        <references count="1">
          <reference field="0" count="0"/>
        </references>
      </pivotArea>
    </format>
    <format dxfId="162">
      <pivotArea dataOnly="0" labelOnly="1" grandRow="1" outline="0" fieldPosition="0"/>
    </format>
    <format dxfId="161">
      <pivotArea dataOnly="0" labelOnly="1" outline="0" axis="axisValues" fieldPosition="0"/>
    </format>
    <format dxfId="111">
      <pivotArea type="all" dataOnly="0" outline="0" fieldPosition="0"/>
    </format>
    <format dxfId="110">
      <pivotArea outline="0" collapsedLevelsAreSubtotals="1" fieldPosition="0"/>
    </format>
    <format dxfId="109">
      <pivotArea field="0" type="button" dataOnly="0" labelOnly="1" outline="0" axis="axisRow" fieldPosition="0"/>
    </format>
    <format dxfId="108">
      <pivotArea dataOnly="0" labelOnly="1" outline="0" axis="axisValues" fieldPosition="0"/>
    </format>
    <format dxfId="107">
      <pivotArea dataOnly="0" labelOnly="1" fieldPosition="0">
        <references count="1">
          <reference field="0" count="0"/>
        </references>
      </pivotArea>
    </format>
    <format dxfId="106">
      <pivotArea dataOnly="0" labelOnly="1" grandRow="1" outline="0" fieldPosition="0"/>
    </format>
    <format dxfId="105">
      <pivotArea dataOnly="0" labelOnly="1" outline="0" axis="axisValues" fieldPosition="0"/>
    </format>
    <format dxfId="41">
      <pivotArea type="all" dataOnly="0" outline="0" fieldPosition="0"/>
    </format>
    <format dxfId="40">
      <pivotArea outline="0" collapsedLevelsAreSubtotals="1" fieldPosition="0"/>
    </format>
    <format dxfId="39">
      <pivotArea field="0" type="button" dataOnly="0" labelOnly="1" outline="0" axis="axisRow" fieldPosition="0"/>
    </format>
    <format dxfId="38">
      <pivotArea dataOnly="0" labelOnly="1" outline="0" axis="axisValues" fieldPosition="0"/>
    </format>
    <format dxfId="37">
      <pivotArea dataOnly="0" labelOnly="1" fieldPosition="0">
        <references count="1">
          <reference field="0" count="0"/>
        </references>
      </pivotArea>
    </format>
    <format dxfId="36">
      <pivotArea dataOnly="0" labelOnly="1" grandRow="1" outline="0" fieldPosition="0"/>
    </format>
    <format dxfId="35">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60"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23:B31" firstHeaderRow="1" firstDataRow="1" firstDataCol="1"/>
  <pivotFields count="1">
    <pivotField axis="axisRow" dataField="1" showAll="0">
      <items count="8">
        <item x="4"/>
        <item x="5"/>
        <item x="1"/>
        <item x="0"/>
        <item x="3"/>
        <item x="6"/>
        <item x="2"/>
        <item t="default"/>
      </items>
    </pivotField>
  </pivotFields>
  <rowFields count="1">
    <field x="0"/>
  </rowFields>
  <rowItems count="8">
    <i>
      <x/>
    </i>
    <i>
      <x v="1"/>
    </i>
    <i>
      <x v="2"/>
    </i>
    <i>
      <x v="3"/>
    </i>
    <i>
      <x v="4"/>
    </i>
    <i>
      <x v="5"/>
    </i>
    <i>
      <x v="6"/>
    </i>
    <i t="grand">
      <x/>
    </i>
  </rowItems>
  <colItems count="1">
    <i/>
  </colItems>
  <dataFields count="1">
    <dataField name="Cuenta de Tema de Consulta" fld="0" subtotal="count" baseField="0" baseItem="0"/>
  </dataFields>
  <formats count="56">
    <format dxfId="237">
      <pivotArea type="all" dataOnly="0" outline="0" fieldPosition="0"/>
    </format>
    <format dxfId="236">
      <pivotArea outline="0" collapsedLevelsAreSubtotals="1" fieldPosition="0"/>
    </format>
    <format dxfId="235">
      <pivotArea field="0" type="button" dataOnly="0" labelOnly="1" outline="0" axis="axisRow" fieldPosition="0"/>
    </format>
    <format dxfId="234">
      <pivotArea dataOnly="0" labelOnly="1" outline="0" axis="axisValues" fieldPosition="0"/>
    </format>
    <format dxfId="233">
      <pivotArea dataOnly="0" labelOnly="1" fieldPosition="0">
        <references count="1">
          <reference field="0" count="0"/>
        </references>
      </pivotArea>
    </format>
    <format dxfId="232">
      <pivotArea dataOnly="0" labelOnly="1" grandRow="1" outline="0" fieldPosition="0"/>
    </format>
    <format dxfId="231">
      <pivotArea dataOnly="0" labelOnly="1" outline="0" axis="axisValues" fieldPosition="0"/>
    </format>
    <format dxfId="230">
      <pivotArea type="all" dataOnly="0" outline="0" fieldPosition="0"/>
    </format>
    <format dxfId="229">
      <pivotArea outline="0" collapsedLevelsAreSubtotals="1" fieldPosition="0"/>
    </format>
    <format dxfId="228">
      <pivotArea field="0" type="button" dataOnly="0" labelOnly="1" outline="0" axis="axisRow" fieldPosition="0"/>
    </format>
    <format dxfId="227">
      <pivotArea dataOnly="0" labelOnly="1" outline="0" axis="axisValues" fieldPosition="0"/>
    </format>
    <format dxfId="226">
      <pivotArea dataOnly="0" labelOnly="1" fieldPosition="0">
        <references count="1">
          <reference field="0" count="0"/>
        </references>
      </pivotArea>
    </format>
    <format dxfId="225">
      <pivotArea dataOnly="0" labelOnly="1" grandRow="1" outline="0" fieldPosition="0"/>
    </format>
    <format dxfId="224">
      <pivotArea dataOnly="0" labelOnly="1" outline="0" axis="axisValues" fieldPosition="0"/>
    </format>
    <format dxfId="223">
      <pivotArea type="all" dataOnly="0" outline="0" fieldPosition="0"/>
    </format>
    <format dxfId="222">
      <pivotArea outline="0" collapsedLevelsAreSubtotals="1" fieldPosition="0"/>
    </format>
    <format dxfId="221">
      <pivotArea field="0" type="button" dataOnly="0" labelOnly="1" outline="0" axis="axisRow" fieldPosition="0"/>
    </format>
    <format dxfId="220">
      <pivotArea dataOnly="0" labelOnly="1" outline="0" axis="axisValues" fieldPosition="0"/>
    </format>
    <format dxfId="219">
      <pivotArea dataOnly="0" labelOnly="1" fieldPosition="0">
        <references count="1">
          <reference field="0" count="0"/>
        </references>
      </pivotArea>
    </format>
    <format dxfId="218">
      <pivotArea dataOnly="0" labelOnly="1" grandRow="1" outline="0" fieldPosition="0"/>
    </format>
    <format dxfId="217">
      <pivotArea dataOnly="0" labelOnly="1" outline="0" axis="axisValues" fieldPosition="0"/>
    </format>
    <format dxfId="216">
      <pivotArea type="all" dataOnly="0" outline="0" fieldPosition="0"/>
    </format>
    <format dxfId="215">
      <pivotArea outline="0" collapsedLevelsAreSubtotals="1" fieldPosition="0"/>
    </format>
    <format dxfId="214">
      <pivotArea field="0" type="button" dataOnly="0" labelOnly="1" outline="0" axis="axisRow" fieldPosition="0"/>
    </format>
    <format dxfId="213">
      <pivotArea dataOnly="0" labelOnly="1" outline="0" axis="axisValues" fieldPosition="0"/>
    </format>
    <format dxfId="212">
      <pivotArea dataOnly="0" labelOnly="1" fieldPosition="0">
        <references count="1">
          <reference field="0" count="0"/>
        </references>
      </pivotArea>
    </format>
    <format dxfId="211">
      <pivotArea dataOnly="0" labelOnly="1" grandRow="1" outline="0" fieldPosition="0"/>
    </format>
    <format dxfId="210">
      <pivotArea dataOnly="0" labelOnly="1" outline="0" axis="axisValues" fieldPosition="0"/>
    </format>
    <format dxfId="209">
      <pivotArea type="all" dataOnly="0" outline="0" fieldPosition="0"/>
    </format>
    <format dxfId="208">
      <pivotArea outline="0" collapsedLevelsAreSubtotals="1" fieldPosition="0"/>
    </format>
    <format dxfId="207">
      <pivotArea field="0" type="button" dataOnly="0" labelOnly="1" outline="0" axis="axisRow" fieldPosition="0"/>
    </format>
    <format dxfId="206">
      <pivotArea dataOnly="0" labelOnly="1" outline="0" axis="axisValues" fieldPosition="0"/>
    </format>
    <format dxfId="205">
      <pivotArea dataOnly="0" labelOnly="1" fieldPosition="0">
        <references count="1">
          <reference field="0" count="0"/>
        </references>
      </pivotArea>
    </format>
    <format dxfId="204">
      <pivotArea dataOnly="0" labelOnly="1" grandRow="1" outline="0" fieldPosition="0"/>
    </format>
    <format dxfId="203">
      <pivotArea dataOnly="0" labelOnly="1" outline="0" axis="axisValues" fieldPosition="0"/>
    </format>
    <format dxfId="160">
      <pivotArea type="all" dataOnly="0" outline="0" fieldPosition="0"/>
    </format>
    <format dxfId="159">
      <pivotArea outline="0" collapsedLevelsAreSubtotals="1" fieldPosition="0"/>
    </format>
    <format dxfId="158">
      <pivotArea field="0" type="button" dataOnly="0" labelOnly="1" outline="0" axis="axisRow" fieldPosition="0"/>
    </format>
    <format dxfId="157">
      <pivotArea dataOnly="0" labelOnly="1" outline="0" axis="axisValues" fieldPosition="0"/>
    </format>
    <format dxfId="156">
      <pivotArea dataOnly="0" labelOnly="1" fieldPosition="0">
        <references count="1">
          <reference field="0" count="0"/>
        </references>
      </pivotArea>
    </format>
    <format dxfId="155">
      <pivotArea dataOnly="0" labelOnly="1" grandRow="1" outline="0" fieldPosition="0"/>
    </format>
    <format dxfId="154">
      <pivotArea dataOnly="0" labelOnly="1" outline="0" axis="axisValues" fieldPosition="0"/>
    </format>
    <format dxfId="104">
      <pivotArea type="all" dataOnly="0" outline="0" fieldPosition="0"/>
    </format>
    <format dxfId="103">
      <pivotArea outline="0" collapsedLevelsAreSubtotals="1" fieldPosition="0"/>
    </format>
    <format dxfId="102">
      <pivotArea field="0" type="button" dataOnly="0" labelOnly="1" outline="0" axis="axisRow" fieldPosition="0"/>
    </format>
    <format dxfId="101">
      <pivotArea dataOnly="0" labelOnly="1" outline="0" axis="axisValues" fieldPosition="0"/>
    </format>
    <format dxfId="100">
      <pivotArea dataOnly="0" labelOnly="1" fieldPosition="0">
        <references count="1">
          <reference field="0" count="0"/>
        </references>
      </pivotArea>
    </format>
    <format dxfId="99">
      <pivotArea dataOnly="0" labelOnly="1" grandRow="1" outline="0" fieldPosition="0"/>
    </format>
    <format dxfId="98">
      <pivotArea dataOnly="0" labelOnly="1" outline="0" axis="axisValues" fieldPosition="0"/>
    </format>
    <format dxfId="20">
      <pivotArea type="all" dataOnly="0" outline="0" fieldPosition="0"/>
    </format>
    <format dxfId="19">
      <pivotArea outline="0" collapsedLevelsAreSubtotals="1" fieldPosition="0"/>
    </format>
    <format dxfId="18">
      <pivotArea field="0" type="button" dataOnly="0" labelOnly="1" outline="0" axis="axisRow" fieldPosition="0"/>
    </format>
    <format dxfId="17">
      <pivotArea dataOnly="0" labelOnly="1" outline="0" axis="axisValues" fieldPosition="0"/>
    </format>
    <format dxfId="16">
      <pivotArea dataOnly="0" labelOnly="1" fieldPosition="0">
        <references count="1">
          <reference field="0" count="0"/>
        </references>
      </pivotArea>
    </format>
    <format dxfId="15">
      <pivotArea dataOnly="0" labelOnly="1" grandRow="1" outline="0" fieldPosition="0"/>
    </format>
    <format dxfId="14">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58"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3:B7" firstHeaderRow="1" firstDataRow="1" firstDataCol="1"/>
  <pivotFields count="1">
    <pivotField axis="axisRow" dataField="1" showAll="0">
      <items count="4">
        <item x="1"/>
        <item x="0"/>
        <item x="2"/>
        <item t="default"/>
      </items>
    </pivotField>
  </pivotFields>
  <rowFields count="1">
    <field x="0"/>
  </rowFields>
  <rowItems count="4">
    <i>
      <x/>
    </i>
    <i>
      <x v="1"/>
    </i>
    <i>
      <x v="2"/>
    </i>
    <i t="grand">
      <x/>
    </i>
  </rowItems>
  <colItems count="1">
    <i/>
  </colItems>
  <dataFields count="1">
    <dataField name="Cuenta de Estado" fld="0" subtotal="count" baseField="0" baseItem="0"/>
  </dataFields>
  <formats count="56">
    <format dxfId="272">
      <pivotArea type="all" dataOnly="0" outline="0" fieldPosition="0"/>
    </format>
    <format dxfId="271">
      <pivotArea outline="0" collapsedLevelsAreSubtotals="1" fieldPosition="0"/>
    </format>
    <format dxfId="270">
      <pivotArea field="0" type="button" dataOnly="0" labelOnly="1" outline="0" axis="axisRow" fieldPosition="0"/>
    </format>
    <format dxfId="269">
      <pivotArea dataOnly="0" labelOnly="1" outline="0" axis="axisValues" fieldPosition="0"/>
    </format>
    <format dxfId="268">
      <pivotArea dataOnly="0" labelOnly="1" fieldPosition="0">
        <references count="1">
          <reference field="0" count="0"/>
        </references>
      </pivotArea>
    </format>
    <format dxfId="267">
      <pivotArea dataOnly="0" labelOnly="1" grandRow="1" outline="0" fieldPosition="0"/>
    </format>
    <format dxfId="266">
      <pivotArea dataOnly="0" labelOnly="1" outline="0" axis="axisValues" fieldPosition="0"/>
    </format>
    <format dxfId="265">
      <pivotArea type="all" dataOnly="0" outline="0" fieldPosition="0"/>
    </format>
    <format dxfId="264">
      <pivotArea outline="0" collapsedLevelsAreSubtotals="1" fieldPosition="0"/>
    </format>
    <format dxfId="263">
      <pivotArea field="0" type="button" dataOnly="0" labelOnly="1" outline="0" axis="axisRow" fieldPosition="0"/>
    </format>
    <format dxfId="262">
      <pivotArea dataOnly="0" labelOnly="1" outline="0" axis="axisValues" fieldPosition="0"/>
    </format>
    <format dxfId="261">
      <pivotArea dataOnly="0" labelOnly="1" fieldPosition="0">
        <references count="1">
          <reference field="0" count="0"/>
        </references>
      </pivotArea>
    </format>
    <format dxfId="260">
      <pivotArea dataOnly="0" labelOnly="1" grandRow="1" outline="0" fieldPosition="0"/>
    </format>
    <format dxfId="259">
      <pivotArea dataOnly="0" labelOnly="1" outline="0" axis="axisValues" fieldPosition="0"/>
    </format>
    <format dxfId="258">
      <pivotArea type="all" dataOnly="0" outline="0" fieldPosition="0"/>
    </format>
    <format dxfId="257">
      <pivotArea outline="0" collapsedLevelsAreSubtotals="1" fieldPosition="0"/>
    </format>
    <format dxfId="256">
      <pivotArea field="0" type="button" dataOnly="0" labelOnly="1" outline="0" axis="axisRow" fieldPosition="0"/>
    </format>
    <format dxfId="255">
      <pivotArea dataOnly="0" labelOnly="1" outline="0" axis="axisValues" fieldPosition="0"/>
    </format>
    <format dxfId="254">
      <pivotArea dataOnly="0" labelOnly="1" fieldPosition="0">
        <references count="1">
          <reference field="0" count="0"/>
        </references>
      </pivotArea>
    </format>
    <format dxfId="253">
      <pivotArea dataOnly="0" labelOnly="1" grandRow="1" outline="0" fieldPosition="0"/>
    </format>
    <format dxfId="252">
      <pivotArea dataOnly="0" labelOnly="1" outline="0" axis="axisValues" fieldPosition="0"/>
    </format>
    <format dxfId="251">
      <pivotArea type="all" dataOnly="0" outline="0" fieldPosition="0"/>
    </format>
    <format dxfId="250">
      <pivotArea outline="0" collapsedLevelsAreSubtotals="1" fieldPosition="0"/>
    </format>
    <format dxfId="249">
      <pivotArea field="0" type="button" dataOnly="0" labelOnly="1" outline="0" axis="axisRow" fieldPosition="0"/>
    </format>
    <format dxfId="248">
      <pivotArea dataOnly="0" labelOnly="1" outline="0" axis="axisValues" fieldPosition="0"/>
    </format>
    <format dxfId="247">
      <pivotArea dataOnly="0" labelOnly="1" fieldPosition="0">
        <references count="1">
          <reference field="0" count="0"/>
        </references>
      </pivotArea>
    </format>
    <format dxfId="246">
      <pivotArea dataOnly="0" labelOnly="1" grandRow="1" outline="0" fieldPosition="0"/>
    </format>
    <format dxfId="245">
      <pivotArea dataOnly="0" labelOnly="1" outline="0" axis="axisValues" fieldPosition="0"/>
    </format>
    <format dxfId="244">
      <pivotArea type="all" dataOnly="0" outline="0" fieldPosition="0"/>
    </format>
    <format dxfId="243">
      <pivotArea outline="0" collapsedLevelsAreSubtotals="1" fieldPosition="0"/>
    </format>
    <format dxfId="242">
      <pivotArea field="0" type="button" dataOnly="0" labelOnly="1" outline="0" axis="axisRow" fieldPosition="0"/>
    </format>
    <format dxfId="241">
      <pivotArea dataOnly="0" labelOnly="1" outline="0" axis="axisValues" fieldPosition="0"/>
    </format>
    <format dxfId="240">
      <pivotArea dataOnly="0" labelOnly="1" fieldPosition="0">
        <references count="1">
          <reference field="0" count="0"/>
        </references>
      </pivotArea>
    </format>
    <format dxfId="239">
      <pivotArea dataOnly="0" labelOnly="1" grandRow="1" outline="0" fieldPosition="0"/>
    </format>
    <format dxfId="238">
      <pivotArea dataOnly="0" labelOnly="1" outline="0" axis="axisValues" fieldPosition="0"/>
    </format>
    <format dxfId="153">
      <pivotArea type="all" dataOnly="0" outline="0" fieldPosition="0"/>
    </format>
    <format dxfId="152">
      <pivotArea outline="0" collapsedLevelsAreSubtotals="1" fieldPosition="0"/>
    </format>
    <format dxfId="151">
      <pivotArea field="0" type="button" dataOnly="0" labelOnly="1" outline="0" axis="axisRow" fieldPosition="0"/>
    </format>
    <format dxfId="150">
      <pivotArea dataOnly="0" labelOnly="1" outline="0" axis="axisValues" fieldPosition="0"/>
    </format>
    <format dxfId="149">
      <pivotArea dataOnly="0" labelOnly="1" fieldPosition="0">
        <references count="1">
          <reference field="0" count="0"/>
        </references>
      </pivotArea>
    </format>
    <format dxfId="148">
      <pivotArea dataOnly="0" labelOnly="1" grandRow="1" outline="0" fieldPosition="0"/>
    </format>
    <format dxfId="147">
      <pivotArea dataOnly="0" labelOnly="1" outline="0" axis="axisValues" fieldPosition="0"/>
    </format>
    <format dxfId="97">
      <pivotArea type="all" dataOnly="0" outline="0" fieldPosition="0"/>
    </format>
    <format dxfId="96">
      <pivotArea outline="0" collapsedLevelsAreSubtotals="1" fieldPosition="0"/>
    </format>
    <format dxfId="95">
      <pivotArea field="0" type="button" dataOnly="0" labelOnly="1" outline="0" axis="axisRow" fieldPosition="0"/>
    </format>
    <format dxfId="94">
      <pivotArea dataOnly="0" labelOnly="1" outline="0" axis="axisValues" fieldPosition="0"/>
    </format>
    <format dxfId="93">
      <pivotArea dataOnly="0" labelOnly="1" fieldPosition="0">
        <references count="1">
          <reference field="0" count="0"/>
        </references>
      </pivotArea>
    </format>
    <format dxfId="92">
      <pivotArea dataOnly="0" labelOnly="1" grandRow="1" outline="0" fieldPosition="0"/>
    </format>
    <format dxfId="91">
      <pivotArea dataOnly="0" labelOnly="1" outline="0" axis="axisValues" fieldPosition="0"/>
    </format>
    <format dxfId="13">
      <pivotArea type="all" dataOnly="0" outline="0" fieldPosition="0"/>
    </format>
    <format dxfId="12">
      <pivotArea outline="0" collapsedLevelsAreSubtotals="1" fieldPosition="0"/>
    </format>
    <format dxfId="11">
      <pivotArea field="0" type="button" dataOnly="0" labelOnly="1" outline="0" axis="axisRow" fieldPosition="0"/>
    </format>
    <format dxfId="10">
      <pivotArea dataOnly="0" labelOnly="1" outline="0" axis="axisValues" fieldPosition="0"/>
    </format>
    <format dxfId="9">
      <pivotArea dataOnly="0" labelOnly="1" fieldPosition="0">
        <references count="1">
          <reference field="0" count="0"/>
        </references>
      </pivotArea>
    </format>
    <format dxfId="8">
      <pivotArea dataOnly="0" labelOnly="1" grandRow="1" outline="0" fieldPosition="0"/>
    </format>
    <format dxfId="7">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17"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43:B74" firstHeaderRow="1" firstDataRow="1" firstDataCol="1"/>
  <pivotFields count="1">
    <pivotField axis="axisRow" dataField="1" showAll="0">
      <items count="32">
        <item x="29"/>
        <item x="27"/>
        <item x="8"/>
        <item x="10"/>
        <item x="2"/>
        <item x="14"/>
        <item x="16"/>
        <item x="19"/>
        <item x="15"/>
        <item x="13"/>
        <item x="3"/>
        <item x="20"/>
        <item x="21"/>
        <item x="22"/>
        <item x="4"/>
        <item x="11"/>
        <item x="26"/>
        <item x="17"/>
        <item x="5"/>
        <item x="9"/>
        <item x="6"/>
        <item m="1" x="30"/>
        <item x="24"/>
        <item x="7"/>
        <item x="12"/>
        <item x="0"/>
        <item x="18"/>
        <item x="23"/>
        <item x="1"/>
        <item x="28"/>
        <item x="25"/>
        <item t="default"/>
      </items>
    </pivotField>
  </pivotFields>
  <rowFields count="1">
    <field x="0"/>
  </rowFields>
  <rowItems count="31">
    <i>
      <x/>
    </i>
    <i>
      <x v="1"/>
    </i>
    <i>
      <x v="2"/>
    </i>
    <i>
      <x v="3"/>
    </i>
    <i>
      <x v="4"/>
    </i>
    <i>
      <x v="5"/>
    </i>
    <i>
      <x v="6"/>
    </i>
    <i>
      <x v="7"/>
    </i>
    <i>
      <x v="8"/>
    </i>
    <i>
      <x v="9"/>
    </i>
    <i>
      <x v="10"/>
    </i>
    <i>
      <x v="11"/>
    </i>
    <i>
      <x v="12"/>
    </i>
    <i>
      <x v="13"/>
    </i>
    <i>
      <x v="14"/>
    </i>
    <i>
      <x v="15"/>
    </i>
    <i>
      <x v="16"/>
    </i>
    <i>
      <x v="17"/>
    </i>
    <i>
      <x v="18"/>
    </i>
    <i>
      <x v="19"/>
    </i>
    <i>
      <x v="20"/>
    </i>
    <i>
      <x v="22"/>
    </i>
    <i>
      <x v="23"/>
    </i>
    <i>
      <x v="24"/>
    </i>
    <i>
      <x v="25"/>
    </i>
    <i>
      <x v="26"/>
    </i>
    <i>
      <x v="27"/>
    </i>
    <i>
      <x v="28"/>
    </i>
    <i>
      <x v="29"/>
    </i>
    <i>
      <x v="30"/>
    </i>
    <i t="grand">
      <x/>
    </i>
  </rowItems>
  <colItems count="1">
    <i/>
  </colItems>
  <dataFields count="1">
    <dataField name="Cuenta de Departamento" fld="0" subtotal="count" baseField="0" baseItem="0"/>
  </dataFields>
  <formats count="28">
    <format dxfId="279">
      <pivotArea collapsedLevelsAreSubtotals="1" fieldPosition="0">
        <references count="1">
          <reference field="0" count="1">
            <x v="4"/>
          </reference>
        </references>
      </pivotArea>
    </format>
    <format dxfId="278">
      <pivotArea collapsedLevelsAreSubtotals="1" fieldPosition="0">
        <references count="1">
          <reference field="0" count="1">
            <x v="25"/>
          </reference>
        </references>
      </pivotArea>
    </format>
    <format dxfId="277">
      <pivotArea collapsedLevelsAreSubtotals="1" fieldPosition="0">
        <references count="1">
          <reference field="0" count="1">
            <x v="14"/>
          </reference>
        </references>
      </pivotArea>
    </format>
    <format dxfId="276">
      <pivotArea collapsedLevelsAreSubtotals="1" fieldPosition="0">
        <references count="1">
          <reference field="0" count="1">
            <x v="7"/>
          </reference>
        </references>
      </pivotArea>
    </format>
    <format dxfId="275">
      <pivotArea collapsedLevelsAreSubtotals="1" fieldPosition="0">
        <references count="1">
          <reference field="0" count="1">
            <x v="20"/>
          </reference>
        </references>
      </pivotArea>
    </format>
    <format dxfId="274">
      <pivotArea collapsedLevelsAreSubtotals="1" fieldPosition="0">
        <references count="1">
          <reference field="0" count="1">
            <x v="28"/>
          </reference>
        </references>
      </pivotArea>
    </format>
    <format dxfId="273">
      <pivotArea collapsedLevelsAreSubtotals="1" fieldPosition="0">
        <references count="1">
          <reference field="0" count="1">
            <x v="2"/>
          </reference>
        </references>
      </pivotArea>
    </format>
    <format dxfId="146">
      <pivotArea type="all" dataOnly="0" outline="0" fieldPosition="0"/>
    </format>
    <format dxfId="145">
      <pivotArea outline="0" collapsedLevelsAreSubtotals="1" fieldPosition="0"/>
    </format>
    <format dxfId="144">
      <pivotArea field="0" type="button" dataOnly="0" labelOnly="1" outline="0" axis="axisRow" fieldPosition="0"/>
    </format>
    <format dxfId="143">
      <pivotArea dataOnly="0" labelOnly="1" outline="0" axis="axisValues" fieldPosition="0"/>
    </format>
    <format dxfId="142">
      <pivotArea dataOnly="0" labelOnly="1" fieldPosition="0">
        <references count="1">
          <reference field="0" count="0"/>
        </references>
      </pivotArea>
    </format>
    <format dxfId="141">
      <pivotArea dataOnly="0" labelOnly="1" grandRow="1" outline="0" fieldPosition="0"/>
    </format>
    <format dxfId="140">
      <pivotArea dataOnly="0" labelOnly="1" outline="0" axis="axisValues" fieldPosition="0"/>
    </format>
    <format dxfId="90">
      <pivotArea type="all" dataOnly="0" outline="0" fieldPosition="0"/>
    </format>
    <format dxfId="89">
      <pivotArea outline="0" collapsedLevelsAreSubtotals="1" fieldPosition="0"/>
    </format>
    <format dxfId="88">
      <pivotArea field="0" type="button" dataOnly="0" labelOnly="1" outline="0" axis="axisRow" fieldPosition="0"/>
    </format>
    <format dxfId="87">
      <pivotArea dataOnly="0" labelOnly="1" outline="0" axis="axisValues" fieldPosition="0"/>
    </format>
    <format dxfId="86">
      <pivotArea dataOnly="0" labelOnly="1" fieldPosition="0">
        <references count="1">
          <reference field="0" count="0"/>
        </references>
      </pivotArea>
    </format>
    <format dxfId="85">
      <pivotArea dataOnly="0" labelOnly="1" grandRow="1" outline="0" fieldPosition="0"/>
    </format>
    <format dxfId="84">
      <pivotArea dataOnly="0" labelOnly="1" outline="0" axis="axisValues" fieldPosition="0"/>
    </format>
    <format dxfId="34">
      <pivotArea type="all" dataOnly="0" outline="0" fieldPosition="0"/>
    </format>
    <format dxfId="33">
      <pivotArea outline="0" collapsedLevelsAreSubtotals="1" fieldPosition="0"/>
    </format>
    <format dxfId="32">
      <pivotArea field="0" type="button" dataOnly="0" labelOnly="1" outline="0" axis="axisRow" fieldPosition="0"/>
    </format>
    <format dxfId="31">
      <pivotArea dataOnly="0" labelOnly="1" outline="0" axis="axisValues" fieldPosition="0"/>
    </format>
    <format dxfId="30">
      <pivotArea dataOnly="0" labelOnly="1" fieldPosition="0">
        <references count="1">
          <reference field="0" count="0"/>
        </references>
      </pivotArea>
    </format>
    <format dxfId="29">
      <pivotArea dataOnly="0" labelOnly="1" grandRow="1" outline="0" fieldPosition="0"/>
    </format>
    <format dxfId="28">
      <pivotArea dataOnly="0" labelOnly="1" outline="0" axis="axisValues" fieldPosition="0"/>
    </format>
  </format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64"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85:B87" firstHeaderRow="1" firstDataRow="1" firstDataCol="1"/>
  <pivotFields count="1">
    <pivotField axis="axisRow" dataField="1" showAll="0">
      <items count="2">
        <item x="0"/>
        <item t="default"/>
      </items>
    </pivotField>
  </pivotFields>
  <rowFields count="1">
    <field x="0"/>
  </rowFields>
  <rowItems count="2">
    <i>
      <x/>
    </i>
    <i t="grand">
      <x/>
    </i>
  </rowItems>
  <colItems count="1">
    <i/>
  </colItems>
  <dataFields count="1">
    <dataField name="Cuenta de Canal Oficial de Entrada" fld="0" subtotal="count" baseField="0" baseItem="0"/>
  </dataFields>
  <formats count="56">
    <format dxfId="314">
      <pivotArea type="all" dataOnly="0" outline="0" fieldPosition="0"/>
    </format>
    <format dxfId="313">
      <pivotArea outline="0" collapsedLevelsAreSubtotals="1" fieldPosition="0"/>
    </format>
    <format dxfId="312">
      <pivotArea field="0" type="button" dataOnly="0" labelOnly="1" outline="0" axis="axisRow" fieldPosition="0"/>
    </format>
    <format dxfId="311">
      <pivotArea dataOnly="0" labelOnly="1" outline="0" axis="axisValues" fieldPosition="0"/>
    </format>
    <format dxfId="310">
      <pivotArea dataOnly="0" labelOnly="1" fieldPosition="0">
        <references count="1">
          <reference field="0" count="0"/>
        </references>
      </pivotArea>
    </format>
    <format dxfId="309">
      <pivotArea dataOnly="0" labelOnly="1" grandRow="1" outline="0" fieldPosition="0"/>
    </format>
    <format dxfId="308">
      <pivotArea dataOnly="0" labelOnly="1" outline="0" axis="axisValues" fieldPosition="0"/>
    </format>
    <format dxfId="307">
      <pivotArea type="all" dataOnly="0" outline="0" fieldPosition="0"/>
    </format>
    <format dxfId="306">
      <pivotArea outline="0" collapsedLevelsAreSubtotals="1" fieldPosition="0"/>
    </format>
    <format dxfId="305">
      <pivotArea field="0" type="button" dataOnly="0" labelOnly="1" outline="0" axis="axisRow" fieldPosition="0"/>
    </format>
    <format dxfId="304">
      <pivotArea dataOnly="0" labelOnly="1" outline="0" axis="axisValues" fieldPosition="0"/>
    </format>
    <format dxfId="303">
      <pivotArea dataOnly="0" labelOnly="1" fieldPosition="0">
        <references count="1">
          <reference field="0" count="0"/>
        </references>
      </pivotArea>
    </format>
    <format dxfId="302">
      <pivotArea dataOnly="0" labelOnly="1" grandRow="1" outline="0" fieldPosition="0"/>
    </format>
    <format dxfId="301">
      <pivotArea dataOnly="0" labelOnly="1" outline="0" axis="axisValues" fieldPosition="0"/>
    </format>
    <format dxfId="300">
      <pivotArea type="all" dataOnly="0" outline="0" fieldPosition="0"/>
    </format>
    <format dxfId="299">
      <pivotArea outline="0" collapsedLevelsAreSubtotals="1" fieldPosition="0"/>
    </format>
    <format dxfId="298">
      <pivotArea field="0" type="button" dataOnly="0" labelOnly="1" outline="0" axis="axisRow" fieldPosition="0"/>
    </format>
    <format dxfId="297">
      <pivotArea dataOnly="0" labelOnly="1" outline="0" axis="axisValues" fieldPosition="0"/>
    </format>
    <format dxfId="296">
      <pivotArea dataOnly="0" labelOnly="1" fieldPosition="0">
        <references count="1">
          <reference field="0" count="0"/>
        </references>
      </pivotArea>
    </format>
    <format dxfId="295">
      <pivotArea dataOnly="0" labelOnly="1" grandRow="1" outline="0" fieldPosition="0"/>
    </format>
    <format dxfId="294">
      <pivotArea dataOnly="0" labelOnly="1" outline="0" axis="axisValues" fieldPosition="0"/>
    </format>
    <format dxfId="293">
      <pivotArea type="all" dataOnly="0" outline="0" fieldPosition="0"/>
    </format>
    <format dxfId="292">
      <pivotArea outline="0" collapsedLevelsAreSubtotals="1" fieldPosition="0"/>
    </format>
    <format dxfId="291">
      <pivotArea field="0" type="button" dataOnly="0" labelOnly="1" outline="0" axis="axisRow" fieldPosition="0"/>
    </format>
    <format dxfId="290">
      <pivotArea dataOnly="0" labelOnly="1" outline="0" axis="axisValues" fieldPosition="0"/>
    </format>
    <format dxfId="289">
      <pivotArea dataOnly="0" labelOnly="1" fieldPosition="0">
        <references count="1">
          <reference field="0" count="0"/>
        </references>
      </pivotArea>
    </format>
    <format dxfId="288">
      <pivotArea dataOnly="0" labelOnly="1" grandRow="1" outline="0" fieldPosition="0"/>
    </format>
    <format dxfId="287">
      <pivotArea dataOnly="0" labelOnly="1" outline="0" axis="axisValues" fieldPosition="0"/>
    </format>
    <format dxfId="286">
      <pivotArea type="all" dataOnly="0" outline="0" fieldPosition="0"/>
    </format>
    <format dxfId="285">
      <pivotArea outline="0" collapsedLevelsAreSubtotals="1" fieldPosition="0"/>
    </format>
    <format dxfId="284">
      <pivotArea field="0" type="button" dataOnly="0" labelOnly="1" outline="0" axis="axisRow" fieldPosition="0"/>
    </format>
    <format dxfId="283">
      <pivotArea dataOnly="0" labelOnly="1" outline="0" axis="axisValues" fieldPosition="0"/>
    </format>
    <format dxfId="282">
      <pivotArea dataOnly="0" labelOnly="1" fieldPosition="0">
        <references count="1">
          <reference field="0" count="0"/>
        </references>
      </pivotArea>
    </format>
    <format dxfId="281">
      <pivotArea dataOnly="0" labelOnly="1" grandRow="1" outline="0" fieldPosition="0"/>
    </format>
    <format dxfId="280">
      <pivotArea dataOnly="0" labelOnly="1" outline="0" axis="axisValues" fieldPosition="0"/>
    </format>
    <format dxfId="139">
      <pivotArea type="all" dataOnly="0" outline="0" fieldPosition="0"/>
    </format>
    <format dxfId="138">
      <pivotArea outline="0" collapsedLevelsAreSubtotals="1" fieldPosition="0"/>
    </format>
    <format dxfId="137">
      <pivotArea field="0" type="button" dataOnly="0" labelOnly="1" outline="0" axis="axisRow" fieldPosition="0"/>
    </format>
    <format dxfId="136">
      <pivotArea dataOnly="0" labelOnly="1" outline="0" axis="axisValues" fieldPosition="0"/>
    </format>
    <format dxfId="135">
      <pivotArea dataOnly="0" labelOnly="1" fieldPosition="0">
        <references count="1">
          <reference field="0" count="0"/>
        </references>
      </pivotArea>
    </format>
    <format dxfId="134">
      <pivotArea dataOnly="0" labelOnly="1" grandRow="1" outline="0" fieldPosition="0"/>
    </format>
    <format dxfId="133">
      <pivotArea dataOnly="0" labelOnly="1" outline="0" axis="axisValues" fieldPosition="0"/>
    </format>
    <format dxfId="83">
      <pivotArea type="all" dataOnly="0" outline="0" fieldPosition="0"/>
    </format>
    <format dxfId="82">
      <pivotArea outline="0" collapsedLevelsAreSubtotals="1" fieldPosition="0"/>
    </format>
    <format dxfId="81">
      <pivotArea field="0" type="button" dataOnly="0" labelOnly="1" outline="0" axis="axisRow" fieldPosition="0"/>
    </format>
    <format dxfId="80">
      <pivotArea dataOnly="0" labelOnly="1" outline="0" axis="axisValues" fieldPosition="0"/>
    </format>
    <format dxfId="79">
      <pivotArea dataOnly="0" labelOnly="1" fieldPosition="0">
        <references count="1">
          <reference field="0" count="0"/>
        </references>
      </pivotArea>
    </format>
    <format dxfId="78">
      <pivotArea dataOnly="0" labelOnly="1" grandRow="1" outline="0" fieldPosition="0"/>
    </format>
    <format dxfId="77">
      <pivotArea dataOnly="0" labelOnly="1" outline="0" axis="axisValues" fieldPosition="0"/>
    </format>
    <format dxfId="48">
      <pivotArea type="all" dataOnly="0" outline="0" fieldPosition="0"/>
    </format>
    <format dxfId="47">
      <pivotArea outline="0" collapsedLevelsAreSubtotals="1" fieldPosition="0"/>
    </format>
    <format dxfId="46">
      <pivotArea field="0" type="button" dataOnly="0" labelOnly="1" outline="0" axis="axisRow" fieldPosition="0"/>
    </format>
    <format dxfId="45">
      <pivotArea dataOnly="0" labelOnly="1" outline="0" axis="axisValues" fieldPosition="0"/>
    </format>
    <format dxfId="44">
      <pivotArea dataOnly="0" labelOnly="1" fieldPosition="0">
        <references count="1">
          <reference field="0" count="0"/>
        </references>
      </pivotArea>
    </format>
    <format dxfId="43">
      <pivotArea dataOnly="0" labelOnly="1" grandRow="1" outline="0" fieldPosition="0"/>
    </format>
    <format dxfId="42">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Dinámica61"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34:B40" firstHeaderRow="1" firstDataRow="1" firstDataCol="1"/>
  <pivotFields count="1">
    <pivotField axis="axisRow" dataField="1" showAll="0">
      <items count="6">
        <item x="0"/>
        <item x="3"/>
        <item x="2"/>
        <item x="4"/>
        <item x="1"/>
        <item t="default"/>
      </items>
    </pivotField>
  </pivotFields>
  <rowFields count="1">
    <field x="0"/>
  </rowFields>
  <rowItems count="6">
    <i>
      <x/>
    </i>
    <i>
      <x v="1"/>
    </i>
    <i>
      <x v="2"/>
    </i>
    <i>
      <x v="3"/>
    </i>
    <i>
      <x v="4"/>
    </i>
    <i t="grand">
      <x/>
    </i>
  </rowItems>
  <colItems count="1">
    <i/>
  </colItems>
  <dataFields count="1">
    <dataField name="Cuenta de Naturaleza jurídica del peticionario" fld="0" subtotal="count" baseField="0" baseItem="0"/>
  </dataFields>
  <formats count="56">
    <format dxfId="349">
      <pivotArea type="all" dataOnly="0" outline="0" fieldPosition="0"/>
    </format>
    <format dxfId="348">
      <pivotArea outline="0" collapsedLevelsAreSubtotals="1" fieldPosition="0"/>
    </format>
    <format dxfId="347">
      <pivotArea field="0" type="button" dataOnly="0" labelOnly="1" outline="0" axis="axisRow" fieldPosition="0"/>
    </format>
    <format dxfId="346">
      <pivotArea dataOnly="0" labelOnly="1" outline="0" axis="axisValues" fieldPosition="0"/>
    </format>
    <format dxfId="345">
      <pivotArea dataOnly="0" labelOnly="1" fieldPosition="0">
        <references count="1">
          <reference field="0" count="0"/>
        </references>
      </pivotArea>
    </format>
    <format dxfId="344">
      <pivotArea dataOnly="0" labelOnly="1" grandRow="1" outline="0" fieldPosition="0"/>
    </format>
    <format dxfId="343">
      <pivotArea dataOnly="0" labelOnly="1" outline="0" axis="axisValues" fieldPosition="0"/>
    </format>
    <format dxfId="342">
      <pivotArea type="all" dataOnly="0" outline="0" fieldPosition="0"/>
    </format>
    <format dxfId="341">
      <pivotArea outline="0" collapsedLevelsAreSubtotals="1" fieldPosition="0"/>
    </format>
    <format dxfId="340">
      <pivotArea field="0" type="button" dataOnly="0" labelOnly="1" outline="0" axis="axisRow" fieldPosition="0"/>
    </format>
    <format dxfId="339">
      <pivotArea dataOnly="0" labelOnly="1" outline="0" axis="axisValues" fieldPosition="0"/>
    </format>
    <format dxfId="338">
      <pivotArea dataOnly="0" labelOnly="1" fieldPosition="0">
        <references count="1">
          <reference field="0" count="0"/>
        </references>
      </pivotArea>
    </format>
    <format dxfId="337">
      <pivotArea dataOnly="0" labelOnly="1" grandRow="1" outline="0" fieldPosition="0"/>
    </format>
    <format dxfId="336">
      <pivotArea dataOnly="0" labelOnly="1" outline="0" axis="axisValues" fieldPosition="0"/>
    </format>
    <format dxfId="335">
      <pivotArea type="all" dataOnly="0" outline="0" fieldPosition="0"/>
    </format>
    <format dxfId="334">
      <pivotArea outline="0" collapsedLevelsAreSubtotals="1" fieldPosition="0"/>
    </format>
    <format dxfId="333">
      <pivotArea field="0" type="button" dataOnly="0" labelOnly="1" outline="0" axis="axisRow" fieldPosition="0"/>
    </format>
    <format dxfId="332">
      <pivotArea dataOnly="0" labelOnly="1" outline="0" axis="axisValues" fieldPosition="0"/>
    </format>
    <format dxfId="331">
      <pivotArea dataOnly="0" labelOnly="1" fieldPosition="0">
        <references count="1">
          <reference field="0" count="0"/>
        </references>
      </pivotArea>
    </format>
    <format dxfId="330">
      <pivotArea dataOnly="0" labelOnly="1" grandRow="1" outline="0" fieldPosition="0"/>
    </format>
    <format dxfId="329">
      <pivotArea dataOnly="0" labelOnly="1" outline="0" axis="axisValues" fieldPosition="0"/>
    </format>
    <format dxfId="328">
      <pivotArea type="all" dataOnly="0" outline="0" fieldPosition="0"/>
    </format>
    <format dxfId="327">
      <pivotArea outline="0" collapsedLevelsAreSubtotals="1" fieldPosition="0"/>
    </format>
    <format dxfId="326">
      <pivotArea field="0" type="button" dataOnly="0" labelOnly="1" outline="0" axis="axisRow" fieldPosition="0"/>
    </format>
    <format dxfId="325">
      <pivotArea dataOnly="0" labelOnly="1" outline="0" axis="axisValues" fieldPosition="0"/>
    </format>
    <format dxfId="324">
      <pivotArea dataOnly="0" labelOnly="1" fieldPosition="0">
        <references count="1">
          <reference field="0" count="0"/>
        </references>
      </pivotArea>
    </format>
    <format dxfId="323">
      <pivotArea dataOnly="0" labelOnly="1" grandRow="1" outline="0" fieldPosition="0"/>
    </format>
    <format dxfId="322">
      <pivotArea dataOnly="0" labelOnly="1" outline="0" axis="axisValues" fieldPosition="0"/>
    </format>
    <format dxfId="321">
      <pivotArea type="all" dataOnly="0" outline="0" fieldPosition="0"/>
    </format>
    <format dxfId="320">
      <pivotArea outline="0" collapsedLevelsAreSubtotals="1" fieldPosition="0"/>
    </format>
    <format dxfId="319">
      <pivotArea field="0" type="button" dataOnly="0" labelOnly="1" outline="0" axis="axisRow" fieldPosition="0"/>
    </format>
    <format dxfId="318">
      <pivotArea dataOnly="0" labelOnly="1" outline="0" axis="axisValues" fieldPosition="0"/>
    </format>
    <format dxfId="317">
      <pivotArea dataOnly="0" labelOnly="1" fieldPosition="0">
        <references count="1">
          <reference field="0" count="0"/>
        </references>
      </pivotArea>
    </format>
    <format dxfId="316">
      <pivotArea dataOnly="0" labelOnly="1" grandRow="1" outline="0" fieldPosition="0"/>
    </format>
    <format dxfId="315">
      <pivotArea dataOnly="0" labelOnly="1" outline="0" axis="axisValues" fieldPosition="0"/>
    </format>
    <format dxfId="132">
      <pivotArea type="all" dataOnly="0" outline="0" fieldPosition="0"/>
    </format>
    <format dxfId="131">
      <pivotArea outline="0" collapsedLevelsAreSubtotals="1" fieldPosition="0"/>
    </format>
    <format dxfId="130">
      <pivotArea field="0" type="button" dataOnly="0" labelOnly="1" outline="0" axis="axisRow" fieldPosition="0"/>
    </format>
    <format dxfId="129">
      <pivotArea dataOnly="0" labelOnly="1" outline="0" axis="axisValues" fieldPosition="0"/>
    </format>
    <format dxfId="128">
      <pivotArea dataOnly="0" labelOnly="1" fieldPosition="0">
        <references count="1">
          <reference field="0" count="0"/>
        </references>
      </pivotArea>
    </format>
    <format dxfId="127">
      <pivotArea dataOnly="0" labelOnly="1" grandRow="1" outline="0" fieldPosition="0"/>
    </format>
    <format dxfId="126">
      <pivotArea dataOnly="0" labelOnly="1" outline="0" axis="axisValues" fieldPosition="0"/>
    </format>
    <format dxfId="76">
      <pivotArea type="all" dataOnly="0" outline="0" fieldPosition="0"/>
    </format>
    <format dxfId="75">
      <pivotArea outline="0" collapsedLevelsAreSubtotals="1" fieldPosition="0"/>
    </format>
    <format dxfId="74">
      <pivotArea field="0" type="button" dataOnly="0" labelOnly="1" outline="0" axis="axisRow" fieldPosition="0"/>
    </format>
    <format dxfId="73">
      <pivotArea dataOnly="0" labelOnly="1" outline="0" axis="axisValues" fieldPosition="0"/>
    </format>
    <format dxfId="72">
      <pivotArea dataOnly="0" labelOnly="1" fieldPosition="0">
        <references count="1">
          <reference field="0" count="0"/>
        </references>
      </pivotArea>
    </format>
    <format dxfId="71">
      <pivotArea dataOnly="0" labelOnly="1" grandRow="1" outline="0" fieldPosition="0"/>
    </format>
    <format dxfId="70">
      <pivotArea dataOnly="0" labelOnly="1" outline="0" axis="axisValues" fieldPosition="0"/>
    </format>
    <format dxfId="6">
      <pivotArea type="all" dataOnly="0" outline="0" fieldPosition="0"/>
    </format>
    <format dxfId="5">
      <pivotArea outline="0" collapsedLevelsAreSubtotals="1" fieldPosition="0"/>
    </format>
    <format dxfId="4">
      <pivotArea field="0" type="button" dataOnly="0" labelOnly="1" outline="0" axis="axisRow" fieldPosition="0"/>
    </format>
    <format dxfId="3">
      <pivotArea dataOnly="0" labelOnly="1" outline="0" axis="axisValues"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axis="axisValues" fieldPosition="0"/>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Dinámica19" cacheId="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93:B101"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8">
        <item x="0"/>
        <item x="1"/>
        <item x="4"/>
        <item x="6"/>
        <item x="2"/>
        <item x="3"/>
        <item x="5"/>
        <item t="default"/>
      </items>
    </pivotField>
    <pivotField showAll="0"/>
    <pivotField showAll="0"/>
    <pivotField numFmtId="14" showAll="0"/>
    <pivotField showAll="0"/>
    <pivotField showAll="0"/>
    <pivotField dataField="1" showAll="0"/>
    <pivotField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Promedio de Días hábiles" fld="16" subtotal="average" baseField="10" baseItem="0"/>
  </dataFields>
  <formats count="57">
    <format dxfId="385">
      <pivotArea collapsedLevelsAreSubtotals="1" fieldPosition="0">
        <references count="1">
          <reference field="10" count="0"/>
        </references>
      </pivotArea>
    </format>
    <format dxfId="384">
      <pivotArea collapsedLevelsAreSubtotals="1" fieldPosition="0">
        <references count="1">
          <reference field="10" count="0"/>
        </references>
      </pivotArea>
    </format>
    <format dxfId="383">
      <pivotArea collapsedLevelsAreSubtotals="1" fieldPosition="0">
        <references count="1">
          <reference field="10" count="0"/>
        </references>
      </pivotArea>
    </format>
    <format dxfId="382">
      <pivotArea collapsedLevelsAreSubtotals="1" fieldPosition="0">
        <references count="1">
          <reference field="10" count="0"/>
        </references>
      </pivotArea>
    </format>
    <format dxfId="381">
      <pivotArea collapsedLevelsAreSubtotals="1" fieldPosition="0">
        <references count="1">
          <reference field="10" count="0"/>
        </references>
      </pivotArea>
    </format>
    <format dxfId="380">
      <pivotArea collapsedLevelsAreSubtotals="1" fieldPosition="0">
        <references count="1">
          <reference field="10" count="0"/>
        </references>
      </pivotArea>
    </format>
    <format dxfId="379">
      <pivotArea collapsedLevelsAreSubtotals="1" fieldPosition="0">
        <references count="1">
          <reference field="10" count="0"/>
        </references>
      </pivotArea>
    </format>
    <format dxfId="378">
      <pivotArea collapsedLevelsAreSubtotals="1" fieldPosition="0">
        <references count="1">
          <reference field="10" count="0"/>
        </references>
      </pivotArea>
    </format>
    <format dxfId="377">
      <pivotArea collapsedLevelsAreSubtotals="1" fieldPosition="0">
        <references count="1">
          <reference field="10" count="0"/>
        </references>
      </pivotArea>
    </format>
    <format dxfId="376">
      <pivotArea dataOnly="0" labelOnly="1" outline="0" axis="axisValues" fieldPosition="0"/>
    </format>
    <format dxfId="375">
      <pivotArea dataOnly="0" labelOnly="1" outline="0" axis="axisValues" fieldPosition="0"/>
    </format>
    <format dxfId="374">
      <pivotArea collapsedLevelsAreSubtotals="1" fieldPosition="0">
        <references count="1">
          <reference field="10" count="0"/>
        </references>
      </pivotArea>
    </format>
    <format dxfId="373">
      <pivotArea dataOnly="0" labelOnly="1" outline="0" axis="axisValues" fieldPosition="0"/>
    </format>
    <format dxfId="372">
      <pivotArea dataOnly="0" labelOnly="1" outline="0" axis="axisValues" fieldPosition="0"/>
    </format>
    <format dxfId="371">
      <pivotArea grandRow="1" outline="0" collapsedLevelsAreSubtotals="1" fieldPosition="0"/>
    </format>
    <format dxfId="370">
      <pivotArea grandRow="1" outline="0" collapsedLevelsAreSubtotals="1" fieldPosition="0"/>
    </format>
    <format dxfId="369">
      <pivotArea grandRow="1" outline="0" collapsedLevelsAreSubtotals="1" fieldPosition="0"/>
    </format>
    <format dxfId="368">
      <pivotArea grandRow="1" outline="0" collapsedLevelsAreSubtotals="1" fieldPosition="0"/>
    </format>
    <format dxfId="367">
      <pivotArea grandRow="1" outline="0" collapsedLevelsAreSubtotals="1" fieldPosition="0"/>
    </format>
    <format dxfId="366">
      <pivotArea grandRow="1" outline="0" collapsedLevelsAreSubtotals="1" fieldPosition="0"/>
    </format>
    <format dxfId="365">
      <pivotArea grandRow="1" outline="0" collapsedLevelsAreSubtotals="1" fieldPosition="0"/>
    </format>
    <format dxfId="364">
      <pivotArea grandRow="1" outline="0" collapsedLevelsAreSubtotals="1" fieldPosition="0"/>
    </format>
    <format dxfId="363">
      <pivotArea type="all" dataOnly="0" outline="0" fieldPosition="0"/>
    </format>
    <format dxfId="362">
      <pivotArea outline="0" collapsedLevelsAreSubtotals="1" fieldPosition="0"/>
    </format>
    <format dxfId="361">
      <pivotArea field="10" type="button" dataOnly="0" labelOnly="1" outline="0" axis="axisRow" fieldPosition="0"/>
    </format>
    <format dxfId="360">
      <pivotArea dataOnly="0" labelOnly="1" outline="0" axis="axisValues" fieldPosition="0"/>
    </format>
    <format dxfId="359">
      <pivotArea dataOnly="0" labelOnly="1" fieldPosition="0">
        <references count="1">
          <reference field="10" count="0"/>
        </references>
      </pivotArea>
    </format>
    <format dxfId="358">
      <pivotArea dataOnly="0" labelOnly="1" grandRow="1" outline="0" fieldPosition="0"/>
    </format>
    <format dxfId="357">
      <pivotArea dataOnly="0" labelOnly="1" outline="0" axis="axisValues" fieldPosition="0"/>
    </format>
    <format dxfId="356">
      <pivotArea type="all" dataOnly="0" outline="0" fieldPosition="0"/>
    </format>
    <format dxfId="355">
      <pivotArea outline="0" collapsedLevelsAreSubtotals="1" fieldPosition="0"/>
    </format>
    <format dxfId="354">
      <pivotArea field="10" type="button" dataOnly="0" labelOnly="1" outline="0" axis="axisRow" fieldPosition="0"/>
    </format>
    <format dxfId="353">
      <pivotArea dataOnly="0" labelOnly="1" outline="0" axis="axisValues" fieldPosition="0"/>
    </format>
    <format dxfId="352">
      <pivotArea dataOnly="0" labelOnly="1" fieldPosition="0">
        <references count="1">
          <reference field="10" count="0"/>
        </references>
      </pivotArea>
    </format>
    <format dxfId="351">
      <pivotArea dataOnly="0" labelOnly="1" grandRow="1" outline="0" fieldPosition="0"/>
    </format>
    <format dxfId="350">
      <pivotArea dataOnly="0" labelOnly="1" outline="0" axis="axisValues" fieldPosition="0"/>
    </format>
    <format dxfId="125">
      <pivotArea type="all" dataOnly="0" outline="0" fieldPosition="0"/>
    </format>
    <format dxfId="124">
      <pivotArea outline="0" collapsedLevelsAreSubtotals="1" fieldPosition="0"/>
    </format>
    <format dxfId="123">
      <pivotArea field="10" type="button" dataOnly="0" labelOnly="1" outline="0" axis="axisRow" fieldPosition="0"/>
    </format>
    <format dxfId="122">
      <pivotArea dataOnly="0" labelOnly="1" outline="0" axis="axisValues" fieldPosition="0"/>
    </format>
    <format dxfId="121">
      <pivotArea dataOnly="0" labelOnly="1" fieldPosition="0">
        <references count="1">
          <reference field="10" count="0"/>
        </references>
      </pivotArea>
    </format>
    <format dxfId="120">
      <pivotArea dataOnly="0" labelOnly="1" grandRow="1" outline="0" fieldPosition="0"/>
    </format>
    <format dxfId="119">
      <pivotArea dataOnly="0" labelOnly="1" outline="0" axis="axisValues" fieldPosition="0"/>
    </format>
    <format dxfId="69">
      <pivotArea type="all" dataOnly="0" outline="0" fieldPosition="0"/>
    </format>
    <format dxfId="68">
      <pivotArea outline="0" collapsedLevelsAreSubtotals="1" fieldPosition="0"/>
    </format>
    <format dxfId="67">
      <pivotArea field="10" type="button" dataOnly="0" labelOnly="1" outline="0" axis="axisRow" fieldPosition="0"/>
    </format>
    <format dxfId="66">
      <pivotArea dataOnly="0" labelOnly="1" outline="0" axis="axisValues" fieldPosition="0"/>
    </format>
    <format dxfId="65">
      <pivotArea dataOnly="0" labelOnly="1" fieldPosition="0">
        <references count="1">
          <reference field="10" count="0"/>
        </references>
      </pivotArea>
    </format>
    <format dxfId="64">
      <pivotArea dataOnly="0" labelOnly="1" grandRow="1" outline="0" fieldPosition="0"/>
    </format>
    <format dxfId="63">
      <pivotArea dataOnly="0" labelOnly="1" outline="0" axis="axisValues" fieldPosition="0"/>
    </format>
    <format dxfId="55">
      <pivotArea type="all" dataOnly="0" outline="0" fieldPosition="0"/>
    </format>
    <format dxfId="54">
      <pivotArea outline="0" collapsedLevelsAreSubtotals="1" fieldPosition="0"/>
    </format>
    <format dxfId="53">
      <pivotArea field="10" type="button" dataOnly="0" labelOnly="1" outline="0" axis="axisRow" fieldPosition="0"/>
    </format>
    <format dxfId="52">
      <pivotArea dataOnly="0" labelOnly="1" outline="0" axis="axisValues" fieldPosition="0"/>
    </format>
    <format dxfId="51">
      <pivotArea dataOnly="0" labelOnly="1" fieldPosition="0">
        <references count="1">
          <reference field="10" count="0"/>
        </references>
      </pivotArea>
    </format>
    <format dxfId="50">
      <pivotArea dataOnly="0" labelOnly="1" grandRow="1" outline="0" fieldPosition="0"/>
    </format>
    <format dxfId="4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Dinámica59"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10:B18" firstHeaderRow="1" firstDataRow="1" firstDataCol="1"/>
  <pivotFields count="1">
    <pivotField axis="axisRow" dataField="1" showAll="0">
      <items count="8">
        <item x="0"/>
        <item x="1"/>
        <item x="4"/>
        <item x="6"/>
        <item x="2"/>
        <item x="3"/>
        <item x="5"/>
        <item t="default"/>
      </items>
    </pivotField>
  </pivotFields>
  <rowFields count="1">
    <field x="0"/>
  </rowFields>
  <rowItems count="8">
    <i>
      <x/>
    </i>
    <i>
      <x v="1"/>
    </i>
    <i>
      <x v="2"/>
    </i>
    <i>
      <x v="3"/>
    </i>
    <i>
      <x v="4"/>
    </i>
    <i>
      <x v="5"/>
    </i>
    <i>
      <x v="6"/>
    </i>
    <i t="grand">
      <x/>
    </i>
  </rowItems>
  <colItems count="1">
    <i/>
  </colItems>
  <dataFields count="1">
    <dataField name="Cuenta de Tipo de petición" fld="0" subtotal="count" baseField="0" baseItem="0"/>
  </dataFields>
  <formats count="56">
    <format dxfId="420">
      <pivotArea type="all" dataOnly="0" outline="0" fieldPosition="0"/>
    </format>
    <format dxfId="419">
      <pivotArea outline="0" collapsedLevelsAreSubtotals="1" fieldPosition="0"/>
    </format>
    <format dxfId="418">
      <pivotArea field="0" type="button" dataOnly="0" labelOnly="1" outline="0" axis="axisRow" fieldPosition="0"/>
    </format>
    <format dxfId="417">
      <pivotArea dataOnly="0" labelOnly="1" outline="0" axis="axisValues" fieldPosition="0"/>
    </format>
    <format dxfId="416">
      <pivotArea dataOnly="0" labelOnly="1" fieldPosition="0">
        <references count="1">
          <reference field="0" count="0"/>
        </references>
      </pivotArea>
    </format>
    <format dxfId="415">
      <pivotArea dataOnly="0" labelOnly="1" grandRow="1" outline="0" fieldPosition="0"/>
    </format>
    <format dxfId="414">
      <pivotArea dataOnly="0" labelOnly="1" outline="0" axis="axisValues" fieldPosition="0"/>
    </format>
    <format dxfId="413">
      <pivotArea type="all" dataOnly="0" outline="0" fieldPosition="0"/>
    </format>
    <format dxfId="412">
      <pivotArea outline="0" collapsedLevelsAreSubtotals="1" fieldPosition="0"/>
    </format>
    <format dxfId="411">
      <pivotArea field="0" type="button" dataOnly="0" labelOnly="1" outline="0" axis="axisRow" fieldPosition="0"/>
    </format>
    <format dxfId="410">
      <pivotArea dataOnly="0" labelOnly="1" outline="0" axis="axisValues" fieldPosition="0"/>
    </format>
    <format dxfId="409">
      <pivotArea dataOnly="0" labelOnly="1" fieldPosition="0">
        <references count="1">
          <reference field="0" count="0"/>
        </references>
      </pivotArea>
    </format>
    <format dxfId="408">
      <pivotArea dataOnly="0" labelOnly="1" grandRow="1" outline="0" fieldPosition="0"/>
    </format>
    <format dxfId="407">
      <pivotArea dataOnly="0" labelOnly="1" outline="0" axis="axisValues" fieldPosition="0"/>
    </format>
    <format dxfId="406">
      <pivotArea type="all" dataOnly="0" outline="0" fieldPosition="0"/>
    </format>
    <format dxfId="405">
      <pivotArea outline="0" collapsedLevelsAreSubtotals="1" fieldPosition="0"/>
    </format>
    <format dxfId="404">
      <pivotArea field="0" type="button" dataOnly="0" labelOnly="1" outline="0" axis="axisRow" fieldPosition="0"/>
    </format>
    <format dxfId="403">
      <pivotArea dataOnly="0" labelOnly="1" outline="0" axis="axisValues" fieldPosition="0"/>
    </format>
    <format dxfId="402">
      <pivotArea dataOnly="0" labelOnly="1" fieldPosition="0">
        <references count="1">
          <reference field="0" count="0"/>
        </references>
      </pivotArea>
    </format>
    <format dxfId="401">
      <pivotArea dataOnly="0" labelOnly="1" grandRow="1" outline="0" fieldPosition="0"/>
    </format>
    <format dxfId="400">
      <pivotArea dataOnly="0" labelOnly="1" outline="0" axis="axisValues" fieldPosition="0"/>
    </format>
    <format dxfId="399">
      <pivotArea type="all" dataOnly="0" outline="0" fieldPosition="0"/>
    </format>
    <format dxfId="398">
      <pivotArea outline="0" collapsedLevelsAreSubtotals="1" fieldPosition="0"/>
    </format>
    <format dxfId="397">
      <pivotArea field="0" type="button" dataOnly="0" labelOnly="1" outline="0" axis="axisRow" fieldPosition="0"/>
    </format>
    <format dxfId="396">
      <pivotArea dataOnly="0" labelOnly="1" outline="0" axis="axisValues" fieldPosition="0"/>
    </format>
    <format dxfId="395">
      <pivotArea dataOnly="0" labelOnly="1" fieldPosition="0">
        <references count="1">
          <reference field="0" count="0"/>
        </references>
      </pivotArea>
    </format>
    <format dxfId="394">
      <pivotArea dataOnly="0" labelOnly="1" grandRow="1" outline="0" fieldPosition="0"/>
    </format>
    <format dxfId="393">
      <pivotArea dataOnly="0" labelOnly="1" outline="0" axis="axisValues" fieldPosition="0"/>
    </format>
    <format dxfId="392">
      <pivotArea type="all" dataOnly="0" outline="0" fieldPosition="0"/>
    </format>
    <format dxfId="391">
      <pivotArea outline="0" collapsedLevelsAreSubtotals="1" fieldPosition="0"/>
    </format>
    <format dxfId="390">
      <pivotArea field="0" type="button" dataOnly="0" labelOnly="1" outline="0" axis="axisRow" fieldPosition="0"/>
    </format>
    <format dxfId="389">
      <pivotArea dataOnly="0" labelOnly="1" outline="0" axis="axisValues" fieldPosition="0"/>
    </format>
    <format dxfId="388">
      <pivotArea dataOnly="0" labelOnly="1" fieldPosition="0">
        <references count="1">
          <reference field="0" count="0"/>
        </references>
      </pivotArea>
    </format>
    <format dxfId="387">
      <pivotArea dataOnly="0" labelOnly="1" grandRow="1" outline="0" fieldPosition="0"/>
    </format>
    <format dxfId="386">
      <pivotArea dataOnly="0" labelOnly="1" outline="0" axis="axisValues" fieldPosition="0"/>
    </format>
    <format dxfId="118">
      <pivotArea type="all" dataOnly="0" outline="0" fieldPosition="0"/>
    </format>
    <format dxfId="117">
      <pivotArea outline="0" collapsedLevelsAreSubtotals="1" fieldPosition="0"/>
    </format>
    <format dxfId="116">
      <pivotArea field="0" type="button" dataOnly="0" labelOnly="1" outline="0" axis="axisRow" fieldPosition="0"/>
    </format>
    <format dxfId="115">
      <pivotArea dataOnly="0" labelOnly="1" outline="0" axis="axisValues" fieldPosition="0"/>
    </format>
    <format dxfId="114">
      <pivotArea dataOnly="0" labelOnly="1" fieldPosition="0">
        <references count="1">
          <reference field="0" count="0"/>
        </references>
      </pivotArea>
    </format>
    <format dxfId="113">
      <pivotArea dataOnly="0" labelOnly="1" grandRow="1" outline="0" fieldPosition="0"/>
    </format>
    <format dxfId="112">
      <pivotArea dataOnly="0" labelOnly="1" outline="0" axis="axisValues" fieldPosition="0"/>
    </format>
    <format dxfId="62">
      <pivotArea type="all" dataOnly="0" outline="0" fieldPosition="0"/>
    </format>
    <format dxfId="61">
      <pivotArea outline="0" collapsedLevelsAreSubtotals="1" fieldPosition="0"/>
    </format>
    <format dxfId="60">
      <pivotArea field="0" type="button" dataOnly="0" labelOnly="1" outline="0" axis="axisRow" fieldPosition="0"/>
    </format>
    <format dxfId="59">
      <pivotArea dataOnly="0" labelOnly="1" outline="0" axis="axisValues" fieldPosition="0"/>
    </format>
    <format dxfId="58">
      <pivotArea dataOnly="0" labelOnly="1" fieldPosition="0">
        <references count="1">
          <reference field="0" count="0"/>
        </references>
      </pivotArea>
    </format>
    <format dxfId="57">
      <pivotArea dataOnly="0" labelOnly="1" grandRow="1" outline="0" fieldPosition="0"/>
    </format>
    <format dxfId="56">
      <pivotArea dataOnly="0" labelOnly="1" outline="0" axis="axisValues" fieldPosition="0"/>
    </format>
    <format dxfId="27">
      <pivotArea type="all" dataOnly="0" outline="0" fieldPosition="0"/>
    </format>
    <format dxfId="26">
      <pivotArea outline="0" collapsedLevelsAreSubtotals="1" fieldPosition="0"/>
    </format>
    <format dxfId="25">
      <pivotArea field="0" type="button" dataOnly="0" labelOnly="1" outline="0" axis="axisRow" fieldPosition="0"/>
    </format>
    <format dxfId="24">
      <pivotArea dataOnly="0" labelOnly="1" outline="0" axis="axisValues" fieldPosition="0"/>
    </format>
    <format dxfId="23">
      <pivotArea dataOnly="0" labelOnly="1" fieldPosition="0">
        <references count="1">
          <reference field="0" count="0"/>
        </references>
      </pivotArea>
    </format>
    <format dxfId="22">
      <pivotArea dataOnly="0" labelOnly="1" grandRow="1" outline="0" fieldPosition="0"/>
    </format>
    <format dxfId="21">
      <pivotArea dataOnly="0" labelOnly="1" outline="0" axis="axisValues" fieldPosition="0"/>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21"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42"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47"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63"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68"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8" TargetMode="External"/><Relationship Id="rId84" Type="http://schemas.openxmlformats.org/officeDocument/2006/relationships/hyperlink" Target="https://orfeo.dnbc.gov.co/orfeo3/verradicado.php?verrad=20231140269482&amp;PHPSESSID=o8un62k7qhb7vpj4csle70b6f5&amp;carpeta=9&amp;nomcarpeta=Busquedas&amp;tipo_carp=0" TargetMode="External"/><Relationship Id="rId89" Type="http://schemas.openxmlformats.org/officeDocument/2006/relationships/hyperlink" Target="https://orfeo.dnbc.gov.co/orfeo3/verradicado.php?verrad=20231140269482&amp;PHPSESSID=o8un62k7qhb7vpj4csle70b6f5&amp;carpeta=9&amp;nomcarpeta=Busquedas&amp;tipo_carp=0" TargetMode="External"/><Relationship Id="rId16"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11"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32"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7"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53"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58"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74" Type="http://schemas.openxmlformats.org/officeDocument/2006/relationships/hyperlink" Target="https://orfeo.dnbc.gov.co/orfeo3/verradicado.php?verrad=20231140269482&amp;PHPSESSID=o8un62k7qhb7vpj4csle70b6f5&amp;carpeta=9&amp;nomcarpeta=Busquedas&amp;tipo_carp=0" TargetMode="External"/><Relationship Id="rId79" Type="http://schemas.openxmlformats.org/officeDocument/2006/relationships/hyperlink" Target="https://orfeo.dnbc.gov.co/orfeo3/verradicado.php?verrad=20231140269482&amp;PHPSESSID=o8un62k7qhb7vpj4csle70b6f5&amp;carpeta=9&amp;nomcarpeta=Busquedas&amp;tipo_carp=0" TargetMode="External"/><Relationship Id="rId5"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90" Type="http://schemas.openxmlformats.org/officeDocument/2006/relationships/hyperlink" Target="https://orfeo.dnbc.gov.co/orfeo3/verradicado.php?verrad=20231140269482&amp;PHPSESSID=o8un62k7qhb7vpj4csle70b6f5&amp;carpeta=9&amp;nomcarpeta=Busquedas&amp;tipo_carp=0" TargetMode="External"/><Relationship Id="rId14"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22"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27"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0"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5"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43"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48"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56"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64"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69"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8" TargetMode="External"/><Relationship Id="rId77" Type="http://schemas.openxmlformats.org/officeDocument/2006/relationships/hyperlink" Target="https://orfeo.dnbc.gov.co/orfeo3/verradicado.php?verrad=20231140269482&amp;PHPSESSID=o8un62k7qhb7vpj4csle70b6f5&amp;carpeta=9&amp;nomcarpeta=Busquedas&amp;tipo_carp=0" TargetMode="External"/><Relationship Id="rId8"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51"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72" Type="http://schemas.openxmlformats.org/officeDocument/2006/relationships/hyperlink" Target="https://orfeo.dnbc.gov.co/orfeo3/verradicado.php?verrad=20231140269482&amp;PHPSESSID=o8un62k7qhb7vpj4csle70b6f5&amp;carpeta=9&amp;nomcarpeta=Busquedas&amp;tipo_carp=0" TargetMode="External"/><Relationship Id="rId80" Type="http://schemas.openxmlformats.org/officeDocument/2006/relationships/hyperlink" Target="https://orfeo.dnbc.gov.co/orfeo3/verradicado.php?verrad=20231140269482&amp;PHPSESSID=o8un62k7qhb7vpj4csle70b6f5&amp;carpeta=9&amp;nomcarpeta=Busquedas&amp;tipo_carp=0" TargetMode="External"/><Relationship Id="rId85" Type="http://schemas.openxmlformats.org/officeDocument/2006/relationships/hyperlink" Target="https://orfeo.dnbc.gov.co/orfeo3/verradicado.php?verrad=20231140269482&amp;PHPSESSID=o8un62k7qhb7vpj4csle70b6f5&amp;carpeta=9&amp;nomcarpeta=Busquedas&amp;tipo_carp=0" TargetMode="External"/><Relationship Id="rId3" Type="http://schemas.openxmlformats.org/officeDocument/2006/relationships/hyperlink" Target="https://orfeo.dnbc.gov.co/orfeo3/verradicado.php?verrad=20231140273002&amp;PHPSESSID=o8un62k7qhb7vpj4csle70b6f5&amp;carpeta=9&amp;nomcarpeta=Busquedas&amp;tipo_carp=0" TargetMode="External"/><Relationship Id="rId12"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17"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25"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3"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8"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46"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59"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67"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20"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41"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54"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62"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70" Type="http://schemas.openxmlformats.org/officeDocument/2006/relationships/hyperlink" Target="https://orfeo.dnbc.gov.co/orfeo3/verradicado.php?verrad=20231140269482&amp;PHPSESSID=o8un62k7qhb7vpj4csle70b6f5&amp;carpeta=9&amp;nomcarpeta=Busquedas&amp;tipo_carp=0" TargetMode="External"/><Relationship Id="rId75" Type="http://schemas.openxmlformats.org/officeDocument/2006/relationships/hyperlink" Target="https://orfeo.dnbc.gov.co/orfeo3/verradicado.php?verrad=20231140269482&amp;PHPSESSID=o8un62k7qhb7vpj4csle70b6f5&amp;carpeta=9&amp;nomcarpeta=Busquedas&amp;tipo_carp=0" TargetMode="External"/><Relationship Id="rId83" Type="http://schemas.openxmlformats.org/officeDocument/2006/relationships/hyperlink" Target="https://orfeo.dnbc.gov.co/orfeo3/verradicado.php?verrad=20231140269482&amp;PHPSESSID=o8un62k7qhb7vpj4csle70b6f5&amp;carpeta=9&amp;nomcarpeta=Busquedas&amp;tipo_carp=0" TargetMode="External"/><Relationship Id="rId88" Type="http://schemas.openxmlformats.org/officeDocument/2006/relationships/hyperlink" Target="https://orfeo.dnbc.gov.co/orfeo3/verradicado.php?verrad=20231140269482&amp;PHPSESSID=o8un62k7qhb7vpj4csle70b6f5&amp;carpeta=9&amp;nomcarpeta=Busquedas&amp;tipo_carp=0" TargetMode="External"/><Relationship Id="rId91" Type="http://schemas.openxmlformats.org/officeDocument/2006/relationships/hyperlink" Target="https://orfeo.dnbc.gov.co/orfeo3/verradicado.php?verrad=20231140269482&amp;PHPSESSID=o8un62k7qhb7vpj4csle70b6f5&amp;carpeta=9&amp;nomcarpeta=Busquedas&amp;tipo_carp=0" TargetMode="External"/><Relationship Id="rId1" Type="http://schemas.openxmlformats.org/officeDocument/2006/relationships/hyperlink" Target="https://orfeo.dnbc.gov.co/orfeo3/verradicado.php?verrad=20231140269482&amp;PHPSESSID=o8un62k7qhb7vpj4csle70b6f5&amp;carpeta=9&amp;nomcarpeta=Busquedas&amp;tipo_carp=0" TargetMode="External"/><Relationship Id="rId6"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15"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23"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28"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6"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49"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57"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10"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31"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44"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52"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60"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65"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73" Type="http://schemas.openxmlformats.org/officeDocument/2006/relationships/hyperlink" Target="https://orfeo.dnbc.gov.co/orfeo3/verradicado.php?verrad=20231140269482&amp;PHPSESSID=o8un62k7qhb7vpj4csle70b6f5&amp;carpeta=9&amp;nomcarpeta=Busquedas&amp;tipo_carp=0" TargetMode="External"/><Relationship Id="rId78" Type="http://schemas.openxmlformats.org/officeDocument/2006/relationships/hyperlink" Target="https://orfeo.dnbc.gov.co/orfeo3/verradicado.php?verrad=20231140269482&amp;PHPSESSID=o8un62k7qhb7vpj4csle70b6f5&amp;carpeta=9&amp;nomcarpeta=Busquedas&amp;tipo_carp=0" TargetMode="External"/><Relationship Id="rId81" Type="http://schemas.openxmlformats.org/officeDocument/2006/relationships/hyperlink" Target="https://orfeo.dnbc.gov.co/orfeo3/verradicado.php?verrad=20231140269482&amp;PHPSESSID=o8un62k7qhb7vpj4csle70b6f5&amp;carpeta=9&amp;nomcarpeta=Busquedas&amp;tipo_carp=0" TargetMode="External"/><Relationship Id="rId86" Type="http://schemas.openxmlformats.org/officeDocument/2006/relationships/hyperlink" Target="https://orfeo.dnbc.gov.co/orfeo3/verradicado.php?verrad=20231140269482&amp;PHPSESSID=o8un62k7qhb7vpj4csle70b6f5&amp;carpeta=9&amp;nomcarpeta=Busquedas&amp;tipo_carp=0" TargetMode="External"/><Relationship Id="rId4"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9"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13"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18"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39"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4"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50"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55"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76" Type="http://schemas.openxmlformats.org/officeDocument/2006/relationships/hyperlink" Target="https://orfeo.dnbc.gov.co/orfeo3/verradicado.php?verrad=20231140269482&amp;PHPSESSID=o8un62k7qhb7vpj4csle70b6f5&amp;carpeta=9&amp;nomcarpeta=Busquedas&amp;tipo_carp=0" TargetMode="External"/><Relationship Id="rId7"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71" Type="http://schemas.openxmlformats.org/officeDocument/2006/relationships/hyperlink" Target="https://orfeo.dnbc.gov.co/orfeo3/verradicado.php?verrad=20231140269482&amp;PHPSESSID=o8un62k7qhb7vpj4csle70b6f5&amp;carpeta=9&amp;nomcarpeta=Busquedas&amp;tipo_carp=0" TargetMode="External"/><Relationship Id="rId92" Type="http://schemas.openxmlformats.org/officeDocument/2006/relationships/drawing" Target="../drawings/drawing1.xml"/><Relationship Id="rId2" Type="http://schemas.openxmlformats.org/officeDocument/2006/relationships/hyperlink" Target="https://orfeo.dnbc.gov.co/orfeo3/verradicado.php?verrad=20231140269892&amp;PHPSESSID=o8un62k7qhb7vpj4csle70b6f5&amp;carpeta=9&amp;nomcarpeta=Busquedas&amp;tipo_carp=0" TargetMode="External"/><Relationship Id="rId29"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24"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40"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45"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66"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87" Type="http://schemas.openxmlformats.org/officeDocument/2006/relationships/hyperlink" Target="https://orfeo.dnbc.gov.co/orfeo3/verradicado.php?verrad=20231140269482&amp;PHPSESSID=o8un62k7qhb7vpj4csle70b6f5&amp;carpeta=9&amp;nomcarpeta=Busquedas&amp;tipo_carp=0" TargetMode="External"/><Relationship Id="rId61"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82" Type="http://schemas.openxmlformats.org/officeDocument/2006/relationships/hyperlink" Target="https://orfeo.dnbc.gov.co/orfeo3/verradicado.php?verrad=20231140269482&amp;PHPSESSID=o8un62k7qhb7vpj4csle70b6f5&amp;carpeta=9&amp;nomcarpeta=Busquedas&amp;tipo_carp=0" TargetMode="External"/><Relationship Id="rId19"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openxmlformats.org/officeDocument/2006/relationships/drawing" Target="../drawings/drawing2.xml"/><Relationship Id="rId4" Type="http://schemas.openxmlformats.org/officeDocument/2006/relationships/pivotTable" Target="../pivotTables/pivotTable4.xm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42"/>
  <sheetViews>
    <sheetView zoomScale="90" zoomScaleNormal="90" workbookViewId="0">
      <selection activeCell="A2" sqref="A2"/>
    </sheetView>
  </sheetViews>
  <sheetFormatPr baseColWidth="10" defaultRowHeight="15" x14ac:dyDescent="0.25"/>
  <cols>
    <col min="1" max="25" width="40.7109375" customWidth="1"/>
  </cols>
  <sheetData>
    <row r="1" spans="1:58" ht="25.5" x14ac:dyDescent="0.25">
      <c r="A1" s="41" t="s">
        <v>0</v>
      </c>
      <c r="B1" s="41" t="s">
        <v>1</v>
      </c>
      <c r="C1" s="41" t="s">
        <v>2</v>
      </c>
      <c r="D1" s="41" t="s">
        <v>3</v>
      </c>
      <c r="E1" s="41" t="s">
        <v>4</v>
      </c>
      <c r="F1" s="41" t="s">
        <v>5</v>
      </c>
      <c r="G1" s="41" t="s">
        <v>6</v>
      </c>
      <c r="H1" s="41" t="s">
        <v>7</v>
      </c>
      <c r="I1" s="41" t="s">
        <v>8</v>
      </c>
      <c r="J1" s="41" t="s">
        <v>9</v>
      </c>
      <c r="K1" s="41" t="s">
        <v>10</v>
      </c>
      <c r="L1" s="42" t="s">
        <v>11</v>
      </c>
      <c r="M1" s="43" t="s">
        <v>12</v>
      </c>
      <c r="N1" s="44" t="s">
        <v>13</v>
      </c>
      <c r="O1" s="45" t="s">
        <v>14</v>
      </c>
      <c r="P1" s="44" t="s">
        <v>15</v>
      </c>
      <c r="Q1" s="42" t="s">
        <v>16</v>
      </c>
      <c r="R1" s="42" t="s">
        <v>17</v>
      </c>
      <c r="S1" s="41" t="s">
        <v>18</v>
      </c>
      <c r="T1" s="41" t="s">
        <v>19</v>
      </c>
      <c r="U1" s="46" t="s">
        <v>20</v>
      </c>
      <c r="V1" s="41" t="s">
        <v>21</v>
      </c>
      <c r="W1" s="41" t="s">
        <v>22</v>
      </c>
      <c r="X1" s="41" t="s">
        <v>23</v>
      </c>
      <c r="Y1" s="41" t="s">
        <v>24</v>
      </c>
      <c r="AS1" s="47" t="s">
        <v>1121</v>
      </c>
      <c r="AT1" s="47"/>
      <c r="AU1" s="47"/>
      <c r="AV1" s="47"/>
      <c r="AW1" s="47"/>
      <c r="AX1" s="47"/>
      <c r="AY1" s="47"/>
      <c r="AZ1" s="47"/>
      <c r="BA1" s="47"/>
      <c r="BB1" s="47"/>
      <c r="BC1" s="47"/>
      <c r="BD1" s="47"/>
      <c r="BE1" s="47"/>
      <c r="BF1" s="47"/>
    </row>
    <row r="2" spans="1:58" ht="105" customHeight="1" x14ac:dyDescent="0.25">
      <c r="A2" s="1" t="s">
        <v>25</v>
      </c>
      <c r="B2" s="1" t="s">
        <v>26</v>
      </c>
      <c r="C2" s="1" t="s">
        <v>27</v>
      </c>
      <c r="D2" s="1" t="s">
        <v>28</v>
      </c>
      <c r="E2" s="1" t="s">
        <v>29</v>
      </c>
      <c r="F2" s="1" t="s">
        <v>30</v>
      </c>
      <c r="G2" s="1" t="s">
        <v>31</v>
      </c>
      <c r="H2" s="1" t="s">
        <v>32</v>
      </c>
      <c r="I2" s="1" t="s">
        <v>33</v>
      </c>
      <c r="J2" s="1" t="s">
        <v>34</v>
      </c>
      <c r="K2" s="1" t="s">
        <v>35</v>
      </c>
      <c r="L2" s="1">
        <v>30</v>
      </c>
      <c r="M2" s="1" t="s">
        <v>36</v>
      </c>
      <c r="N2" s="2">
        <v>45201</v>
      </c>
      <c r="O2" s="3" t="s">
        <v>37</v>
      </c>
      <c r="P2" s="4">
        <v>45294</v>
      </c>
      <c r="Q2" s="3">
        <f t="shared" ref="Q2" si="0">R2-1</f>
        <v>67</v>
      </c>
      <c r="R2" s="3">
        <f>NETWORKDAYS(N2,P2,AD2:AG2:AH2:AI2:AJ2:AK2:AL2:AM2:AN2:AO2:AP2:AQ2)</f>
        <v>68</v>
      </c>
      <c r="S2" s="5" t="s">
        <v>38</v>
      </c>
      <c r="T2" s="6" t="s">
        <v>39</v>
      </c>
      <c r="U2" s="7"/>
      <c r="V2" s="6"/>
      <c r="W2" s="6" t="s">
        <v>40</v>
      </c>
      <c r="X2" s="6"/>
      <c r="Y2" s="6" t="s">
        <v>41</v>
      </c>
      <c r="AS2" s="48">
        <v>44935</v>
      </c>
      <c r="AT2" s="48">
        <v>45005</v>
      </c>
      <c r="AU2" s="48">
        <v>45022</v>
      </c>
      <c r="AV2" s="48">
        <v>45023</v>
      </c>
      <c r="AW2" s="48">
        <v>45047</v>
      </c>
      <c r="AX2" s="48">
        <v>45068</v>
      </c>
      <c r="AY2" s="48">
        <v>45089</v>
      </c>
      <c r="AZ2" s="48">
        <v>45096</v>
      </c>
      <c r="BA2" s="48">
        <v>45110</v>
      </c>
      <c r="BB2" s="48">
        <v>45127</v>
      </c>
      <c r="BC2" s="48">
        <v>45145</v>
      </c>
      <c r="BD2" s="48">
        <v>45159</v>
      </c>
      <c r="BE2" s="48">
        <v>45215</v>
      </c>
      <c r="BF2" s="48">
        <v>45236</v>
      </c>
    </row>
    <row r="3" spans="1:58" ht="38.25" x14ac:dyDescent="0.25">
      <c r="A3" s="1" t="s">
        <v>25</v>
      </c>
      <c r="B3" s="1" t="s">
        <v>26</v>
      </c>
      <c r="C3" s="1" t="s">
        <v>42</v>
      </c>
      <c r="D3" s="1" t="s">
        <v>43</v>
      </c>
      <c r="E3" s="1" t="s">
        <v>29</v>
      </c>
      <c r="F3" s="1" t="s">
        <v>44</v>
      </c>
      <c r="G3" s="1" t="s">
        <v>45</v>
      </c>
      <c r="H3" s="1" t="s">
        <v>32</v>
      </c>
      <c r="I3" s="1" t="s">
        <v>33</v>
      </c>
      <c r="J3" s="1" t="s">
        <v>34</v>
      </c>
      <c r="K3" s="1" t="s">
        <v>46</v>
      </c>
      <c r="L3" s="1">
        <v>10</v>
      </c>
      <c r="M3" s="1" t="s">
        <v>47</v>
      </c>
      <c r="N3" s="2">
        <v>45201</v>
      </c>
      <c r="O3" s="3" t="s">
        <v>37</v>
      </c>
      <c r="P3" s="4">
        <v>45233</v>
      </c>
      <c r="Q3" s="3">
        <f t="shared" ref="Q3:Q63" si="1">R3-1</f>
        <v>24</v>
      </c>
      <c r="R3" s="3">
        <f>NETWORKDAYS(N3,P3,AD3:AG3:AH3:AI3:AJ3:AK3:AL3:AM3:AN3:AO3:AP3:AQ3)</f>
        <v>25</v>
      </c>
      <c r="S3" s="5" t="s">
        <v>38</v>
      </c>
      <c r="T3" s="1" t="s">
        <v>48</v>
      </c>
      <c r="U3" s="7" t="s">
        <v>37</v>
      </c>
      <c r="V3" s="6" t="s">
        <v>37</v>
      </c>
      <c r="W3" s="6" t="s">
        <v>49</v>
      </c>
      <c r="X3" s="6" t="s">
        <v>37</v>
      </c>
      <c r="Y3" s="6" t="s">
        <v>50</v>
      </c>
      <c r="AS3" s="48">
        <v>44935</v>
      </c>
      <c r="AT3" s="48">
        <v>45005</v>
      </c>
      <c r="AU3" s="48">
        <v>45022</v>
      </c>
      <c r="AV3" s="48">
        <v>45023</v>
      </c>
      <c r="AW3" s="48">
        <v>45047</v>
      </c>
      <c r="AX3" s="48">
        <v>45068</v>
      </c>
      <c r="AY3" s="48">
        <v>45089</v>
      </c>
      <c r="AZ3" s="48">
        <v>45096</v>
      </c>
      <c r="BA3" s="48">
        <v>45110</v>
      </c>
      <c r="BB3" s="48">
        <v>45127</v>
      </c>
      <c r="BC3" s="48">
        <v>45145</v>
      </c>
      <c r="BD3" s="48">
        <v>45159</v>
      </c>
      <c r="BE3" s="48">
        <v>45215</v>
      </c>
      <c r="BF3" s="48">
        <v>45236</v>
      </c>
    </row>
    <row r="4" spans="1:58" ht="51" x14ac:dyDescent="0.25">
      <c r="A4" s="1" t="s">
        <v>25</v>
      </c>
      <c r="B4" s="1" t="s">
        <v>26</v>
      </c>
      <c r="C4" s="1" t="s">
        <v>51</v>
      </c>
      <c r="D4" s="1" t="s">
        <v>52</v>
      </c>
      <c r="E4" s="1" t="s">
        <v>53</v>
      </c>
      <c r="F4" s="1" t="s">
        <v>30</v>
      </c>
      <c r="G4" s="1" t="s">
        <v>54</v>
      </c>
      <c r="H4" s="1" t="s">
        <v>55</v>
      </c>
      <c r="I4" s="1" t="s">
        <v>33</v>
      </c>
      <c r="J4" s="1" t="s">
        <v>56</v>
      </c>
      <c r="K4" s="1" t="s">
        <v>46</v>
      </c>
      <c r="L4" s="1">
        <v>10</v>
      </c>
      <c r="M4" s="1" t="s">
        <v>57</v>
      </c>
      <c r="N4" s="2">
        <v>45201</v>
      </c>
      <c r="O4" s="3">
        <v>20232120097681</v>
      </c>
      <c r="P4" s="4">
        <v>45231</v>
      </c>
      <c r="Q4" s="3">
        <f t="shared" si="1"/>
        <v>22</v>
      </c>
      <c r="R4" s="3">
        <f>NETWORKDAYS(N4,P4,AD4:AG4:AH4:AI4:AJ4:AK4:AL4:AM4:AN4:AO4:AP4:AQ4)</f>
        <v>23</v>
      </c>
      <c r="S4" s="5" t="s">
        <v>38</v>
      </c>
      <c r="T4" s="6" t="s">
        <v>58</v>
      </c>
      <c r="U4" s="7">
        <v>45232</v>
      </c>
      <c r="V4" s="6" t="s">
        <v>59</v>
      </c>
      <c r="W4" s="6" t="s">
        <v>49</v>
      </c>
      <c r="X4" s="6" t="s">
        <v>37</v>
      </c>
      <c r="Y4" s="6" t="s">
        <v>37</v>
      </c>
      <c r="AS4" s="48">
        <v>44935</v>
      </c>
      <c r="AT4" s="48">
        <v>45005</v>
      </c>
      <c r="AU4" s="48">
        <v>45022</v>
      </c>
      <c r="AV4" s="48">
        <v>45023</v>
      </c>
      <c r="AW4" s="48">
        <v>45047</v>
      </c>
      <c r="AX4" s="48">
        <v>45068</v>
      </c>
      <c r="AY4" s="48">
        <v>45089</v>
      </c>
      <c r="AZ4" s="48">
        <v>45096</v>
      </c>
      <c r="BA4" s="48">
        <v>45110</v>
      </c>
      <c r="BB4" s="48">
        <v>45127</v>
      </c>
      <c r="BC4" s="48">
        <v>45145</v>
      </c>
      <c r="BD4" s="48">
        <v>45159</v>
      </c>
      <c r="BE4" s="48">
        <v>45215</v>
      </c>
      <c r="BF4" s="48">
        <v>45236</v>
      </c>
    </row>
    <row r="5" spans="1:58" ht="51" x14ac:dyDescent="0.25">
      <c r="A5" s="1" t="s">
        <v>25</v>
      </c>
      <c r="B5" s="1" t="s">
        <v>26</v>
      </c>
      <c r="C5" s="1" t="s">
        <v>27</v>
      </c>
      <c r="D5" s="1" t="s">
        <v>60</v>
      </c>
      <c r="E5" s="1" t="s">
        <v>29</v>
      </c>
      <c r="F5" s="1" t="s">
        <v>30</v>
      </c>
      <c r="G5" s="1" t="s">
        <v>54</v>
      </c>
      <c r="H5" s="1" t="s">
        <v>61</v>
      </c>
      <c r="I5" s="1" t="s">
        <v>33</v>
      </c>
      <c r="J5" s="1" t="s">
        <v>62</v>
      </c>
      <c r="K5" s="1" t="s">
        <v>63</v>
      </c>
      <c r="L5" s="1">
        <v>15</v>
      </c>
      <c r="M5" s="1" t="s">
        <v>64</v>
      </c>
      <c r="N5" s="2">
        <v>45201</v>
      </c>
      <c r="O5" s="3">
        <v>20232110097851</v>
      </c>
      <c r="P5" s="4">
        <v>45238</v>
      </c>
      <c r="Q5" s="3">
        <f t="shared" si="1"/>
        <v>27</v>
      </c>
      <c r="R5" s="3">
        <f>NETWORKDAYS(N5,P5,AD5:AG5:AH5:AI5:AJ5:AK5:AL5:AM5:AN5:AO5:AP5:AQ5)</f>
        <v>28</v>
      </c>
      <c r="S5" s="5" t="s">
        <v>38</v>
      </c>
      <c r="T5" s="6" t="s">
        <v>65</v>
      </c>
      <c r="U5" s="7">
        <v>45238</v>
      </c>
      <c r="V5" s="6" t="s">
        <v>59</v>
      </c>
      <c r="W5" s="6" t="s">
        <v>49</v>
      </c>
      <c r="X5" s="6" t="s">
        <v>37</v>
      </c>
      <c r="Y5" s="6" t="s">
        <v>37</v>
      </c>
      <c r="AS5" s="48">
        <v>44935</v>
      </c>
      <c r="AT5" s="48">
        <v>45005</v>
      </c>
      <c r="AU5" s="48">
        <v>45022</v>
      </c>
      <c r="AV5" s="48">
        <v>45023</v>
      </c>
      <c r="AW5" s="48">
        <v>45047</v>
      </c>
      <c r="AX5" s="48">
        <v>45068</v>
      </c>
      <c r="AY5" s="48">
        <v>45089</v>
      </c>
      <c r="AZ5" s="48">
        <v>45096</v>
      </c>
      <c r="BA5" s="48">
        <v>45110</v>
      </c>
      <c r="BB5" s="48">
        <v>45127</v>
      </c>
      <c r="BC5" s="48">
        <v>45145</v>
      </c>
      <c r="BD5" s="48">
        <v>45159</v>
      </c>
      <c r="BE5" s="48">
        <v>45215</v>
      </c>
      <c r="BF5" s="48">
        <v>45236</v>
      </c>
    </row>
    <row r="6" spans="1:58" ht="38.25" x14ac:dyDescent="0.25">
      <c r="A6" s="1" t="s">
        <v>25</v>
      </c>
      <c r="B6" s="1" t="s">
        <v>26</v>
      </c>
      <c r="C6" s="1" t="s">
        <v>27</v>
      </c>
      <c r="D6" s="1" t="s">
        <v>66</v>
      </c>
      <c r="E6" s="1" t="s">
        <v>67</v>
      </c>
      <c r="F6" s="1" t="s">
        <v>68</v>
      </c>
      <c r="G6" s="1" t="s">
        <v>69</v>
      </c>
      <c r="H6" s="1" t="s">
        <v>70</v>
      </c>
      <c r="I6" s="1" t="s">
        <v>33</v>
      </c>
      <c r="J6" s="1" t="s">
        <v>71</v>
      </c>
      <c r="K6" s="1" t="s">
        <v>63</v>
      </c>
      <c r="L6" s="1">
        <v>15</v>
      </c>
      <c r="M6" s="1" t="s">
        <v>72</v>
      </c>
      <c r="N6" s="2">
        <v>45202</v>
      </c>
      <c r="O6" s="3">
        <v>20232150097101</v>
      </c>
      <c r="P6" s="4">
        <v>45223</v>
      </c>
      <c r="Q6" s="3">
        <f t="shared" si="1"/>
        <v>15</v>
      </c>
      <c r="R6" s="3">
        <f>NETWORKDAYS(N6,P6,AD6:AG6:AH6:AI6:AJ6:AK6:AL6:AM6:AN6:AO6:AP6:AQ6)</f>
        <v>16</v>
      </c>
      <c r="S6" s="8" t="s">
        <v>73</v>
      </c>
      <c r="T6" s="1" t="s">
        <v>74</v>
      </c>
      <c r="U6" s="2">
        <v>45237</v>
      </c>
      <c r="V6" s="1" t="s">
        <v>59</v>
      </c>
      <c r="W6" s="1" t="s">
        <v>49</v>
      </c>
      <c r="X6" s="1" t="s">
        <v>37</v>
      </c>
      <c r="Y6" s="1" t="s">
        <v>37</v>
      </c>
      <c r="AS6" s="48">
        <v>44935</v>
      </c>
      <c r="AT6" s="48">
        <v>45005</v>
      </c>
      <c r="AU6" s="48">
        <v>45022</v>
      </c>
      <c r="AV6" s="48">
        <v>45023</v>
      </c>
      <c r="AW6" s="48">
        <v>45047</v>
      </c>
      <c r="AX6" s="48">
        <v>45068</v>
      </c>
      <c r="AY6" s="48">
        <v>45089</v>
      </c>
      <c r="AZ6" s="48">
        <v>45096</v>
      </c>
      <c r="BA6" s="48">
        <v>45110</v>
      </c>
      <c r="BB6" s="48">
        <v>45127</v>
      </c>
      <c r="BC6" s="48">
        <v>45145</v>
      </c>
      <c r="BD6" s="48">
        <v>45159</v>
      </c>
      <c r="BE6" s="48">
        <v>45215</v>
      </c>
      <c r="BF6" s="48">
        <v>45236</v>
      </c>
    </row>
    <row r="7" spans="1:58" ht="63.75" x14ac:dyDescent="0.25">
      <c r="A7" s="1" t="s">
        <v>25</v>
      </c>
      <c r="B7" s="1" t="s">
        <v>26</v>
      </c>
      <c r="C7" s="1" t="s">
        <v>51</v>
      </c>
      <c r="D7" s="1" t="s">
        <v>75</v>
      </c>
      <c r="E7" s="1" t="s">
        <v>53</v>
      </c>
      <c r="F7" s="1" t="s">
        <v>76</v>
      </c>
      <c r="G7" s="1" t="s">
        <v>77</v>
      </c>
      <c r="H7" s="1" t="s">
        <v>55</v>
      </c>
      <c r="I7" s="1" t="s">
        <v>33</v>
      </c>
      <c r="J7" s="1" t="s">
        <v>56</v>
      </c>
      <c r="K7" s="1" t="s">
        <v>78</v>
      </c>
      <c r="L7" s="1">
        <v>15</v>
      </c>
      <c r="M7" s="1" t="s">
        <v>79</v>
      </c>
      <c r="N7" s="2">
        <v>45202</v>
      </c>
      <c r="O7" s="3">
        <v>20232120095991</v>
      </c>
      <c r="P7" s="4">
        <v>45212</v>
      </c>
      <c r="Q7" s="3">
        <f t="shared" si="1"/>
        <v>8</v>
      </c>
      <c r="R7" s="3">
        <f>NETWORKDAYS(N7,P7,AD7:AG7:AH7:AI7:AJ7:AK7:AL7:AM7:AN7:AO7:AP7:AQ7)</f>
        <v>9</v>
      </c>
      <c r="S7" s="8" t="s">
        <v>73</v>
      </c>
      <c r="T7" s="1" t="s">
        <v>80</v>
      </c>
      <c r="U7" s="2">
        <v>44968</v>
      </c>
      <c r="V7" s="1" t="s">
        <v>59</v>
      </c>
      <c r="W7" s="1" t="s">
        <v>49</v>
      </c>
      <c r="X7" s="1" t="s">
        <v>37</v>
      </c>
      <c r="Y7" s="1" t="s">
        <v>37</v>
      </c>
      <c r="AS7" s="48">
        <v>44935</v>
      </c>
      <c r="AT7" s="48">
        <v>45005</v>
      </c>
      <c r="AU7" s="48">
        <v>45022</v>
      </c>
      <c r="AV7" s="48">
        <v>45023</v>
      </c>
      <c r="AW7" s="48">
        <v>45047</v>
      </c>
      <c r="AX7" s="48">
        <v>45068</v>
      </c>
      <c r="AY7" s="48">
        <v>45089</v>
      </c>
      <c r="AZ7" s="48">
        <v>45096</v>
      </c>
      <c r="BA7" s="48">
        <v>45110</v>
      </c>
      <c r="BB7" s="48">
        <v>45127</v>
      </c>
      <c r="BC7" s="48">
        <v>45145</v>
      </c>
      <c r="BD7" s="48">
        <v>45159</v>
      </c>
      <c r="BE7" s="48">
        <v>45215</v>
      </c>
      <c r="BF7" s="48">
        <v>45236</v>
      </c>
    </row>
    <row r="8" spans="1:58" ht="38.25" x14ac:dyDescent="0.25">
      <c r="A8" s="1" t="s">
        <v>25</v>
      </c>
      <c r="B8" s="1" t="s">
        <v>26</v>
      </c>
      <c r="C8" s="1" t="s">
        <v>81</v>
      </c>
      <c r="D8" s="1" t="s">
        <v>82</v>
      </c>
      <c r="E8" s="1" t="s">
        <v>29</v>
      </c>
      <c r="F8" s="1" t="s">
        <v>83</v>
      </c>
      <c r="G8" s="1" t="s">
        <v>84</v>
      </c>
      <c r="H8" s="1" t="s">
        <v>85</v>
      </c>
      <c r="I8" s="1" t="s">
        <v>33</v>
      </c>
      <c r="J8" s="1" t="s">
        <v>62</v>
      </c>
      <c r="K8" s="1" t="s">
        <v>78</v>
      </c>
      <c r="L8" s="1">
        <v>15</v>
      </c>
      <c r="M8" s="1" t="s">
        <v>86</v>
      </c>
      <c r="N8" s="2">
        <v>45202</v>
      </c>
      <c r="O8" s="3">
        <v>20232110097811</v>
      </c>
      <c r="P8" s="4">
        <v>45238</v>
      </c>
      <c r="Q8" s="3">
        <f t="shared" si="1"/>
        <v>26</v>
      </c>
      <c r="R8" s="3">
        <f>NETWORKDAYS(N8,P8,AD8:AG8:AH8:AI8:AJ8:AK8:AL8:AM8:AN8:AO8:AP8:AQ8)</f>
        <v>27</v>
      </c>
      <c r="S8" s="5" t="s">
        <v>38</v>
      </c>
      <c r="T8" s="6" t="s">
        <v>87</v>
      </c>
      <c r="U8" s="7">
        <v>45238</v>
      </c>
      <c r="V8" s="6" t="s">
        <v>59</v>
      </c>
      <c r="W8" s="6" t="s">
        <v>49</v>
      </c>
      <c r="X8" s="6" t="s">
        <v>37</v>
      </c>
      <c r="Y8" s="6" t="s">
        <v>37</v>
      </c>
      <c r="AS8" s="48">
        <v>44935</v>
      </c>
      <c r="AT8" s="48">
        <v>45005</v>
      </c>
      <c r="AU8" s="48">
        <v>45022</v>
      </c>
      <c r="AV8" s="48">
        <v>45023</v>
      </c>
      <c r="AW8" s="48">
        <v>45047</v>
      </c>
      <c r="AX8" s="48">
        <v>45068</v>
      </c>
      <c r="AY8" s="48">
        <v>45089</v>
      </c>
      <c r="AZ8" s="48">
        <v>45096</v>
      </c>
      <c r="BA8" s="48">
        <v>45110</v>
      </c>
      <c r="BB8" s="48">
        <v>45127</v>
      </c>
      <c r="BC8" s="48">
        <v>45145</v>
      </c>
      <c r="BD8" s="48">
        <v>45159</v>
      </c>
      <c r="BE8" s="48">
        <v>45215</v>
      </c>
      <c r="BF8" s="48">
        <v>45236</v>
      </c>
    </row>
    <row r="9" spans="1:58" ht="38.25" x14ac:dyDescent="0.25">
      <c r="A9" s="1" t="s">
        <v>25</v>
      </c>
      <c r="B9" s="1" t="s">
        <v>26</v>
      </c>
      <c r="C9" s="1" t="s">
        <v>51</v>
      </c>
      <c r="D9" s="1" t="s">
        <v>88</v>
      </c>
      <c r="E9" s="1" t="s">
        <v>89</v>
      </c>
      <c r="F9" s="1" t="s">
        <v>90</v>
      </c>
      <c r="G9" s="1" t="s">
        <v>91</v>
      </c>
      <c r="H9" s="1" t="s">
        <v>92</v>
      </c>
      <c r="I9" s="1" t="s">
        <v>93</v>
      </c>
      <c r="J9" s="1" t="s">
        <v>94</v>
      </c>
      <c r="K9" s="1" t="s">
        <v>95</v>
      </c>
      <c r="L9" s="1">
        <v>10</v>
      </c>
      <c r="M9" s="1" t="s">
        <v>96</v>
      </c>
      <c r="N9" s="2">
        <v>45202</v>
      </c>
      <c r="O9" s="3" t="s">
        <v>97</v>
      </c>
      <c r="P9" s="4">
        <v>45238</v>
      </c>
      <c r="Q9" s="3">
        <f t="shared" si="1"/>
        <v>26</v>
      </c>
      <c r="R9" s="3">
        <f>NETWORKDAYS(N9,P9,AD9:AG9:AH9:AI9:AJ9:AK9:AL9:AM9:AN9:AO9:AP9:AQ9)</f>
        <v>27</v>
      </c>
      <c r="S9" s="5" t="s">
        <v>38</v>
      </c>
      <c r="T9" s="6" t="s">
        <v>98</v>
      </c>
      <c r="U9" s="7">
        <v>45239</v>
      </c>
      <c r="V9" s="6" t="s">
        <v>59</v>
      </c>
      <c r="W9" s="6" t="s">
        <v>49</v>
      </c>
      <c r="X9" s="6" t="s">
        <v>37</v>
      </c>
      <c r="Y9" s="6" t="s">
        <v>37</v>
      </c>
      <c r="AS9" s="48">
        <v>44935</v>
      </c>
      <c r="AT9" s="48">
        <v>45005</v>
      </c>
      <c r="AU9" s="48">
        <v>45022</v>
      </c>
      <c r="AV9" s="48">
        <v>45023</v>
      </c>
      <c r="AW9" s="48">
        <v>45047</v>
      </c>
      <c r="AX9" s="48">
        <v>45068</v>
      </c>
      <c r="AY9" s="48">
        <v>45089</v>
      </c>
      <c r="AZ9" s="48">
        <v>45096</v>
      </c>
      <c r="BA9" s="48">
        <v>45110</v>
      </c>
      <c r="BB9" s="48">
        <v>45127</v>
      </c>
      <c r="BC9" s="48">
        <v>45145</v>
      </c>
      <c r="BD9" s="48">
        <v>45159</v>
      </c>
      <c r="BE9" s="48">
        <v>45215</v>
      </c>
      <c r="BF9" s="48">
        <v>45236</v>
      </c>
    </row>
    <row r="10" spans="1:58" ht="38.25" x14ac:dyDescent="0.25">
      <c r="A10" s="1" t="s">
        <v>25</v>
      </c>
      <c r="B10" s="1" t="s">
        <v>26</v>
      </c>
      <c r="C10" s="1" t="s">
        <v>27</v>
      </c>
      <c r="D10" s="1" t="s">
        <v>28</v>
      </c>
      <c r="E10" s="1" t="s">
        <v>29</v>
      </c>
      <c r="F10" s="1" t="s">
        <v>44</v>
      </c>
      <c r="G10" s="1" t="s">
        <v>99</v>
      </c>
      <c r="H10" s="1" t="s">
        <v>32</v>
      </c>
      <c r="I10" s="1" t="s">
        <v>33</v>
      </c>
      <c r="J10" s="1" t="s">
        <v>34</v>
      </c>
      <c r="K10" s="1" t="s">
        <v>63</v>
      </c>
      <c r="L10" s="1">
        <v>15</v>
      </c>
      <c r="M10" s="1" t="s">
        <v>100</v>
      </c>
      <c r="N10" s="2">
        <v>45202</v>
      </c>
      <c r="O10" s="3" t="s">
        <v>37</v>
      </c>
      <c r="P10" s="4">
        <v>45294</v>
      </c>
      <c r="Q10" s="3">
        <f t="shared" si="1"/>
        <v>66</v>
      </c>
      <c r="R10" s="3">
        <f>NETWORKDAYS(N10,P10,AD10:AG10:AH10:AI10:AJ10:AK10:AL10:AM10:AN10:AO10:AP10:AQ10)</f>
        <v>67</v>
      </c>
      <c r="S10" s="5" t="s">
        <v>38</v>
      </c>
      <c r="T10" s="6" t="s">
        <v>101</v>
      </c>
      <c r="U10" s="7"/>
      <c r="V10" s="6"/>
      <c r="W10" s="6" t="s">
        <v>40</v>
      </c>
      <c r="X10" s="6"/>
      <c r="Y10" s="6" t="s">
        <v>41</v>
      </c>
      <c r="AS10" s="48">
        <v>44935</v>
      </c>
      <c r="AT10" s="48">
        <v>45005</v>
      </c>
      <c r="AU10" s="48">
        <v>45022</v>
      </c>
      <c r="AV10" s="48">
        <v>45023</v>
      </c>
      <c r="AW10" s="48">
        <v>45047</v>
      </c>
      <c r="AX10" s="48">
        <v>45068</v>
      </c>
      <c r="AY10" s="48">
        <v>45089</v>
      </c>
      <c r="AZ10" s="48">
        <v>45096</v>
      </c>
      <c r="BA10" s="48">
        <v>45110</v>
      </c>
      <c r="BB10" s="48">
        <v>45127</v>
      </c>
      <c r="BC10" s="48">
        <v>45145</v>
      </c>
      <c r="BD10" s="48">
        <v>45159</v>
      </c>
      <c r="BE10" s="48">
        <v>45215</v>
      </c>
      <c r="BF10" s="48">
        <v>45236</v>
      </c>
    </row>
    <row r="11" spans="1:58" ht="63.75" x14ac:dyDescent="0.25">
      <c r="A11" s="1" t="s">
        <v>25</v>
      </c>
      <c r="B11" s="1" t="s">
        <v>26</v>
      </c>
      <c r="C11" s="1" t="s">
        <v>51</v>
      </c>
      <c r="D11" s="1" t="s">
        <v>102</v>
      </c>
      <c r="E11" s="1" t="s">
        <v>53</v>
      </c>
      <c r="F11" s="1" t="s">
        <v>30</v>
      </c>
      <c r="G11" s="1" t="s">
        <v>103</v>
      </c>
      <c r="H11" s="1" t="s">
        <v>104</v>
      </c>
      <c r="I11" s="1" t="s">
        <v>33</v>
      </c>
      <c r="J11" s="1" t="s">
        <v>62</v>
      </c>
      <c r="K11" s="1" t="s">
        <v>78</v>
      </c>
      <c r="L11" s="1">
        <v>15</v>
      </c>
      <c r="M11" s="1" t="s">
        <v>105</v>
      </c>
      <c r="N11" s="2">
        <v>45202</v>
      </c>
      <c r="O11" s="3">
        <v>20232110097471</v>
      </c>
      <c r="P11" s="4">
        <v>45230</v>
      </c>
      <c r="Q11" s="3">
        <f t="shared" si="1"/>
        <v>20</v>
      </c>
      <c r="R11" s="3">
        <f>NETWORKDAYS(N11,P11,AD11:AG11:AH11:AI11:AJ11:AK11:AL11:AM11:AN11:AO11:AP11:AQ11)</f>
        <v>21</v>
      </c>
      <c r="S11" s="5" t="s">
        <v>38</v>
      </c>
      <c r="T11" s="6" t="s">
        <v>106</v>
      </c>
      <c r="U11" s="7">
        <v>45240</v>
      </c>
      <c r="V11" s="6" t="s">
        <v>59</v>
      </c>
      <c r="W11" s="6" t="s">
        <v>49</v>
      </c>
      <c r="X11" s="6" t="s">
        <v>37</v>
      </c>
      <c r="Y11" s="6" t="s">
        <v>37</v>
      </c>
      <c r="AS11" s="48">
        <v>44935</v>
      </c>
      <c r="AT11" s="48">
        <v>45005</v>
      </c>
      <c r="AU11" s="48">
        <v>45022</v>
      </c>
      <c r="AV11" s="48">
        <v>45023</v>
      </c>
      <c r="AW11" s="48">
        <v>45047</v>
      </c>
      <c r="AX11" s="48">
        <v>45068</v>
      </c>
      <c r="AY11" s="48">
        <v>45089</v>
      </c>
      <c r="AZ11" s="48">
        <v>45096</v>
      </c>
      <c r="BA11" s="48">
        <v>45110</v>
      </c>
      <c r="BB11" s="48">
        <v>45127</v>
      </c>
      <c r="BC11" s="48">
        <v>45145</v>
      </c>
      <c r="BD11" s="48">
        <v>45159</v>
      </c>
      <c r="BE11" s="48">
        <v>45215</v>
      </c>
      <c r="BF11" s="48">
        <v>45236</v>
      </c>
    </row>
    <row r="12" spans="1:58" ht="51" x14ac:dyDescent="0.25">
      <c r="A12" s="1" t="s">
        <v>25</v>
      </c>
      <c r="B12" s="1" t="s">
        <v>26</v>
      </c>
      <c r="C12" s="1" t="s">
        <v>51</v>
      </c>
      <c r="D12" s="1" t="s">
        <v>107</v>
      </c>
      <c r="E12" s="1" t="s">
        <v>89</v>
      </c>
      <c r="F12" s="1" t="s">
        <v>90</v>
      </c>
      <c r="G12" s="1" t="s">
        <v>108</v>
      </c>
      <c r="H12" s="1" t="s">
        <v>92</v>
      </c>
      <c r="I12" s="1" t="s">
        <v>93</v>
      </c>
      <c r="J12" s="1" t="s">
        <v>94</v>
      </c>
      <c r="K12" s="1" t="s">
        <v>95</v>
      </c>
      <c r="L12" s="1">
        <v>10</v>
      </c>
      <c r="M12" s="1" t="s">
        <v>109</v>
      </c>
      <c r="N12" s="2">
        <v>45203</v>
      </c>
      <c r="O12" s="3">
        <v>20231000096841</v>
      </c>
      <c r="P12" s="4">
        <v>45218</v>
      </c>
      <c r="Q12" s="3">
        <v>10</v>
      </c>
      <c r="R12" s="3">
        <v>11</v>
      </c>
      <c r="S12" s="8" t="s">
        <v>73</v>
      </c>
      <c r="T12" s="1" t="s">
        <v>110</v>
      </c>
      <c r="U12" s="2">
        <v>45238</v>
      </c>
      <c r="V12" s="1" t="s">
        <v>59</v>
      </c>
      <c r="W12" s="1" t="s">
        <v>49</v>
      </c>
      <c r="X12" s="1" t="s">
        <v>37</v>
      </c>
      <c r="Y12" s="1" t="s">
        <v>37</v>
      </c>
      <c r="AS12" s="48">
        <v>44935</v>
      </c>
      <c r="AT12" s="48">
        <v>45005</v>
      </c>
      <c r="AU12" s="48">
        <v>45022</v>
      </c>
      <c r="AV12" s="48">
        <v>45023</v>
      </c>
      <c r="AW12" s="48">
        <v>45047</v>
      </c>
      <c r="AX12" s="48">
        <v>45068</v>
      </c>
      <c r="AY12" s="48">
        <v>45089</v>
      </c>
      <c r="AZ12" s="48">
        <v>45096</v>
      </c>
      <c r="BA12" s="48">
        <v>45110</v>
      </c>
      <c r="BB12" s="48">
        <v>45127</v>
      </c>
      <c r="BC12" s="48">
        <v>45145</v>
      </c>
      <c r="BD12" s="48">
        <v>45159</v>
      </c>
      <c r="BE12" s="48">
        <v>45215</v>
      </c>
      <c r="BF12" s="48">
        <v>45236</v>
      </c>
    </row>
    <row r="13" spans="1:58" ht="51" x14ac:dyDescent="0.25">
      <c r="A13" s="1" t="s">
        <v>25</v>
      </c>
      <c r="B13" s="1" t="s">
        <v>26</v>
      </c>
      <c r="C13" s="1" t="s">
        <v>51</v>
      </c>
      <c r="D13" s="1" t="s">
        <v>111</v>
      </c>
      <c r="E13" s="1" t="s">
        <v>53</v>
      </c>
      <c r="F13" s="1" t="s">
        <v>30</v>
      </c>
      <c r="G13" s="1" t="s">
        <v>112</v>
      </c>
      <c r="H13" s="1" t="s">
        <v>113</v>
      </c>
      <c r="I13" s="1" t="s">
        <v>33</v>
      </c>
      <c r="J13" s="1" t="s">
        <v>114</v>
      </c>
      <c r="K13" s="1" t="s">
        <v>35</v>
      </c>
      <c r="L13" s="1">
        <v>30</v>
      </c>
      <c r="M13" s="1" t="s">
        <v>115</v>
      </c>
      <c r="N13" s="2">
        <v>45203</v>
      </c>
      <c r="O13" s="3" t="s">
        <v>116</v>
      </c>
      <c r="P13" s="4">
        <v>45387</v>
      </c>
      <c r="Q13" s="3"/>
      <c r="R13" s="3"/>
      <c r="S13" s="9" t="s">
        <v>117</v>
      </c>
      <c r="T13" s="6" t="s">
        <v>118</v>
      </c>
      <c r="U13" s="7">
        <v>45300</v>
      </c>
      <c r="V13" s="6" t="s">
        <v>119</v>
      </c>
      <c r="W13" s="6" t="s">
        <v>120</v>
      </c>
      <c r="X13" s="6"/>
      <c r="Y13" s="6" t="s">
        <v>121</v>
      </c>
      <c r="AS13" s="48">
        <v>44935</v>
      </c>
      <c r="AT13" s="48">
        <v>45005</v>
      </c>
      <c r="AU13" s="48">
        <v>45022</v>
      </c>
      <c r="AV13" s="48">
        <v>45023</v>
      </c>
      <c r="AW13" s="48">
        <v>45047</v>
      </c>
      <c r="AX13" s="48">
        <v>45068</v>
      </c>
      <c r="AY13" s="48">
        <v>45089</v>
      </c>
      <c r="AZ13" s="48">
        <v>45096</v>
      </c>
      <c r="BA13" s="48">
        <v>45110</v>
      </c>
      <c r="BB13" s="48">
        <v>45127</v>
      </c>
      <c r="BC13" s="48">
        <v>45145</v>
      </c>
      <c r="BD13" s="48">
        <v>45159</v>
      </c>
      <c r="BE13" s="48">
        <v>45215</v>
      </c>
      <c r="BF13" s="48">
        <v>45236</v>
      </c>
    </row>
    <row r="14" spans="1:58" ht="51" x14ac:dyDescent="0.25">
      <c r="A14" s="1" t="s">
        <v>25</v>
      </c>
      <c r="B14" s="1" t="s">
        <v>26</v>
      </c>
      <c r="C14" s="1" t="s">
        <v>51</v>
      </c>
      <c r="D14" s="1" t="s">
        <v>122</v>
      </c>
      <c r="E14" s="1" t="s">
        <v>89</v>
      </c>
      <c r="F14" s="1" t="s">
        <v>90</v>
      </c>
      <c r="G14" s="1" t="s">
        <v>123</v>
      </c>
      <c r="H14" s="1" t="s">
        <v>92</v>
      </c>
      <c r="I14" s="1" t="s">
        <v>93</v>
      </c>
      <c r="J14" s="1" t="s">
        <v>94</v>
      </c>
      <c r="K14" s="1" t="s">
        <v>95</v>
      </c>
      <c r="L14" s="1">
        <v>10</v>
      </c>
      <c r="M14" s="1" t="s">
        <v>124</v>
      </c>
      <c r="N14" s="2">
        <v>45203</v>
      </c>
      <c r="O14" s="3" t="s">
        <v>37</v>
      </c>
      <c r="P14" s="4">
        <v>45238</v>
      </c>
      <c r="Q14" s="3">
        <f t="shared" si="1"/>
        <v>25</v>
      </c>
      <c r="R14" s="3">
        <f>NETWORKDAYS(N14,P14,AD14:AG14:AH14:AI14:AJ14:AK14:AL14:AM14:AN14:AO14:AP14:AQ14)</f>
        <v>26</v>
      </c>
      <c r="S14" s="5" t="s">
        <v>38</v>
      </c>
      <c r="T14" s="6" t="s">
        <v>125</v>
      </c>
      <c r="U14" s="7"/>
      <c r="V14" s="6"/>
      <c r="W14" s="6"/>
      <c r="X14" s="6"/>
      <c r="Y14" s="6"/>
      <c r="AS14" s="48">
        <v>44935</v>
      </c>
      <c r="AT14" s="48">
        <v>45005</v>
      </c>
      <c r="AU14" s="48">
        <v>45022</v>
      </c>
      <c r="AV14" s="48">
        <v>45023</v>
      </c>
      <c r="AW14" s="48">
        <v>45047</v>
      </c>
      <c r="AX14" s="48">
        <v>45068</v>
      </c>
      <c r="AY14" s="48">
        <v>45089</v>
      </c>
      <c r="AZ14" s="48">
        <v>45096</v>
      </c>
      <c r="BA14" s="48">
        <v>45110</v>
      </c>
      <c r="BB14" s="48">
        <v>45127</v>
      </c>
      <c r="BC14" s="48">
        <v>45145</v>
      </c>
      <c r="BD14" s="48">
        <v>45159</v>
      </c>
      <c r="BE14" s="48">
        <v>45215</v>
      </c>
      <c r="BF14" s="48">
        <v>45236</v>
      </c>
    </row>
    <row r="15" spans="1:58" ht="25.5" x14ac:dyDescent="0.25">
      <c r="A15" s="1" t="s">
        <v>25</v>
      </c>
      <c r="B15" s="1" t="s">
        <v>126</v>
      </c>
      <c r="C15" s="1" t="s">
        <v>127</v>
      </c>
      <c r="D15" s="1" t="s">
        <v>128</v>
      </c>
      <c r="E15" s="1" t="s">
        <v>53</v>
      </c>
      <c r="F15" s="1" t="s">
        <v>68</v>
      </c>
      <c r="G15" s="1" t="s">
        <v>129</v>
      </c>
      <c r="H15" s="1" t="s">
        <v>70</v>
      </c>
      <c r="I15" s="1" t="s">
        <v>33</v>
      </c>
      <c r="J15" s="1" t="s">
        <v>71</v>
      </c>
      <c r="K15" s="1" t="s">
        <v>78</v>
      </c>
      <c r="L15" s="1">
        <v>15</v>
      </c>
      <c r="M15" s="1" t="s">
        <v>130</v>
      </c>
      <c r="N15" s="2">
        <v>45204</v>
      </c>
      <c r="O15" s="3"/>
      <c r="P15" s="4">
        <v>45387</v>
      </c>
      <c r="Q15" s="3"/>
      <c r="R15" s="3"/>
      <c r="S15" s="9" t="s">
        <v>117</v>
      </c>
      <c r="T15" s="6"/>
      <c r="U15" s="7"/>
      <c r="V15" s="6"/>
      <c r="W15" s="6"/>
      <c r="X15" s="6"/>
      <c r="Y15" s="6"/>
      <c r="AS15" s="48">
        <v>44935</v>
      </c>
      <c r="AT15" s="48">
        <v>45005</v>
      </c>
      <c r="AU15" s="48">
        <v>45022</v>
      </c>
      <c r="AV15" s="48">
        <v>45023</v>
      </c>
      <c r="AW15" s="48">
        <v>45047</v>
      </c>
      <c r="AX15" s="48">
        <v>45068</v>
      </c>
      <c r="AY15" s="48">
        <v>45089</v>
      </c>
      <c r="AZ15" s="48">
        <v>45096</v>
      </c>
      <c r="BA15" s="48">
        <v>45110</v>
      </c>
      <c r="BB15" s="48">
        <v>45127</v>
      </c>
      <c r="BC15" s="48">
        <v>45145</v>
      </c>
      <c r="BD15" s="48">
        <v>45159</v>
      </c>
      <c r="BE15" s="48">
        <v>45215</v>
      </c>
      <c r="BF15" s="48">
        <v>45236</v>
      </c>
    </row>
    <row r="16" spans="1:58" ht="25.5" x14ac:dyDescent="0.25">
      <c r="A16" s="1" t="s">
        <v>25</v>
      </c>
      <c r="B16" s="1" t="s">
        <v>26</v>
      </c>
      <c r="C16" s="1" t="s">
        <v>131</v>
      </c>
      <c r="D16" s="1" t="s">
        <v>132</v>
      </c>
      <c r="E16" s="1" t="s">
        <v>29</v>
      </c>
      <c r="F16" s="1" t="s">
        <v>44</v>
      </c>
      <c r="G16" s="1" t="s">
        <v>133</v>
      </c>
      <c r="H16" s="1" t="s">
        <v>1127</v>
      </c>
      <c r="I16" s="1" t="s">
        <v>755</v>
      </c>
      <c r="J16" s="1" t="s">
        <v>1128</v>
      </c>
      <c r="K16" s="1" t="s">
        <v>135</v>
      </c>
      <c r="L16" s="1">
        <v>15</v>
      </c>
      <c r="M16" s="1" t="s">
        <v>136</v>
      </c>
      <c r="N16" s="2">
        <v>45204</v>
      </c>
      <c r="O16" s="3"/>
      <c r="P16" s="4">
        <v>45387</v>
      </c>
      <c r="Q16" s="3"/>
      <c r="R16" s="3"/>
      <c r="S16" s="9" t="s">
        <v>117</v>
      </c>
      <c r="T16" s="6"/>
      <c r="U16" s="7"/>
      <c r="V16" s="6"/>
      <c r="W16" s="6"/>
      <c r="X16" s="6"/>
      <c r="Y16" s="6"/>
      <c r="AS16" s="48">
        <v>44935</v>
      </c>
      <c r="AT16" s="48">
        <v>45005</v>
      </c>
      <c r="AU16" s="48">
        <v>45022</v>
      </c>
      <c r="AV16" s="48">
        <v>45023</v>
      </c>
      <c r="AW16" s="48">
        <v>45047</v>
      </c>
      <c r="AX16" s="48">
        <v>45068</v>
      </c>
      <c r="AY16" s="48">
        <v>45089</v>
      </c>
      <c r="AZ16" s="48">
        <v>45096</v>
      </c>
      <c r="BA16" s="48">
        <v>45110</v>
      </c>
      <c r="BB16" s="48">
        <v>45127</v>
      </c>
      <c r="BC16" s="48">
        <v>45145</v>
      </c>
      <c r="BD16" s="48">
        <v>45159</v>
      </c>
      <c r="BE16" s="48">
        <v>45215</v>
      </c>
      <c r="BF16" s="48">
        <v>45236</v>
      </c>
    </row>
    <row r="17" spans="1:58" ht="38.25" x14ac:dyDescent="0.25">
      <c r="A17" s="1" t="s">
        <v>25</v>
      </c>
      <c r="B17" s="1" t="s">
        <v>26</v>
      </c>
      <c r="C17" s="1" t="s">
        <v>51</v>
      </c>
      <c r="D17" s="1" t="s">
        <v>137</v>
      </c>
      <c r="E17" s="1" t="s">
        <v>89</v>
      </c>
      <c r="F17" s="1" t="s">
        <v>90</v>
      </c>
      <c r="G17" s="1" t="s">
        <v>138</v>
      </c>
      <c r="H17" s="1" t="s">
        <v>139</v>
      </c>
      <c r="I17" s="1" t="s">
        <v>93</v>
      </c>
      <c r="J17" s="1" t="s">
        <v>140</v>
      </c>
      <c r="K17" s="1" t="s">
        <v>95</v>
      </c>
      <c r="L17" s="1">
        <v>10</v>
      </c>
      <c r="M17" s="1" t="s">
        <v>141</v>
      </c>
      <c r="N17" s="2">
        <v>45205</v>
      </c>
      <c r="O17" s="3">
        <v>202321300096501</v>
      </c>
      <c r="P17" s="4">
        <v>45211</v>
      </c>
      <c r="Q17" s="3">
        <f t="shared" si="1"/>
        <v>4</v>
      </c>
      <c r="R17" s="3">
        <f>NETWORKDAYS(N17,P17,AD17:AG17:AH17:AI17:AJ17:AK17:AL17:AM17:AN17:AO17:AP17:AQ17)</f>
        <v>5</v>
      </c>
      <c r="S17" s="8" t="s">
        <v>73</v>
      </c>
      <c r="T17" s="1" t="s">
        <v>142</v>
      </c>
      <c r="U17" s="2">
        <v>45253</v>
      </c>
      <c r="V17" s="1" t="s">
        <v>59</v>
      </c>
      <c r="W17" s="1" t="s">
        <v>49</v>
      </c>
      <c r="X17" s="1" t="s">
        <v>37</v>
      </c>
      <c r="Y17" s="1"/>
      <c r="AS17" s="48">
        <v>44935</v>
      </c>
      <c r="AT17" s="48">
        <v>45005</v>
      </c>
      <c r="AU17" s="48">
        <v>45022</v>
      </c>
      <c r="AV17" s="48">
        <v>45023</v>
      </c>
      <c r="AW17" s="48">
        <v>45047</v>
      </c>
      <c r="AX17" s="48">
        <v>45068</v>
      </c>
      <c r="AY17" s="48">
        <v>45089</v>
      </c>
      <c r="AZ17" s="48">
        <v>45096</v>
      </c>
      <c r="BA17" s="48">
        <v>45110</v>
      </c>
      <c r="BB17" s="48">
        <v>45127</v>
      </c>
      <c r="BC17" s="48">
        <v>45145</v>
      </c>
      <c r="BD17" s="48">
        <v>45159</v>
      </c>
      <c r="BE17" s="48">
        <v>45215</v>
      </c>
      <c r="BF17" s="48">
        <v>45236</v>
      </c>
    </row>
    <row r="18" spans="1:58" ht="38.25" x14ac:dyDescent="0.25">
      <c r="A18" s="1" t="s">
        <v>25</v>
      </c>
      <c r="B18" s="1" t="s">
        <v>26</v>
      </c>
      <c r="C18" s="1" t="s">
        <v>51</v>
      </c>
      <c r="D18" s="1" t="s">
        <v>143</v>
      </c>
      <c r="E18" s="1" t="s">
        <v>89</v>
      </c>
      <c r="F18" s="1" t="s">
        <v>90</v>
      </c>
      <c r="G18" s="1" t="s">
        <v>144</v>
      </c>
      <c r="H18" s="1" t="s">
        <v>139</v>
      </c>
      <c r="I18" s="1" t="s">
        <v>93</v>
      </c>
      <c r="J18" s="1" t="s">
        <v>140</v>
      </c>
      <c r="K18" s="1" t="s">
        <v>95</v>
      </c>
      <c r="L18" s="1">
        <v>10</v>
      </c>
      <c r="M18" s="1" t="s">
        <v>145</v>
      </c>
      <c r="N18" s="2">
        <v>45205</v>
      </c>
      <c r="O18" s="3">
        <v>20233110097561</v>
      </c>
      <c r="P18" s="4">
        <v>45229</v>
      </c>
      <c r="Q18" s="3">
        <v>15</v>
      </c>
      <c r="R18" s="3">
        <v>16</v>
      </c>
      <c r="S18" s="5" t="s">
        <v>38</v>
      </c>
      <c r="T18" s="6" t="s">
        <v>146</v>
      </c>
      <c r="U18" s="7">
        <v>45253</v>
      </c>
      <c r="V18" s="6" t="s">
        <v>59</v>
      </c>
      <c r="W18" s="6" t="s">
        <v>49</v>
      </c>
      <c r="X18" s="6" t="s">
        <v>37</v>
      </c>
      <c r="Y18" s="6"/>
      <c r="AS18" s="48">
        <v>44935</v>
      </c>
      <c r="AT18" s="48">
        <v>45005</v>
      </c>
      <c r="AU18" s="48">
        <v>45022</v>
      </c>
      <c r="AV18" s="48">
        <v>45023</v>
      </c>
      <c r="AW18" s="48">
        <v>45047</v>
      </c>
      <c r="AX18" s="48">
        <v>45068</v>
      </c>
      <c r="AY18" s="48">
        <v>45089</v>
      </c>
      <c r="AZ18" s="48">
        <v>45096</v>
      </c>
      <c r="BA18" s="48">
        <v>45110</v>
      </c>
      <c r="BB18" s="48">
        <v>45127</v>
      </c>
      <c r="BC18" s="48">
        <v>45145</v>
      </c>
      <c r="BD18" s="48">
        <v>45159</v>
      </c>
      <c r="BE18" s="48">
        <v>45215</v>
      </c>
      <c r="BF18" s="48">
        <v>45236</v>
      </c>
    </row>
    <row r="19" spans="1:58" ht="38.25" x14ac:dyDescent="0.25">
      <c r="A19" s="1" t="s">
        <v>25</v>
      </c>
      <c r="B19" s="1" t="s">
        <v>26</v>
      </c>
      <c r="C19" s="1" t="s">
        <v>51</v>
      </c>
      <c r="D19" s="1" t="s">
        <v>137</v>
      </c>
      <c r="E19" s="1" t="s">
        <v>89</v>
      </c>
      <c r="F19" s="1" t="s">
        <v>90</v>
      </c>
      <c r="G19" s="1" t="s">
        <v>147</v>
      </c>
      <c r="H19" s="1" t="s">
        <v>139</v>
      </c>
      <c r="I19" s="1" t="s">
        <v>93</v>
      </c>
      <c r="J19" s="1" t="s">
        <v>140</v>
      </c>
      <c r="K19" s="1" t="s">
        <v>95</v>
      </c>
      <c r="L19" s="1">
        <v>10</v>
      </c>
      <c r="M19" s="1" t="s">
        <v>148</v>
      </c>
      <c r="N19" s="2">
        <v>45205</v>
      </c>
      <c r="O19" s="3">
        <v>20231000096581</v>
      </c>
      <c r="P19" s="4">
        <v>45211</v>
      </c>
      <c r="Q19" s="3">
        <f t="shared" si="1"/>
        <v>4</v>
      </c>
      <c r="R19" s="3">
        <f>NETWORKDAYS(N19,P19,AD19:AG19:AH19:AI19:AJ19:AK19:AL19:AM19:AN19:AO19:AP19:AQ19)</f>
        <v>5</v>
      </c>
      <c r="S19" s="8" t="s">
        <v>73</v>
      </c>
      <c r="T19" s="1" t="s">
        <v>149</v>
      </c>
      <c r="U19" s="2">
        <v>45253</v>
      </c>
      <c r="V19" s="1" t="s">
        <v>59</v>
      </c>
      <c r="W19" s="1" t="s">
        <v>49</v>
      </c>
      <c r="X19" s="1" t="s">
        <v>37</v>
      </c>
      <c r="Y19" s="1"/>
      <c r="AS19" s="48">
        <v>44935</v>
      </c>
      <c r="AT19" s="48">
        <v>45005</v>
      </c>
      <c r="AU19" s="48">
        <v>45022</v>
      </c>
      <c r="AV19" s="48">
        <v>45023</v>
      </c>
      <c r="AW19" s="48">
        <v>45047</v>
      </c>
      <c r="AX19" s="48">
        <v>45068</v>
      </c>
      <c r="AY19" s="48">
        <v>45089</v>
      </c>
      <c r="AZ19" s="48">
        <v>45096</v>
      </c>
      <c r="BA19" s="48">
        <v>45110</v>
      </c>
      <c r="BB19" s="48">
        <v>45127</v>
      </c>
      <c r="BC19" s="48">
        <v>45145</v>
      </c>
      <c r="BD19" s="48">
        <v>45159</v>
      </c>
      <c r="BE19" s="48">
        <v>45215</v>
      </c>
      <c r="BF19" s="48">
        <v>45236</v>
      </c>
    </row>
    <row r="20" spans="1:58" ht="51" x14ac:dyDescent="0.25">
      <c r="A20" s="1" t="s">
        <v>25</v>
      </c>
      <c r="B20" s="1" t="s">
        <v>26</v>
      </c>
      <c r="C20" s="1" t="s">
        <v>150</v>
      </c>
      <c r="D20" s="1" t="s">
        <v>151</v>
      </c>
      <c r="E20" s="1" t="s">
        <v>89</v>
      </c>
      <c r="F20" s="1" t="s">
        <v>30</v>
      </c>
      <c r="G20" s="1" t="s">
        <v>152</v>
      </c>
      <c r="H20" s="1" t="s">
        <v>92</v>
      </c>
      <c r="I20" s="1" t="s">
        <v>93</v>
      </c>
      <c r="J20" s="1" t="s">
        <v>94</v>
      </c>
      <c r="K20" s="1" t="s">
        <v>153</v>
      </c>
      <c r="L20" s="1">
        <v>5</v>
      </c>
      <c r="M20" s="1" t="s">
        <v>154</v>
      </c>
      <c r="N20" s="2">
        <v>45205</v>
      </c>
      <c r="O20" s="3">
        <v>20231000097891</v>
      </c>
      <c r="P20" s="4">
        <v>45238</v>
      </c>
      <c r="Q20" s="3">
        <f t="shared" si="1"/>
        <v>23</v>
      </c>
      <c r="R20" s="3">
        <f>NETWORKDAYS(N20,P20,AD20:AG20:AH20:AI20:AJ20:AK20:AL20:AM20:AN20:AO20:AP20:AQ20)</f>
        <v>24</v>
      </c>
      <c r="S20" s="5" t="s">
        <v>38</v>
      </c>
      <c r="T20" s="6" t="s">
        <v>155</v>
      </c>
      <c r="U20" s="7">
        <v>45238</v>
      </c>
      <c r="V20" s="6" t="s">
        <v>59</v>
      </c>
      <c r="W20" s="6" t="s">
        <v>49</v>
      </c>
      <c r="X20" s="6" t="s">
        <v>37</v>
      </c>
      <c r="Y20" s="6" t="s">
        <v>37</v>
      </c>
      <c r="AS20" s="48">
        <v>44935</v>
      </c>
      <c r="AT20" s="48">
        <v>45005</v>
      </c>
      <c r="AU20" s="48">
        <v>45022</v>
      </c>
      <c r="AV20" s="48">
        <v>45023</v>
      </c>
      <c r="AW20" s="48">
        <v>45047</v>
      </c>
      <c r="AX20" s="48">
        <v>45068</v>
      </c>
      <c r="AY20" s="48">
        <v>45089</v>
      </c>
      <c r="AZ20" s="48">
        <v>45096</v>
      </c>
      <c r="BA20" s="48">
        <v>45110</v>
      </c>
      <c r="BB20" s="48">
        <v>45127</v>
      </c>
      <c r="BC20" s="48">
        <v>45145</v>
      </c>
      <c r="BD20" s="48">
        <v>45159</v>
      </c>
      <c r="BE20" s="48">
        <v>45215</v>
      </c>
      <c r="BF20" s="48">
        <v>45236</v>
      </c>
    </row>
    <row r="21" spans="1:58" ht="38.25" x14ac:dyDescent="0.25">
      <c r="A21" s="1" t="s">
        <v>25</v>
      </c>
      <c r="B21" s="1" t="s">
        <v>26</v>
      </c>
      <c r="C21" s="1" t="s">
        <v>150</v>
      </c>
      <c r="D21" s="1" t="s">
        <v>156</v>
      </c>
      <c r="E21" s="1" t="s">
        <v>53</v>
      </c>
      <c r="F21" s="1" t="s">
        <v>44</v>
      </c>
      <c r="G21" s="1" t="s">
        <v>157</v>
      </c>
      <c r="H21" s="1" t="s">
        <v>158</v>
      </c>
      <c r="I21" s="1" t="s">
        <v>33</v>
      </c>
      <c r="J21" s="1" t="s">
        <v>34</v>
      </c>
      <c r="K21" s="1" t="s">
        <v>35</v>
      </c>
      <c r="L21" s="1">
        <v>30</v>
      </c>
      <c r="M21" s="1" t="s">
        <v>159</v>
      </c>
      <c r="N21" s="2">
        <v>45208</v>
      </c>
      <c r="O21" s="3" t="s">
        <v>37</v>
      </c>
      <c r="P21" s="4">
        <v>45212</v>
      </c>
      <c r="Q21" s="3">
        <f t="shared" si="1"/>
        <v>4</v>
      </c>
      <c r="R21" s="3">
        <f>NETWORKDAYS(N21,P21,AD21:AG21:AH21:AI21:AJ21:AK21:AL21:AM21:AN21:AO21:AP21:AQ21)</f>
        <v>5</v>
      </c>
      <c r="S21" s="8" t="s">
        <v>73</v>
      </c>
      <c r="T21" s="1" t="s">
        <v>160</v>
      </c>
      <c r="U21" s="2" t="s">
        <v>37</v>
      </c>
      <c r="V21" s="1" t="s">
        <v>37</v>
      </c>
      <c r="W21" s="1" t="s">
        <v>49</v>
      </c>
      <c r="X21" s="1" t="s">
        <v>37</v>
      </c>
      <c r="Y21" s="1" t="s">
        <v>161</v>
      </c>
      <c r="AS21" s="48">
        <v>44935</v>
      </c>
      <c r="AT21" s="48">
        <v>45005</v>
      </c>
      <c r="AU21" s="48">
        <v>45022</v>
      </c>
      <c r="AV21" s="48">
        <v>45023</v>
      </c>
      <c r="AW21" s="48">
        <v>45047</v>
      </c>
      <c r="AX21" s="48">
        <v>45068</v>
      </c>
      <c r="AY21" s="48">
        <v>45089</v>
      </c>
      <c r="AZ21" s="48">
        <v>45096</v>
      </c>
      <c r="BA21" s="48">
        <v>45110</v>
      </c>
      <c r="BB21" s="48">
        <v>45127</v>
      </c>
      <c r="BC21" s="48">
        <v>45145</v>
      </c>
      <c r="BD21" s="48">
        <v>45159</v>
      </c>
      <c r="BE21" s="48">
        <v>45215</v>
      </c>
      <c r="BF21" s="48">
        <v>45236</v>
      </c>
    </row>
    <row r="22" spans="1:58" ht="63.75" x14ac:dyDescent="0.25">
      <c r="A22" s="1" t="s">
        <v>25</v>
      </c>
      <c r="B22" s="1" t="s">
        <v>26</v>
      </c>
      <c r="C22" s="1" t="s">
        <v>162</v>
      </c>
      <c r="D22" s="1" t="s">
        <v>163</v>
      </c>
      <c r="E22" s="1" t="s">
        <v>29</v>
      </c>
      <c r="F22" s="1" t="s">
        <v>68</v>
      </c>
      <c r="G22" s="1" t="s">
        <v>164</v>
      </c>
      <c r="H22" s="1" t="s">
        <v>165</v>
      </c>
      <c r="I22" s="1" t="s">
        <v>134</v>
      </c>
      <c r="J22" s="1" t="s">
        <v>166</v>
      </c>
      <c r="K22" s="1" t="s">
        <v>63</v>
      </c>
      <c r="L22" s="1">
        <v>15</v>
      </c>
      <c r="M22" s="1" t="s">
        <v>167</v>
      </c>
      <c r="N22" s="2">
        <v>45208</v>
      </c>
      <c r="O22" s="3"/>
      <c r="P22" s="4">
        <v>45387</v>
      </c>
      <c r="Q22" s="3"/>
      <c r="R22" s="3"/>
      <c r="S22" s="9" t="s">
        <v>117</v>
      </c>
      <c r="T22" s="6" t="s">
        <v>168</v>
      </c>
      <c r="U22" s="7"/>
      <c r="V22" s="6"/>
      <c r="W22" s="6"/>
      <c r="X22" s="6"/>
      <c r="Y22" s="6" t="s">
        <v>169</v>
      </c>
      <c r="AS22" s="48">
        <v>44935</v>
      </c>
      <c r="AT22" s="48">
        <v>45005</v>
      </c>
      <c r="AU22" s="48">
        <v>45022</v>
      </c>
      <c r="AV22" s="48">
        <v>45023</v>
      </c>
      <c r="AW22" s="48">
        <v>45047</v>
      </c>
      <c r="AX22" s="48">
        <v>45068</v>
      </c>
      <c r="AY22" s="48">
        <v>45089</v>
      </c>
      <c r="AZ22" s="48">
        <v>45096</v>
      </c>
      <c r="BA22" s="48">
        <v>45110</v>
      </c>
      <c r="BB22" s="48">
        <v>45127</v>
      </c>
      <c r="BC22" s="48">
        <v>45145</v>
      </c>
      <c r="BD22" s="48">
        <v>45159</v>
      </c>
      <c r="BE22" s="48">
        <v>45215</v>
      </c>
      <c r="BF22" s="48">
        <v>45236</v>
      </c>
    </row>
    <row r="23" spans="1:58" ht="38.25" x14ac:dyDescent="0.25">
      <c r="A23" s="1" t="s">
        <v>25</v>
      </c>
      <c r="B23" s="1" t="s">
        <v>26</v>
      </c>
      <c r="C23" s="1" t="s">
        <v>170</v>
      </c>
      <c r="D23" s="1" t="s">
        <v>171</v>
      </c>
      <c r="E23" s="1" t="s">
        <v>29</v>
      </c>
      <c r="F23" s="1" t="s">
        <v>76</v>
      </c>
      <c r="G23" s="1" t="s">
        <v>172</v>
      </c>
      <c r="H23" s="1" t="s">
        <v>173</v>
      </c>
      <c r="I23" s="1" t="s">
        <v>33</v>
      </c>
      <c r="J23" s="1" t="s">
        <v>71</v>
      </c>
      <c r="K23" s="1" t="s">
        <v>63</v>
      </c>
      <c r="L23" s="1">
        <v>15</v>
      </c>
      <c r="M23" s="1" t="s">
        <v>174</v>
      </c>
      <c r="N23" s="2">
        <v>45208</v>
      </c>
      <c r="O23" s="3"/>
      <c r="P23" s="4">
        <v>45387</v>
      </c>
      <c r="Q23" s="3"/>
      <c r="R23" s="3"/>
      <c r="S23" s="9" t="s">
        <v>117</v>
      </c>
      <c r="T23" s="6"/>
      <c r="U23" s="7"/>
      <c r="V23" s="6"/>
      <c r="W23" s="6"/>
      <c r="X23" s="6"/>
      <c r="Y23" s="6"/>
      <c r="AS23" s="48">
        <v>44935</v>
      </c>
      <c r="AT23" s="48">
        <v>45005</v>
      </c>
      <c r="AU23" s="48">
        <v>45022</v>
      </c>
      <c r="AV23" s="48">
        <v>45023</v>
      </c>
      <c r="AW23" s="48">
        <v>45047</v>
      </c>
      <c r="AX23" s="48">
        <v>45068</v>
      </c>
      <c r="AY23" s="48">
        <v>45089</v>
      </c>
      <c r="AZ23" s="48">
        <v>45096</v>
      </c>
      <c r="BA23" s="48">
        <v>45110</v>
      </c>
      <c r="BB23" s="48">
        <v>45127</v>
      </c>
      <c r="BC23" s="48">
        <v>45145</v>
      </c>
      <c r="BD23" s="48">
        <v>45159</v>
      </c>
      <c r="BE23" s="48">
        <v>45215</v>
      </c>
      <c r="BF23" s="48">
        <v>45236</v>
      </c>
    </row>
    <row r="24" spans="1:58" ht="51" x14ac:dyDescent="0.25">
      <c r="A24" s="1" t="s">
        <v>25</v>
      </c>
      <c r="B24" s="1" t="s">
        <v>26</v>
      </c>
      <c r="C24" s="1" t="s">
        <v>170</v>
      </c>
      <c r="D24" s="1" t="s">
        <v>175</v>
      </c>
      <c r="E24" s="1" t="s">
        <v>53</v>
      </c>
      <c r="F24" s="1" t="s">
        <v>68</v>
      </c>
      <c r="G24" s="1" t="s">
        <v>176</v>
      </c>
      <c r="H24" s="1" t="s">
        <v>70</v>
      </c>
      <c r="I24" s="1" t="s">
        <v>33</v>
      </c>
      <c r="J24" s="1" t="s">
        <v>71</v>
      </c>
      <c r="K24" s="1" t="s">
        <v>63</v>
      </c>
      <c r="L24" s="1">
        <v>15</v>
      </c>
      <c r="M24" s="1" t="s">
        <v>177</v>
      </c>
      <c r="N24" s="2">
        <v>45209</v>
      </c>
      <c r="O24" s="3">
        <v>20232150098771</v>
      </c>
      <c r="P24" s="4">
        <v>45279</v>
      </c>
      <c r="Q24" s="3">
        <f t="shared" si="1"/>
        <v>50</v>
      </c>
      <c r="R24" s="3">
        <f>NETWORKDAYS(N24,P24,AD24:AG24:AH24:AI24:AJ24:AK24:AL24:AM24:AN24:AO24:AP24:AQ24)</f>
        <v>51</v>
      </c>
      <c r="S24" s="5" t="s">
        <v>38</v>
      </c>
      <c r="T24" s="6" t="s">
        <v>178</v>
      </c>
      <c r="U24" s="7"/>
      <c r="V24" s="7" t="s">
        <v>179</v>
      </c>
      <c r="W24" s="6" t="s">
        <v>40</v>
      </c>
      <c r="X24" s="6"/>
      <c r="Y24" s="6"/>
      <c r="AS24" s="48">
        <v>44935</v>
      </c>
      <c r="AT24" s="48">
        <v>45005</v>
      </c>
      <c r="AU24" s="48">
        <v>45022</v>
      </c>
      <c r="AV24" s="48">
        <v>45023</v>
      </c>
      <c r="AW24" s="48">
        <v>45047</v>
      </c>
      <c r="AX24" s="48">
        <v>45068</v>
      </c>
      <c r="AY24" s="48">
        <v>45089</v>
      </c>
      <c r="AZ24" s="48">
        <v>45096</v>
      </c>
      <c r="BA24" s="48">
        <v>45110</v>
      </c>
      <c r="BB24" s="48">
        <v>45127</v>
      </c>
      <c r="BC24" s="48">
        <v>45145</v>
      </c>
      <c r="BD24" s="48">
        <v>45159</v>
      </c>
      <c r="BE24" s="48">
        <v>45215</v>
      </c>
      <c r="BF24" s="48">
        <v>45236</v>
      </c>
    </row>
    <row r="25" spans="1:58" ht="51" x14ac:dyDescent="0.25">
      <c r="A25" s="1" t="s">
        <v>25</v>
      </c>
      <c r="B25" s="1" t="s">
        <v>26</v>
      </c>
      <c r="C25" s="1" t="s">
        <v>27</v>
      </c>
      <c r="D25" s="1" t="s">
        <v>180</v>
      </c>
      <c r="E25" s="1" t="s">
        <v>53</v>
      </c>
      <c r="F25" s="1" t="s">
        <v>30</v>
      </c>
      <c r="G25" s="1" t="s">
        <v>181</v>
      </c>
      <c r="H25" s="1" t="s">
        <v>104</v>
      </c>
      <c r="I25" s="1" t="s">
        <v>33</v>
      </c>
      <c r="J25" s="1" t="s">
        <v>62</v>
      </c>
      <c r="K25" s="1" t="s">
        <v>63</v>
      </c>
      <c r="L25" s="1">
        <v>15</v>
      </c>
      <c r="M25" s="1" t="s">
        <v>182</v>
      </c>
      <c r="N25" s="2">
        <v>45209</v>
      </c>
      <c r="O25" s="3">
        <v>20232110098351</v>
      </c>
      <c r="P25" s="4">
        <v>45247</v>
      </c>
      <c r="Q25" s="3">
        <f t="shared" si="1"/>
        <v>28</v>
      </c>
      <c r="R25" s="3">
        <f>NETWORKDAYS(N25,P25,AD25:AG25:AH25:AI25:AJ25:AK25:AL25:AM25:AN25:AO25:AP25:AQ25)</f>
        <v>29</v>
      </c>
      <c r="S25" s="5" t="s">
        <v>38</v>
      </c>
      <c r="T25" s="6" t="s">
        <v>183</v>
      </c>
      <c r="U25" s="7">
        <v>45249</v>
      </c>
      <c r="V25" s="6" t="s">
        <v>59</v>
      </c>
      <c r="W25" s="6" t="s">
        <v>49</v>
      </c>
      <c r="X25" s="6" t="s">
        <v>37</v>
      </c>
      <c r="Y25" s="6" t="s">
        <v>37</v>
      </c>
      <c r="AS25" s="48">
        <v>44935</v>
      </c>
      <c r="AT25" s="48">
        <v>45005</v>
      </c>
      <c r="AU25" s="48">
        <v>45022</v>
      </c>
      <c r="AV25" s="48">
        <v>45023</v>
      </c>
      <c r="AW25" s="48">
        <v>45047</v>
      </c>
      <c r="AX25" s="48">
        <v>45068</v>
      </c>
      <c r="AY25" s="48">
        <v>45089</v>
      </c>
      <c r="AZ25" s="48">
        <v>45096</v>
      </c>
      <c r="BA25" s="48">
        <v>45110</v>
      </c>
      <c r="BB25" s="48">
        <v>45127</v>
      </c>
      <c r="BC25" s="48">
        <v>45145</v>
      </c>
      <c r="BD25" s="48">
        <v>45159</v>
      </c>
      <c r="BE25" s="48">
        <v>45215</v>
      </c>
      <c r="BF25" s="48">
        <v>45236</v>
      </c>
    </row>
    <row r="26" spans="1:58" ht="38.25" x14ac:dyDescent="0.25">
      <c r="A26" s="1" t="s">
        <v>25</v>
      </c>
      <c r="B26" s="1" t="s">
        <v>26</v>
      </c>
      <c r="C26" s="1" t="s">
        <v>27</v>
      </c>
      <c r="D26" s="1" t="s">
        <v>184</v>
      </c>
      <c r="E26" s="1" t="s">
        <v>53</v>
      </c>
      <c r="F26" s="1" t="s">
        <v>68</v>
      </c>
      <c r="G26" s="1" t="s">
        <v>185</v>
      </c>
      <c r="H26" s="1" t="s">
        <v>70</v>
      </c>
      <c r="I26" s="1" t="s">
        <v>33</v>
      </c>
      <c r="J26" s="1" t="s">
        <v>71</v>
      </c>
      <c r="K26" s="1" t="s">
        <v>35</v>
      </c>
      <c r="L26" s="1">
        <v>30</v>
      </c>
      <c r="M26" s="1" t="s">
        <v>186</v>
      </c>
      <c r="N26" s="2">
        <v>45209</v>
      </c>
      <c r="O26" s="3">
        <v>20232150097091</v>
      </c>
      <c r="P26" s="4">
        <v>45223</v>
      </c>
      <c r="Q26" s="3">
        <f t="shared" si="1"/>
        <v>10</v>
      </c>
      <c r="R26" s="3">
        <f>NETWORKDAYS(N26,P26,AD26:AG26:AH26:AI26:AJ26:AK26:AL26:AM26:AN26:AO26:AP26:AQ26)</f>
        <v>11</v>
      </c>
      <c r="S26" s="8" t="s">
        <v>73</v>
      </c>
      <c r="T26" s="1" t="s">
        <v>187</v>
      </c>
      <c r="U26" s="2">
        <v>45237</v>
      </c>
      <c r="V26" s="1" t="s">
        <v>59</v>
      </c>
      <c r="W26" s="1" t="s">
        <v>49</v>
      </c>
      <c r="X26" s="1" t="s">
        <v>37</v>
      </c>
      <c r="Y26" s="1" t="s">
        <v>37</v>
      </c>
      <c r="AS26" s="48">
        <v>44935</v>
      </c>
      <c r="AT26" s="48">
        <v>45005</v>
      </c>
      <c r="AU26" s="48">
        <v>45022</v>
      </c>
      <c r="AV26" s="48">
        <v>45023</v>
      </c>
      <c r="AW26" s="48">
        <v>45047</v>
      </c>
      <c r="AX26" s="48">
        <v>45068</v>
      </c>
      <c r="AY26" s="48">
        <v>45089</v>
      </c>
      <c r="AZ26" s="48">
        <v>45096</v>
      </c>
      <c r="BA26" s="48">
        <v>45110</v>
      </c>
      <c r="BB26" s="48">
        <v>45127</v>
      </c>
      <c r="BC26" s="48">
        <v>45145</v>
      </c>
      <c r="BD26" s="48">
        <v>45159</v>
      </c>
      <c r="BE26" s="48">
        <v>45215</v>
      </c>
      <c r="BF26" s="48">
        <v>45236</v>
      </c>
    </row>
    <row r="27" spans="1:58" ht="38.25" x14ac:dyDescent="0.25">
      <c r="A27" s="1" t="s">
        <v>25</v>
      </c>
      <c r="B27" s="1" t="s">
        <v>26</v>
      </c>
      <c r="C27" s="1" t="s">
        <v>188</v>
      </c>
      <c r="D27" s="1" t="s">
        <v>189</v>
      </c>
      <c r="E27" s="1" t="s">
        <v>29</v>
      </c>
      <c r="F27" s="1" t="s">
        <v>30</v>
      </c>
      <c r="G27" s="1" t="s">
        <v>190</v>
      </c>
      <c r="H27" s="1" t="s">
        <v>85</v>
      </c>
      <c r="I27" s="1" t="s">
        <v>33</v>
      </c>
      <c r="J27" s="1" t="s">
        <v>62</v>
      </c>
      <c r="K27" s="1" t="s">
        <v>63</v>
      </c>
      <c r="L27" s="1">
        <v>15</v>
      </c>
      <c r="M27" s="1" t="s">
        <v>191</v>
      </c>
      <c r="N27" s="2">
        <v>45209</v>
      </c>
      <c r="O27" s="3">
        <v>20232110096631</v>
      </c>
      <c r="P27" s="4">
        <v>45223</v>
      </c>
      <c r="Q27" s="3">
        <f t="shared" si="1"/>
        <v>10</v>
      </c>
      <c r="R27" s="3">
        <f>NETWORKDAYS(N27,P27,AD27:AG27:AH27:AI27:AJ27:AK27:AL27:AM27:AN27:AO27:AP27:AQ27)</f>
        <v>11</v>
      </c>
      <c r="S27" s="8" t="s">
        <v>73</v>
      </c>
      <c r="T27" s="1" t="s">
        <v>192</v>
      </c>
      <c r="U27" s="2">
        <v>45213</v>
      </c>
      <c r="V27" s="1" t="s">
        <v>59</v>
      </c>
      <c r="W27" s="1" t="s">
        <v>49</v>
      </c>
      <c r="X27" s="1" t="s">
        <v>37</v>
      </c>
      <c r="Y27" s="1" t="s">
        <v>37</v>
      </c>
      <c r="AS27" s="48">
        <v>44935</v>
      </c>
      <c r="AT27" s="48">
        <v>45005</v>
      </c>
      <c r="AU27" s="48">
        <v>45022</v>
      </c>
      <c r="AV27" s="48">
        <v>45023</v>
      </c>
      <c r="AW27" s="48">
        <v>45047</v>
      </c>
      <c r="AX27" s="48">
        <v>45068</v>
      </c>
      <c r="AY27" s="48">
        <v>45089</v>
      </c>
      <c r="AZ27" s="48">
        <v>45096</v>
      </c>
      <c r="BA27" s="48">
        <v>45110</v>
      </c>
      <c r="BB27" s="48">
        <v>45127</v>
      </c>
      <c r="BC27" s="48">
        <v>45145</v>
      </c>
      <c r="BD27" s="48">
        <v>45159</v>
      </c>
      <c r="BE27" s="48">
        <v>45215</v>
      </c>
      <c r="BF27" s="48">
        <v>45236</v>
      </c>
    </row>
    <row r="28" spans="1:58" ht="38.25" x14ac:dyDescent="0.25">
      <c r="A28" s="1" t="s">
        <v>25</v>
      </c>
      <c r="B28" s="1" t="s">
        <v>26</v>
      </c>
      <c r="C28" s="1" t="s">
        <v>51</v>
      </c>
      <c r="D28" s="1" t="s">
        <v>137</v>
      </c>
      <c r="E28" s="1" t="s">
        <v>89</v>
      </c>
      <c r="F28" s="1" t="s">
        <v>90</v>
      </c>
      <c r="G28" s="1" t="s">
        <v>193</v>
      </c>
      <c r="H28" s="1" t="s">
        <v>92</v>
      </c>
      <c r="I28" s="1" t="s">
        <v>93</v>
      </c>
      <c r="J28" s="1" t="s">
        <v>94</v>
      </c>
      <c r="K28" s="1" t="s">
        <v>95</v>
      </c>
      <c r="L28" s="1">
        <v>10</v>
      </c>
      <c r="M28" s="1" t="s">
        <v>194</v>
      </c>
      <c r="N28" s="2">
        <v>45209</v>
      </c>
      <c r="O28" s="3">
        <v>20231000096581</v>
      </c>
      <c r="P28" s="4">
        <v>45211</v>
      </c>
      <c r="Q28" s="3">
        <f t="shared" si="1"/>
        <v>2</v>
      </c>
      <c r="R28" s="3">
        <f>NETWORKDAYS(N28,P28,AD28:AG28:AH28:AI28:AJ28:AK28:AL28:AM28:AN28:AO28:AP28:AQ28)</f>
        <v>3</v>
      </c>
      <c r="S28" s="8" t="s">
        <v>73</v>
      </c>
      <c r="T28" s="1" t="s">
        <v>195</v>
      </c>
      <c r="U28" s="2">
        <v>45254</v>
      </c>
      <c r="V28" s="1" t="s">
        <v>59</v>
      </c>
      <c r="W28" s="1" t="s">
        <v>49</v>
      </c>
      <c r="X28" s="1" t="s">
        <v>37</v>
      </c>
      <c r="Y28" s="1" t="s">
        <v>37</v>
      </c>
      <c r="AS28" s="48">
        <v>44935</v>
      </c>
      <c r="AT28" s="48">
        <v>45005</v>
      </c>
      <c r="AU28" s="48">
        <v>45022</v>
      </c>
      <c r="AV28" s="48">
        <v>45023</v>
      </c>
      <c r="AW28" s="48">
        <v>45047</v>
      </c>
      <c r="AX28" s="48">
        <v>45068</v>
      </c>
      <c r="AY28" s="48">
        <v>45089</v>
      </c>
      <c r="AZ28" s="48">
        <v>45096</v>
      </c>
      <c r="BA28" s="48">
        <v>45110</v>
      </c>
      <c r="BB28" s="48">
        <v>45127</v>
      </c>
      <c r="BC28" s="48">
        <v>45145</v>
      </c>
      <c r="BD28" s="48">
        <v>45159</v>
      </c>
      <c r="BE28" s="48">
        <v>45215</v>
      </c>
      <c r="BF28" s="48">
        <v>45236</v>
      </c>
    </row>
    <row r="29" spans="1:58" ht="51" x14ac:dyDescent="0.25">
      <c r="A29" s="1" t="s">
        <v>25</v>
      </c>
      <c r="B29" s="1" t="s">
        <v>26</v>
      </c>
      <c r="C29" s="1" t="s">
        <v>196</v>
      </c>
      <c r="D29" s="1" t="s">
        <v>197</v>
      </c>
      <c r="E29" s="1" t="s">
        <v>198</v>
      </c>
      <c r="F29" s="1" t="s">
        <v>30</v>
      </c>
      <c r="G29" s="1" t="s">
        <v>199</v>
      </c>
      <c r="H29" s="1" t="s">
        <v>61</v>
      </c>
      <c r="I29" s="1" t="s">
        <v>33</v>
      </c>
      <c r="J29" s="1" t="s">
        <v>62</v>
      </c>
      <c r="K29" s="1" t="s">
        <v>35</v>
      </c>
      <c r="L29" s="1">
        <v>30</v>
      </c>
      <c r="M29" s="1" t="s">
        <v>200</v>
      </c>
      <c r="N29" s="2">
        <v>45209</v>
      </c>
      <c r="O29" s="3" t="s">
        <v>201</v>
      </c>
      <c r="P29" s="4">
        <v>45247</v>
      </c>
      <c r="Q29" s="3">
        <f t="shared" si="1"/>
        <v>28</v>
      </c>
      <c r="R29" s="3">
        <f>NETWORKDAYS(N29,P29,AD29:AG29:AH29:AI29:AJ29:AK29:AL29:AM29:AN29:AO29:AP29:AQ29)</f>
        <v>29</v>
      </c>
      <c r="S29" s="8" t="s">
        <v>73</v>
      </c>
      <c r="T29" s="1" t="s">
        <v>202</v>
      </c>
      <c r="U29" s="2">
        <v>45247</v>
      </c>
      <c r="V29" s="1" t="s">
        <v>59</v>
      </c>
      <c r="W29" s="1" t="s">
        <v>49</v>
      </c>
      <c r="X29" s="1" t="s">
        <v>37</v>
      </c>
      <c r="Y29" s="1"/>
      <c r="AS29" s="48">
        <v>44935</v>
      </c>
      <c r="AT29" s="48">
        <v>45005</v>
      </c>
      <c r="AU29" s="48">
        <v>45022</v>
      </c>
      <c r="AV29" s="48">
        <v>45023</v>
      </c>
      <c r="AW29" s="48">
        <v>45047</v>
      </c>
      <c r="AX29" s="48">
        <v>45068</v>
      </c>
      <c r="AY29" s="48">
        <v>45089</v>
      </c>
      <c r="AZ29" s="48">
        <v>45096</v>
      </c>
      <c r="BA29" s="48">
        <v>45110</v>
      </c>
      <c r="BB29" s="48">
        <v>45127</v>
      </c>
      <c r="BC29" s="48">
        <v>45145</v>
      </c>
      <c r="BD29" s="48">
        <v>45159</v>
      </c>
      <c r="BE29" s="48">
        <v>45215</v>
      </c>
      <c r="BF29" s="48">
        <v>45236</v>
      </c>
    </row>
    <row r="30" spans="1:58" ht="51" x14ac:dyDescent="0.25">
      <c r="A30" s="1" t="s">
        <v>25</v>
      </c>
      <c r="B30" s="1" t="s">
        <v>26</v>
      </c>
      <c r="C30" s="1" t="s">
        <v>188</v>
      </c>
      <c r="D30" s="1" t="s">
        <v>203</v>
      </c>
      <c r="E30" s="1" t="s">
        <v>29</v>
      </c>
      <c r="F30" s="1" t="s">
        <v>30</v>
      </c>
      <c r="G30" s="1" t="s">
        <v>204</v>
      </c>
      <c r="H30" s="1" t="s">
        <v>85</v>
      </c>
      <c r="I30" s="1" t="s">
        <v>33</v>
      </c>
      <c r="J30" s="1" t="s">
        <v>62</v>
      </c>
      <c r="K30" s="1" t="s">
        <v>63</v>
      </c>
      <c r="L30" s="1">
        <v>15</v>
      </c>
      <c r="M30" s="1" t="s">
        <v>205</v>
      </c>
      <c r="N30" s="2">
        <v>45209</v>
      </c>
      <c r="O30" s="3">
        <v>20232110096631</v>
      </c>
      <c r="P30" s="4">
        <v>45223</v>
      </c>
      <c r="Q30" s="3">
        <f t="shared" si="1"/>
        <v>10</v>
      </c>
      <c r="R30" s="3">
        <f>NETWORKDAYS(N30,P30,AD30:AG30:AH30:AI30:AJ30:AK30:AL30:AM30:AN30:AO30:AP30:AQ30)</f>
        <v>11</v>
      </c>
      <c r="S30" s="8" t="s">
        <v>73</v>
      </c>
      <c r="T30" s="1" t="s">
        <v>206</v>
      </c>
      <c r="U30" s="2">
        <v>45236</v>
      </c>
      <c r="V30" s="1" t="s">
        <v>59</v>
      </c>
      <c r="W30" s="1" t="s">
        <v>49</v>
      </c>
      <c r="X30" s="1" t="s">
        <v>37</v>
      </c>
      <c r="Y30" s="1" t="s">
        <v>37</v>
      </c>
      <c r="AS30" s="48">
        <v>44935</v>
      </c>
      <c r="AT30" s="48">
        <v>45005</v>
      </c>
      <c r="AU30" s="48">
        <v>45022</v>
      </c>
      <c r="AV30" s="48">
        <v>45023</v>
      </c>
      <c r="AW30" s="48">
        <v>45047</v>
      </c>
      <c r="AX30" s="48">
        <v>45068</v>
      </c>
      <c r="AY30" s="48">
        <v>45089</v>
      </c>
      <c r="AZ30" s="48">
        <v>45096</v>
      </c>
      <c r="BA30" s="48">
        <v>45110</v>
      </c>
      <c r="BB30" s="48">
        <v>45127</v>
      </c>
      <c r="BC30" s="48">
        <v>45145</v>
      </c>
      <c r="BD30" s="48">
        <v>45159</v>
      </c>
      <c r="BE30" s="48">
        <v>45215</v>
      </c>
      <c r="BF30" s="48">
        <v>45236</v>
      </c>
    </row>
    <row r="31" spans="1:58" ht="51" x14ac:dyDescent="0.25">
      <c r="A31" s="1" t="s">
        <v>25</v>
      </c>
      <c r="B31" s="1" t="s">
        <v>26</v>
      </c>
      <c r="C31" s="1" t="s">
        <v>207</v>
      </c>
      <c r="D31" s="1" t="s">
        <v>208</v>
      </c>
      <c r="E31" s="1" t="s">
        <v>29</v>
      </c>
      <c r="F31" s="1" t="s">
        <v>68</v>
      </c>
      <c r="G31" s="1" t="s">
        <v>209</v>
      </c>
      <c r="H31" s="1" t="s">
        <v>210</v>
      </c>
      <c r="I31" s="1" t="s">
        <v>33</v>
      </c>
      <c r="J31" s="1" t="s">
        <v>71</v>
      </c>
      <c r="K31" s="1" t="s">
        <v>63</v>
      </c>
      <c r="L31" s="1">
        <v>15</v>
      </c>
      <c r="M31" s="1" t="s">
        <v>211</v>
      </c>
      <c r="N31" s="2">
        <v>45210</v>
      </c>
      <c r="O31" s="3" t="s">
        <v>212</v>
      </c>
      <c r="P31" s="4">
        <v>45219</v>
      </c>
      <c r="Q31" s="3">
        <f t="shared" si="1"/>
        <v>7</v>
      </c>
      <c r="R31" s="3">
        <f>NETWORKDAYS(N31,P31,AD31:AG31:AH31:AI31:AJ31:AK31:AL31:AM31:AN31:AO31:AP31:AQ31)</f>
        <v>8</v>
      </c>
      <c r="S31" s="8" t="s">
        <v>73</v>
      </c>
      <c r="T31" s="1" t="s">
        <v>213</v>
      </c>
      <c r="U31" s="2">
        <v>45219</v>
      </c>
      <c r="V31" s="1" t="s">
        <v>59</v>
      </c>
      <c r="W31" s="1" t="s">
        <v>49</v>
      </c>
      <c r="X31" s="1" t="s">
        <v>37</v>
      </c>
      <c r="Y31" s="1" t="s">
        <v>37</v>
      </c>
      <c r="AS31" s="48">
        <v>44935</v>
      </c>
      <c r="AT31" s="48">
        <v>45005</v>
      </c>
      <c r="AU31" s="48">
        <v>45022</v>
      </c>
      <c r="AV31" s="48">
        <v>45023</v>
      </c>
      <c r="AW31" s="48">
        <v>45047</v>
      </c>
      <c r="AX31" s="48">
        <v>45068</v>
      </c>
      <c r="AY31" s="48">
        <v>45089</v>
      </c>
      <c r="AZ31" s="48">
        <v>45096</v>
      </c>
      <c r="BA31" s="48">
        <v>45110</v>
      </c>
      <c r="BB31" s="48">
        <v>45127</v>
      </c>
      <c r="BC31" s="48">
        <v>45145</v>
      </c>
      <c r="BD31" s="48">
        <v>45159</v>
      </c>
      <c r="BE31" s="48">
        <v>45215</v>
      </c>
      <c r="BF31" s="48">
        <v>45236</v>
      </c>
    </row>
    <row r="32" spans="1:58" ht="25.5" x14ac:dyDescent="0.25">
      <c r="A32" s="1" t="s">
        <v>25</v>
      </c>
      <c r="B32" s="1" t="s">
        <v>26</v>
      </c>
      <c r="C32" s="1" t="s">
        <v>51</v>
      </c>
      <c r="D32" s="1" t="s">
        <v>214</v>
      </c>
      <c r="E32" s="1" t="s">
        <v>89</v>
      </c>
      <c r="F32" s="1" t="s">
        <v>76</v>
      </c>
      <c r="G32" s="1" t="s">
        <v>215</v>
      </c>
      <c r="H32" s="1" t="s">
        <v>216</v>
      </c>
      <c r="I32" s="1" t="s">
        <v>33</v>
      </c>
      <c r="J32" s="1" t="s">
        <v>217</v>
      </c>
      <c r="K32" s="1" t="s">
        <v>95</v>
      </c>
      <c r="L32" s="1">
        <v>10</v>
      </c>
      <c r="M32" s="1" t="s">
        <v>218</v>
      </c>
      <c r="N32" s="2">
        <v>45211</v>
      </c>
      <c r="O32" s="3"/>
      <c r="P32" s="4">
        <v>45387</v>
      </c>
      <c r="Q32" s="3"/>
      <c r="R32" s="3"/>
      <c r="S32" s="9" t="s">
        <v>117</v>
      </c>
      <c r="T32" s="6"/>
      <c r="U32" s="7"/>
      <c r="V32" s="6"/>
      <c r="W32" s="6"/>
      <c r="X32" s="6"/>
      <c r="Y32" s="6"/>
      <c r="AS32" s="48">
        <v>44935</v>
      </c>
      <c r="AT32" s="48">
        <v>45005</v>
      </c>
      <c r="AU32" s="48">
        <v>45022</v>
      </c>
      <c r="AV32" s="48">
        <v>45023</v>
      </c>
      <c r="AW32" s="48">
        <v>45047</v>
      </c>
      <c r="AX32" s="48">
        <v>45068</v>
      </c>
      <c r="AY32" s="48">
        <v>45089</v>
      </c>
      <c r="AZ32" s="48">
        <v>45096</v>
      </c>
      <c r="BA32" s="48">
        <v>45110</v>
      </c>
      <c r="BB32" s="48">
        <v>45127</v>
      </c>
      <c r="BC32" s="48">
        <v>45145</v>
      </c>
      <c r="BD32" s="48">
        <v>45159</v>
      </c>
      <c r="BE32" s="48">
        <v>45215</v>
      </c>
      <c r="BF32" s="48">
        <v>45236</v>
      </c>
    </row>
    <row r="33" spans="1:58" ht="51" x14ac:dyDescent="0.25">
      <c r="A33" s="1" t="s">
        <v>25</v>
      </c>
      <c r="B33" s="1" t="s">
        <v>26</v>
      </c>
      <c r="C33" s="1" t="s">
        <v>42</v>
      </c>
      <c r="D33" s="1" t="s">
        <v>219</v>
      </c>
      <c r="E33" s="1" t="s">
        <v>53</v>
      </c>
      <c r="F33" s="1" t="s">
        <v>76</v>
      </c>
      <c r="G33" s="1" t="s">
        <v>220</v>
      </c>
      <c r="H33" s="1" t="s">
        <v>55</v>
      </c>
      <c r="I33" s="1" t="s">
        <v>33</v>
      </c>
      <c r="J33" s="1" t="s">
        <v>56</v>
      </c>
      <c r="K33" s="1" t="s">
        <v>78</v>
      </c>
      <c r="L33" s="1">
        <v>15</v>
      </c>
      <c r="M33" s="1" t="s">
        <v>221</v>
      </c>
      <c r="N33" s="2">
        <v>45211</v>
      </c>
      <c r="O33" s="3">
        <v>20232120097141</v>
      </c>
      <c r="P33" s="4">
        <v>45232</v>
      </c>
      <c r="Q33" s="3">
        <f t="shared" si="1"/>
        <v>15</v>
      </c>
      <c r="R33" s="3">
        <f>NETWORKDAYS(N33,P33,AD33:AG33:AH33:AI33:AJ33:AK33:AL33:AM33:AN33:AO33:AP33:AQ33)</f>
        <v>16</v>
      </c>
      <c r="S33" s="8" t="s">
        <v>73</v>
      </c>
      <c r="T33" s="1" t="s">
        <v>222</v>
      </c>
      <c r="U33" s="2">
        <v>45232</v>
      </c>
      <c r="V33" s="1" t="s">
        <v>59</v>
      </c>
      <c r="W33" s="1" t="s">
        <v>49</v>
      </c>
      <c r="X33" s="1" t="s">
        <v>37</v>
      </c>
      <c r="Y33" s="1" t="s">
        <v>37</v>
      </c>
      <c r="AS33" s="48">
        <v>44935</v>
      </c>
      <c r="AT33" s="48">
        <v>45005</v>
      </c>
      <c r="AU33" s="48">
        <v>45022</v>
      </c>
      <c r="AV33" s="48">
        <v>45023</v>
      </c>
      <c r="AW33" s="48">
        <v>45047</v>
      </c>
      <c r="AX33" s="48">
        <v>45068</v>
      </c>
      <c r="AY33" s="48">
        <v>45089</v>
      </c>
      <c r="AZ33" s="48">
        <v>45096</v>
      </c>
      <c r="BA33" s="48">
        <v>45110</v>
      </c>
      <c r="BB33" s="48">
        <v>45127</v>
      </c>
      <c r="BC33" s="48">
        <v>45145</v>
      </c>
      <c r="BD33" s="48">
        <v>45159</v>
      </c>
      <c r="BE33" s="48">
        <v>45215</v>
      </c>
      <c r="BF33" s="48">
        <v>45236</v>
      </c>
    </row>
    <row r="34" spans="1:58" ht="51" x14ac:dyDescent="0.25">
      <c r="A34" s="1" t="s">
        <v>25</v>
      </c>
      <c r="B34" s="1" t="s">
        <v>26</v>
      </c>
      <c r="C34" s="1" t="s">
        <v>27</v>
      </c>
      <c r="D34" s="1" t="s">
        <v>223</v>
      </c>
      <c r="E34" s="1" t="s">
        <v>67</v>
      </c>
      <c r="F34" s="1" t="s">
        <v>83</v>
      </c>
      <c r="G34" s="1" t="s">
        <v>224</v>
      </c>
      <c r="H34" s="1" t="s">
        <v>225</v>
      </c>
      <c r="I34" s="1" t="s">
        <v>33</v>
      </c>
      <c r="J34" s="1" t="s">
        <v>71</v>
      </c>
      <c r="K34" s="1" t="s">
        <v>63</v>
      </c>
      <c r="L34" s="1">
        <v>15</v>
      </c>
      <c r="M34" s="1" t="s">
        <v>226</v>
      </c>
      <c r="N34" s="2">
        <v>45211</v>
      </c>
      <c r="O34" s="3" t="s">
        <v>227</v>
      </c>
      <c r="P34" s="4">
        <v>45219</v>
      </c>
      <c r="Q34" s="3">
        <f t="shared" si="1"/>
        <v>6</v>
      </c>
      <c r="R34" s="3">
        <f>NETWORKDAYS(N34,P34,AD34:AG34:AH34:AI34:AJ34:AK34:AL34:AM34:AN34:AO34:AP34:AQ34)</f>
        <v>7</v>
      </c>
      <c r="S34" s="8" t="s">
        <v>73</v>
      </c>
      <c r="T34" s="1" t="s">
        <v>228</v>
      </c>
      <c r="U34" s="2">
        <v>45219</v>
      </c>
      <c r="V34" s="1" t="s">
        <v>59</v>
      </c>
      <c r="W34" s="1" t="s">
        <v>49</v>
      </c>
      <c r="X34" s="1" t="s">
        <v>37</v>
      </c>
      <c r="Y34" s="1" t="s">
        <v>37</v>
      </c>
      <c r="AS34" s="48">
        <v>44935</v>
      </c>
      <c r="AT34" s="48">
        <v>45005</v>
      </c>
      <c r="AU34" s="48">
        <v>45022</v>
      </c>
      <c r="AV34" s="48">
        <v>45023</v>
      </c>
      <c r="AW34" s="48">
        <v>45047</v>
      </c>
      <c r="AX34" s="48">
        <v>45068</v>
      </c>
      <c r="AY34" s="48">
        <v>45089</v>
      </c>
      <c r="AZ34" s="48">
        <v>45096</v>
      </c>
      <c r="BA34" s="48">
        <v>45110</v>
      </c>
      <c r="BB34" s="48">
        <v>45127</v>
      </c>
      <c r="BC34" s="48">
        <v>45145</v>
      </c>
      <c r="BD34" s="48">
        <v>45159</v>
      </c>
      <c r="BE34" s="48">
        <v>45215</v>
      </c>
      <c r="BF34" s="48">
        <v>45236</v>
      </c>
    </row>
    <row r="35" spans="1:58" ht="38.25" x14ac:dyDescent="0.25">
      <c r="A35" s="1" t="s">
        <v>25</v>
      </c>
      <c r="B35" s="1" t="s">
        <v>26</v>
      </c>
      <c r="C35" s="1" t="s">
        <v>27</v>
      </c>
      <c r="D35" s="1" t="s">
        <v>229</v>
      </c>
      <c r="E35" s="1" t="s">
        <v>67</v>
      </c>
      <c r="F35" s="1" t="s">
        <v>68</v>
      </c>
      <c r="G35" s="1" t="s">
        <v>230</v>
      </c>
      <c r="H35" s="1" t="s">
        <v>70</v>
      </c>
      <c r="I35" s="1" t="s">
        <v>33</v>
      </c>
      <c r="J35" s="1" t="s">
        <v>71</v>
      </c>
      <c r="K35" s="1" t="s">
        <v>95</v>
      </c>
      <c r="L35" s="1">
        <v>10</v>
      </c>
      <c r="M35" s="1" t="s">
        <v>231</v>
      </c>
      <c r="N35" s="2">
        <v>45211</v>
      </c>
      <c r="O35" s="3">
        <v>20232150097081</v>
      </c>
      <c r="P35" s="4">
        <v>45223</v>
      </c>
      <c r="Q35" s="3">
        <f t="shared" si="1"/>
        <v>8</v>
      </c>
      <c r="R35" s="3">
        <f>NETWORKDAYS(N35,P35,AD35:AG35:AH35:AI35:AJ35:AK35:AL35:AM35:AN35:AO35:AP35:AQ35)</f>
        <v>9</v>
      </c>
      <c r="S35" s="8" t="s">
        <v>73</v>
      </c>
      <c r="T35" s="1" t="s">
        <v>232</v>
      </c>
      <c r="U35" s="2">
        <v>45237</v>
      </c>
      <c r="V35" s="1" t="s">
        <v>59</v>
      </c>
      <c r="W35" s="1" t="s">
        <v>49</v>
      </c>
      <c r="X35" s="1" t="s">
        <v>37</v>
      </c>
      <c r="Y35" s="1" t="s">
        <v>37</v>
      </c>
      <c r="AS35" s="48">
        <v>44935</v>
      </c>
      <c r="AT35" s="48">
        <v>45005</v>
      </c>
      <c r="AU35" s="48">
        <v>45022</v>
      </c>
      <c r="AV35" s="48">
        <v>45023</v>
      </c>
      <c r="AW35" s="48">
        <v>45047</v>
      </c>
      <c r="AX35" s="48">
        <v>45068</v>
      </c>
      <c r="AY35" s="48">
        <v>45089</v>
      </c>
      <c r="AZ35" s="48">
        <v>45096</v>
      </c>
      <c r="BA35" s="48">
        <v>45110</v>
      </c>
      <c r="BB35" s="48">
        <v>45127</v>
      </c>
      <c r="BC35" s="48">
        <v>45145</v>
      </c>
      <c r="BD35" s="48">
        <v>45159</v>
      </c>
      <c r="BE35" s="48">
        <v>45215</v>
      </c>
      <c r="BF35" s="48">
        <v>45236</v>
      </c>
    </row>
    <row r="36" spans="1:58" ht="51" x14ac:dyDescent="0.25">
      <c r="A36" s="1" t="s">
        <v>25</v>
      </c>
      <c r="B36" s="1" t="s">
        <v>26</v>
      </c>
      <c r="C36" s="1" t="s">
        <v>51</v>
      </c>
      <c r="D36" s="1" t="s">
        <v>233</v>
      </c>
      <c r="E36" s="1" t="s">
        <v>89</v>
      </c>
      <c r="F36" s="1" t="s">
        <v>90</v>
      </c>
      <c r="G36" s="1" t="s">
        <v>234</v>
      </c>
      <c r="H36" s="1" t="s">
        <v>235</v>
      </c>
      <c r="I36" s="1" t="s">
        <v>33</v>
      </c>
      <c r="J36" s="1" t="s">
        <v>217</v>
      </c>
      <c r="K36" s="1" t="s">
        <v>95</v>
      </c>
      <c r="L36" s="1">
        <v>10</v>
      </c>
      <c r="M36" s="1" t="s">
        <v>236</v>
      </c>
      <c r="N36" s="2">
        <v>45211</v>
      </c>
      <c r="O36" s="3"/>
      <c r="P36" s="4">
        <v>45387</v>
      </c>
      <c r="Q36" s="3"/>
      <c r="R36" s="3"/>
      <c r="S36" s="9" t="s">
        <v>117</v>
      </c>
      <c r="T36" s="6" t="s">
        <v>237</v>
      </c>
      <c r="U36" s="7"/>
      <c r="V36" s="6"/>
      <c r="W36" s="6"/>
      <c r="X36" s="6"/>
      <c r="Y36" s="6" t="s">
        <v>238</v>
      </c>
      <c r="AS36" s="48">
        <v>44935</v>
      </c>
      <c r="AT36" s="48">
        <v>45005</v>
      </c>
      <c r="AU36" s="48">
        <v>45022</v>
      </c>
      <c r="AV36" s="48">
        <v>45023</v>
      </c>
      <c r="AW36" s="48">
        <v>45047</v>
      </c>
      <c r="AX36" s="48">
        <v>45068</v>
      </c>
      <c r="AY36" s="48">
        <v>45089</v>
      </c>
      <c r="AZ36" s="48">
        <v>45096</v>
      </c>
      <c r="BA36" s="48">
        <v>45110</v>
      </c>
      <c r="BB36" s="48">
        <v>45127</v>
      </c>
      <c r="BC36" s="48">
        <v>45145</v>
      </c>
      <c r="BD36" s="48">
        <v>45159</v>
      </c>
      <c r="BE36" s="48">
        <v>45215</v>
      </c>
      <c r="BF36" s="48">
        <v>45236</v>
      </c>
    </row>
    <row r="37" spans="1:58" ht="38.25" x14ac:dyDescent="0.25">
      <c r="A37" s="1" t="s">
        <v>25</v>
      </c>
      <c r="B37" s="1" t="s">
        <v>26</v>
      </c>
      <c r="C37" s="1" t="s">
        <v>51</v>
      </c>
      <c r="D37" s="1" t="s">
        <v>239</v>
      </c>
      <c r="E37" s="1" t="s">
        <v>89</v>
      </c>
      <c r="F37" s="1" t="s">
        <v>90</v>
      </c>
      <c r="G37" s="1" t="s">
        <v>240</v>
      </c>
      <c r="H37" s="1" t="s">
        <v>216</v>
      </c>
      <c r="I37" s="1" t="s">
        <v>33</v>
      </c>
      <c r="J37" s="1" t="s">
        <v>217</v>
      </c>
      <c r="K37" s="1" t="s">
        <v>95</v>
      </c>
      <c r="L37" s="1">
        <v>10</v>
      </c>
      <c r="M37" s="1" t="s">
        <v>241</v>
      </c>
      <c r="N37" s="2">
        <v>45211</v>
      </c>
      <c r="O37" s="3"/>
      <c r="P37" s="4">
        <v>45387</v>
      </c>
      <c r="Q37" s="3"/>
      <c r="R37" s="3"/>
      <c r="S37" s="9" t="s">
        <v>117</v>
      </c>
      <c r="T37" s="6"/>
      <c r="U37" s="7"/>
      <c r="V37" s="6"/>
      <c r="W37" s="6"/>
      <c r="X37" s="6"/>
      <c r="Y37" s="6"/>
      <c r="AS37" s="48">
        <v>44935</v>
      </c>
      <c r="AT37" s="48">
        <v>45005</v>
      </c>
      <c r="AU37" s="48">
        <v>45022</v>
      </c>
      <c r="AV37" s="48">
        <v>45023</v>
      </c>
      <c r="AW37" s="48">
        <v>45047</v>
      </c>
      <c r="AX37" s="48">
        <v>45068</v>
      </c>
      <c r="AY37" s="48">
        <v>45089</v>
      </c>
      <c r="AZ37" s="48">
        <v>45096</v>
      </c>
      <c r="BA37" s="48">
        <v>45110</v>
      </c>
      <c r="BB37" s="48">
        <v>45127</v>
      </c>
      <c r="BC37" s="48">
        <v>45145</v>
      </c>
      <c r="BD37" s="48">
        <v>45159</v>
      </c>
      <c r="BE37" s="48">
        <v>45215</v>
      </c>
      <c r="BF37" s="48">
        <v>45236</v>
      </c>
    </row>
    <row r="38" spans="1:58" ht="63.75" x14ac:dyDescent="0.25">
      <c r="A38" s="1" t="s">
        <v>25</v>
      </c>
      <c r="B38" s="1" t="s">
        <v>126</v>
      </c>
      <c r="C38" s="1" t="s">
        <v>242</v>
      </c>
      <c r="D38" s="1" t="s">
        <v>243</v>
      </c>
      <c r="E38" s="1" t="s">
        <v>29</v>
      </c>
      <c r="F38" s="1" t="s">
        <v>30</v>
      </c>
      <c r="G38" s="1" t="s">
        <v>244</v>
      </c>
      <c r="H38" s="1" t="s">
        <v>104</v>
      </c>
      <c r="I38" s="1" t="s">
        <v>33</v>
      </c>
      <c r="J38" s="1" t="s">
        <v>62</v>
      </c>
      <c r="K38" s="1" t="s">
        <v>35</v>
      </c>
      <c r="L38" s="1">
        <v>30</v>
      </c>
      <c r="M38" s="1" t="s">
        <v>245</v>
      </c>
      <c r="N38" s="2">
        <v>45211</v>
      </c>
      <c r="O38" s="3" t="s">
        <v>246</v>
      </c>
      <c r="P38" s="4">
        <v>45258</v>
      </c>
      <c r="Q38" s="3">
        <f t="shared" si="1"/>
        <v>33</v>
      </c>
      <c r="R38" s="3">
        <f>NETWORKDAYS(N38,P38,AD38:AG38:AH38:AI38:AJ38:AK38:AL38:AM38:AN38:AO38:AP38:AQ38)</f>
        <v>34</v>
      </c>
      <c r="S38" s="5" t="s">
        <v>38</v>
      </c>
      <c r="T38" s="6" t="s">
        <v>247</v>
      </c>
      <c r="U38" s="7">
        <v>45266</v>
      </c>
      <c r="V38" s="6" t="s">
        <v>248</v>
      </c>
      <c r="W38" s="6" t="s">
        <v>40</v>
      </c>
      <c r="X38" s="6" t="s">
        <v>37</v>
      </c>
      <c r="Y38" s="6" t="s">
        <v>249</v>
      </c>
      <c r="AS38" s="48">
        <v>44935</v>
      </c>
      <c r="AT38" s="48">
        <v>45005</v>
      </c>
      <c r="AU38" s="48">
        <v>45022</v>
      </c>
      <c r="AV38" s="48">
        <v>45023</v>
      </c>
      <c r="AW38" s="48">
        <v>45047</v>
      </c>
      <c r="AX38" s="48">
        <v>45068</v>
      </c>
      <c r="AY38" s="48">
        <v>45089</v>
      </c>
      <c r="AZ38" s="48">
        <v>45096</v>
      </c>
      <c r="BA38" s="48">
        <v>45110</v>
      </c>
      <c r="BB38" s="48">
        <v>45127</v>
      </c>
      <c r="BC38" s="48">
        <v>45145</v>
      </c>
      <c r="BD38" s="48">
        <v>45159</v>
      </c>
      <c r="BE38" s="48">
        <v>45215</v>
      </c>
      <c r="BF38" s="48">
        <v>45236</v>
      </c>
    </row>
    <row r="39" spans="1:58" ht="51" x14ac:dyDescent="0.25">
      <c r="A39" s="1" t="s">
        <v>25</v>
      </c>
      <c r="B39" s="1" t="s">
        <v>26</v>
      </c>
      <c r="C39" s="1" t="s">
        <v>127</v>
      </c>
      <c r="D39" s="1" t="s">
        <v>66</v>
      </c>
      <c r="E39" s="1" t="s">
        <v>67</v>
      </c>
      <c r="F39" s="1" t="s">
        <v>68</v>
      </c>
      <c r="G39" s="1" t="s">
        <v>250</v>
      </c>
      <c r="H39" s="1" t="s">
        <v>70</v>
      </c>
      <c r="I39" s="1" t="s">
        <v>33</v>
      </c>
      <c r="J39" s="1" t="s">
        <v>71</v>
      </c>
      <c r="K39" s="1" t="s">
        <v>95</v>
      </c>
      <c r="L39" s="1">
        <v>10</v>
      </c>
      <c r="M39" s="1" t="s">
        <v>251</v>
      </c>
      <c r="N39" s="2">
        <v>45212</v>
      </c>
      <c r="O39" s="3" t="s">
        <v>252</v>
      </c>
      <c r="P39" s="4">
        <v>45244</v>
      </c>
      <c r="Q39" s="3">
        <f t="shared" si="1"/>
        <v>22</v>
      </c>
      <c r="R39" s="3">
        <f>NETWORKDAYS(N39,P39,AD39:AG39:AH39:AI39:AJ39:AK39:AL39:AM39:AN39:AO39:AP39:AQ39)</f>
        <v>23</v>
      </c>
      <c r="S39" s="5" t="s">
        <v>38</v>
      </c>
      <c r="T39" s="6" t="s">
        <v>253</v>
      </c>
      <c r="U39" s="7">
        <v>45254</v>
      </c>
      <c r="V39" s="6" t="s">
        <v>59</v>
      </c>
      <c r="W39" s="6" t="s">
        <v>49</v>
      </c>
      <c r="X39" s="6" t="s">
        <v>37</v>
      </c>
      <c r="Y39" s="6" t="s">
        <v>37</v>
      </c>
      <c r="AS39" s="48">
        <v>44935</v>
      </c>
      <c r="AT39" s="48">
        <v>45005</v>
      </c>
      <c r="AU39" s="48">
        <v>45022</v>
      </c>
      <c r="AV39" s="48">
        <v>45023</v>
      </c>
      <c r="AW39" s="48">
        <v>45047</v>
      </c>
      <c r="AX39" s="48">
        <v>45068</v>
      </c>
      <c r="AY39" s="48">
        <v>45089</v>
      </c>
      <c r="AZ39" s="48">
        <v>45096</v>
      </c>
      <c r="BA39" s="48">
        <v>45110</v>
      </c>
      <c r="BB39" s="48">
        <v>45127</v>
      </c>
      <c r="BC39" s="48">
        <v>45145</v>
      </c>
      <c r="BD39" s="48">
        <v>45159</v>
      </c>
      <c r="BE39" s="48">
        <v>45215</v>
      </c>
      <c r="BF39" s="48">
        <v>45236</v>
      </c>
    </row>
    <row r="40" spans="1:58" ht="38.25" x14ac:dyDescent="0.25">
      <c r="A40" s="1" t="s">
        <v>25</v>
      </c>
      <c r="B40" s="1" t="s">
        <v>26</v>
      </c>
      <c r="C40" s="1" t="s">
        <v>42</v>
      </c>
      <c r="D40" s="1" t="s">
        <v>254</v>
      </c>
      <c r="E40" s="1" t="s">
        <v>67</v>
      </c>
      <c r="F40" s="1" t="s">
        <v>68</v>
      </c>
      <c r="G40" s="1" t="s">
        <v>255</v>
      </c>
      <c r="H40" s="1" t="s">
        <v>256</v>
      </c>
      <c r="I40" s="1" t="s">
        <v>33</v>
      </c>
      <c r="J40" s="1" t="s">
        <v>71</v>
      </c>
      <c r="K40" s="1" t="s">
        <v>63</v>
      </c>
      <c r="L40" s="1">
        <v>15</v>
      </c>
      <c r="M40" s="1" t="s">
        <v>257</v>
      </c>
      <c r="N40" s="2">
        <v>45212</v>
      </c>
      <c r="O40" s="3" t="s">
        <v>258</v>
      </c>
      <c r="P40" s="4">
        <v>45387</v>
      </c>
      <c r="Q40" s="3"/>
      <c r="R40" s="3"/>
      <c r="S40" s="9" t="s">
        <v>117</v>
      </c>
      <c r="T40" s="6"/>
      <c r="U40" s="7"/>
      <c r="V40" s="6"/>
      <c r="W40" s="6"/>
      <c r="X40" s="6"/>
      <c r="Y40" s="6"/>
      <c r="AS40" s="48">
        <v>44935</v>
      </c>
      <c r="AT40" s="48">
        <v>45005</v>
      </c>
      <c r="AU40" s="48">
        <v>45022</v>
      </c>
      <c r="AV40" s="48">
        <v>45023</v>
      </c>
      <c r="AW40" s="48">
        <v>45047</v>
      </c>
      <c r="AX40" s="48">
        <v>45068</v>
      </c>
      <c r="AY40" s="48">
        <v>45089</v>
      </c>
      <c r="AZ40" s="48">
        <v>45096</v>
      </c>
      <c r="BA40" s="48">
        <v>45110</v>
      </c>
      <c r="BB40" s="48">
        <v>45127</v>
      </c>
      <c r="BC40" s="48">
        <v>45145</v>
      </c>
      <c r="BD40" s="48">
        <v>45159</v>
      </c>
      <c r="BE40" s="48">
        <v>45215</v>
      </c>
      <c r="BF40" s="48">
        <v>45236</v>
      </c>
    </row>
    <row r="41" spans="1:58" ht="38.25" x14ac:dyDescent="0.25">
      <c r="A41" s="1" t="s">
        <v>25</v>
      </c>
      <c r="B41" s="1" t="s">
        <v>26</v>
      </c>
      <c r="C41" s="1" t="s">
        <v>51</v>
      </c>
      <c r="D41" s="1" t="s">
        <v>259</v>
      </c>
      <c r="E41" s="1" t="s">
        <v>53</v>
      </c>
      <c r="F41" s="1" t="s">
        <v>30</v>
      </c>
      <c r="G41" s="1" t="s">
        <v>260</v>
      </c>
      <c r="H41" s="1" t="s">
        <v>85</v>
      </c>
      <c r="I41" s="1" t="s">
        <v>33</v>
      </c>
      <c r="J41" s="1" t="s">
        <v>62</v>
      </c>
      <c r="K41" s="1" t="s">
        <v>63</v>
      </c>
      <c r="L41" s="1">
        <v>15</v>
      </c>
      <c r="M41" s="1" t="s">
        <v>261</v>
      </c>
      <c r="N41" s="2">
        <v>45212</v>
      </c>
      <c r="O41" s="3" t="s">
        <v>262</v>
      </c>
      <c r="P41" s="4">
        <v>45238</v>
      </c>
      <c r="Q41" s="3">
        <f t="shared" si="1"/>
        <v>18</v>
      </c>
      <c r="R41" s="3">
        <f>NETWORKDAYS(N41,P41,AD41:AG41:AH41:AI41:AJ41:AK41:AL41:AM41:AN41:AO41:AP41:AQ41)</f>
        <v>19</v>
      </c>
      <c r="S41" s="5" t="s">
        <v>38</v>
      </c>
      <c r="T41" s="6" t="s">
        <v>263</v>
      </c>
      <c r="U41" s="7">
        <v>45238</v>
      </c>
      <c r="V41" s="6" t="s">
        <v>59</v>
      </c>
      <c r="W41" s="6" t="s">
        <v>49</v>
      </c>
      <c r="X41" s="6" t="s">
        <v>37</v>
      </c>
      <c r="Y41" s="6" t="s">
        <v>37</v>
      </c>
      <c r="AS41" s="48">
        <v>44935</v>
      </c>
      <c r="AT41" s="48">
        <v>45005</v>
      </c>
      <c r="AU41" s="48">
        <v>45022</v>
      </c>
      <c r="AV41" s="48">
        <v>45023</v>
      </c>
      <c r="AW41" s="48">
        <v>45047</v>
      </c>
      <c r="AX41" s="48">
        <v>45068</v>
      </c>
      <c r="AY41" s="48">
        <v>45089</v>
      </c>
      <c r="AZ41" s="48">
        <v>45096</v>
      </c>
      <c r="BA41" s="48">
        <v>45110</v>
      </c>
      <c r="BB41" s="48">
        <v>45127</v>
      </c>
      <c r="BC41" s="48">
        <v>45145</v>
      </c>
      <c r="BD41" s="48">
        <v>45159</v>
      </c>
      <c r="BE41" s="48">
        <v>45215</v>
      </c>
      <c r="BF41" s="48">
        <v>45236</v>
      </c>
    </row>
    <row r="42" spans="1:58" ht="51" x14ac:dyDescent="0.25">
      <c r="A42" s="1" t="s">
        <v>25</v>
      </c>
      <c r="B42" s="1" t="s">
        <v>26</v>
      </c>
      <c r="C42" s="1" t="s">
        <v>127</v>
      </c>
      <c r="D42" s="1" t="s">
        <v>264</v>
      </c>
      <c r="E42" s="1" t="s">
        <v>29</v>
      </c>
      <c r="F42" s="1" t="s">
        <v>68</v>
      </c>
      <c r="G42" s="1" t="s">
        <v>265</v>
      </c>
      <c r="H42" s="1" t="s">
        <v>266</v>
      </c>
      <c r="I42" s="1" t="s">
        <v>33</v>
      </c>
      <c r="J42" s="1" t="s">
        <v>71</v>
      </c>
      <c r="K42" s="1" t="s">
        <v>35</v>
      </c>
      <c r="L42" s="3">
        <v>30</v>
      </c>
      <c r="M42" s="1" t="s">
        <v>267</v>
      </c>
      <c r="N42" s="2">
        <v>45216</v>
      </c>
      <c r="O42" s="3"/>
      <c r="P42" s="4">
        <v>45387</v>
      </c>
      <c r="Q42" s="3"/>
      <c r="R42" s="3"/>
      <c r="S42" s="9" t="s">
        <v>117</v>
      </c>
      <c r="T42" s="6"/>
      <c r="U42" s="7"/>
      <c r="V42" s="6"/>
      <c r="W42" s="6"/>
      <c r="X42" s="6"/>
      <c r="Y42" s="6"/>
      <c r="AS42" s="48">
        <v>44935</v>
      </c>
      <c r="AT42" s="48">
        <v>45005</v>
      </c>
      <c r="AU42" s="48">
        <v>45022</v>
      </c>
      <c r="AV42" s="48">
        <v>45023</v>
      </c>
      <c r="AW42" s="48">
        <v>45047</v>
      </c>
      <c r="AX42" s="48">
        <v>45068</v>
      </c>
      <c r="AY42" s="48">
        <v>45089</v>
      </c>
      <c r="AZ42" s="48">
        <v>45096</v>
      </c>
      <c r="BA42" s="48">
        <v>45110</v>
      </c>
      <c r="BB42" s="48">
        <v>45127</v>
      </c>
      <c r="BC42" s="48">
        <v>45145</v>
      </c>
      <c r="BD42" s="48">
        <v>45159</v>
      </c>
      <c r="BE42" s="48">
        <v>45215</v>
      </c>
      <c r="BF42" s="48">
        <v>45236</v>
      </c>
    </row>
    <row r="43" spans="1:58" ht="51" x14ac:dyDescent="0.25">
      <c r="A43" s="1" t="s">
        <v>25</v>
      </c>
      <c r="B43" s="1" t="s">
        <v>26</v>
      </c>
      <c r="C43" s="1" t="s">
        <v>170</v>
      </c>
      <c r="D43" s="1" t="s">
        <v>268</v>
      </c>
      <c r="E43" s="1" t="s">
        <v>29</v>
      </c>
      <c r="F43" s="1" t="s">
        <v>30</v>
      </c>
      <c r="G43" s="1" t="s">
        <v>269</v>
      </c>
      <c r="H43" s="1" t="s">
        <v>270</v>
      </c>
      <c r="I43" s="1" t="s">
        <v>33</v>
      </c>
      <c r="J43" s="1" t="s">
        <v>71</v>
      </c>
      <c r="K43" s="1" t="s">
        <v>35</v>
      </c>
      <c r="L43" s="1">
        <v>30</v>
      </c>
      <c r="M43" s="1" t="s">
        <v>271</v>
      </c>
      <c r="N43" s="2">
        <v>45216</v>
      </c>
      <c r="O43" s="3" t="s">
        <v>272</v>
      </c>
      <c r="P43" s="4">
        <v>45230</v>
      </c>
      <c r="Q43" s="3">
        <f t="shared" si="1"/>
        <v>10</v>
      </c>
      <c r="R43" s="3">
        <f>NETWORKDAYS(N43,P43,AD43:AG43:AH43:AI43:AJ43:AK43:AL43:AM43:AN43:AO43:AP43:AQ43)</f>
        <v>11</v>
      </c>
      <c r="S43" s="8" t="s">
        <v>73</v>
      </c>
      <c r="T43" s="1" t="s">
        <v>273</v>
      </c>
      <c r="U43" s="2">
        <v>45230</v>
      </c>
      <c r="V43" s="1" t="s">
        <v>59</v>
      </c>
      <c r="W43" s="1" t="s">
        <v>49</v>
      </c>
      <c r="X43" s="1" t="s">
        <v>37</v>
      </c>
      <c r="Y43" s="1" t="s">
        <v>37</v>
      </c>
      <c r="AS43" s="48">
        <v>44935</v>
      </c>
      <c r="AT43" s="48">
        <v>45005</v>
      </c>
      <c r="AU43" s="48">
        <v>45022</v>
      </c>
      <c r="AV43" s="48">
        <v>45023</v>
      </c>
      <c r="AW43" s="48">
        <v>45047</v>
      </c>
      <c r="AX43" s="48">
        <v>45068</v>
      </c>
      <c r="AY43" s="48">
        <v>45089</v>
      </c>
      <c r="AZ43" s="48">
        <v>45096</v>
      </c>
      <c r="BA43" s="48">
        <v>45110</v>
      </c>
      <c r="BB43" s="48">
        <v>45127</v>
      </c>
      <c r="BC43" s="48">
        <v>45145</v>
      </c>
      <c r="BD43" s="48">
        <v>45159</v>
      </c>
      <c r="BE43" s="48">
        <v>45215</v>
      </c>
      <c r="BF43" s="48">
        <v>45236</v>
      </c>
    </row>
    <row r="44" spans="1:58" ht="38.25" x14ac:dyDescent="0.25">
      <c r="A44" s="1" t="s">
        <v>25</v>
      </c>
      <c r="B44" s="1" t="s">
        <v>26</v>
      </c>
      <c r="C44" s="1" t="s">
        <v>274</v>
      </c>
      <c r="D44" s="1" t="s">
        <v>275</v>
      </c>
      <c r="E44" s="1" t="s">
        <v>29</v>
      </c>
      <c r="F44" s="1" t="s">
        <v>30</v>
      </c>
      <c r="G44" s="1" t="s">
        <v>276</v>
      </c>
      <c r="H44" s="1" t="s">
        <v>85</v>
      </c>
      <c r="I44" s="1" t="s">
        <v>33</v>
      </c>
      <c r="J44" s="1" t="s">
        <v>62</v>
      </c>
      <c r="K44" s="1" t="s">
        <v>35</v>
      </c>
      <c r="L44" s="1">
        <v>30</v>
      </c>
      <c r="M44" s="1" t="s">
        <v>277</v>
      </c>
      <c r="N44" s="2">
        <v>45216</v>
      </c>
      <c r="O44" s="3">
        <v>20232110097431</v>
      </c>
      <c r="P44" s="4">
        <v>45230</v>
      </c>
      <c r="Q44" s="3">
        <f t="shared" si="1"/>
        <v>10</v>
      </c>
      <c r="R44" s="3">
        <f>NETWORKDAYS(N44,P44,AD44:AG44:AH44:AI44:AJ44:AK44:AL44:AM44:AN44:AO44:AP44:AQ44)</f>
        <v>11</v>
      </c>
      <c r="S44" s="8" t="s">
        <v>73</v>
      </c>
      <c r="T44" s="1" t="s">
        <v>278</v>
      </c>
      <c r="U44" s="2">
        <v>45236</v>
      </c>
      <c r="V44" s="1" t="s">
        <v>59</v>
      </c>
      <c r="W44" s="1" t="s">
        <v>49</v>
      </c>
      <c r="X44" s="1" t="s">
        <v>37</v>
      </c>
      <c r="Y44" s="1" t="s">
        <v>37</v>
      </c>
      <c r="AS44" s="48">
        <v>44935</v>
      </c>
      <c r="AT44" s="48">
        <v>45005</v>
      </c>
      <c r="AU44" s="48">
        <v>45022</v>
      </c>
      <c r="AV44" s="48">
        <v>45023</v>
      </c>
      <c r="AW44" s="48">
        <v>45047</v>
      </c>
      <c r="AX44" s="48">
        <v>45068</v>
      </c>
      <c r="AY44" s="48">
        <v>45089</v>
      </c>
      <c r="AZ44" s="48">
        <v>45096</v>
      </c>
      <c r="BA44" s="48">
        <v>45110</v>
      </c>
      <c r="BB44" s="48">
        <v>45127</v>
      </c>
      <c r="BC44" s="48">
        <v>45145</v>
      </c>
      <c r="BD44" s="48">
        <v>45159</v>
      </c>
      <c r="BE44" s="48">
        <v>45215</v>
      </c>
      <c r="BF44" s="48">
        <v>45236</v>
      </c>
    </row>
    <row r="45" spans="1:58" ht="38.25" x14ac:dyDescent="0.25">
      <c r="A45" s="1" t="s">
        <v>25</v>
      </c>
      <c r="B45" s="1" t="s">
        <v>26</v>
      </c>
      <c r="C45" s="1" t="s">
        <v>51</v>
      </c>
      <c r="D45" s="1" t="s">
        <v>137</v>
      </c>
      <c r="E45" s="1" t="s">
        <v>89</v>
      </c>
      <c r="F45" s="1" t="s">
        <v>90</v>
      </c>
      <c r="G45" s="1" t="s">
        <v>279</v>
      </c>
      <c r="H45" s="1" t="s">
        <v>139</v>
      </c>
      <c r="I45" s="1" t="s">
        <v>93</v>
      </c>
      <c r="J45" s="1" t="s">
        <v>140</v>
      </c>
      <c r="K45" s="1" t="s">
        <v>95</v>
      </c>
      <c r="L45" s="1">
        <v>10</v>
      </c>
      <c r="M45" s="1" t="s">
        <v>280</v>
      </c>
      <c r="N45" s="2">
        <v>45216</v>
      </c>
      <c r="O45" s="3">
        <v>20231000096911</v>
      </c>
      <c r="P45" s="4">
        <v>45219</v>
      </c>
      <c r="Q45" s="3">
        <f t="shared" si="1"/>
        <v>3</v>
      </c>
      <c r="R45" s="3">
        <f>NETWORKDAYS(N45,P45,AD45:AG45:AH45:AI45:AJ45:AK45:AL45:AM45:AN45:AO45:AP45:AQ45)</f>
        <v>4</v>
      </c>
      <c r="S45" s="8" t="s">
        <v>73</v>
      </c>
      <c r="T45" s="1" t="s">
        <v>281</v>
      </c>
      <c r="U45" s="2">
        <v>45253</v>
      </c>
      <c r="V45" s="1" t="s">
        <v>59</v>
      </c>
      <c r="W45" s="1" t="s">
        <v>49</v>
      </c>
      <c r="X45" s="1" t="s">
        <v>37</v>
      </c>
      <c r="Y45" s="1"/>
      <c r="AS45" s="48">
        <v>44935</v>
      </c>
      <c r="AT45" s="48">
        <v>45005</v>
      </c>
      <c r="AU45" s="48">
        <v>45022</v>
      </c>
      <c r="AV45" s="48">
        <v>45023</v>
      </c>
      <c r="AW45" s="48">
        <v>45047</v>
      </c>
      <c r="AX45" s="48">
        <v>45068</v>
      </c>
      <c r="AY45" s="48">
        <v>45089</v>
      </c>
      <c r="AZ45" s="48">
        <v>45096</v>
      </c>
      <c r="BA45" s="48">
        <v>45110</v>
      </c>
      <c r="BB45" s="48">
        <v>45127</v>
      </c>
      <c r="BC45" s="48">
        <v>45145</v>
      </c>
      <c r="BD45" s="48">
        <v>45159</v>
      </c>
      <c r="BE45" s="48">
        <v>45215</v>
      </c>
      <c r="BF45" s="48">
        <v>45236</v>
      </c>
    </row>
    <row r="46" spans="1:58" ht="63.75" x14ac:dyDescent="0.25">
      <c r="A46" s="1" t="s">
        <v>25</v>
      </c>
      <c r="B46" s="1" t="s">
        <v>26</v>
      </c>
      <c r="C46" s="1" t="s">
        <v>81</v>
      </c>
      <c r="D46" s="1" t="s">
        <v>282</v>
      </c>
      <c r="E46" s="1" t="s">
        <v>29</v>
      </c>
      <c r="F46" s="1" t="s">
        <v>44</v>
      </c>
      <c r="G46" s="1" t="s">
        <v>283</v>
      </c>
      <c r="H46" s="1" t="s">
        <v>113</v>
      </c>
      <c r="I46" s="1" t="s">
        <v>33</v>
      </c>
      <c r="J46" s="1" t="s">
        <v>114</v>
      </c>
      <c r="K46" s="1" t="s">
        <v>78</v>
      </c>
      <c r="L46" s="1">
        <v>15</v>
      </c>
      <c r="M46" s="1" t="s">
        <v>284</v>
      </c>
      <c r="N46" s="2">
        <v>45217</v>
      </c>
      <c r="O46" s="3" t="s">
        <v>37</v>
      </c>
      <c r="P46" s="4">
        <v>45280</v>
      </c>
      <c r="Q46" s="3">
        <f t="shared" si="1"/>
        <v>45</v>
      </c>
      <c r="R46" s="3">
        <f>NETWORKDAYS(N46,P46,AD46:AG46:AH46:AI46:AJ46:AK46:AL46:AM46:AN46:AO46:AP46:AQ46)</f>
        <v>46</v>
      </c>
      <c r="S46" s="5" t="s">
        <v>38</v>
      </c>
      <c r="T46" s="6" t="s">
        <v>285</v>
      </c>
      <c r="U46" s="7"/>
      <c r="V46" s="6"/>
      <c r="W46" s="6" t="s">
        <v>40</v>
      </c>
      <c r="X46" s="6"/>
      <c r="Y46" s="6" t="s">
        <v>286</v>
      </c>
      <c r="AS46" s="48">
        <v>44935</v>
      </c>
      <c r="AT46" s="48">
        <v>45005</v>
      </c>
      <c r="AU46" s="48">
        <v>45022</v>
      </c>
      <c r="AV46" s="48">
        <v>45023</v>
      </c>
      <c r="AW46" s="48">
        <v>45047</v>
      </c>
      <c r="AX46" s="48">
        <v>45068</v>
      </c>
      <c r="AY46" s="48">
        <v>45089</v>
      </c>
      <c r="AZ46" s="48">
        <v>45096</v>
      </c>
      <c r="BA46" s="48">
        <v>45110</v>
      </c>
      <c r="BB46" s="48">
        <v>45127</v>
      </c>
      <c r="BC46" s="48">
        <v>45145</v>
      </c>
      <c r="BD46" s="48">
        <v>45159</v>
      </c>
      <c r="BE46" s="48">
        <v>45215</v>
      </c>
      <c r="BF46" s="48">
        <v>45236</v>
      </c>
    </row>
    <row r="47" spans="1:58" ht="51" x14ac:dyDescent="0.25">
      <c r="A47" s="1" t="s">
        <v>25</v>
      </c>
      <c r="B47" s="1" t="s">
        <v>26</v>
      </c>
      <c r="C47" s="1" t="s">
        <v>287</v>
      </c>
      <c r="D47" s="1" t="s">
        <v>288</v>
      </c>
      <c r="E47" s="1" t="s">
        <v>89</v>
      </c>
      <c r="F47" s="1" t="s">
        <v>30</v>
      </c>
      <c r="G47" s="1" t="s">
        <v>289</v>
      </c>
      <c r="H47" s="1" t="s">
        <v>61</v>
      </c>
      <c r="I47" s="1" t="s">
        <v>33</v>
      </c>
      <c r="J47" s="1" t="s">
        <v>62</v>
      </c>
      <c r="K47" s="1" t="s">
        <v>95</v>
      </c>
      <c r="L47" s="1">
        <v>10</v>
      </c>
      <c r="M47" s="1" t="s">
        <v>290</v>
      </c>
      <c r="N47" s="2">
        <v>45218</v>
      </c>
      <c r="O47" s="3">
        <v>20232110097861</v>
      </c>
      <c r="P47" s="4">
        <v>45238</v>
      </c>
      <c r="Q47" s="3">
        <f t="shared" si="1"/>
        <v>14</v>
      </c>
      <c r="R47" s="3">
        <f>NETWORKDAYS(N47,P47,AD47:AG47:AH47:AI47:AJ47:AK47:AL47:AM47:AN47:AO47:AP47:AQ47)</f>
        <v>15</v>
      </c>
      <c r="S47" s="5" t="s">
        <v>38</v>
      </c>
      <c r="T47" s="6" t="s">
        <v>291</v>
      </c>
      <c r="U47" s="7">
        <v>45238</v>
      </c>
      <c r="V47" s="6" t="s">
        <v>59</v>
      </c>
      <c r="W47" s="6" t="s">
        <v>49</v>
      </c>
      <c r="X47" s="6" t="s">
        <v>37</v>
      </c>
      <c r="Y47" s="6" t="s">
        <v>37</v>
      </c>
      <c r="AS47" s="48">
        <v>44935</v>
      </c>
      <c r="AT47" s="48">
        <v>45005</v>
      </c>
      <c r="AU47" s="48">
        <v>45022</v>
      </c>
      <c r="AV47" s="48">
        <v>45023</v>
      </c>
      <c r="AW47" s="48">
        <v>45047</v>
      </c>
      <c r="AX47" s="48">
        <v>45068</v>
      </c>
      <c r="AY47" s="48">
        <v>45089</v>
      </c>
      <c r="AZ47" s="48">
        <v>45096</v>
      </c>
      <c r="BA47" s="48">
        <v>45110</v>
      </c>
      <c r="BB47" s="48">
        <v>45127</v>
      </c>
      <c r="BC47" s="48">
        <v>45145</v>
      </c>
      <c r="BD47" s="48">
        <v>45159</v>
      </c>
      <c r="BE47" s="48">
        <v>45215</v>
      </c>
      <c r="BF47" s="48">
        <v>45236</v>
      </c>
    </row>
    <row r="48" spans="1:58" ht="38.25" x14ac:dyDescent="0.25">
      <c r="A48" s="1" t="s">
        <v>25</v>
      </c>
      <c r="B48" s="1" t="s">
        <v>26</v>
      </c>
      <c r="C48" s="1" t="s">
        <v>196</v>
      </c>
      <c r="D48" s="1" t="s">
        <v>292</v>
      </c>
      <c r="E48" s="1" t="s">
        <v>29</v>
      </c>
      <c r="F48" s="1" t="s">
        <v>68</v>
      </c>
      <c r="G48" s="1" t="s">
        <v>293</v>
      </c>
      <c r="H48" s="1" t="s">
        <v>294</v>
      </c>
      <c r="I48" s="1" t="s">
        <v>33</v>
      </c>
      <c r="J48" s="1" t="s">
        <v>71</v>
      </c>
      <c r="K48" s="1" t="s">
        <v>46</v>
      </c>
      <c r="L48" s="1">
        <v>10</v>
      </c>
      <c r="M48" s="1" t="s">
        <v>295</v>
      </c>
      <c r="N48" s="2">
        <v>45218</v>
      </c>
      <c r="O48" s="3">
        <v>20232000099671</v>
      </c>
      <c r="P48" s="4">
        <v>45387</v>
      </c>
      <c r="Q48" s="3"/>
      <c r="R48" s="3"/>
      <c r="S48" s="9" t="s">
        <v>117</v>
      </c>
      <c r="T48" s="6"/>
      <c r="U48" s="7"/>
      <c r="V48" s="6"/>
      <c r="W48" s="6"/>
      <c r="X48" s="6"/>
      <c r="Y48" s="6"/>
      <c r="AS48" s="48">
        <v>44935</v>
      </c>
      <c r="AT48" s="48">
        <v>45005</v>
      </c>
      <c r="AU48" s="48">
        <v>45022</v>
      </c>
      <c r="AV48" s="48">
        <v>45023</v>
      </c>
      <c r="AW48" s="48">
        <v>45047</v>
      </c>
      <c r="AX48" s="48">
        <v>45068</v>
      </c>
      <c r="AY48" s="48">
        <v>45089</v>
      </c>
      <c r="AZ48" s="48">
        <v>45096</v>
      </c>
      <c r="BA48" s="48">
        <v>45110</v>
      </c>
      <c r="BB48" s="48">
        <v>45127</v>
      </c>
      <c r="BC48" s="48">
        <v>45145</v>
      </c>
      <c r="BD48" s="48">
        <v>45159</v>
      </c>
      <c r="BE48" s="48">
        <v>45215</v>
      </c>
      <c r="BF48" s="48">
        <v>45236</v>
      </c>
    </row>
    <row r="49" spans="1:58" ht="51" x14ac:dyDescent="0.25">
      <c r="A49" s="1" t="s">
        <v>25</v>
      </c>
      <c r="B49" s="1" t="s">
        <v>26</v>
      </c>
      <c r="C49" s="1" t="s">
        <v>162</v>
      </c>
      <c r="D49" s="1" t="s">
        <v>296</v>
      </c>
      <c r="E49" s="1" t="s">
        <v>53</v>
      </c>
      <c r="F49" s="1" t="s">
        <v>30</v>
      </c>
      <c r="G49" s="1" t="s">
        <v>297</v>
      </c>
      <c r="H49" s="1" t="s">
        <v>61</v>
      </c>
      <c r="I49" s="1" t="s">
        <v>33</v>
      </c>
      <c r="J49" s="1" t="s">
        <v>62</v>
      </c>
      <c r="K49" s="1" t="s">
        <v>78</v>
      </c>
      <c r="L49" s="1">
        <v>15</v>
      </c>
      <c r="M49" s="1" t="s">
        <v>298</v>
      </c>
      <c r="N49" s="2">
        <v>45218</v>
      </c>
      <c r="O49" s="3" t="s">
        <v>299</v>
      </c>
      <c r="P49" s="4">
        <v>45247</v>
      </c>
      <c r="Q49" s="3">
        <f t="shared" si="1"/>
        <v>21</v>
      </c>
      <c r="R49" s="3">
        <f>NETWORKDAYS(N49,P49,AD49:AG49:AH49:AI49:AJ49:AK49:AL49:AM49:AN49:AO49:AP49:AQ49)</f>
        <v>22</v>
      </c>
      <c r="S49" s="5" t="s">
        <v>38</v>
      </c>
      <c r="T49" s="6" t="s">
        <v>300</v>
      </c>
      <c r="U49" s="7">
        <v>45251</v>
      </c>
      <c r="V49" s="6" t="s">
        <v>248</v>
      </c>
      <c r="W49" s="6" t="s">
        <v>301</v>
      </c>
      <c r="X49" s="6" t="s">
        <v>37</v>
      </c>
      <c r="Y49" s="6" t="s">
        <v>249</v>
      </c>
      <c r="AS49" s="48">
        <v>44935</v>
      </c>
      <c r="AT49" s="48">
        <v>45005</v>
      </c>
      <c r="AU49" s="48">
        <v>45022</v>
      </c>
      <c r="AV49" s="48">
        <v>45023</v>
      </c>
      <c r="AW49" s="48">
        <v>45047</v>
      </c>
      <c r="AX49" s="48">
        <v>45068</v>
      </c>
      <c r="AY49" s="48">
        <v>45089</v>
      </c>
      <c r="AZ49" s="48">
        <v>45096</v>
      </c>
      <c r="BA49" s="48">
        <v>45110</v>
      </c>
      <c r="BB49" s="48">
        <v>45127</v>
      </c>
      <c r="BC49" s="48">
        <v>45145</v>
      </c>
      <c r="BD49" s="48">
        <v>45159</v>
      </c>
      <c r="BE49" s="48">
        <v>45215</v>
      </c>
      <c r="BF49" s="48">
        <v>45236</v>
      </c>
    </row>
    <row r="50" spans="1:58" ht="38.25" x14ac:dyDescent="0.25">
      <c r="A50" s="1" t="s">
        <v>25</v>
      </c>
      <c r="B50" s="1" t="s">
        <v>26</v>
      </c>
      <c r="C50" s="1" t="s">
        <v>302</v>
      </c>
      <c r="D50" s="1" t="s">
        <v>303</v>
      </c>
      <c r="E50" s="1" t="s">
        <v>198</v>
      </c>
      <c r="F50" s="1" t="s">
        <v>304</v>
      </c>
      <c r="G50" s="1" t="s">
        <v>305</v>
      </c>
      <c r="H50" s="1" t="s">
        <v>306</v>
      </c>
      <c r="I50" s="1" t="s">
        <v>33</v>
      </c>
      <c r="J50" s="1" t="s">
        <v>56</v>
      </c>
      <c r="K50" s="1" t="s">
        <v>46</v>
      </c>
      <c r="L50" s="1">
        <v>10</v>
      </c>
      <c r="M50" s="1" t="s">
        <v>307</v>
      </c>
      <c r="N50" s="2">
        <v>45218</v>
      </c>
      <c r="O50" s="3" t="s">
        <v>37</v>
      </c>
      <c r="P50" s="4">
        <v>45223</v>
      </c>
      <c r="Q50" s="3">
        <f t="shared" si="1"/>
        <v>3</v>
      </c>
      <c r="R50" s="3">
        <f>NETWORKDAYS(N50,P50,AD50:AG50:AH50:AI50:AJ50:AK50:AL50:AM50:AN50:AO50:AP50:AQ50)</f>
        <v>4</v>
      </c>
      <c r="S50" s="8" t="s">
        <v>73</v>
      </c>
      <c r="T50" s="1" t="s">
        <v>308</v>
      </c>
      <c r="U50" s="2" t="s">
        <v>37</v>
      </c>
      <c r="V50" s="1" t="s">
        <v>37</v>
      </c>
      <c r="W50" s="1" t="s">
        <v>49</v>
      </c>
      <c r="X50" s="1" t="s">
        <v>37</v>
      </c>
      <c r="Y50" s="1"/>
      <c r="AS50" s="48">
        <v>44935</v>
      </c>
      <c r="AT50" s="48">
        <v>45005</v>
      </c>
      <c r="AU50" s="48">
        <v>45022</v>
      </c>
      <c r="AV50" s="48">
        <v>45023</v>
      </c>
      <c r="AW50" s="48">
        <v>45047</v>
      </c>
      <c r="AX50" s="48">
        <v>45068</v>
      </c>
      <c r="AY50" s="48">
        <v>45089</v>
      </c>
      <c r="AZ50" s="48">
        <v>45096</v>
      </c>
      <c r="BA50" s="48">
        <v>45110</v>
      </c>
      <c r="BB50" s="48">
        <v>45127</v>
      </c>
      <c r="BC50" s="48">
        <v>45145</v>
      </c>
      <c r="BD50" s="48">
        <v>45159</v>
      </c>
      <c r="BE50" s="48">
        <v>45215</v>
      </c>
      <c r="BF50" s="48">
        <v>45236</v>
      </c>
    </row>
    <row r="51" spans="1:58" ht="38.25" x14ac:dyDescent="0.25">
      <c r="A51" s="1" t="s">
        <v>25</v>
      </c>
      <c r="B51" s="1" t="s">
        <v>26</v>
      </c>
      <c r="C51" s="1" t="s">
        <v>196</v>
      </c>
      <c r="D51" s="1" t="s">
        <v>309</v>
      </c>
      <c r="E51" s="1" t="s">
        <v>29</v>
      </c>
      <c r="F51" s="1" t="s">
        <v>68</v>
      </c>
      <c r="G51" s="1" t="s">
        <v>310</v>
      </c>
      <c r="H51" s="1" t="s">
        <v>294</v>
      </c>
      <c r="I51" s="1" t="s">
        <v>33</v>
      </c>
      <c r="J51" s="1" t="s">
        <v>71</v>
      </c>
      <c r="K51" s="1" t="s">
        <v>46</v>
      </c>
      <c r="L51" s="1">
        <v>10</v>
      </c>
      <c r="M51" s="1" t="s">
        <v>311</v>
      </c>
      <c r="N51" s="2">
        <v>45219</v>
      </c>
      <c r="O51" s="3">
        <v>20232150099611</v>
      </c>
      <c r="P51" s="4">
        <v>45279</v>
      </c>
      <c r="Q51" s="3">
        <f t="shared" si="1"/>
        <v>42</v>
      </c>
      <c r="R51" s="3">
        <f>NETWORKDAYS(N51,P51,AD51:AG51:AH51:AI51:AJ51:AK51:AL51:AM51:AN51:AO51:AP51:AQ51)</f>
        <v>43</v>
      </c>
      <c r="S51" s="5" t="s">
        <v>38</v>
      </c>
      <c r="T51" s="6" t="s">
        <v>312</v>
      </c>
      <c r="U51" s="7"/>
      <c r="V51" s="6" t="s">
        <v>179</v>
      </c>
      <c r="W51" s="6"/>
      <c r="X51" s="6"/>
      <c r="Y51" s="6" t="s">
        <v>313</v>
      </c>
      <c r="AS51" s="48">
        <v>44935</v>
      </c>
      <c r="AT51" s="48">
        <v>45005</v>
      </c>
      <c r="AU51" s="48">
        <v>45022</v>
      </c>
      <c r="AV51" s="48">
        <v>45023</v>
      </c>
      <c r="AW51" s="48">
        <v>45047</v>
      </c>
      <c r="AX51" s="48">
        <v>45068</v>
      </c>
      <c r="AY51" s="48">
        <v>45089</v>
      </c>
      <c r="AZ51" s="48">
        <v>45096</v>
      </c>
      <c r="BA51" s="48">
        <v>45110</v>
      </c>
      <c r="BB51" s="48">
        <v>45127</v>
      </c>
      <c r="BC51" s="48">
        <v>45145</v>
      </c>
      <c r="BD51" s="48">
        <v>45159</v>
      </c>
      <c r="BE51" s="48">
        <v>45215</v>
      </c>
      <c r="BF51" s="48">
        <v>45236</v>
      </c>
    </row>
    <row r="52" spans="1:58" ht="51" x14ac:dyDescent="0.25">
      <c r="A52" s="1" t="s">
        <v>25</v>
      </c>
      <c r="B52" s="1" t="s">
        <v>26</v>
      </c>
      <c r="C52" s="1" t="s">
        <v>170</v>
      </c>
      <c r="D52" s="1" t="s">
        <v>314</v>
      </c>
      <c r="E52" s="1" t="s">
        <v>67</v>
      </c>
      <c r="F52" s="1" t="s">
        <v>83</v>
      </c>
      <c r="G52" s="1" t="s">
        <v>315</v>
      </c>
      <c r="H52" s="1" t="s">
        <v>104</v>
      </c>
      <c r="I52" s="1" t="s">
        <v>33</v>
      </c>
      <c r="J52" s="1" t="s">
        <v>62</v>
      </c>
      <c r="K52" s="1" t="s">
        <v>63</v>
      </c>
      <c r="L52" s="1">
        <v>15</v>
      </c>
      <c r="M52" s="1" t="s">
        <v>316</v>
      </c>
      <c r="N52" s="2">
        <v>45219</v>
      </c>
      <c r="O52" s="3" t="s">
        <v>317</v>
      </c>
      <c r="P52" s="4">
        <v>45260</v>
      </c>
      <c r="Q52" s="3">
        <f t="shared" si="1"/>
        <v>29</v>
      </c>
      <c r="R52" s="3">
        <f>NETWORKDAYS(N52,P52,AD52:AG52:AH52:AI52:AJ52:AK52:AL52:AM52:AN52:AO52:AP52:AQ52)</f>
        <v>30</v>
      </c>
      <c r="S52" s="5" t="s">
        <v>38</v>
      </c>
      <c r="T52" s="6" t="s">
        <v>318</v>
      </c>
      <c r="U52" s="7">
        <v>45266</v>
      </c>
      <c r="V52" s="6" t="s">
        <v>248</v>
      </c>
      <c r="W52" s="6" t="s">
        <v>40</v>
      </c>
      <c r="X52" s="6" t="s">
        <v>37</v>
      </c>
      <c r="Y52" s="6" t="s">
        <v>249</v>
      </c>
      <c r="AS52" s="48">
        <v>44935</v>
      </c>
      <c r="AT52" s="48">
        <v>45005</v>
      </c>
      <c r="AU52" s="48">
        <v>45022</v>
      </c>
      <c r="AV52" s="48">
        <v>45023</v>
      </c>
      <c r="AW52" s="48">
        <v>45047</v>
      </c>
      <c r="AX52" s="48">
        <v>45068</v>
      </c>
      <c r="AY52" s="48">
        <v>45089</v>
      </c>
      <c r="AZ52" s="48">
        <v>45096</v>
      </c>
      <c r="BA52" s="48">
        <v>45110</v>
      </c>
      <c r="BB52" s="48">
        <v>45127</v>
      </c>
      <c r="BC52" s="48">
        <v>45145</v>
      </c>
      <c r="BD52" s="48">
        <v>45159</v>
      </c>
      <c r="BE52" s="48">
        <v>45215</v>
      </c>
      <c r="BF52" s="48">
        <v>45236</v>
      </c>
    </row>
    <row r="53" spans="1:58" ht="63.75" x14ac:dyDescent="0.25">
      <c r="A53" s="1" t="s">
        <v>25</v>
      </c>
      <c r="B53" s="1" t="s">
        <v>26</v>
      </c>
      <c r="C53" s="1" t="s">
        <v>51</v>
      </c>
      <c r="D53" s="1" t="s">
        <v>214</v>
      </c>
      <c r="E53" s="1" t="s">
        <v>89</v>
      </c>
      <c r="F53" s="1" t="s">
        <v>76</v>
      </c>
      <c r="G53" s="1" t="s">
        <v>319</v>
      </c>
      <c r="H53" s="1" t="s">
        <v>216</v>
      </c>
      <c r="I53" s="1" t="s">
        <v>33</v>
      </c>
      <c r="J53" s="1" t="s">
        <v>217</v>
      </c>
      <c r="K53" s="1" t="s">
        <v>63</v>
      </c>
      <c r="L53" s="1">
        <v>15</v>
      </c>
      <c r="M53" s="1" t="s">
        <v>320</v>
      </c>
      <c r="N53" s="2">
        <v>45219</v>
      </c>
      <c r="O53" s="3"/>
      <c r="P53" s="4">
        <v>45387</v>
      </c>
      <c r="Q53" s="3"/>
      <c r="R53" s="3"/>
      <c r="S53" s="9" t="s">
        <v>117</v>
      </c>
      <c r="T53" s="6"/>
      <c r="U53" s="7"/>
      <c r="V53" s="6"/>
      <c r="W53" s="6"/>
      <c r="X53" s="6"/>
      <c r="Y53" s="6"/>
      <c r="AS53" s="48">
        <v>44935</v>
      </c>
      <c r="AT53" s="48">
        <v>45005</v>
      </c>
      <c r="AU53" s="48">
        <v>45022</v>
      </c>
      <c r="AV53" s="48">
        <v>45023</v>
      </c>
      <c r="AW53" s="48">
        <v>45047</v>
      </c>
      <c r="AX53" s="48">
        <v>45068</v>
      </c>
      <c r="AY53" s="48">
        <v>45089</v>
      </c>
      <c r="AZ53" s="48">
        <v>45096</v>
      </c>
      <c r="BA53" s="48">
        <v>45110</v>
      </c>
      <c r="BB53" s="48">
        <v>45127</v>
      </c>
      <c r="BC53" s="48">
        <v>45145</v>
      </c>
      <c r="BD53" s="48">
        <v>45159</v>
      </c>
      <c r="BE53" s="48">
        <v>45215</v>
      </c>
      <c r="BF53" s="48">
        <v>45236</v>
      </c>
    </row>
    <row r="54" spans="1:58" ht="102" x14ac:dyDescent="0.25">
      <c r="A54" s="1" t="s">
        <v>25</v>
      </c>
      <c r="B54" s="1" t="s">
        <v>26</v>
      </c>
      <c r="C54" s="1" t="s">
        <v>321</v>
      </c>
      <c r="D54" s="1" t="s">
        <v>322</v>
      </c>
      <c r="E54" s="1" t="s">
        <v>29</v>
      </c>
      <c r="F54" s="1" t="s">
        <v>76</v>
      </c>
      <c r="G54" s="1" t="s">
        <v>323</v>
      </c>
      <c r="H54" s="1" t="s">
        <v>324</v>
      </c>
      <c r="I54" s="1" t="s">
        <v>93</v>
      </c>
      <c r="J54" s="1" t="s">
        <v>325</v>
      </c>
      <c r="K54" s="1" t="s">
        <v>78</v>
      </c>
      <c r="L54" s="1">
        <v>15</v>
      </c>
      <c r="M54" s="1" t="s">
        <v>326</v>
      </c>
      <c r="N54" s="2">
        <v>45219</v>
      </c>
      <c r="O54" s="3">
        <v>202332130098221</v>
      </c>
      <c r="P54" s="4">
        <v>45254</v>
      </c>
      <c r="Q54" s="3">
        <f t="shared" si="1"/>
        <v>25</v>
      </c>
      <c r="R54" s="3">
        <f>NETWORKDAYS(N54,P54,AD54:AG54:AH54:AI54:AJ54:AK54:AL54:AM54:AN54:AO54:AP54:AQ54)</f>
        <v>26</v>
      </c>
      <c r="S54" s="5" t="s">
        <v>38</v>
      </c>
      <c r="T54" s="6" t="s">
        <v>327</v>
      </c>
      <c r="U54" s="7">
        <v>45254</v>
      </c>
      <c r="V54" s="6" t="s">
        <v>59</v>
      </c>
      <c r="W54" s="6" t="s">
        <v>49</v>
      </c>
      <c r="X54" s="6" t="s">
        <v>37</v>
      </c>
      <c r="Y54" s="6" t="s">
        <v>50</v>
      </c>
      <c r="AS54" s="48">
        <v>44935</v>
      </c>
      <c r="AT54" s="48">
        <v>45005</v>
      </c>
      <c r="AU54" s="48">
        <v>45022</v>
      </c>
      <c r="AV54" s="48">
        <v>45023</v>
      </c>
      <c r="AW54" s="48">
        <v>45047</v>
      </c>
      <c r="AX54" s="48">
        <v>45068</v>
      </c>
      <c r="AY54" s="48">
        <v>45089</v>
      </c>
      <c r="AZ54" s="48">
        <v>45096</v>
      </c>
      <c r="BA54" s="48">
        <v>45110</v>
      </c>
      <c r="BB54" s="48">
        <v>45127</v>
      </c>
      <c r="BC54" s="48">
        <v>45145</v>
      </c>
      <c r="BD54" s="48">
        <v>45159</v>
      </c>
      <c r="BE54" s="48">
        <v>45215</v>
      </c>
      <c r="BF54" s="48">
        <v>45236</v>
      </c>
    </row>
    <row r="55" spans="1:58" ht="63.75" x14ac:dyDescent="0.25">
      <c r="A55" s="1" t="s">
        <v>25</v>
      </c>
      <c r="B55" s="1" t="s">
        <v>26</v>
      </c>
      <c r="C55" s="1" t="s">
        <v>328</v>
      </c>
      <c r="D55" s="1" t="s">
        <v>329</v>
      </c>
      <c r="E55" s="1" t="s">
        <v>29</v>
      </c>
      <c r="F55" s="1" t="s">
        <v>30</v>
      </c>
      <c r="G55" s="1" t="s">
        <v>330</v>
      </c>
      <c r="H55" s="1" t="s">
        <v>104</v>
      </c>
      <c r="I55" s="1" t="s">
        <v>33</v>
      </c>
      <c r="J55" s="1" t="s">
        <v>62</v>
      </c>
      <c r="K55" s="1" t="s">
        <v>78</v>
      </c>
      <c r="L55" s="1">
        <v>15</v>
      </c>
      <c r="M55" s="1" t="s">
        <v>331</v>
      </c>
      <c r="N55" s="2">
        <v>45222</v>
      </c>
      <c r="O55" s="3">
        <v>20232110097601</v>
      </c>
      <c r="P55" s="4">
        <v>45238</v>
      </c>
      <c r="Q55" s="3">
        <f t="shared" si="1"/>
        <v>12</v>
      </c>
      <c r="R55" s="3">
        <f>NETWORKDAYS(N55,P55,AD55:AG55:AH55:AI55:AJ55:AK55:AL55:AM55:AN55:AO55:AP55:AQ55)</f>
        <v>13</v>
      </c>
      <c r="S55" s="8" t="s">
        <v>73</v>
      </c>
      <c r="T55" s="1" t="s">
        <v>332</v>
      </c>
      <c r="U55" s="2">
        <v>45238</v>
      </c>
      <c r="V55" s="1" t="s">
        <v>59</v>
      </c>
      <c r="W55" s="1" t="s">
        <v>49</v>
      </c>
      <c r="X55" s="1" t="s">
        <v>37</v>
      </c>
      <c r="Y55" s="1" t="s">
        <v>37</v>
      </c>
      <c r="AS55" s="48">
        <v>44935</v>
      </c>
      <c r="AT55" s="48">
        <v>45005</v>
      </c>
      <c r="AU55" s="48">
        <v>45022</v>
      </c>
      <c r="AV55" s="48">
        <v>45023</v>
      </c>
      <c r="AW55" s="48">
        <v>45047</v>
      </c>
      <c r="AX55" s="48">
        <v>45068</v>
      </c>
      <c r="AY55" s="48">
        <v>45089</v>
      </c>
      <c r="AZ55" s="48">
        <v>45096</v>
      </c>
      <c r="BA55" s="48">
        <v>45110</v>
      </c>
      <c r="BB55" s="48">
        <v>45127</v>
      </c>
      <c r="BC55" s="48">
        <v>45145</v>
      </c>
      <c r="BD55" s="48">
        <v>45159</v>
      </c>
      <c r="BE55" s="48">
        <v>45215</v>
      </c>
      <c r="BF55" s="48">
        <v>45236</v>
      </c>
    </row>
    <row r="56" spans="1:58" ht="51" x14ac:dyDescent="0.25">
      <c r="A56" s="1" t="s">
        <v>25</v>
      </c>
      <c r="B56" s="1" t="s">
        <v>26</v>
      </c>
      <c r="C56" s="1" t="s">
        <v>51</v>
      </c>
      <c r="D56" s="1" t="s">
        <v>333</v>
      </c>
      <c r="E56" s="1" t="s">
        <v>198</v>
      </c>
      <c r="F56" s="1" t="s">
        <v>76</v>
      </c>
      <c r="G56" s="1" t="s">
        <v>334</v>
      </c>
      <c r="H56" s="1" t="s">
        <v>55</v>
      </c>
      <c r="I56" s="1" t="s">
        <v>33</v>
      </c>
      <c r="J56" s="1" t="s">
        <v>56</v>
      </c>
      <c r="K56" s="1" t="s">
        <v>63</v>
      </c>
      <c r="L56" s="1">
        <v>15</v>
      </c>
      <c r="M56" s="1" t="s">
        <v>335</v>
      </c>
      <c r="N56" s="2">
        <v>45222</v>
      </c>
      <c r="O56" s="3" t="s">
        <v>336</v>
      </c>
      <c r="P56" s="4">
        <v>45387</v>
      </c>
      <c r="Q56" s="3"/>
      <c r="R56" s="3"/>
      <c r="S56" s="9" t="s">
        <v>117</v>
      </c>
      <c r="T56" s="6" t="s">
        <v>337</v>
      </c>
      <c r="U56" s="7"/>
      <c r="V56" s="6"/>
      <c r="W56" s="6"/>
      <c r="X56" s="6"/>
      <c r="Y56" s="6" t="s">
        <v>338</v>
      </c>
      <c r="AS56" s="48">
        <v>44935</v>
      </c>
      <c r="AT56" s="48">
        <v>45005</v>
      </c>
      <c r="AU56" s="48">
        <v>45022</v>
      </c>
      <c r="AV56" s="48">
        <v>45023</v>
      </c>
      <c r="AW56" s="48">
        <v>45047</v>
      </c>
      <c r="AX56" s="48">
        <v>45068</v>
      </c>
      <c r="AY56" s="48">
        <v>45089</v>
      </c>
      <c r="AZ56" s="48">
        <v>45096</v>
      </c>
      <c r="BA56" s="48">
        <v>45110</v>
      </c>
      <c r="BB56" s="48">
        <v>45127</v>
      </c>
      <c r="BC56" s="48">
        <v>45145</v>
      </c>
      <c r="BD56" s="48">
        <v>45159</v>
      </c>
      <c r="BE56" s="48">
        <v>45215</v>
      </c>
      <c r="BF56" s="48">
        <v>45236</v>
      </c>
    </row>
    <row r="57" spans="1:58" ht="38.25" x14ac:dyDescent="0.25">
      <c r="A57" s="1" t="s">
        <v>25</v>
      </c>
      <c r="B57" s="1" t="s">
        <v>26</v>
      </c>
      <c r="C57" s="1" t="s">
        <v>207</v>
      </c>
      <c r="D57" s="1" t="s">
        <v>339</v>
      </c>
      <c r="E57" s="1" t="s">
        <v>67</v>
      </c>
      <c r="F57" s="1" t="s">
        <v>68</v>
      </c>
      <c r="G57" s="1" t="s">
        <v>340</v>
      </c>
      <c r="H57" s="1" t="s">
        <v>85</v>
      </c>
      <c r="I57" s="1" t="s">
        <v>33</v>
      </c>
      <c r="J57" s="1" t="s">
        <v>62</v>
      </c>
      <c r="K57" s="1" t="s">
        <v>35</v>
      </c>
      <c r="L57" s="1">
        <v>30</v>
      </c>
      <c r="M57" s="1" t="s">
        <v>341</v>
      </c>
      <c r="N57" s="2">
        <v>45222</v>
      </c>
      <c r="O57" s="3">
        <v>20232110097581</v>
      </c>
      <c r="P57" s="4">
        <v>45238</v>
      </c>
      <c r="Q57" s="3">
        <f t="shared" si="1"/>
        <v>12</v>
      </c>
      <c r="R57" s="3">
        <f>NETWORKDAYS(N57,P57,AD57:AG57:AH57:AI57:AJ57:AK57:AL57:AM57:AN57:AO57:AP57:AQ57)</f>
        <v>13</v>
      </c>
      <c r="S57" s="8" t="s">
        <v>73</v>
      </c>
      <c r="T57" s="1" t="s">
        <v>342</v>
      </c>
      <c r="U57" s="2">
        <v>45238</v>
      </c>
      <c r="V57" s="1" t="s">
        <v>59</v>
      </c>
      <c r="W57" s="1" t="s">
        <v>49</v>
      </c>
      <c r="X57" s="1" t="s">
        <v>37</v>
      </c>
      <c r="Y57" s="1" t="s">
        <v>37</v>
      </c>
      <c r="AS57" s="48">
        <v>44935</v>
      </c>
      <c r="AT57" s="48">
        <v>45005</v>
      </c>
      <c r="AU57" s="48">
        <v>45022</v>
      </c>
      <c r="AV57" s="48">
        <v>45023</v>
      </c>
      <c r="AW57" s="48">
        <v>45047</v>
      </c>
      <c r="AX57" s="48">
        <v>45068</v>
      </c>
      <c r="AY57" s="48">
        <v>45089</v>
      </c>
      <c r="AZ57" s="48">
        <v>45096</v>
      </c>
      <c r="BA57" s="48">
        <v>45110</v>
      </c>
      <c r="BB57" s="48">
        <v>45127</v>
      </c>
      <c r="BC57" s="48">
        <v>45145</v>
      </c>
      <c r="BD57" s="48">
        <v>45159</v>
      </c>
      <c r="BE57" s="48">
        <v>45215</v>
      </c>
      <c r="BF57" s="48">
        <v>45236</v>
      </c>
    </row>
    <row r="58" spans="1:58" ht="63.75" x14ac:dyDescent="0.25">
      <c r="A58" s="1" t="s">
        <v>25</v>
      </c>
      <c r="B58" s="1" t="s">
        <v>26</v>
      </c>
      <c r="C58" s="1" t="s">
        <v>51</v>
      </c>
      <c r="D58" s="1" t="s">
        <v>343</v>
      </c>
      <c r="E58" s="1" t="s">
        <v>89</v>
      </c>
      <c r="F58" s="1" t="s">
        <v>90</v>
      </c>
      <c r="G58" s="1" t="s">
        <v>344</v>
      </c>
      <c r="H58" s="1" t="s">
        <v>92</v>
      </c>
      <c r="I58" s="1" t="s">
        <v>93</v>
      </c>
      <c r="J58" s="1" t="s">
        <v>94</v>
      </c>
      <c r="K58" s="1" t="s">
        <v>46</v>
      </c>
      <c r="L58" s="1">
        <v>10</v>
      </c>
      <c r="M58" s="1" t="s">
        <v>345</v>
      </c>
      <c r="N58" s="2">
        <v>45222</v>
      </c>
      <c r="O58" s="3" t="s">
        <v>37</v>
      </c>
      <c r="P58" s="4">
        <v>45232</v>
      </c>
      <c r="Q58" s="3">
        <f t="shared" si="1"/>
        <v>8</v>
      </c>
      <c r="R58" s="3">
        <f>NETWORKDAYS(N58,P58,AD58:AG58:AH58:AI58:AJ58:AK58:AL58:AM58:AN58:AO58:AP58:AQ58)</f>
        <v>9</v>
      </c>
      <c r="S58" s="8" t="s">
        <v>73</v>
      </c>
      <c r="T58" s="1" t="s">
        <v>346</v>
      </c>
      <c r="U58" s="2" t="s">
        <v>37</v>
      </c>
      <c r="V58" s="1" t="s">
        <v>37</v>
      </c>
      <c r="W58" s="1" t="s">
        <v>49</v>
      </c>
      <c r="X58" s="1" t="s">
        <v>37</v>
      </c>
      <c r="Y58" s="1" t="s">
        <v>347</v>
      </c>
      <c r="AS58" s="48">
        <v>44935</v>
      </c>
      <c r="AT58" s="48">
        <v>45005</v>
      </c>
      <c r="AU58" s="48">
        <v>45022</v>
      </c>
      <c r="AV58" s="48">
        <v>45023</v>
      </c>
      <c r="AW58" s="48">
        <v>45047</v>
      </c>
      <c r="AX58" s="48">
        <v>45068</v>
      </c>
      <c r="AY58" s="48">
        <v>45089</v>
      </c>
      <c r="AZ58" s="48">
        <v>45096</v>
      </c>
      <c r="BA58" s="48">
        <v>45110</v>
      </c>
      <c r="BB58" s="48">
        <v>45127</v>
      </c>
      <c r="BC58" s="48">
        <v>45145</v>
      </c>
      <c r="BD58" s="48">
        <v>45159</v>
      </c>
      <c r="BE58" s="48">
        <v>45215</v>
      </c>
      <c r="BF58" s="48">
        <v>45236</v>
      </c>
    </row>
    <row r="59" spans="1:58" ht="51" x14ac:dyDescent="0.25">
      <c r="A59" s="1" t="s">
        <v>25</v>
      </c>
      <c r="B59" s="1" t="s">
        <v>26</v>
      </c>
      <c r="C59" s="1" t="s">
        <v>348</v>
      </c>
      <c r="D59" s="1" t="s">
        <v>349</v>
      </c>
      <c r="E59" s="1" t="s">
        <v>53</v>
      </c>
      <c r="F59" s="1" t="s">
        <v>30</v>
      </c>
      <c r="G59" s="1" t="s">
        <v>350</v>
      </c>
      <c r="H59" s="1" t="s">
        <v>294</v>
      </c>
      <c r="I59" s="1" t="s">
        <v>33</v>
      </c>
      <c r="J59" s="1" t="s">
        <v>71</v>
      </c>
      <c r="K59" s="1" t="s">
        <v>63</v>
      </c>
      <c r="L59" s="1">
        <v>15</v>
      </c>
      <c r="M59" s="1" t="s">
        <v>351</v>
      </c>
      <c r="N59" s="2">
        <v>45223</v>
      </c>
      <c r="O59" s="3" t="s">
        <v>352</v>
      </c>
      <c r="P59" s="4">
        <v>45244</v>
      </c>
      <c r="Q59" s="3">
        <f t="shared" si="1"/>
        <v>15</v>
      </c>
      <c r="R59" s="3">
        <f>NETWORKDAYS(N59,P59,AD59:AG59:AH59:AI59:AJ59:AK59:AL59:AM59:AN59:AO59:AP59:AQ59)</f>
        <v>16</v>
      </c>
      <c r="S59" s="8" t="s">
        <v>73</v>
      </c>
      <c r="T59" s="1" t="s">
        <v>353</v>
      </c>
      <c r="U59" s="2">
        <v>45244</v>
      </c>
      <c r="V59" s="1" t="s">
        <v>248</v>
      </c>
      <c r="W59" s="1" t="s">
        <v>40</v>
      </c>
      <c r="X59" s="1" t="s">
        <v>37</v>
      </c>
      <c r="Y59" s="1" t="s">
        <v>249</v>
      </c>
      <c r="AS59" s="48">
        <v>44935</v>
      </c>
      <c r="AT59" s="48">
        <v>45005</v>
      </c>
      <c r="AU59" s="48">
        <v>45022</v>
      </c>
      <c r="AV59" s="48">
        <v>45023</v>
      </c>
      <c r="AW59" s="48">
        <v>45047</v>
      </c>
      <c r="AX59" s="48">
        <v>45068</v>
      </c>
      <c r="AY59" s="48">
        <v>45089</v>
      </c>
      <c r="AZ59" s="48">
        <v>45096</v>
      </c>
      <c r="BA59" s="48">
        <v>45110</v>
      </c>
      <c r="BB59" s="48">
        <v>45127</v>
      </c>
      <c r="BC59" s="48">
        <v>45145</v>
      </c>
      <c r="BD59" s="48">
        <v>45159</v>
      </c>
      <c r="BE59" s="48">
        <v>45215</v>
      </c>
      <c r="BF59" s="48">
        <v>45236</v>
      </c>
    </row>
    <row r="60" spans="1:58" ht="63.75" x14ac:dyDescent="0.25">
      <c r="A60" s="1" t="s">
        <v>25</v>
      </c>
      <c r="B60" s="1" t="s">
        <v>26</v>
      </c>
      <c r="C60" s="1" t="s">
        <v>51</v>
      </c>
      <c r="D60" s="1" t="s">
        <v>143</v>
      </c>
      <c r="E60" s="1" t="s">
        <v>89</v>
      </c>
      <c r="F60" s="1" t="s">
        <v>90</v>
      </c>
      <c r="G60" s="1" t="s">
        <v>354</v>
      </c>
      <c r="H60" s="1" t="s">
        <v>355</v>
      </c>
      <c r="I60" s="1" t="s">
        <v>134</v>
      </c>
      <c r="J60" s="1" t="s">
        <v>356</v>
      </c>
      <c r="K60" s="1" t="s">
        <v>95</v>
      </c>
      <c r="L60" s="1">
        <v>10</v>
      </c>
      <c r="M60" s="1" t="s">
        <v>357</v>
      </c>
      <c r="N60" s="2">
        <v>45223</v>
      </c>
      <c r="O60" s="3">
        <v>20233110097251</v>
      </c>
      <c r="P60" s="4">
        <v>45224</v>
      </c>
      <c r="Q60" s="3">
        <f t="shared" si="1"/>
        <v>1</v>
      </c>
      <c r="R60" s="3">
        <f>NETWORKDAYS(N60,P60,AD60:AG60:AH60:AI60:AJ60:AK60:AL60:AM60:AN60:AO60:AP60:AQ60)</f>
        <v>2</v>
      </c>
      <c r="S60" s="8" t="s">
        <v>73</v>
      </c>
      <c r="T60" s="1" t="s">
        <v>358</v>
      </c>
      <c r="U60" s="2">
        <v>45253</v>
      </c>
      <c r="V60" s="1" t="s">
        <v>59</v>
      </c>
      <c r="W60" s="1" t="s">
        <v>49</v>
      </c>
      <c r="X60" s="1" t="s">
        <v>37</v>
      </c>
      <c r="Y60" s="1" t="s">
        <v>37</v>
      </c>
      <c r="AS60" s="48">
        <v>44935</v>
      </c>
      <c r="AT60" s="48">
        <v>45005</v>
      </c>
      <c r="AU60" s="48">
        <v>45022</v>
      </c>
      <c r="AV60" s="48">
        <v>45023</v>
      </c>
      <c r="AW60" s="48">
        <v>45047</v>
      </c>
      <c r="AX60" s="48">
        <v>45068</v>
      </c>
      <c r="AY60" s="48">
        <v>45089</v>
      </c>
      <c r="AZ60" s="48">
        <v>45096</v>
      </c>
      <c r="BA60" s="48">
        <v>45110</v>
      </c>
      <c r="BB60" s="48">
        <v>45127</v>
      </c>
      <c r="BC60" s="48">
        <v>45145</v>
      </c>
      <c r="BD60" s="48">
        <v>45159</v>
      </c>
      <c r="BE60" s="48">
        <v>45215</v>
      </c>
      <c r="BF60" s="48">
        <v>45236</v>
      </c>
    </row>
    <row r="61" spans="1:58" ht="63.75" x14ac:dyDescent="0.25">
      <c r="A61" s="1" t="s">
        <v>25</v>
      </c>
      <c r="B61" s="1" t="s">
        <v>26</v>
      </c>
      <c r="C61" s="1" t="s">
        <v>359</v>
      </c>
      <c r="D61" s="1" t="s">
        <v>360</v>
      </c>
      <c r="E61" s="1" t="s">
        <v>29</v>
      </c>
      <c r="F61" s="1" t="s">
        <v>90</v>
      </c>
      <c r="G61" s="1" t="s">
        <v>361</v>
      </c>
      <c r="H61" s="1" t="s">
        <v>235</v>
      </c>
      <c r="I61" s="1" t="s">
        <v>33</v>
      </c>
      <c r="J61" s="1" t="s">
        <v>217</v>
      </c>
      <c r="K61" s="1" t="s">
        <v>63</v>
      </c>
      <c r="L61" s="1">
        <v>15</v>
      </c>
      <c r="M61" s="1" t="s">
        <v>362</v>
      </c>
      <c r="N61" s="2">
        <v>45223</v>
      </c>
      <c r="O61" s="3">
        <v>20232130097711</v>
      </c>
      <c r="P61" s="4">
        <v>45387</v>
      </c>
      <c r="Q61" s="3"/>
      <c r="R61" s="3"/>
      <c r="S61" s="9" t="s">
        <v>117</v>
      </c>
      <c r="T61" s="6" t="s">
        <v>363</v>
      </c>
      <c r="U61" s="7"/>
      <c r="V61" s="6" t="s">
        <v>248</v>
      </c>
      <c r="W61" s="6" t="s">
        <v>120</v>
      </c>
      <c r="X61" s="6"/>
      <c r="Y61" s="6" t="s">
        <v>364</v>
      </c>
      <c r="AS61" s="48">
        <v>44935</v>
      </c>
      <c r="AT61" s="48">
        <v>45005</v>
      </c>
      <c r="AU61" s="48">
        <v>45022</v>
      </c>
      <c r="AV61" s="48">
        <v>45023</v>
      </c>
      <c r="AW61" s="48">
        <v>45047</v>
      </c>
      <c r="AX61" s="48">
        <v>45068</v>
      </c>
      <c r="AY61" s="48">
        <v>45089</v>
      </c>
      <c r="AZ61" s="48">
        <v>45096</v>
      </c>
      <c r="BA61" s="48">
        <v>45110</v>
      </c>
      <c r="BB61" s="48">
        <v>45127</v>
      </c>
      <c r="BC61" s="48">
        <v>45145</v>
      </c>
      <c r="BD61" s="48">
        <v>45159</v>
      </c>
      <c r="BE61" s="48">
        <v>45215</v>
      </c>
      <c r="BF61" s="48">
        <v>45236</v>
      </c>
    </row>
    <row r="62" spans="1:58" ht="63.75" x14ac:dyDescent="0.25">
      <c r="A62" s="1" t="s">
        <v>25</v>
      </c>
      <c r="B62" s="1" t="s">
        <v>26</v>
      </c>
      <c r="C62" s="1" t="s">
        <v>51</v>
      </c>
      <c r="D62" s="1" t="s">
        <v>143</v>
      </c>
      <c r="E62" s="1" t="s">
        <v>89</v>
      </c>
      <c r="F62" s="1" t="s">
        <v>90</v>
      </c>
      <c r="G62" s="1" t="s">
        <v>365</v>
      </c>
      <c r="H62" s="1" t="s">
        <v>355</v>
      </c>
      <c r="I62" s="1" t="s">
        <v>134</v>
      </c>
      <c r="J62" s="1" t="s">
        <v>356</v>
      </c>
      <c r="K62" s="1" t="s">
        <v>95</v>
      </c>
      <c r="L62" s="1">
        <v>10</v>
      </c>
      <c r="M62" s="1" t="s">
        <v>366</v>
      </c>
      <c r="N62" s="2">
        <v>45225</v>
      </c>
      <c r="O62" s="3">
        <v>20233110097631</v>
      </c>
      <c r="P62" s="4">
        <v>45230</v>
      </c>
      <c r="Q62" s="3">
        <f t="shared" si="1"/>
        <v>3</v>
      </c>
      <c r="R62" s="3">
        <f>NETWORKDAYS(N62,P62,AD62:AG62:AH62:AI62:AJ62:AK62:AL62:AM62:AN62:AO62:AP62:AQ62)</f>
        <v>4</v>
      </c>
      <c r="S62" s="8" t="s">
        <v>73</v>
      </c>
      <c r="T62" s="1" t="s">
        <v>367</v>
      </c>
      <c r="U62" s="2">
        <v>45253</v>
      </c>
      <c r="V62" s="1" t="s">
        <v>59</v>
      </c>
      <c r="W62" s="1" t="s">
        <v>49</v>
      </c>
      <c r="X62" s="1" t="s">
        <v>37</v>
      </c>
      <c r="Y62" s="1" t="s">
        <v>37</v>
      </c>
      <c r="AS62" s="48">
        <v>44935</v>
      </c>
      <c r="AT62" s="48">
        <v>45005</v>
      </c>
      <c r="AU62" s="48">
        <v>45022</v>
      </c>
      <c r="AV62" s="48">
        <v>45023</v>
      </c>
      <c r="AW62" s="48">
        <v>45047</v>
      </c>
      <c r="AX62" s="48">
        <v>45068</v>
      </c>
      <c r="AY62" s="48">
        <v>45089</v>
      </c>
      <c r="AZ62" s="48">
        <v>45096</v>
      </c>
      <c r="BA62" s="48">
        <v>45110</v>
      </c>
      <c r="BB62" s="48">
        <v>45127</v>
      </c>
      <c r="BC62" s="48">
        <v>45145</v>
      </c>
      <c r="BD62" s="48">
        <v>45159</v>
      </c>
      <c r="BE62" s="48">
        <v>45215</v>
      </c>
      <c r="BF62" s="48">
        <v>45236</v>
      </c>
    </row>
    <row r="63" spans="1:58" ht="63.75" x14ac:dyDescent="0.25">
      <c r="A63" s="1" t="s">
        <v>25</v>
      </c>
      <c r="B63" s="1" t="s">
        <v>26</v>
      </c>
      <c r="C63" s="1" t="s">
        <v>51</v>
      </c>
      <c r="D63" s="1" t="s">
        <v>143</v>
      </c>
      <c r="E63" s="1" t="s">
        <v>89</v>
      </c>
      <c r="F63" s="1" t="s">
        <v>90</v>
      </c>
      <c r="G63" s="1" t="s">
        <v>368</v>
      </c>
      <c r="H63" s="1" t="s">
        <v>355</v>
      </c>
      <c r="I63" s="1" t="s">
        <v>134</v>
      </c>
      <c r="J63" s="1" t="s">
        <v>356</v>
      </c>
      <c r="K63" s="1" t="s">
        <v>95</v>
      </c>
      <c r="L63" s="1">
        <v>10</v>
      </c>
      <c r="M63" s="1" t="s">
        <v>369</v>
      </c>
      <c r="N63" s="2">
        <v>45225</v>
      </c>
      <c r="O63" s="3">
        <v>20233110097651</v>
      </c>
      <c r="P63" s="4">
        <v>45231</v>
      </c>
      <c r="Q63" s="3">
        <f t="shared" si="1"/>
        <v>4</v>
      </c>
      <c r="R63" s="3">
        <f>NETWORKDAYS(N63,P63,AD63:AG63:AH63:AI63:AJ63:AK63:AL63:AM63:AN63:AO63:AP63:AQ63)</f>
        <v>5</v>
      </c>
      <c r="S63" s="8" t="s">
        <v>73</v>
      </c>
      <c r="T63" s="1" t="s">
        <v>370</v>
      </c>
      <c r="U63" s="2">
        <v>45253</v>
      </c>
      <c r="V63" s="1" t="s">
        <v>59</v>
      </c>
      <c r="W63" s="1" t="s">
        <v>49</v>
      </c>
      <c r="X63" s="1" t="s">
        <v>37</v>
      </c>
      <c r="Y63" s="1" t="s">
        <v>37</v>
      </c>
      <c r="AS63" s="48">
        <v>44935</v>
      </c>
      <c r="AT63" s="48">
        <v>45005</v>
      </c>
      <c r="AU63" s="48">
        <v>45022</v>
      </c>
      <c r="AV63" s="48">
        <v>45023</v>
      </c>
      <c r="AW63" s="48">
        <v>45047</v>
      </c>
      <c r="AX63" s="48">
        <v>45068</v>
      </c>
      <c r="AY63" s="48">
        <v>45089</v>
      </c>
      <c r="AZ63" s="48">
        <v>45096</v>
      </c>
      <c r="BA63" s="48">
        <v>45110</v>
      </c>
      <c r="BB63" s="48">
        <v>45127</v>
      </c>
      <c r="BC63" s="48">
        <v>45145</v>
      </c>
      <c r="BD63" s="48">
        <v>45159</v>
      </c>
      <c r="BE63" s="48">
        <v>45215</v>
      </c>
      <c r="BF63" s="48">
        <v>45236</v>
      </c>
    </row>
    <row r="64" spans="1:58" ht="51" x14ac:dyDescent="0.25">
      <c r="A64" s="1" t="s">
        <v>25</v>
      </c>
      <c r="B64" s="1" t="s">
        <v>26</v>
      </c>
      <c r="C64" s="1" t="s">
        <v>371</v>
      </c>
      <c r="D64" s="1" t="s">
        <v>372</v>
      </c>
      <c r="E64" s="1" t="s">
        <v>53</v>
      </c>
      <c r="F64" s="1" t="s">
        <v>30</v>
      </c>
      <c r="G64" s="1" t="s">
        <v>373</v>
      </c>
      <c r="H64" s="1" t="s">
        <v>374</v>
      </c>
      <c r="I64" s="1" t="s">
        <v>33</v>
      </c>
      <c r="J64" s="1" t="s">
        <v>71</v>
      </c>
      <c r="K64" s="1" t="s">
        <v>63</v>
      </c>
      <c r="L64" s="1">
        <v>15</v>
      </c>
      <c r="M64" s="1" t="s">
        <v>375</v>
      </c>
      <c r="N64" s="2">
        <v>45225</v>
      </c>
      <c r="O64" s="3"/>
      <c r="P64" s="4">
        <v>45387</v>
      </c>
      <c r="Q64" s="3"/>
      <c r="R64" s="3"/>
      <c r="S64" s="9" t="s">
        <v>117</v>
      </c>
      <c r="T64" s="6"/>
      <c r="U64" s="7"/>
      <c r="V64" s="6"/>
      <c r="W64" s="6"/>
      <c r="X64" s="6"/>
      <c r="Y64" s="6"/>
      <c r="AS64" s="48">
        <v>44935</v>
      </c>
      <c r="AT64" s="48">
        <v>45005</v>
      </c>
      <c r="AU64" s="48">
        <v>45022</v>
      </c>
      <c r="AV64" s="48">
        <v>45023</v>
      </c>
      <c r="AW64" s="48">
        <v>45047</v>
      </c>
      <c r="AX64" s="48">
        <v>45068</v>
      </c>
      <c r="AY64" s="48">
        <v>45089</v>
      </c>
      <c r="AZ64" s="48">
        <v>45096</v>
      </c>
      <c r="BA64" s="48">
        <v>45110</v>
      </c>
      <c r="BB64" s="48">
        <v>45127</v>
      </c>
      <c r="BC64" s="48">
        <v>45145</v>
      </c>
      <c r="BD64" s="48">
        <v>45159</v>
      </c>
      <c r="BE64" s="48">
        <v>45215</v>
      </c>
      <c r="BF64" s="48">
        <v>45236</v>
      </c>
    </row>
    <row r="65" spans="1:58" ht="38.25" x14ac:dyDescent="0.25">
      <c r="A65" s="1" t="s">
        <v>25</v>
      </c>
      <c r="B65" s="1" t="s">
        <v>26</v>
      </c>
      <c r="C65" s="1" t="s">
        <v>150</v>
      </c>
      <c r="D65" s="1" t="s">
        <v>376</v>
      </c>
      <c r="E65" s="1" t="s">
        <v>53</v>
      </c>
      <c r="F65" s="1" t="s">
        <v>68</v>
      </c>
      <c r="G65" s="1" t="s">
        <v>377</v>
      </c>
      <c r="H65" s="1" t="s">
        <v>70</v>
      </c>
      <c r="I65" s="1" t="s">
        <v>33</v>
      </c>
      <c r="J65" s="1" t="s">
        <v>71</v>
      </c>
      <c r="K65" s="1" t="s">
        <v>63</v>
      </c>
      <c r="L65" s="1">
        <v>15</v>
      </c>
      <c r="M65" s="1" t="s">
        <v>378</v>
      </c>
      <c r="N65" s="2">
        <v>45226</v>
      </c>
      <c r="O65" s="3"/>
      <c r="P65" s="4">
        <v>45387</v>
      </c>
      <c r="Q65" s="3"/>
      <c r="R65" s="3"/>
      <c r="S65" s="9" t="s">
        <v>117</v>
      </c>
      <c r="T65" s="6"/>
      <c r="U65" s="7"/>
      <c r="V65" s="6"/>
      <c r="W65" s="6"/>
      <c r="X65" s="6"/>
      <c r="Y65" s="6"/>
      <c r="AS65" s="48">
        <v>44935</v>
      </c>
      <c r="AT65" s="48">
        <v>45005</v>
      </c>
      <c r="AU65" s="48">
        <v>45022</v>
      </c>
      <c r="AV65" s="48">
        <v>45023</v>
      </c>
      <c r="AW65" s="48">
        <v>45047</v>
      </c>
      <c r="AX65" s="48">
        <v>45068</v>
      </c>
      <c r="AY65" s="48">
        <v>45089</v>
      </c>
      <c r="AZ65" s="48">
        <v>45096</v>
      </c>
      <c r="BA65" s="48">
        <v>45110</v>
      </c>
      <c r="BB65" s="48">
        <v>45127</v>
      </c>
      <c r="BC65" s="48">
        <v>45145</v>
      </c>
      <c r="BD65" s="48">
        <v>45159</v>
      </c>
      <c r="BE65" s="48">
        <v>45215</v>
      </c>
      <c r="BF65" s="48">
        <v>45236</v>
      </c>
    </row>
    <row r="66" spans="1:58" ht="63.75" x14ac:dyDescent="0.25">
      <c r="A66" s="1" t="s">
        <v>25</v>
      </c>
      <c r="B66" s="1" t="s">
        <v>26</v>
      </c>
      <c r="C66" s="1" t="s">
        <v>321</v>
      </c>
      <c r="D66" s="1" t="s">
        <v>379</v>
      </c>
      <c r="E66" s="1" t="s">
        <v>29</v>
      </c>
      <c r="F66" s="1" t="s">
        <v>83</v>
      </c>
      <c r="G66" s="1" t="s">
        <v>380</v>
      </c>
      <c r="H66" s="1" t="s">
        <v>225</v>
      </c>
      <c r="I66" s="1" t="s">
        <v>33</v>
      </c>
      <c r="J66" s="1" t="s">
        <v>71</v>
      </c>
      <c r="K66" s="1" t="s">
        <v>63</v>
      </c>
      <c r="L66" s="1">
        <v>15</v>
      </c>
      <c r="M66" s="1" t="s">
        <v>381</v>
      </c>
      <c r="N66" s="2">
        <v>45226</v>
      </c>
      <c r="O66" s="3">
        <v>20232150099121</v>
      </c>
      <c r="P66" s="4">
        <v>45281</v>
      </c>
      <c r="Q66" s="3">
        <f t="shared" ref="Q66:Q123" si="2">R66-1</f>
        <v>39</v>
      </c>
      <c r="R66" s="3">
        <f>NETWORKDAYS(N66,P66,AD66:AG66:AH66:AI66:AJ66:AK66:AL66:AM66:AN66:AO66:AP66:AQ66)</f>
        <v>40</v>
      </c>
      <c r="S66" s="5" t="s">
        <v>38</v>
      </c>
      <c r="T66" s="6" t="s">
        <v>382</v>
      </c>
      <c r="U66" s="7"/>
      <c r="V66" s="6"/>
      <c r="W66" s="6"/>
      <c r="X66" s="6"/>
      <c r="Y66" s="6"/>
      <c r="AS66" s="48">
        <v>44935</v>
      </c>
      <c r="AT66" s="48">
        <v>45005</v>
      </c>
      <c r="AU66" s="48">
        <v>45022</v>
      </c>
      <c r="AV66" s="48">
        <v>45023</v>
      </c>
      <c r="AW66" s="48">
        <v>45047</v>
      </c>
      <c r="AX66" s="48">
        <v>45068</v>
      </c>
      <c r="AY66" s="48">
        <v>45089</v>
      </c>
      <c r="AZ66" s="48">
        <v>45096</v>
      </c>
      <c r="BA66" s="48">
        <v>45110</v>
      </c>
      <c r="BB66" s="48">
        <v>45127</v>
      </c>
      <c r="BC66" s="48">
        <v>45145</v>
      </c>
      <c r="BD66" s="48">
        <v>45159</v>
      </c>
      <c r="BE66" s="48">
        <v>45215</v>
      </c>
      <c r="BF66" s="48">
        <v>45236</v>
      </c>
    </row>
    <row r="67" spans="1:58" ht="38.25" x14ac:dyDescent="0.25">
      <c r="A67" s="1" t="s">
        <v>25</v>
      </c>
      <c r="B67" s="1" t="s">
        <v>26</v>
      </c>
      <c r="C67" s="1" t="s">
        <v>51</v>
      </c>
      <c r="D67" s="1" t="s">
        <v>383</v>
      </c>
      <c r="E67" s="1" t="s">
        <v>89</v>
      </c>
      <c r="F67" s="1" t="s">
        <v>90</v>
      </c>
      <c r="G67" s="1" t="s">
        <v>384</v>
      </c>
      <c r="H67" s="1" t="s">
        <v>92</v>
      </c>
      <c r="I67" s="1" t="s">
        <v>93</v>
      </c>
      <c r="J67" s="1" t="s">
        <v>94</v>
      </c>
      <c r="K67" s="1" t="s">
        <v>95</v>
      </c>
      <c r="L67" s="1">
        <v>10</v>
      </c>
      <c r="M67" s="1" t="s">
        <v>385</v>
      </c>
      <c r="N67" s="2">
        <v>45229</v>
      </c>
      <c r="O67" s="3">
        <v>20231000097831</v>
      </c>
      <c r="P67" s="4">
        <v>45239</v>
      </c>
      <c r="Q67" s="3">
        <f t="shared" si="2"/>
        <v>8</v>
      </c>
      <c r="R67" s="3">
        <f>NETWORKDAYS(N67,P67,AD67:AG67:AH67:AI67:AJ67:AK67:AL67:AM67:AN67:AO67:AP67:AQ67)</f>
        <v>9</v>
      </c>
      <c r="S67" s="8" t="s">
        <v>73</v>
      </c>
      <c r="T67" s="1" t="s">
        <v>386</v>
      </c>
      <c r="U67" s="2">
        <v>45239</v>
      </c>
      <c r="V67" s="1" t="s">
        <v>59</v>
      </c>
      <c r="W67" s="1" t="s">
        <v>49</v>
      </c>
      <c r="X67" s="1" t="s">
        <v>37</v>
      </c>
      <c r="Y67" s="1" t="s">
        <v>37</v>
      </c>
      <c r="AS67" s="48">
        <v>44935</v>
      </c>
      <c r="AT67" s="48">
        <v>45005</v>
      </c>
      <c r="AU67" s="48">
        <v>45022</v>
      </c>
      <c r="AV67" s="48">
        <v>45023</v>
      </c>
      <c r="AW67" s="48">
        <v>45047</v>
      </c>
      <c r="AX67" s="48">
        <v>45068</v>
      </c>
      <c r="AY67" s="48">
        <v>45089</v>
      </c>
      <c r="AZ67" s="48">
        <v>45096</v>
      </c>
      <c r="BA67" s="48">
        <v>45110</v>
      </c>
      <c r="BB67" s="48">
        <v>45127</v>
      </c>
      <c r="BC67" s="48">
        <v>45145</v>
      </c>
      <c r="BD67" s="48">
        <v>45159</v>
      </c>
      <c r="BE67" s="48">
        <v>45215</v>
      </c>
      <c r="BF67" s="48">
        <v>45236</v>
      </c>
    </row>
    <row r="68" spans="1:58" ht="63.75" x14ac:dyDescent="0.25">
      <c r="A68" s="1" t="s">
        <v>25</v>
      </c>
      <c r="B68" s="1" t="s">
        <v>26</v>
      </c>
      <c r="C68" s="1" t="s">
        <v>328</v>
      </c>
      <c r="D68" s="1" t="s">
        <v>387</v>
      </c>
      <c r="E68" s="1" t="s">
        <v>29</v>
      </c>
      <c r="F68" s="1" t="s">
        <v>30</v>
      </c>
      <c r="G68" s="1" t="s">
        <v>388</v>
      </c>
      <c r="H68" s="1" t="s">
        <v>104</v>
      </c>
      <c r="I68" s="1" t="s">
        <v>33</v>
      </c>
      <c r="J68" s="1" t="s">
        <v>62</v>
      </c>
      <c r="K68" s="1" t="s">
        <v>63</v>
      </c>
      <c r="L68" s="1">
        <v>15</v>
      </c>
      <c r="M68" s="1" t="s">
        <v>389</v>
      </c>
      <c r="N68" s="2">
        <v>45229</v>
      </c>
      <c r="O68" s="3">
        <v>20232110097591</v>
      </c>
      <c r="P68" s="4">
        <v>45238</v>
      </c>
      <c r="Q68" s="3">
        <f t="shared" si="2"/>
        <v>7</v>
      </c>
      <c r="R68" s="3">
        <f>NETWORKDAYS(N68,P68,AD68:AG68:AH68:AI68:AJ68:AK68:AL68:AM68:AN68:AO68:AP68:AQ68)</f>
        <v>8</v>
      </c>
      <c r="S68" s="8" t="s">
        <v>73</v>
      </c>
      <c r="T68" s="1" t="s">
        <v>390</v>
      </c>
      <c r="U68" s="2">
        <v>45238</v>
      </c>
      <c r="V68" s="1" t="s">
        <v>59</v>
      </c>
      <c r="W68" s="1" t="s">
        <v>49</v>
      </c>
      <c r="X68" s="1" t="s">
        <v>37</v>
      </c>
      <c r="Y68" s="1" t="s">
        <v>37</v>
      </c>
      <c r="AS68" s="48">
        <v>44935</v>
      </c>
      <c r="AT68" s="48">
        <v>45005</v>
      </c>
      <c r="AU68" s="48">
        <v>45022</v>
      </c>
      <c r="AV68" s="48">
        <v>45023</v>
      </c>
      <c r="AW68" s="48">
        <v>45047</v>
      </c>
      <c r="AX68" s="48">
        <v>45068</v>
      </c>
      <c r="AY68" s="48">
        <v>45089</v>
      </c>
      <c r="AZ68" s="48">
        <v>45096</v>
      </c>
      <c r="BA68" s="48">
        <v>45110</v>
      </c>
      <c r="BB68" s="48">
        <v>45127</v>
      </c>
      <c r="BC68" s="48">
        <v>45145</v>
      </c>
      <c r="BD68" s="48">
        <v>45159</v>
      </c>
      <c r="BE68" s="48">
        <v>45215</v>
      </c>
      <c r="BF68" s="48">
        <v>45236</v>
      </c>
    </row>
    <row r="69" spans="1:58" ht="51" x14ac:dyDescent="0.25">
      <c r="A69" s="1" t="s">
        <v>25</v>
      </c>
      <c r="B69" s="1" t="s">
        <v>26</v>
      </c>
      <c r="C69" s="1" t="s">
        <v>170</v>
      </c>
      <c r="D69" s="1" t="s">
        <v>391</v>
      </c>
      <c r="E69" s="1" t="s">
        <v>29</v>
      </c>
      <c r="F69" s="1" t="s">
        <v>83</v>
      </c>
      <c r="G69" s="1" t="s">
        <v>392</v>
      </c>
      <c r="H69" s="1" t="s">
        <v>61</v>
      </c>
      <c r="I69" s="1" t="s">
        <v>33</v>
      </c>
      <c r="J69" s="1" t="s">
        <v>62</v>
      </c>
      <c r="K69" s="1" t="s">
        <v>46</v>
      </c>
      <c r="L69" s="1">
        <v>10</v>
      </c>
      <c r="M69" s="1" t="s">
        <v>393</v>
      </c>
      <c r="N69" s="2">
        <v>45229</v>
      </c>
      <c r="O69" s="3" t="s">
        <v>394</v>
      </c>
      <c r="P69" s="4">
        <v>45258</v>
      </c>
      <c r="Q69" s="3">
        <f t="shared" si="2"/>
        <v>21</v>
      </c>
      <c r="R69" s="3">
        <f>NETWORKDAYS(N69,P69,AD69:AG69:AH69:AI69:AJ69:AK69:AL69:AM69:AN69:AO69:AP69:AQ69)</f>
        <v>22</v>
      </c>
      <c r="S69" s="5" t="s">
        <v>38</v>
      </c>
      <c r="T69" s="6" t="s">
        <v>395</v>
      </c>
      <c r="U69" s="7">
        <v>45259</v>
      </c>
      <c r="V69" s="6" t="s">
        <v>248</v>
      </c>
      <c r="W69" s="6" t="s">
        <v>301</v>
      </c>
      <c r="X69" s="6" t="s">
        <v>37</v>
      </c>
      <c r="Y69" s="6" t="s">
        <v>249</v>
      </c>
      <c r="AS69" s="48">
        <v>44935</v>
      </c>
      <c r="AT69" s="48">
        <v>45005</v>
      </c>
      <c r="AU69" s="48">
        <v>45022</v>
      </c>
      <c r="AV69" s="48">
        <v>45023</v>
      </c>
      <c r="AW69" s="48">
        <v>45047</v>
      </c>
      <c r="AX69" s="48">
        <v>45068</v>
      </c>
      <c r="AY69" s="48">
        <v>45089</v>
      </c>
      <c r="AZ69" s="48">
        <v>45096</v>
      </c>
      <c r="BA69" s="48">
        <v>45110</v>
      </c>
      <c r="BB69" s="48">
        <v>45127</v>
      </c>
      <c r="BC69" s="48">
        <v>45145</v>
      </c>
      <c r="BD69" s="48">
        <v>45159</v>
      </c>
      <c r="BE69" s="48">
        <v>45215</v>
      </c>
      <c r="BF69" s="48">
        <v>45236</v>
      </c>
    </row>
    <row r="70" spans="1:58" ht="102" x14ac:dyDescent="0.25">
      <c r="A70" s="1" t="s">
        <v>25</v>
      </c>
      <c r="B70" s="1" t="s">
        <v>26</v>
      </c>
      <c r="C70" s="1" t="s">
        <v>51</v>
      </c>
      <c r="D70" s="1" t="s">
        <v>396</v>
      </c>
      <c r="E70" s="1" t="s">
        <v>29</v>
      </c>
      <c r="F70" s="1" t="s">
        <v>304</v>
      </c>
      <c r="G70" s="1" t="s">
        <v>397</v>
      </c>
      <c r="H70" s="1" t="s">
        <v>216</v>
      </c>
      <c r="I70" s="1" t="s">
        <v>33</v>
      </c>
      <c r="J70" s="1" t="s">
        <v>217</v>
      </c>
      <c r="K70" s="1" t="s">
        <v>63</v>
      </c>
      <c r="L70" s="1">
        <v>15</v>
      </c>
      <c r="M70" s="1" t="s">
        <v>398</v>
      </c>
      <c r="N70" s="2">
        <v>45229</v>
      </c>
      <c r="O70" s="3"/>
      <c r="P70" s="4">
        <v>45387</v>
      </c>
      <c r="Q70" s="3"/>
      <c r="R70" s="3"/>
      <c r="S70" s="9" t="s">
        <v>117</v>
      </c>
      <c r="T70" s="6"/>
      <c r="U70" s="7"/>
      <c r="V70" s="6"/>
      <c r="W70" s="6"/>
      <c r="X70" s="6"/>
      <c r="Y70" s="6"/>
      <c r="AS70" s="48">
        <v>44935</v>
      </c>
      <c r="AT70" s="48">
        <v>45005</v>
      </c>
      <c r="AU70" s="48">
        <v>45022</v>
      </c>
      <c r="AV70" s="48">
        <v>45023</v>
      </c>
      <c r="AW70" s="48">
        <v>45047</v>
      </c>
      <c r="AX70" s="48">
        <v>45068</v>
      </c>
      <c r="AY70" s="48">
        <v>45089</v>
      </c>
      <c r="AZ70" s="48">
        <v>45096</v>
      </c>
      <c r="BA70" s="48">
        <v>45110</v>
      </c>
      <c r="BB70" s="48">
        <v>45127</v>
      </c>
      <c r="BC70" s="48">
        <v>45145</v>
      </c>
      <c r="BD70" s="48">
        <v>45159</v>
      </c>
      <c r="BE70" s="48">
        <v>45215</v>
      </c>
      <c r="BF70" s="48">
        <v>45236</v>
      </c>
    </row>
    <row r="71" spans="1:58" ht="51" x14ac:dyDescent="0.25">
      <c r="A71" s="1" t="s">
        <v>25</v>
      </c>
      <c r="B71" s="1" t="s">
        <v>126</v>
      </c>
      <c r="C71" s="1" t="s">
        <v>399</v>
      </c>
      <c r="D71" s="1" t="s">
        <v>400</v>
      </c>
      <c r="E71" s="1" t="s">
        <v>67</v>
      </c>
      <c r="F71" s="1" t="s">
        <v>30</v>
      </c>
      <c r="G71" s="1" t="s">
        <v>401</v>
      </c>
      <c r="H71" s="1" t="s">
        <v>61</v>
      </c>
      <c r="I71" s="1" t="s">
        <v>33</v>
      </c>
      <c r="J71" s="1" t="s">
        <v>62</v>
      </c>
      <c r="K71" s="1" t="s">
        <v>78</v>
      </c>
      <c r="L71" s="1">
        <v>15</v>
      </c>
      <c r="M71" s="1" t="s">
        <v>402</v>
      </c>
      <c r="N71" s="2">
        <v>45230</v>
      </c>
      <c r="O71" s="3">
        <v>20232110099041</v>
      </c>
      <c r="P71" s="4">
        <v>45258</v>
      </c>
      <c r="Q71" s="3">
        <f t="shared" si="2"/>
        <v>20</v>
      </c>
      <c r="R71" s="3">
        <f>NETWORKDAYS(N71,P71,AD71:AG71:AH71:AI71:AJ71:AK71:AL71:AM71:AN71:AO71:AP71:AQ71)</f>
        <v>21</v>
      </c>
      <c r="S71" s="5" t="s">
        <v>38</v>
      </c>
      <c r="T71" s="6" t="s">
        <v>403</v>
      </c>
      <c r="U71" s="7">
        <v>45259</v>
      </c>
      <c r="V71" s="6" t="s">
        <v>248</v>
      </c>
      <c r="W71" s="6" t="s">
        <v>40</v>
      </c>
      <c r="X71" s="6" t="s">
        <v>37</v>
      </c>
      <c r="Y71" s="6" t="s">
        <v>249</v>
      </c>
      <c r="AS71" s="48">
        <v>44935</v>
      </c>
      <c r="AT71" s="48">
        <v>45005</v>
      </c>
      <c r="AU71" s="48">
        <v>45022</v>
      </c>
      <c r="AV71" s="48">
        <v>45023</v>
      </c>
      <c r="AW71" s="48">
        <v>45047</v>
      </c>
      <c r="AX71" s="48">
        <v>45068</v>
      </c>
      <c r="AY71" s="48">
        <v>45089</v>
      </c>
      <c r="AZ71" s="48">
        <v>45096</v>
      </c>
      <c r="BA71" s="48">
        <v>45110</v>
      </c>
      <c r="BB71" s="48">
        <v>45127</v>
      </c>
      <c r="BC71" s="48">
        <v>45145</v>
      </c>
      <c r="BD71" s="48">
        <v>45159</v>
      </c>
      <c r="BE71" s="48">
        <v>45215</v>
      </c>
      <c r="BF71" s="48">
        <v>45236</v>
      </c>
    </row>
    <row r="72" spans="1:58" ht="51" x14ac:dyDescent="0.25">
      <c r="A72" s="1" t="s">
        <v>25</v>
      </c>
      <c r="B72" s="1" t="s">
        <v>26</v>
      </c>
      <c r="C72" s="1" t="s">
        <v>51</v>
      </c>
      <c r="D72" s="1" t="s">
        <v>404</v>
      </c>
      <c r="E72" s="1" t="s">
        <v>89</v>
      </c>
      <c r="F72" s="1" t="s">
        <v>90</v>
      </c>
      <c r="G72" s="1" t="s">
        <v>405</v>
      </c>
      <c r="H72" s="1" t="s">
        <v>92</v>
      </c>
      <c r="I72" s="1" t="s">
        <v>93</v>
      </c>
      <c r="J72" s="1" t="s">
        <v>94</v>
      </c>
      <c r="K72" s="1" t="s">
        <v>95</v>
      </c>
      <c r="L72" s="1">
        <v>10</v>
      </c>
      <c r="M72" s="1" t="s">
        <v>406</v>
      </c>
      <c r="N72" s="2">
        <v>45230</v>
      </c>
      <c r="O72" s="3" t="s">
        <v>407</v>
      </c>
      <c r="P72" s="4">
        <v>45251</v>
      </c>
      <c r="Q72" s="3">
        <f t="shared" si="2"/>
        <v>15</v>
      </c>
      <c r="R72" s="3">
        <f>NETWORKDAYS(N72,P72,AD72:AG72:AH72:AI72:AJ72:AK72:AL72:AM72:AN72:AO72:AP72:AQ72)</f>
        <v>16</v>
      </c>
      <c r="S72" s="5" t="s">
        <v>38</v>
      </c>
      <c r="T72" s="6" t="s">
        <v>408</v>
      </c>
      <c r="U72" s="7">
        <v>45251</v>
      </c>
      <c r="V72" s="6" t="s">
        <v>248</v>
      </c>
      <c r="W72" s="6" t="s">
        <v>40</v>
      </c>
      <c r="X72" s="6" t="s">
        <v>37</v>
      </c>
      <c r="Y72" s="6" t="s">
        <v>249</v>
      </c>
      <c r="AS72" s="48">
        <v>44935</v>
      </c>
      <c r="AT72" s="48">
        <v>45005</v>
      </c>
      <c r="AU72" s="48">
        <v>45022</v>
      </c>
      <c r="AV72" s="48">
        <v>45023</v>
      </c>
      <c r="AW72" s="48">
        <v>45047</v>
      </c>
      <c r="AX72" s="48">
        <v>45068</v>
      </c>
      <c r="AY72" s="48">
        <v>45089</v>
      </c>
      <c r="AZ72" s="48">
        <v>45096</v>
      </c>
      <c r="BA72" s="48">
        <v>45110</v>
      </c>
      <c r="BB72" s="48">
        <v>45127</v>
      </c>
      <c r="BC72" s="48">
        <v>45145</v>
      </c>
      <c r="BD72" s="48">
        <v>45159</v>
      </c>
      <c r="BE72" s="48">
        <v>45215</v>
      </c>
      <c r="BF72" s="48">
        <v>45236</v>
      </c>
    </row>
    <row r="73" spans="1:58" ht="63.75" x14ac:dyDescent="0.25">
      <c r="A73" s="1" t="s">
        <v>409</v>
      </c>
      <c r="B73" s="1" t="s">
        <v>26</v>
      </c>
      <c r="C73" s="1" t="s">
        <v>410</v>
      </c>
      <c r="D73" s="1" t="s">
        <v>411</v>
      </c>
      <c r="E73" s="1" t="s">
        <v>412</v>
      </c>
      <c r="F73" s="1" t="s">
        <v>83</v>
      </c>
      <c r="G73" s="1" t="s">
        <v>413</v>
      </c>
      <c r="H73" s="1" t="s">
        <v>414</v>
      </c>
      <c r="I73" s="1" t="s">
        <v>33</v>
      </c>
      <c r="J73" s="1" t="s">
        <v>62</v>
      </c>
      <c r="K73" s="1" t="s">
        <v>63</v>
      </c>
      <c r="L73" s="1">
        <v>15</v>
      </c>
      <c r="M73" s="1" t="s">
        <v>415</v>
      </c>
      <c r="N73" s="2">
        <v>45231</v>
      </c>
      <c r="O73" s="3">
        <v>20232110097791</v>
      </c>
      <c r="P73" s="4">
        <v>45238</v>
      </c>
      <c r="Q73" s="3">
        <f t="shared" si="2"/>
        <v>5</v>
      </c>
      <c r="R73" s="3">
        <f>NETWORKDAYS(N73,P73,AD73:AG73:AH73:AI73:AJ73:AK73:AL73:AM73:AN73:AO73:AP73:AQ73)</f>
        <v>6</v>
      </c>
      <c r="S73" s="8" t="s">
        <v>73</v>
      </c>
      <c r="T73" s="1" t="s">
        <v>416</v>
      </c>
      <c r="U73" s="2">
        <v>45245</v>
      </c>
      <c r="V73" s="1" t="s">
        <v>59</v>
      </c>
      <c r="W73" s="1" t="s">
        <v>49</v>
      </c>
      <c r="X73" s="1" t="s">
        <v>37</v>
      </c>
      <c r="Y73" s="1" t="s">
        <v>37</v>
      </c>
      <c r="AS73" s="48">
        <v>44935</v>
      </c>
      <c r="AT73" s="48">
        <v>45005</v>
      </c>
      <c r="AU73" s="48">
        <v>45022</v>
      </c>
      <c r="AV73" s="48">
        <v>45023</v>
      </c>
      <c r="AW73" s="48">
        <v>45047</v>
      </c>
      <c r="AX73" s="48">
        <v>45068</v>
      </c>
      <c r="AY73" s="48">
        <v>45089</v>
      </c>
      <c r="AZ73" s="48">
        <v>45096</v>
      </c>
      <c r="BA73" s="48">
        <v>45110</v>
      </c>
      <c r="BB73" s="48">
        <v>45127</v>
      </c>
      <c r="BC73" s="48">
        <v>45145</v>
      </c>
      <c r="BD73" s="48">
        <v>45159</v>
      </c>
      <c r="BE73" s="48">
        <v>45215</v>
      </c>
      <c r="BF73" s="48">
        <v>45236</v>
      </c>
    </row>
    <row r="74" spans="1:58" ht="38.25" x14ac:dyDescent="0.25">
      <c r="A74" s="1" t="s">
        <v>409</v>
      </c>
      <c r="B74" s="1" t="s">
        <v>26</v>
      </c>
      <c r="C74" s="1" t="s">
        <v>51</v>
      </c>
      <c r="D74" s="1" t="s">
        <v>417</v>
      </c>
      <c r="E74" s="1" t="s">
        <v>53</v>
      </c>
      <c r="F74" s="1" t="s">
        <v>418</v>
      </c>
      <c r="G74" s="1" t="s">
        <v>77</v>
      </c>
      <c r="H74" s="1" t="s">
        <v>419</v>
      </c>
      <c r="I74" s="1" t="s">
        <v>33</v>
      </c>
      <c r="J74" s="1" t="s">
        <v>34</v>
      </c>
      <c r="K74" s="1" t="s">
        <v>35</v>
      </c>
      <c r="L74" s="1">
        <v>30</v>
      </c>
      <c r="M74" s="1" t="s">
        <v>420</v>
      </c>
      <c r="N74" s="2">
        <v>45231</v>
      </c>
      <c r="O74" s="3" t="s">
        <v>421</v>
      </c>
      <c r="P74" s="4">
        <v>45387</v>
      </c>
      <c r="Q74" s="3"/>
      <c r="R74" s="3"/>
      <c r="S74" s="9" t="s">
        <v>117</v>
      </c>
      <c r="T74" s="6" t="s">
        <v>422</v>
      </c>
      <c r="U74" s="7"/>
      <c r="V74" s="6" t="s">
        <v>179</v>
      </c>
      <c r="W74" s="6" t="s">
        <v>120</v>
      </c>
      <c r="X74" s="6"/>
      <c r="Y74" s="6" t="s">
        <v>423</v>
      </c>
      <c r="AS74" s="48">
        <v>44935</v>
      </c>
      <c r="AT74" s="48">
        <v>45005</v>
      </c>
      <c r="AU74" s="48">
        <v>45022</v>
      </c>
      <c r="AV74" s="48">
        <v>45023</v>
      </c>
      <c r="AW74" s="48">
        <v>45047</v>
      </c>
      <c r="AX74" s="48">
        <v>45068</v>
      </c>
      <c r="AY74" s="48">
        <v>45089</v>
      </c>
      <c r="AZ74" s="48">
        <v>45096</v>
      </c>
      <c r="BA74" s="48">
        <v>45110</v>
      </c>
      <c r="BB74" s="48">
        <v>45127</v>
      </c>
      <c r="BC74" s="48">
        <v>45145</v>
      </c>
      <c r="BD74" s="48">
        <v>45159</v>
      </c>
      <c r="BE74" s="48">
        <v>45215</v>
      </c>
      <c r="BF74" s="48">
        <v>45236</v>
      </c>
    </row>
    <row r="75" spans="1:58" ht="63.75" x14ac:dyDescent="0.25">
      <c r="A75" s="1" t="s">
        <v>409</v>
      </c>
      <c r="B75" s="1" t="s">
        <v>26</v>
      </c>
      <c r="C75" s="1" t="s">
        <v>359</v>
      </c>
      <c r="D75" s="1" t="s">
        <v>424</v>
      </c>
      <c r="E75" s="1" t="s">
        <v>412</v>
      </c>
      <c r="F75" s="1" t="s">
        <v>418</v>
      </c>
      <c r="G75" s="1" t="s">
        <v>425</v>
      </c>
      <c r="H75" s="1" t="s">
        <v>426</v>
      </c>
      <c r="I75" s="1" t="s">
        <v>33</v>
      </c>
      <c r="J75" s="1" t="s">
        <v>62</v>
      </c>
      <c r="K75" s="1" t="s">
        <v>35</v>
      </c>
      <c r="L75" s="1">
        <v>30</v>
      </c>
      <c r="M75" s="1" t="s">
        <v>427</v>
      </c>
      <c r="N75" s="2">
        <v>45231</v>
      </c>
      <c r="O75" s="3">
        <v>20232110098301</v>
      </c>
      <c r="P75" s="4">
        <v>45247</v>
      </c>
      <c r="Q75" s="3">
        <f t="shared" si="2"/>
        <v>12</v>
      </c>
      <c r="R75" s="3">
        <f>NETWORKDAYS(N75,P75,AD75:AG75:AH75:AI75:AJ75:AK75:AL75:AM75:AN75:AO75:AP75:AQ75)</f>
        <v>13</v>
      </c>
      <c r="S75" s="8" t="s">
        <v>73</v>
      </c>
      <c r="T75" s="1" t="s">
        <v>428</v>
      </c>
      <c r="U75" s="2"/>
      <c r="V75" s="1"/>
      <c r="W75" s="1"/>
      <c r="X75" s="1"/>
      <c r="Y75" s="1"/>
      <c r="AS75" s="48">
        <v>44935</v>
      </c>
      <c r="AT75" s="48">
        <v>45005</v>
      </c>
      <c r="AU75" s="48">
        <v>45022</v>
      </c>
      <c r="AV75" s="48">
        <v>45023</v>
      </c>
      <c r="AW75" s="48">
        <v>45047</v>
      </c>
      <c r="AX75" s="48">
        <v>45068</v>
      </c>
      <c r="AY75" s="48">
        <v>45089</v>
      </c>
      <c r="AZ75" s="48">
        <v>45096</v>
      </c>
      <c r="BA75" s="48">
        <v>45110</v>
      </c>
      <c r="BB75" s="48">
        <v>45127</v>
      </c>
      <c r="BC75" s="48">
        <v>45145</v>
      </c>
      <c r="BD75" s="48">
        <v>45159</v>
      </c>
      <c r="BE75" s="48">
        <v>45215</v>
      </c>
      <c r="BF75" s="48">
        <v>45236</v>
      </c>
    </row>
    <row r="76" spans="1:58" ht="51" x14ac:dyDescent="0.25">
      <c r="A76" s="1" t="s">
        <v>409</v>
      </c>
      <c r="B76" s="1" t="s">
        <v>26</v>
      </c>
      <c r="C76" s="1" t="s">
        <v>127</v>
      </c>
      <c r="D76" s="1" t="s">
        <v>429</v>
      </c>
      <c r="E76" s="1" t="s">
        <v>412</v>
      </c>
      <c r="F76" s="1" t="s">
        <v>430</v>
      </c>
      <c r="G76" s="1" t="s">
        <v>431</v>
      </c>
      <c r="H76" s="1" t="s">
        <v>158</v>
      </c>
      <c r="I76" s="1" t="s">
        <v>33</v>
      </c>
      <c r="J76" s="1" t="s">
        <v>34</v>
      </c>
      <c r="K76" s="1" t="s">
        <v>63</v>
      </c>
      <c r="L76" s="1">
        <v>15</v>
      </c>
      <c r="M76" s="1" t="s">
        <v>432</v>
      </c>
      <c r="N76" s="2">
        <v>45232</v>
      </c>
      <c r="O76" s="3" t="s">
        <v>37</v>
      </c>
      <c r="P76" s="4">
        <v>45237</v>
      </c>
      <c r="Q76" s="3">
        <f t="shared" si="2"/>
        <v>3</v>
      </c>
      <c r="R76" s="3">
        <f>NETWORKDAYS(N76,P76,AD76:AG76:AH76:AI76:AJ76:AK76:AL76:AM76:AN76:AO76:AP76:AQ76)</f>
        <v>4</v>
      </c>
      <c r="S76" s="8" t="s">
        <v>73</v>
      </c>
      <c r="T76" s="1" t="s">
        <v>433</v>
      </c>
      <c r="U76" s="2" t="s">
        <v>37</v>
      </c>
      <c r="V76" s="1" t="s">
        <v>37</v>
      </c>
      <c r="W76" s="1" t="s">
        <v>37</v>
      </c>
      <c r="X76" s="1" t="s">
        <v>37</v>
      </c>
      <c r="Y76" s="1" t="s">
        <v>434</v>
      </c>
      <c r="AS76" s="48">
        <v>44935</v>
      </c>
      <c r="AT76" s="48">
        <v>45005</v>
      </c>
      <c r="AU76" s="48">
        <v>45022</v>
      </c>
      <c r="AV76" s="48">
        <v>45023</v>
      </c>
      <c r="AW76" s="48">
        <v>45047</v>
      </c>
      <c r="AX76" s="48">
        <v>45068</v>
      </c>
      <c r="AY76" s="48">
        <v>45089</v>
      </c>
      <c r="AZ76" s="48">
        <v>45096</v>
      </c>
      <c r="BA76" s="48">
        <v>45110</v>
      </c>
      <c r="BB76" s="48">
        <v>45127</v>
      </c>
      <c r="BC76" s="48">
        <v>45145</v>
      </c>
      <c r="BD76" s="48">
        <v>45159</v>
      </c>
      <c r="BE76" s="48">
        <v>45215</v>
      </c>
      <c r="BF76" s="48">
        <v>45236</v>
      </c>
    </row>
    <row r="77" spans="1:58" ht="51" x14ac:dyDescent="0.25">
      <c r="A77" s="1" t="s">
        <v>409</v>
      </c>
      <c r="B77" s="1" t="s">
        <v>26</v>
      </c>
      <c r="C77" s="1" t="s">
        <v>302</v>
      </c>
      <c r="D77" s="1" t="s">
        <v>435</v>
      </c>
      <c r="E77" s="1" t="s">
        <v>412</v>
      </c>
      <c r="F77" s="1" t="s">
        <v>430</v>
      </c>
      <c r="G77" s="1" t="s">
        <v>436</v>
      </c>
      <c r="H77" s="1" t="s">
        <v>437</v>
      </c>
      <c r="I77" s="1" t="s">
        <v>33</v>
      </c>
      <c r="J77" s="1" t="s">
        <v>34</v>
      </c>
      <c r="K77" s="1" t="s">
        <v>63</v>
      </c>
      <c r="L77" s="1">
        <v>15</v>
      </c>
      <c r="M77" s="1" t="s">
        <v>438</v>
      </c>
      <c r="N77" s="2">
        <v>45232</v>
      </c>
      <c r="O77" s="3" t="s">
        <v>37</v>
      </c>
      <c r="P77" s="4">
        <v>45252</v>
      </c>
      <c r="Q77" s="3">
        <f t="shared" si="2"/>
        <v>14</v>
      </c>
      <c r="R77" s="3">
        <f>NETWORKDAYS(N77,P77,AD77:AG77:AH77:AI77:AJ77:AK77:AL77:AM77:AN77:AO77:AP77:AQ77)</f>
        <v>15</v>
      </c>
      <c r="S77" s="8" t="s">
        <v>73</v>
      </c>
      <c r="T77" s="1" t="s">
        <v>439</v>
      </c>
      <c r="U77" s="2" t="s">
        <v>37</v>
      </c>
      <c r="V77" s="1" t="s">
        <v>37</v>
      </c>
      <c r="W77" s="1" t="s">
        <v>49</v>
      </c>
      <c r="X77" s="1" t="s">
        <v>37</v>
      </c>
      <c r="Y77" s="1" t="s">
        <v>37</v>
      </c>
      <c r="AS77" s="48">
        <v>44935</v>
      </c>
      <c r="AT77" s="48">
        <v>45005</v>
      </c>
      <c r="AU77" s="48">
        <v>45022</v>
      </c>
      <c r="AV77" s="48">
        <v>45023</v>
      </c>
      <c r="AW77" s="48">
        <v>45047</v>
      </c>
      <c r="AX77" s="48">
        <v>45068</v>
      </c>
      <c r="AY77" s="48">
        <v>45089</v>
      </c>
      <c r="AZ77" s="48">
        <v>45096</v>
      </c>
      <c r="BA77" s="48">
        <v>45110</v>
      </c>
      <c r="BB77" s="48">
        <v>45127</v>
      </c>
      <c r="BC77" s="48">
        <v>45145</v>
      </c>
      <c r="BD77" s="48">
        <v>45159</v>
      </c>
      <c r="BE77" s="48">
        <v>45215</v>
      </c>
      <c r="BF77" s="48">
        <v>45236</v>
      </c>
    </row>
    <row r="78" spans="1:58" ht="38.25" x14ac:dyDescent="0.25">
      <c r="A78" s="1" t="s">
        <v>409</v>
      </c>
      <c r="B78" s="1" t="s">
        <v>26</v>
      </c>
      <c r="C78" s="1" t="s">
        <v>27</v>
      </c>
      <c r="D78" s="1" t="s">
        <v>440</v>
      </c>
      <c r="E78" s="1" t="s">
        <v>67</v>
      </c>
      <c r="F78" s="1" t="s">
        <v>441</v>
      </c>
      <c r="G78" s="1" t="s">
        <v>442</v>
      </c>
      <c r="H78" s="1" t="s">
        <v>173</v>
      </c>
      <c r="I78" s="1" t="s">
        <v>33</v>
      </c>
      <c r="J78" s="1" t="s">
        <v>71</v>
      </c>
      <c r="K78" s="1" t="s">
        <v>46</v>
      </c>
      <c r="L78" s="1">
        <v>10</v>
      </c>
      <c r="M78" s="1" t="s">
        <v>443</v>
      </c>
      <c r="N78" s="2">
        <v>45232</v>
      </c>
      <c r="O78" s="3">
        <v>20232150099011</v>
      </c>
      <c r="P78" s="4">
        <v>45279</v>
      </c>
      <c r="Q78" s="3">
        <f t="shared" si="2"/>
        <v>33</v>
      </c>
      <c r="R78" s="3">
        <f>NETWORKDAYS(N78,P78,AD78:AG78:AH78:AI78:AJ78:AK78:AL78:AM78:AN78:AO78:AP78:AQ78)</f>
        <v>34</v>
      </c>
      <c r="S78" s="5" t="s">
        <v>38</v>
      </c>
      <c r="T78" s="6" t="s">
        <v>444</v>
      </c>
      <c r="U78" s="7"/>
      <c r="V78" s="6" t="s">
        <v>119</v>
      </c>
      <c r="W78" s="6" t="s">
        <v>40</v>
      </c>
      <c r="X78" s="6"/>
      <c r="Y78" s="6"/>
    </row>
    <row r="79" spans="1:58" ht="38.25" x14ac:dyDescent="0.25">
      <c r="A79" s="1" t="s">
        <v>409</v>
      </c>
      <c r="B79" s="1" t="s">
        <v>26</v>
      </c>
      <c r="C79" s="1" t="s">
        <v>51</v>
      </c>
      <c r="D79" s="1" t="s">
        <v>445</v>
      </c>
      <c r="E79" s="1" t="s">
        <v>89</v>
      </c>
      <c r="F79" s="1" t="s">
        <v>418</v>
      </c>
      <c r="G79" s="1" t="s">
        <v>446</v>
      </c>
      <c r="H79" s="1" t="s">
        <v>447</v>
      </c>
      <c r="I79" s="1" t="s">
        <v>93</v>
      </c>
      <c r="J79" s="1" t="s">
        <v>94</v>
      </c>
      <c r="K79" s="1" t="s">
        <v>35</v>
      </c>
      <c r="L79" s="1">
        <v>30</v>
      </c>
      <c r="M79" s="1" t="s">
        <v>448</v>
      </c>
      <c r="N79" s="2">
        <v>45232</v>
      </c>
      <c r="O79" s="3"/>
      <c r="P79" s="4">
        <v>45387</v>
      </c>
      <c r="Q79" s="3"/>
      <c r="R79" s="3"/>
      <c r="S79" s="9" t="s">
        <v>117</v>
      </c>
      <c r="T79" s="6"/>
      <c r="U79" s="7"/>
      <c r="V79" s="6"/>
      <c r="W79" s="6"/>
      <c r="X79" s="6"/>
      <c r="Y79" s="6"/>
    </row>
    <row r="80" spans="1:58" ht="38.25" x14ac:dyDescent="0.25">
      <c r="A80" s="1" t="s">
        <v>409</v>
      </c>
      <c r="B80" s="1" t="s">
        <v>26</v>
      </c>
      <c r="C80" s="1" t="s">
        <v>207</v>
      </c>
      <c r="D80" s="1" t="s">
        <v>449</v>
      </c>
      <c r="E80" s="1" t="s">
        <v>412</v>
      </c>
      <c r="F80" s="1" t="s">
        <v>430</v>
      </c>
      <c r="G80" s="1" t="s">
        <v>450</v>
      </c>
      <c r="H80" s="1" t="s">
        <v>158</v>
      </c>
      <c r="I80" s="1" t="s">
        <v>33</v>
      </c>
      <c r="J80" s="1" t="s">
        <v>34</v>
      </c>
      <c r="K80" s="1" t="s">
        <v>63</v>
      </c>
      <c r="L80" s="1">
        <v>15</v>
      </c>
      <c r="M80" s="1" t="s">
        <v>451</v>
      </c>
      <c r="N80" s="2">
        <v>45233</v>
      </c>
      <c r="O80" s="3" t="s">
        <v>37</v>
      </c>
      <c r="P80" s="4">
        <v>45252</v>
      </c>
      <c r="Q80" s="3">
        <f t="shared" si="2"/>
        <v>13</v>
      </c>
      <c r="R80" s="3">
        <f>NETWORKDAYS(N80,P80,AD80:AG80:AH80:AI80:AJ80:AK80:AL80:AM80:AN80:AO80:AP80:AQ80)</f>
        <v>14</v>
      </c>
      <c r="S80" s="8" t="s">
        <v>73</v>
      </c>
      <c r="T80" s="1" t="s">
        <v>452</v>
      </c>
      <c r="U80" s="2" t="s">
        <v>37</v>
      </c>
      <c r="V80" s="1" t="s">
        <v>37</v>
      </c>
      <c r="W80" s="1" t="s">
        <v>49</v>
      </c>
      <c r="X80" s="1" t="s">
        <v>37</v>
      </c>
      <c r="Y80" s="1" t="s">
        <v>37</v>
      </c>
    </row>
    <row r="81" spans="1:25" ht="63.75" x14ac:dyDescent="0.25">
      <c r="A81" s="1" t="s">
        <v>409</v>
      </c>
      <c r="B81" s="1" t="s">
        <v>26</v>
      </c>
      <c r="C81" s="1" t="s">
        <v>321</v>
      </c>
      <c r="D81" s="1" t="s">
        <v>453</v>
      </c>
      <c r="E81" s="1" t="s">
        <v>53</v>
      </c>
      <c r="F81" s="1" t="s">
        <v>418</v>
      </c>
      <c r="G81" s="1" t="s">
        <v>454</v>
      </c>
      <c r="H81" s="1" t="s">
        <v>455</v>
      </c>
      <c r="I81" s="1" t="s">
        <v>33</v>
      </c>
      <c r="J81" s="1" t="s">
        <v>456</v>
      </c>
      <c r="K81" s="1" t="s">
        <v>63</v>
      </c>
      <c r="L81" s="1">
        <v>15</v>
      </c>
      <c r="M81" s="1" t="s">
        <v>457</v>
      </c>
      <c r="N81" s="2">
        <v>45233</v>
      </c>
      <c r="O81" s="3">
        <v>20232110098351</v>
      </c>
      <c r="P81" s="4">
        <v>45258</v>
      </c>
      <c r="Q81" s="3">
        <f t="shared" si="2"/>
        <v>17</v>
      </c>
      <c r="R81" s="3">
        <f>NETWORKDAYS(N81,P81,AD81:AG81:AH81:AI81:AJ81:AK81:AL81:AM81:AN81:AO81:AP81:AQ81)</f>
        <v>18</v>
      </c>
      <c r="S81" s="5" t="s">
        <v>38</v>
      </c>
      <c r="T81" s="6" t="s">
        <v>458</v>
      </c>
      <c r="U81" s="7">
        <v>45259</v>
      </c>
      <c r="V81" s="6" t="s">
        <v>59</v>
      </c>
      <c r="W81" s="6" t="s">
        <v>49</v>
      </c>
      <c r="X81" s="6" t="s">
        <v>37</v>
      </c>
      <c r="Y81" s="6" t="s">
        <v>37</v>
      </c>
    </row>
    <row r="82" spans="1:25" ht="63.75" x14ac:dyDescent="0.25">
      <c r="A82" s="1" t="s">
        <v>409</v>
      </c>
      <c r="B82" s="1" t="s">
        <v>26</v>
      </c>
      <c r="C82" s="1" t="s">
        <v>51</v>
      </c>
      <c r="D82" s="1" t="s">
        <v>459</v>
      </c>
      <c r="E82" s="1" t="s">
        <v>412</v>
      </c>
      <c r="F82" s="1" t="s">
        <v>418</v>
      </c>
      <c r="G82" s="1" t="s">
        <v>460</v>
      </c>
      <c r="H82" s="1" t="s">
        <v>61</v>
      </c>
      <c r="I82" s="1" t="s">
        <v>33</v>
      </c>
      <c r="J82" s="1" t="s">
        <v>62</v>
      </c>
      <c r="K82" s="1" t="s">
        <v>63</v>
      </c>
      <c r="L82" s="1">
        <v>15</v>
      </c>
      <c r="M82" s="1" t="s">
        <v>461</v>
      </c>
      <c r="N82" s="2">
        <v>45233</v>
      </c>
      <c r="O82" s="3" t="s">
        <v>462</v>
      </c>
      <c r="P82" s="4">
        <v>45271</v>
      </c>
      <c r="Q82" s="3">
        <f t="shared" si="2"/>
        <v>26</v>
      </c>
      <c r="R82" s="3">
        <f>NETWORKDAYS(N82,P82,AD82:AG82:AH82:AI82:AJ82:AK82:AL82:AM82:AN82:AO82:AP82:AQ82)</f>
        <v>27</v>
      </c>
      <c r="S82" s="5" t="s">
        <v>38</v>
      </c>
      <c r="T82" s="6" t="s">
        <v>463</v>
      </c>
      <c r="U82" s="7"/>
      <c r="V82" s="6"/>
      <c r="W82" s="6"/>
      <c r="X82" s="6"/>
      <c r="Y82" s="6"/>
    </row>
    <row r="83" spans="1:25" ht="38.25" x14ac:dyDescent="0.25">
      <c r="A83" s="1" t="s">
        <v>409</v>
      </c>
      <c r="B83" s="1" t="s">
        <v>26</v>
      </c>
      <c r="C83" s="1" t="s">
        <v>464</v>
      </c>
      <c r="D83" s="1" t="s">
        <v>465</v>
      </c>
      <c r="E83" s="1" t="s">
        <v>53</v>
      </c>
      <c r="F83" s="1" t="s">
        <v>441</v>
      </c>
      <c r="G83" s="1" t="s">
        <v>466</v>
      </c>
      <c r="H83" s="1" t="s">
        <v>256</v>
      </c>
      <c r="I83" s="1" t="s">
        <v>33</v>
      </c>
      <c r="J83" s="1" t="s">
        <v>71</v>
      </c>
      <c r="K83" s="1" t="s">
        <v>63</v>
      </c>
      <c r="L83" s="1">
        <v>15</v>
      </c>
      <c r="M83" s="1" t="s">
        <v>467</v>
      </c>
      <c r="N83" s="2">
        <v>45233</v>
      </c>
      <c r="O83" s="3"/>
      <c r="P83" s="4">
        <v>45387</v>
      </c>
      <c r="Q83" s="3"/>
      <c r="R83" s="3"/>
      <c r="S83" s="9" t="s">
        <v>117</v>
      </c>
      <c r="T83" s="6"/>
      <c r="U83" s="7"/>
      <c r="V83" s="6"/>
      <c r="W83" s="6"/>
      <c r="X83" s="6"/>
      <c r="Y83" s="6"/>
    </row>
    <row r="84" spans="1:25" ht="51" x14ac:dyDescent="0.25">
      <c r="A84" s="1" t="s">
        <v>409</v>
      </c>
      <c r="B84" s="1" t="s">
        <v>26</v>
      </c>
      <c r="C84" s="1" t="s">
        <v>348</v>
      </c>
      <c r="D84" s="1" t="s">
        <v>468</v>
      </c>
      <c r="E84" s="1" t="s">
        <v>412</v>
      </c>
      <c r="F84" s="1" t="s">
        <v>76</v>
      </c>
      <c r="G84" s="1" t="s">
        <v>469</v>
      </c>
      <c r="H84" s="1" t="s">
        <v>470</v>
      </c>
      <c r="I84" s="1" t="s">
        <v>33</v>
      </c>
      <c r="J84" s="1" t="s">
        <v>471</v>
      </c>
      <c r="K84" s="1" t="s">
        <v>63</v>
      </c>
      <c r="L84" s="1">
        <v>15</v>
      </c>
      <c r="M84" s="1" t="s">
        <v>472</v>
      </c>
      <c r="N84" s="2">
        <v>45237</v>
      </c>
      <c r="O84" s="3">
        <v>20232120098201</v>
      </c>
      <c r="P84" s="4">
        <v>45240</v>
      </c>
      <c r="Q84" s="3">
        <f t="shared" si="2"/>
        <v>3</v>
      </c>
      <c r="R84" s="3">
        <f>NETWORKDAYS(N84,P84,AD84:AG84:AH84:AI84:AJ84:AK84:AL84:AM84:AN84:AO84:AP84:AQ84)</f>
        <v>4</v>
      </c>
      <c r="S84" s="8" t="s">
        <v>73</v>
      </c>
      <c r="T84" s="1" t="s">
        <v>473</v>
      </c>
      <c r="U84" s="2">
        <v>45240</v>
      </c>
      <c r="V84" s="1" t="s">
        <v>59</v>
      </c>
      <c r="W84" s="1" t="s">
        <v>49</v>
      </c>
      <c r="X84" s="1" t="s">
        <v>37</v>
      </c>
      <c r="Y84" s="1" t="s">
        <v>37</v>
      </c>
    </row>
    <row r="85" spans="1:25" ht="38.25" x14ac:dyDescent="0.25">
      <c r="A85" s="1" t="s">
        <v>409</v>
      </c>
      <c r="B85" s="1" t="s">
        <v>26</v>
      </c>
      <c r="C85" s="1" t="s">
        <v>51</v>
      </c>
      <c r="D85" s="1" t="s">
        <v>474</v>
      </c>
      <c r="E85" s="1" t="s">
        <v>89</v>
      </c>
      <c r="F85" s="1" t="s">
        <v>90</v>
      </c>
      <c r="G85" s="1" t="s">
        <v>475</v>
      </c>
      <c r="H85" s="1" t="s">
        <v>447</v>
      </c>
      <c r="I85" s="1" t="s">
        <v>134</v>
      </c>
      <c r="J85" s="1" t="s">
        <v>134</v>
      </c>
      <c r="K85" s="1" t="s">
        <v>95</v>
      </c>
      <c r="L85" s="1">
        <v>10</v>
      </c>
      <c r="M85" s="1" t="s">
        <v>476</v>
      </c>
      <c r="N85" s="2">
        <v>45237</v>
      </c>
      <c r="O85" s="3"/>
      <c r="P85" s="4">
        <v>45387</v>
      </c>
      <c r="Q85" s="3"/>
      <c r="R85" s="3"/>
      <c r="S85" s="9" t="s">
        <v>117</v>
      </c>
      <c r="T85" s="6"/>
      <c r="U85" s="7"/>
      <c r="V85" s="6"/>
      <c r="W85" s="6"/>
      <c r="X85" s="6"/>
      <c r="Y85" s="6"/>
    </row>
    <row r="86" spans="1:25" ht="89.25" x14ac:dyDescent="0.25">
      <c r="A86" s="1" t="s">
        <v>409</v>
      </c>
      <c r="B86" s="1" t="s">
        <v>26</v>
      </c>
      <c r="C86" s="1" t="s">
        <v>127</v>
      </c>
      <c r="D86" s="1" t="s">
        <v>477</v>
      </c>
      <c r="E86" s="1" t="s">
        <v>67</v>
      </c>
      <c r="F86" s="1" t="s">
        <v>441</v>
      </c>
      <c r="G86" s="1" t="s">
        <v>478</v>
      </c>
      <c r="H86" s="1" t="s">
        <v>225</v>
      </c>
      <c r="I86" s="1" t="s">
        <v>33</v>
      </c>
      <c r="J86" s="1" t="s">
        <v>479</v>
      </c>
      <c r="K86" s="1" t="s">
        <v>63</v>
      </c>
      <c r="L86" s="1">
        <v>15</v>
      </c>
      <c r="M86" s="1" t="s">
        <v>480</v>
      </c>
      <c r="N86" s="2">
        <v>45238</v>
      </c>
      <c r="O86" s="3">
        <v>20232150096901</v>
      </c>
      <c r="P86" s="4">
        <v>45387</v>
      </c>
      <c r="Q86" s="3"/>
      <c r="R86" s="3"/>
      <c r="S86" s="9" t="s">
        <v>117</v>
      </c>
      <c r="T86" s="6" t="s">
        <v>481</v>
      </c>
      <c r="U86" s="7"/>
      <c r="V86" s="6"/>
      <c r="W86" s="6"/>
      <c r="X86" s="6"/>
      <c r="Y86" s="6" t="s">
        <v>338</v>
      </c>
    </row>
    <row r="87" spans="1:25" ht="38.25" x14ac:dyDescent="0.25">
      <c r="A87" s="1" t="s">
        <v>409</v>
      </c>
      <c r="B87" s="1" t="s">
        <v>26</v>
      </c>
      <c r="C87" s="1" t="s">
        <v>27</v>
      </c>
      <c r="D87" s="1" t="s">
        <v>482</v>
      </c>
      <c r="E87" s="1" t="s">
        <v>67</v>
      </c>
      <c r="F87" s="1" t="s">
        <v>441</v>
      </c>
      <c r="G87" s="1" t="s">
        <v>483</v>
      </c>
      <c r="H87" s="1" t="s">
        <v>70</v>
      </c>
      <c r="I87" s="1" t="s">
        <v>33</v>
      </c>
      <c r="J87" s="1" t="s">
        <v>71</v>
      </c>
      <c r="K87" s="1" t="s">
        <v>95</v>
      </c>
      <c r="L87" s="1">
        <v>10</v>
      </c>
      <c r="M87" s="1" t="s">
        <v>484</v>
      </c>
      <c r="N87" s="2">
        <v>45238</v>
      </c>
      <c r="O87" s="3">
        <v>20232150098291</v>
      </c>
      <c r="P87" s="4">
        <v>45274</v>
      </c>
      <c r="Q87" s="3">
        <f t="shared" si="2"/>
        <v>26</v>
      </c>
      <c r="R87" s="3">
        <f>NETWORKDAYS(N87,P87,AD87:AG87:AH87:AI87:AJ87:AK87:AL87:AM87:AN87:AO87:AP87:AQ87)</f>
        <v>27</v>
      </c>
      <c r="S87" s="5" t="s">
        <v>38</v>
      </c>
      <c r="T87" s="6" t="s">
        <v>485</v>
      </c>
      <c r="U87" s="7"/>
      <c r="V87" s="6" t="s">
        <v>179</v>
      </c>
      <c r="W87" s="6" t="s">
        <v>486</v>
      </c>
      <c r="X87" s="6"/>
      <c r="Y87" s="6" t="s">
        <v>338</v>
      </c>
    </row>
    <row r="88" spans="1:25" ht="51" x14ac:dyDescent="0.25">
      <c r="A88" s="1" t="s">
        <v>409</v>
      </c>
      <c r="B88" s="1" t="s">
        <v>26</v>
      </c>
      <c r="C88" s="1" t="s">
        <v>487</v>
      </c>
      <c r="D88" s="1" t="s">
        <v>488</v>
      </c>
      <c r="E88" s="1" t="s">
        <v>412</v>
      </c>
      <c r="F88" s="1" t="s">
        <v>418</v>
      </c>
      <c r="G88" s="1" t="s">
        <v>489</v>
      </c>
      <c r="H88" s="1" t="s">
        <v>455</v>
      </c>
      <c r="I88" s="1" t="s">
        <v>33</v>
      </c>
      <c r="J88" s="1" t="s">
        <v>456</v>
      </c>
      <c r="K88" s="1" t="s">
        <v>63</v>
      </c>
      <c r="L88" s="1">
        <v>15</v>
      </c>
      <c r="M88" s="1" t="s">
        <v>490</v>
      </c>
      <c r="N88" s="2">
        <v>45238</v>
      </c>
      <c r="O88" s="3" t="s">
        <v>491</v>
      </c>
      <c r="P88" s="4">
        <v>45247</v>
      </c>
      <c r="Q88" s="3">
        <f t="shared" si="2"/>
        <v>7</v>
      </c>
      <c r="R88" s="3">
        <f>NETWORKDAYS(N88,P88,AD88:AG88:AH88:AI88:AJ88:AK88:AL88:AM88:AN88:AO88:AP88:AQ88)</f>
        <v>8</v>
      </c>
      <c r="S88" s="8" t="s">
        <v>73</v>
      </c>
      <c r="T88" s="1" t="s">
        <v>492</v>
      </c>
      <c r="U88" s="2">
        <v>45251</v>
      </c>
      <c r="V88" s="1" t="s">
        <v>59</v>
      </c>
      <c r="W88" s="1" t="s">
        <v>49</v>
      </c>
      <c r="X88" s="1" t="s">
        <v>37</v>
      </c>
      <c r="Y88" s="1" t="s">
        <v>37</v>
      </c>
    </row>
    <row r="89" spans="1:25" ht="38.25" x14ac:dyDescent="0.25">
      <c r="A89" s="1" t="s">
        <v>409</v>
      </c>
      <c r="B89" s="1" t="s">
        <v>26</v>
      </c>
      <c r="C89" s="1" t="s">
        <v>27</v>
      </c>
      <c r="D89" s="1" t="s">
        <v>493</v>
      </c>
      <c r="E89" s="1" t="s">
        <v>412</v>
      </c>
      <c r="F89" s="1" t="s">
        <v>418</v>
      </c>
      <c r="G89" s="1" t="s">
        <v>494</v>
      </c>
      <c r="H89" s="1" t="s">
        <v>32</v>
      </c>
      <c r="I89" s="1" t="s">
        <v>33</v>
      </c>
      <c r="J89" s="1" t="s">
        <v>34</v>
      </c>
      <c r="K89" s="1" t="s">
        <v>63</v>
      </c>
      <c r="L89" s="1">
        <v>15</v>
      </c>
      <c r="M89" s="1" t="s">
        <v>495</v>
      </c>
      <c r="N89" s="2">
        <v>45238</v>
      </c>
      <c r="O89" s="3" t="s">
        <v>37</v>
      </c>
      <c r="P89" s="4">
        <v>45276</v>
      </c>
      <c r="Q89" s="3">
        <f t="shared" si="2"/>
        <v>27</v>
      </c>
      <c r="R89" s="3">
        <f>NETWORKDAYS(N89,P89,AD89:AG89:AH89:AI89:AJ89:AK89:AL89:AM89:AN89:AO89:AP89:AQ89)</f>
        <v>28</v>
      </c>
      <c r="S89" s="5" t="s">
        <v>38</v>
      </c>
      <c r="T89" s="6" t="s">
        <v>496</v>
      </c>
      <c r="U89" s="7"/>
      <c r="V89" s="6"/>
      <c r="W89" s="6" t="s">
        <v>40</v>
      </c>
      <c r="X89" s="6"/>
      <c r="Y89" s="6" t="s">
        <v>497</v>
      </c>
    </row>
    <row r="90" spans="1:25" ht="25.5" x14ac:dyDescent="0.25">
      <c r="A90" s="1" t="s">
        <v>409</v>
      </c>
      <c r="B90" s="1" t="s">
        <v>26</v>
      </c>
      <c r="C90" s="1" t="s">
        <v>27</v>
      </c>
      <c r="D90" s="1" t="s">
        <v>498</v>
      </c>
      <c r="E90" s="1" t="s">
        <v>67</v>
      </c>
      <c r="F90" s="1" t="s">
        <v>304</v>
      </c>
      <c r="G90" s="1" t="s">
        <v>499</v>
      </c>
      <c r="H90" s="1" t="s">
        <v>216</v>
      </c>
      <c r="I90" s="1" t="s">
        <v>33</v>
      </c>
      <c r="J90" s="1" t="s">
        <v>217</v>
      </c>
      <c r="K90" s="1" t="s">
        <v>95</v>
      </c>
      <c r="L90" s="1">
        <v>10</v>
      </c>
      <c r="M90" s="1" t="s">
        <v>500</v>
      </c>
      <c r="N90" s="2">
        <v>45238</v>
      </c>
      <c r="O90" s="3"/>
      <c r="P90" s="4">
        <v>45387</v>
      </c>
      <c r="Q90" s="3"/>
      <c r="R90" s="3"/>
      <c r="S90" s="9" t="s">
        <v>117</v>
      </c>
      <c r="T90" s="6"/>
      <c r="U90" s="7"/>
      <c r="V90" s="6"/>
      <c r="W90" s="6"/>
      <c r="X90" s="6"/>
      <c r="Y90" s="6"/>
    </row>
    <row r="91" spans="1:25" ht="51" x14ac:dyDescent="0.25">
      <c r="A91" s="1" t="s">
        <v>409</v>
      </c>
      <c r="B91" s="1" t="s">
        <v>26</v>
      </c>
      <c r="C91" s="1" t="s">
        <v>51</v>
      </c>
      <c r="D91" s="1" t="s">
        <v>501</v>
      </c>
      <c r="E91" s="1" t="s">
        <v>89</v>
      </c>
      <c r="F91" s="1" t="s">
        <v>90</v>
      </c>
      <c r="G91" s="1" t="s">
        <v>502</v>
      </c>
      <c r="H91" s="1" t="s">
        <v>503</v>
      </c>
      <c r="I91" s="1" t="s">
        <v>134</v>
      </c>
      <c r="J91" s="1" t="s">
        <v>504</v>
      </c>
      <c r="K91" s="1" t="s">
        <v>95</v>
      </c>
      <c r="L91" s="1">
        <v>10</v>
      </c>
      <c r="M91" s="1" t="s">
        <v>505</v>
      </c>
      <c r="N91" s="2">
        <v>45239</v>
      </c>
      <c r="O91" s="3"/>
      <c r="P91" s="4">
        <v>45114</v>
      </c>
      <c r="Q91" s="3">
        <v>0</v>
      </c>
      <c r="R91" s="3">
        <v>0</v>
      </c>
      <c r="S91" s="8" t="s">
        <v>73</v>
      </c>
      <c r="T91" s="1" t="s">
        <v>506</v>
      </c>
      <c r="U91" s="2"/>
      <c r="V91" s="1"/>
      <c r="W91" s="1"/>
      <c r="X91" s="1"/>
      <c r="Y91" s="1" t="s">
        <v>497</v>
      </c>
    </row>
    <row r="92" spans="1:25" ht="38.25" x14ac:dyDescent="0.25">
      <c r="A92" s="1" t="s">
        <v>409</v>
      </c>
      <c r="B92" s="1" t="s">
        <v>26</v>
      </c>
      <c r="C92" s="1" t="s">
        <v>51</v>
      </c>
      <c r="D92" s="1" t="s">
        <v>507</v>
      </c>
      <c r="E92" s="1" t="s">
        <v>89</v>
      </c>
      <c r="F92" s="1" t="s">
        <v>90</v>
      </c>
      <c r="G92" s="1" t="s">
        <v>508</v>
      </c>
      <c r="H92" s="1" t="s">
        <v>509</v>
      </c>
      <c r="I92" s="1" t="s">
        <v>93</v>
      </c>
      <c r="J92" s="1" t="s">
        <v>510</v>
      </c>
      <c r="K92" s="1" t="s">
        <v>95</v>
      </c>
      <c r="L92" s="1">
        <v>10</v>
      </c>
      <c r="M92" s="1" t="s">
        <v>511</v>
      </c>
      <c r="N92" s="2">
        <v>45239</v>
      </c>
      <c r="O92" s="3" t="s">
        <v>512</v>
      </c>
      <c r="P92" s="4">
        <v>45245</v>
      </c>
      <c r="Q92" s="3">
        <f t="shared" si="2"/>
        <v>4</v>
      </c>
      <c r="R92" s="3">
        <f>NETWORKDAYS(N92,P92,AD92:AG92:AH92:AI92:AJ92:AK92:AL92:AM92:AN92:AO92:AP92:AQ92)</f>
        <v>5</v>
      </c>
      <c r="S92" s="8" t="s">
        <v>73</v>
      </c>
      <c r="T92" s="1" t="s">
        <v>513</v>
      </c>
      <c r="U92" s="2">
        <v>45245</v>
      </c>
      <c r="V92" s="1" t="s">
        <v>59</v>
      </c>
      <c r="W92" s="1" t="s">
        <v>49</v>
      </c>
      <c r="X92" s="1" t="s">
        <v>37</v>
      </c>
      <c r="Y92" s="1" t="s">
        <v>37</v>
      </c>
    </row>
    <row r="93" spans="1:25" ht="38.25" x14ac:dyDescent="0.25">
      <c r="A93" s="1" t="s">
        <v>409</v>
      </c>
      <c r="B93" s="1" t="s">
        <v>26</v>
      </c>
      <c r="C93" s="1" t="s">
        <v>51</v>
      </c>
      <c r="D93" s="1" t="s">
        <v>474</v>
      </c>
      <c r="E93" s="1" t="s">
        <v>89</v>
      </c>
      <c r="F93" s="1" t="s">
        <v>90</v>
      </c>
      <c r="G93" s="1" t="s">
        <v>514</v>
      </c>
      <c r="H93" s="1" t="s">
        <v>515</v>
      </c>
      <c r="I93" s="1" t="s">
        <v>93</v>
      </c>
      <c r="J93" s="1" t="s">
        <v>516</v>
      </c>
      <c r="K93" s="1" t="s">
        <v>95</v>
      </c>
      <c r="L93" s="1">
        <v>10</v>
      </c>
      <c r="M93" s="1" t="s">
        <v>517</v>
      </c>
      <c r="N93" s="2">
        <v>45239</v>
      </c>
      <c r="O93" s="3"/>
      <c r="P93" s="4">
        <v>45387</v>
      </c>
      <c r="Q93" s="3"/>
      <c r="R93" s="3"/>
      <c r="S93" s="9" t="s">
        <v>117</v>
      </c>
      <c r="T93" s="6"/>
      <c r="U93" s="7"/>
      <c r="V93" s="6"/>
      <c r="W93" s="6"/>
      <c r="X93" s="6"/>
      <c r="Y93" s="6"/>
    </row>
    <row r="94" spans="1:25" ht="38.25" x14ac:dyDescent="0.25">
      <c r="A94" s="1" t="s">
        <v>409</v>
      </c>
      <c r="B94" s="1" t="s">
        <v>26</v>
      </c>
      <c r="C94" s="1" t="s">
        <v>51</v>
      </c>
      <c r="D94" s="1" t="s">
        <v>474</v>
      </c>
      <c r="E94" s="1" t="s">
        <v>89</v>
      </c>
      <c r="F94" s="1" t="s">
        <v>90</v>
      </c>
      <c r="G94" s="1" t="s">
        <v>518</v>
      </c>
      <c r="H94" s="1" t="s">
        <v>139</v>
      </c>
      <c r="I94" s="1" t="s">
        <v>140</v>
      </c>
      <c r="J94" s="1" t="s">
        <v>519</v>
      </c>
      <c r="K94" s="1" t="s">
        <v>95</v>
      </c>
      <c r="L94" s="1">
        <v>10</v>
      </c>
      <c r="M94" s="1" t="s">
        <v>520</v>
      </c>
      <c r="N94" s="2">
        <v>45240</v>
      </c>
      <c r="O94" s="3">
        <v>20232130098951</v>
      </c>
      <c r="P94" s="4">
        <v>45250</v>
      </c>
      <c r="Q94" s="3">
        <f t="shared" si="2"/>
        <v>6</v>
      </c>
      <c r="R94" s="3">
        <f>NETWORKDAYS(N94,P94,AD94:AG94:AH94:AI94:AJ94:AK94:AL94:AM94:AN94:AO94:AP94:AQ94)</f>
        <v>7</v>
      </c>
      <c r="S94" s="8" t="s">
        <v>73</v>
      </c>
      <c r="T94" s="1" t="s">
        <v>521</v>
      </c>
      <c r="U94" s="2"/>
      <c r="V94" s="1" t="s">
        <v>119</v>
      </c>
      <c r="W94" s="1" t="s">
        <v>40</v>
      </c>
      <c r="X94" s="1"/>
      <c r="Y94" s="1"/>
    </row>
    <row r="95" spans="1:25" ht="51" x14ac:dyDescent="0.25">
      <c r="A95" s="1" t="s">
        <v>409</v>
      </c>
      <c r="B95" s="1" t="s">
        <v>26</v>
      </c>
      <c r="C95" s="1" t="s">
        <v>42</v>
      </c>
      <c r="D95" s="1" t="s">
        <v>522</v>
      </c>
      <c r="E95" s="1" t="s">
        <v>53</v>
      </c>
      <c r="F95" s="1" t="s">
        <v>418</v>
      </c>
      <c r="G95" s="1" t="s">
        <v>523</v>
      </c>
      <c r="H95" s="1" t="s">
        <v>85</v>
      </c>
      <c r="I95" s="1" t="s">
        <v>33</v>
      </c>
      <c r="J95" s="1" t="s">
        <v>62</v>
      </c>
      <c r="K95" s="1" t="s">
        <v>63</v>
      </c>
      <c r="L95" s="1">
        <v>15</v>
      </c>
      <c r="M95" s="1" t="s">
        <v>524</v>
      </c>
      <c r="N95" s="2">
        <v>45244</v>
      </c>
      <c r="O95" s="3"/>
      <c r="P95" s="4">
        <v>45271</v>
      </c>
      <c r="Q95" s="3">
        <f t="shared" si="2"/>
        <v>19</v>
      </c>
      <c r="R95" s="3">
        <f>NETWORKDAYS(N95,P95,AD95:AG95:AH95:AI95:AJ95:AK95:AL95:AM95:AN95:AO95:AP95:AQ95)</f>
        <v>20</v>
      </c>
      <c r="S95" s="5" t="s">
        <v>38</v>
      </c>
      <c r="T95" s="6" t="s">
        <v>525</v>
      </c>
      <c r="U95" s="7"/>
      <c r="V95" s="7"/>
      <c r="W95" s="6" t="s">
        <v>526</v>
      </c>
      <c r="X95" s="6"/>
      <c r="Y95" s="6"/>
    </row>
    <row r="96" spans="1:25" ht="76.5" x14ac:dyDescent="0.25">
      <c r="A96" s="1" t="s">
        <v>409</v>
      </c>
      <c r="B96" s="1" t="s">
        <v>26</v>
      </c>
      <c r="C96" s="1" t="s">
        <v>188</v>
      </c>
      <c r="D96" s="1" t="s">
        <v>527</v>
      </c>
      <c r="E96" s="1" t="s">
        <v>53</v>
      </c>
      <c r="F96" s="1" t="s">
        <v>418</v>
      </c>
      <c r="G96" s="1" t="s">
        <v>528</v>
      </c>
      <c r="H96" s="1" t="s">
        <v>85</v>
      </c>
      <c r="I96" s="1" t="s">
        <v>33</v>
      </c>
      <c r="J96" s="1" t="s">
        <v>62</v>
      </c>
      <c r="K96" s="1" t="s">
        <v>78</v>
      </c>
      <c r="L96" s="1">
        <v>15</v>
      </c>
      <c r="M96" s="1" t="s">
        <v>529</v>
      </c>
      <c r="N96" s="2">
        <v>45244</v>
      </c>
      <c r="O96" s="3">
        <v>20232110097841</v>
      </c>
      <c r="P96" s="4">
        <v>45387</v>
      </c>
      <c r="Q96" s="3"/>
      <c r="R96" s="3"/>
      <c r="S96" s="9" t="s">
        <v>117</v>
      </c>
      <c r="T96" s="6" t="s">
        <v>530</v>
      </c>
      <c r="U96" s="7"/>
      <c r="V96" s="6" t="s">
        <v>119</v>
      </c>
      <c r="W96" s="6" t="s">
        <v>120</v>
      </c>
      <c r="X96" s="6"/>
      <c r="Y96" s="6" t="s">
        <v>531</v>
      </c>
    </row>
    <row r="97" spans="1:25" ht="38.25" x14ac:dyDescent="0.25">
      <c r="A97" s="1" t="s">
        <v>409</v>
      </c>
      <c r="B97" s="1" t="s">
        <v>26</v>
      </c>
      <c r="C97" s="1" t="s">
        <v>321</v>
      </c>
      <c r="D97" s="1" t="s">
        <v>532</v>
      </c>
      <c r="E97" s="1" t="s">
        <v>67</v>
      </c>
      <c r="F97" s="1" t="s">
        <v>441</v>
      </c>
      <c r="G97" s="1" t="s">
        <v>533</v>
      </c>
      <c r="H97" s="1" t="s">
        <v>216</v>
      </c>
      <c r="I97" s="1" t="s">
        <v>33</v>
      </c>
      <c r="J97" s="1" t="s">
        <v>217</v>
      </c>
      <c r="K97" s="1" t="s">
        <v>95</v>
      </c>
      <c r="L97" s="1">
        <v>10</v>
      </c>
      <c r="M97" s="1" t="s">
        <v>534</v>
      </c>
      <c r="N97" s="2">
        <v>45244</v>
      </c>
      <c r="O97" s="3"/>
      <c r="P97" s="4">
        <v>45387</v>
      </c>
      <c r="Q97" s="3"/>
      <c r="R97" s="3"/>
      <c r="S97" s="9" t="s">
        <v>117</v>
      </c>
      <c r="T97" s="6"/>
      <c r="U97" s="7"/>
      <c r="V97" s="6"/>
      <c r="W97" s="6"/>
      <c r="X97" s="6"/>
      <c r="Y97" s="6"/>
    </row>
    <row r="98" spans="1:25" ht="63.75" x14ac:dyDescent="0.25">
      <c r="A98" s="1" t="s">
        <v>409</v>
      </c>
      <c r="B98" s="1" t="s">
        <v>26</v>
      </c>
      <c r="C98" s="1" t="s">
        <v>410</v>
      </c>
      <c r="D98" s="1" t="s">
        <v>535</v>
      </c>
      <c r="E98" s="1" t="s">
        <v>412</v>
      </c>
      <c r="F98" s="1" t="s">
        <v>90</v>
      </c>
      <c r="G98" s="1" t="s">
        <v>536</v>
      </c>
      <c r="H98" s="1" t="s">
        <v>235</v>
      </c>
      <c r="I98" s="1" t="s">
        <v>33</v>
      </c>
      <c r="J98" s="1" t="s">
        <v>217</v>
      </c>
      <c r="K98" s="1" t="s">
        <v>46</v>
      </c>
      <c r="L98" s="1">
        <v>10</v>
      </c>
      <c r="M98" s="1" t="s">
        <v>537</v>
      </c>
      <c r="N98" s="2">
        <v>45244</v>
      </c>
      <c r="O98" s="3">
        <v>20232130101341</v>
      </c>
      <c r="P98" s="4">
        <v>45387</v>
      </c>
      <c r="Q98" s="3"/>
      <c r="R98" s="3"/>
      <c r="S98" s="9" t="s">
        <v>117</v>
      </c>
      <c r="T98" s="6" t="s">
        <v>538</v>
      </c>
      <c r="U98" s="7"/>
      <c r="V98" s="6" t="s">
        <v>119</v>
      </c>
      <c r="W98" s="6" t="s">
        <v>120</v>
      </c>
      <c r="X98" s="6"/>
      <c r="Y98" s="6" t="s">
        <v>539</v>
      </c>
    </row>
    <row r="99" spans="1:25" ht="63.75" x14ac:dyDescent="0.25">
      <c r="A99" s="1" t="s">
        <v>409</v>
      </c>
      <c r="B99" s="1" t="s">
        <v>26</v>
      </c>
      <c r="C99" s="1" t="s">
        <v>321</v>
      </c>
      <c r="D99" s="1" t="s">
        <v>540</v>
      </c>
      <c r="E99" s="1" t="s">
        <v>412</v>
      </c>
      <c r="F99" s="1" t="s">
        <v>90</v>
      </c>
      <c r="G99" s="1" t="s">
        <v>541</v>
      </c>
      <c r="H99" s="1" t="s">
        <v>235</v>
      </c>
      <c r="I99" s="1" t="s">
        <v>33</v>
      </c>
      <c r="J99" s="1" t="s">
        <v>217</v>
      </c>
      <c r="K99" s="1" t="s">
        <v>46</v>
      </c>
      <c r="L99" s="1">
        <v>10</v>
      </c>
      <c r="M99" s="1" t="s">
        <v>542</v>
      </c>
      <c r="N99" s="2">
        <v>45244</v>
      </c>
      <c r="O99" s="3">
        <v>20232130101331</v>
      </c>
      <c r="P99" s="4">
        <v>45387</v>
      </c>
      <c r="Q99" s="3"/>
      <c r="R99" s="3"/>
      <c r="S99" s="9" t="s">
        <v>117</v>
      </c>
      <c r="T99" s="6" t="s">
        <v>543</v>
      </c>
      <c r="U99" s="7"/>
      <c r="V99" s="6" t="s">
        <v>119</v>
      </c>
      <c r="W99" s="6" t="s">
        <v>120</v>
      </c>
      <c r="X99" s="6"/>
      <c r="Y99" s="6" t="s">
        <v>544</v>
      </c>
    </row>
    <row r="100" spans="1:25" ht="51" x14ac:dyDescent="0.25">
      <c r="A100" s="1" t="s">
        <v>409</v>
      </c>
      <c r="B100" s="1" t="s">
        <v>26</v>
      </c>
      <c r="C100" s="1" t="s">
        <v>127</v>
      </c>
      <c r="D100" s="1" t="s">
        <v>545</v>
      </c>
      <c r="E100" s="1" t="s">
        <v>67</v>
      </c>
      <c r="F100" s="1" t="s">
        <v>418</v>
      </c>
      <c r="G100" s="1" t="s">
        <v>546</v>
      </c>
      <c r="H100" s="1" t="s">
        <v>61</v>
      </c>
      <c r="I100" s="1" t="s">
        <v>33</v>
      </c>
      <c r="J100" s="1" t="s">
        <v>62</v>
      </c>
      <c r="K100" s="1" t="s">
        <v>63</v>
      </c>
      <c r="L100" s="1">
        <v>15</v>
      </c>
      <c r="M100" s="1" t="s">
        <v>547</v>
      </c>
      <c r="N100" s="2">
        <v>45244</v>
      </c>
      <c r="O100" s="3">
        <v>20232110099081</v>
      </c>
      <c r="P100" s="4" t="s">
        <v>548</v>
      </c>
      <c r="Q100" s="3">
        <v>18</v>
      </c>
      <c r="R100" s="3">
        <v>19</v>
      </c>
      <c r="S100" s="5" t="s">
        <v>38</v>
      </c>
      <c r="T100" s="6" t="s">
        <v>549</v>
      </c>
      <c r="U100" s="7"/>
      <c r="V100" s="6"/>
      <c r="W100" s="6"/>
      <c r="X100" s="6"/>
      <c r="Y100" s="6"/>
    </row>
    <row r="101" spans="1:25" ht="63.75" x14ac:dyDescent="0.25">
      <c r="A101" s="1" t="s">
        <v>409</v>
      </c>
      <c r="B101" s="1" t="s">
        <v>26</v>
      </c>
      <c r="C101" s="1" t="s">
        <v>410</v>
      </c>
      <c r="D101" s="1" t="s">
        <v>550</v>
      </c>
      <c r="E101" s="1" t="s">
        <v>412</v>
      </c>
      <c r="F101" s="1" t="s">
        <v>90</v>
      </c>
      <c r="G101" s="1" t="s">
        <v>551</v>
      </c>
      <c r="H101" s="1" t="s">
        <v>235</v>
      </c>
      <c r="I101" s="1" t="s">
        <v>33</v>
      </c>
      <c r="J101" s="1" t="s">
        <v>217</v>
      </c>
      <c r="K101" s="1" t="s">
        <v>78</v>
      </c>
      <c r="L101" s="1">
        <v>15</v>
      </c>
      <c r="M101" s="1" t="s">
        <v>552</v>
      </c>
      <c r="N101" s="2">
        <v>45245</v>
      </c>
      <c r="O101" s="3">
        <v>20232130101351</v>
      </c>
      <c r="P101" s="4">
        <v>45387</v>
      </c>
      <c r="Q101" s="3"/>
      <c r="R101" s="3"/>
      <c r="S101" s="9" t="s">
        <v>117</v>
      </c>
      <c r="T101" s="6" t="s">
        <v>553</v>
      </c>
      <c r="U101" s="7"/>
      <c r="V101" s="6" t="s">
        <v>119</v>
      </c>
      <c r="W101" s="6" t="s">
        <v>120</v>
      </c>
      <c r="X101" s="6"/>
      <c r="Y101" s="6" t="s">
        <v>554</v>
      </c>
    </row>
    <row r="102" spans="1:25" ht="38.25" x14ac:dyDescent="0.25">
      <c r="A102" s="1" t="s">
        <v>409</v>
      </c>
      <c r="B102" s="1" t="s">
        <v>26</v>
      </c>
      <c r="C102" s="1" t="s">
        <v>150</v>
      </c>
      <c r="D102" s="1" t="s">
        <v>555</v>
      </c>
      <c r="E102" s="1" t="s">
        <v>53</v>
      </c>
      <c r="F102" s="1" t="s">
        <v>430</v>
      </c>
      <c r="G102" s="1" t="s">
        <v>556</v>
      </c>
      <c r="H102" s="1" t="s">
        <v>32</v>
      </c>
      <c r="I102" s="1" t="s">
        <v>33</v>
      </c>
      <c r="J102" s="1" t="s">
        <v>34</v>
      </c>
      <c r="K102" s="1" t="s">
        <v>46</v>
      </c>
      <c r="L102" s="1">
        <v>10</v>
      </c>
      <c r="M102" s="1" t="s">
        <v>557</v>
      </c>
      <c r="N102" s="2">
        <v>45245</v>
      </c>
      <c r="O102" s="3" t="s">
        <v>37</v>
      </c>
      <c r="P102" s="4">
        <v>45294</v>
      </c>
      <c r="Q102" s="3">
        <f t="shared" si="2"/>
        <v>35</v>
      </c>
      <c r="R102" s="3">
        <f>NETWORKDAYS(N102,P102,AD102:AG102:AH102:AI102:AJ102:AK102:AL102:AM102:AN102:AO102:AP102:AQ102)</f>
        <v>36</v>
      </c>
      <c r="S102" s="5" t="s">
        <v>38</v>
      </c>
      <c r="T102" s="6" t="s">
        <v>558</v>
      </c>
      <c r="U102" s="7"/>
      <c r="V102" s="6"/>
      <c r="W102" s="6" t="s">
        <v>40</v>
      </c>
      <c r="X102" s="6"/>
      <c r="Y102" s="6" t="s">
        <v>559</v>
      </c>
    </row>
    <row r="103" spans="1:25" ht="25.5" x14ac:dyDescent="0.25">
      <c r="A103" s="1" t="s">
        <v>409</v>
      </c>
      <c r="B103" s="1" t="s">
        <v>26</v>
      </c>
      <c r="C103" s="1" t="s">
        <v>27</v>
      </c>
      <c r="D103" s="1" t="s">
        <v>560</v>
      </c>
      <c r="E103" s="1" t="s">
        <v>67</v>
      </c>
      <c r="F103" s="1" t="s">
        <v>76</v>
      </c>
      <c r="G103" s="1" t="s">
        <v>561</v>
      </c>
      <c r="H103" s="1" t="s">
        <v>562</v>
      </c>
      <c r="I103" s="1" t="s">
        <v>134</v>
      </c>
      <c r="J103" s="1" t="s">
        <v>563</v>
      </c>
      <c r="K103" s="1" t="s">
        <v>63</v>
      </c>
      <c r="L103" s="1">
        <v>15</v>
      </c>
      <c r="M103" s="1" t="s">
        <v>564</v>
      </c>
      <c r="N103" s="2">
        <v>45245</v>
      </c>
      <c r="O103" s="3"/>
      <c r="P103" s="4">
        <v>45387</v>
      </c>
      <c r="Q103" s="3"/>
      <c r="R103" s="3"/>
      <c r="S103" s="9" t="s">
        <v>117</v>
      </c>
      <c r="T103" s="6"/>
      <c r="U103" s="7"/>
      <c r="V103" s="6"/>
      <c r="W103" s="6"/>
      <c r="X103" s="6"/>
      <c r="Y103" s="6"/>
    </row>
    <row r="104" spans="1:25" ht="63.75" x14ac:dyDescent="0.25">
      <c r="A104" s="1" t="s">
        <v>409</v>
      </c>
      <c r="B104" s="1" t="s">
        <v>26</v>
      </c>
      <c r="C104" s="1" t="s">
        <v>42</v>
      </c>
      <c r="D104" s="1" t="s">
        <v>565</v>
      </c>
      <c r="E104" s="1" t="s">
        <v>67</v>
      </c>
      <c r="F104" s="1" t="s">
        <v>441</v>
      </c>
      <c r="G104" s="1" t="s">
        <v>566</v>
      </c>
      <c r="H104" s="1" t="s">
        <v>294</v>
      </c>
      <c r="I104" s="1" t="s">
        <v>33</v>
      </c>
      <c r="J104" s="1" t="s">
        <v>71</v>
      </c>
      <c r="K104" s="1" t="s">
        <v>78</v>
      </c>
      <c r="L104" s="1">
        <v>15</v>
      </c>
      <c r="M104" s="1" t="s">
        <v>567</v>
      </c>
      <c r="N104" s="2">
        <v>45246</v>
      </c>
      <c r="O104" s="3">
        <v>20232150100651</v>
      </c>
      <c r="P104" s="4">
        <v>45279</v>
      </c>
      <c r="Q104" s="3">
        <f t="shared" si="2"/>
        <v>23</v>
      </c>
      <c r="R104" s="3">
        <f>NETWORKDAYS(N104,P104,AD104:AG104:AH104:AI104:AJ104:AK104:AL104:AM104:AN104:AO104:AP104:AQ104)</f>
        <v>24</v>
      </c>
      <c r="S104" s="5" t="s">
        <v>38</v>
      </c>
      <c r="T104" s="6" t="s">
        <v>568</v>
      </c>
      <c r="U104" s="7"/>
      <c r="V104" s="6" t="s">
        <v>179</v>
      </c>
      <c r="W104" s="6" t="s">
        <v>40</v>
      </c>
      <c r="X104" s="6"/>
      <c r="Y104" s="6"/>
    </row>
    <row r="105" spans="1:25" ht="63.75" x14ac:dyDescent="0.25">
      <c r="A105" s="1" t="s">
        <v>409</v>
      </c>
      <c r="B105" s="1" t="s">
        <v>26</v>
      </c>
      <c r="C105" s="1" t="s">
        <v>127</v>
      </c>
      <c r="D105" s="1" t="s">
        <v>477</v>
      </c>
      <c r="E105" s="1" t="s">
        <v>67</v>
      </c>
      <c r="F105" s="1" t="s">
        <v>441</v>
      </c>
      <c r="G105" s="1" t="s">
        <v>569</v>
      </c>
      <c r="H105" s="1" t="s">
        <v>70</v>
      </c>
      <c r="I105" s="1" t="s">
        <v>33</v>
      </c>
      <c r="J105" s="1" t="s">
        <v>71</v>
      </c>
      <c r="K105" s="1" t="s">
        <v>63</v>
      </c>
      <c r="L105" s="1">
        <v>15</v>
      </c>
      <c r="M105" s="1" t="s">
        <v>570</v>
      </c>
      <c r="N105" s="2">
        <v>45246</v>
      </c>
      <c r="O105" s="3"/>
      <c r="P105" s="4">
        <v>45279</v>
      </c>
      <c r="Q105" s="3">
        <f t="shared" si="2"/>
        <v>23</v>
      </c>
      <c r="R105" s="3">
        <f>NETWORKDAYS(N105,P105,AD105:AG105:AH105:AI105:AJ105:AK105:AL105:AM105:AN105:AO105:AP105:AQ105)</f>
        <v>24</v>
      </c>
      <c r="S105" s="5" t="s">
        <v>38</v>
      </c>
      <c r="T105" s="6" t="s">
        <v>568</v>
      </c>
      <c r="U105" s="7"/>
      <c r="V105" s="6" t="s">
        <v>179</v>
      </c>
      <c r="W105" s="6" t="s">
        <v>40</v>
      </c>
      <c r="X105" s="6"/>
      <c r="Y105" s="6"/>
    </row>
    <row r="106" spans="1:25" ht="89.25" x14ac:dyDescent="0.25">
      <c r="A106" s="1" t="s">
        <v>409</v>
      </c>
      <c r="B106" s="1" t="s">
        <v>26</v>
      </c>
      <c r="C106" s="1" t="s">
        <v>51</v>
      </c>
      <c r="D106" s="1" t="s">
        <v>571</v>
      </c>
      <c r="E106" s="1" t="s">
        <v>53</v>
      </c>
      <c r="F106" s="1" t="s">
        <v>76</v>
      </c>
      <c r="G106" s="1" t="s">
        <v>572</v>
      </c>
      <c r="H106" s="1" t="s">
        <v>573</v>
      </c>
      <c r="I106" s="1" t="s">
        <v>33</v>
      </c>
      <c r="J106" s="1" t="s">
        <v>62</v>
      </c>
      <c r="K106" s="1" t="s">
        <v>78</v>
      </c>
      <c r="L106" s="1">
        <v>15</v>
      </c>
      <c r="M106" s="1" t="s">
        <v>574</v>
      </c>
      <c r="N106" s="2">
        <v>45247</v>
      </c>
      <c r="O106" s="3">
        <v>20232110100321</v>
      </c>
      <c r="P106" s="4">
        <v>45271</v>
      </c>
      <c r="Q106" s="3">
        <v>15</v>
      </c>
      <c r="R106" s="3">
        <v>16</v>
      </c>
      <c r="S106" s="8" t="s">
        <v>73</v>
      </c>
      <c r="T106" s="1" t="s">
        <v>575</v>
      </c>
      <c r="U106" s="2"/>
      <c r="V106" s="1"/>
      <c r="W106" s="1" t="s">
        <v>40</v>
      </c>
      <c r="X106" s="1"/>
      <c r="Y106" s="1"/>
    </row>
    <row r="107" spans="1:25" ht="38.25" x14ac:dyDescent="0.25">
      <c r="A107" s="1" t="s">
        <v>409</v>
      </c>
      <c r="B107" s="1" t="s">
        <v>26</v>
      </c>
      <c r="C107" s="1" t="s">
        <v>410</v>
      </c>
      <c r="D107" s="1" t="s">
        <v>535</v>
      </c>
      <c r="E107" s="1" t="s">
        <v>412</v>
      </c>
      <c r="F107" s="1" t="s">
        <v>430</v>
      </c>
      <c r="G107" s="1" t="s">
        <v>576</v>
      </c>
      <c r="H107" s="1" t="s">
        <v>577</v>
      </c>
      <c r="I107" s="1" t="s">
        <v>33</v>
      </c>
      <c r="J107" s="1" t="s">
        <v>34</v>
      </c>
      <c r="K107" s="1" t="s">
        <v>63</v>
      </c>
      <c r="L107" s="1">
        <v>15</v>
      </c>
      <c r="M107" s="1" t="s">
        <v>578</v>
      </c>
      <c r="N107" s="2">
        <v>45250</v>
      </c>
      <c r="O107" s="3">
        <v>20232140101561</v>
      </c>
      <c r="P107" s="4">
        <v>45279</v>
      </c>
      <c r="Q107" s="3">
        <v>20</v>
      </c>
      <c r="R107" s="3">
        <v>21</v>
      </c>
      <c r="S107" s="5" t="s">
        <v>38</v>
      </c>
      <c r="T107" s="6" t="s">
        <v>579</v>
      </c>
      <c r="U107" s="7"/>
      <c r="V107" s="6" t="s">
        <v>179</v>
      </c>
      <c r="W107" s="6" t="s">
        <v>40</v>
      </c>
      <c r="X107" s="6"/>
      <c r="Y107" s="6"/>
    </row>
    <row r="108" spans="1:25" ht="25.5" x14ac:dyDescent="0.25">
      <c r="A108" s="1" t="s">
        <v>409</v>
      </c>
      <c r="B108" s="1" t="s">
        <v>26</v>
      </c>
      <c r="C108" s="1" t="s">
        <v>321</v>
      </c>
      <c r="D108" s="1" t="s">
        <v>580</v>
      </c>
      <c r="E108" s="1" t="s">
        <v>412</v>
      </c>
      <c r="F108" s="1" t="s">
        <v>430</v>
      </c>
      <c r="G108" s="1" t="s">
        <v>581</v>
      </c>
      <c r="H108" s="1" t="s">
        <v>32</v>
      </c>
      <c r="I108" s="1" t="s">
        <v>33</v>
      </c>
      <c r="J108" s="1" t="s">
        <v>34</v>
      </c>
      <c r="K108" s="1" t="s">
        <v>63</v>
      </c>
      <c r="L108" s="1">
        <v>15</v>
      </c>
      <c r="M108" s="1" t="s">
        <v>582</v>
      </c>
      <c r="N108" s="2">
        <v>45250</v>
      </c>
      <c r="O108" s="3"/>
      <c r="P108" s="4">
        <v>45387</v>
      </c>
      <c r="Q108" s="3"/>
      <c r="R108" s="3"/>
      <c r="S108" s="9" t="s">
        <v>117</v>
      </c>
      <c r="T108" s="6"/>
      <c r="U108" s="7"/>
      <c r="V108" s="6"/>
      <c r="W108" s="6"/>
      <c r="X108" s="6"/>
      <c r="Y108" s="6"/>
    </row>
    <row r="109" spans="1:25" ht="25.5" x14ac:dyDescent="0.25">
      <c r="A109" s="1" t="s">
        <v>409</v>
      </c>
      <c r="B109" s="1" t="s">
        <v>583</v>
      </c>
      <c r="C109" s="1" t="s">
        <v>127</v>
      </c>
      <c r="D109" s="1" t="s">
        <v>584</v>
      </c>
      <c r="E109" s="1" t="s">
        <v>67</v>
      </c>
      <c r="F109" s="1" t="s">
        <v>441</v>
      </c>
      <c r="G109" s="1" t="s">
        <v>585</v>
      </c>
      <c r="H109" s="1" t="s">
        <v>294</v>
      </c>
      <c r="I109" s="1" t="s">
        <v>33</v>
      </c>
      <c r="J109" s="1" t="s">
        <v>71</v>
      </c>
      <c r="K109" s="1" t="s">
        <v>78</v>
      </c>
      <c r="L109" s="1">
        <v>15</v>
      </c>
      <c r="M109" s="1" t="s">
        <v>586</v>
      </c>
      <c r="N109" s="2">
        <v>45250</v>
      </c>
      <c r="O109" s="3"/>
      <c r="P109" s="4">
        <v>45387</v>
      </c>
      <c r="Q109" s="3"/>
      <c r="R109" s="3"/>
      <c r="S109" s="9" t="s">
        <v>117</v>
      </c>
      <c r="T109" s="6"/>
      <c r="U109" s="7"/>
      <c r="V109" s="6"/>
      <c r="W109" s="6"/>
      <c r="X109" s="6"/>
      <c r="Y109" s="6"/>
    </row>
    <row r="110" spans="1:25" ht="89.25" x14ac:dyDescent="0.25">
      <c r="A110" s="1" t="s">
        <v>409</v>
      </c>
      <c r="B110" s="1" t="s">
        <v>26</v>
      </c>
      <c r="C110" s="1" t="s">
        <v>150</v>
      </c>
      <c r="D110" s="1" t="s">
        <v>587</v>
      </c>
      <c r="E110" s="1" t="s">
        <v>53</v>
      </c>
      <c r="F110" s="1" t="s">
        <v>418</v>
      </c>
      <c r="G110" s="1" t="s">
        <v>588</v>
      </c>
      <c r="H110" s="1" t="s">
        <v>573</v>
      </c>
      <c r="I110" s="1" t="s">
        <v>33</v>
      </c>
      <c r="J110" s="1" t="s">
        <v>62</v>
      </c>
      <c r="K110" s="1" t="s">
        <v>78</v>
      </c>
      <c r="L110" s="1">
        <v>15</v>
      </c>
      <c r="M110" s="1" t="s">
        <v>589</v>
      </c>
      <c r="N110" s="2">
        <v>45251</v>
      </c>
      <c r="O110" s="3">
        <v>20232110100331</v>
      </c>
      <c r="P110" s="4">
        <v>45271</v>
      </c>
      <c r="Q110" s="3">
        <f t="shared" si="2"/>
        <v>14</v>
      </c>
      <c r="R110" s="3">
        <f>NETWORKDAYS(N110,P110,AD110:AG110:AH110:AI110:AJ110:AK110:AL110:AM110:AN110:AO110:AP110:AQ110)</f>
        <v>15</v>
      </c>
      <c r="S110" s="8" t="s">
        <v>73</v>
      </c>
      <c r="T110" s="1" t="s">
        <v>590</v>
      </c>
      <c r="U110" s="2"/>
      <c r="V110" s="1" t="s">
        <v>248</v>
      </c>
      <c r="W110" s="1" t="s">
        <v>301</v>
      </c>
      <c r="X110" s="1"/>
      <c r="Y110" s="1"/>
    </row>
    <row r="111" spans="1:25" ht="38.25" x14ac:dyDescent="0.25">
      <c r="A111" s="1" t="s">
        <v>409</v>
      </c>
      <c r="B111" s="1" t="s">
        <v>26</v>
      </c>
      <c r="C111" s="1" t="s">
        <v>51</v>
      </c>
      <c r="D111" s="1" t="s">
        <v>591</v>
      </c>
      <c r="E111" s="1" t="s">
        <v>89</v>
      </c>
      <c r="F111" s="1" t="s">
        <v>90</v>
      </c>
      <c r="G111" s="1" t="s">
        <v>592</v>
      </c>
      <c r="H111" s="1" t="s">
        <v>355</v>
      </c>
      <c r="I111" s="1" t="s">
        <v>134</v>
      </c>
      <c r="J111" s="1" t="s">
        <v>356</v>
      </c>
      <c r="K111" s="1" t="s">
        <v>95</v>
      </c>
      <c r="L111" s="1">
        <v>10</v>
      </c>
      <c r="M111" s="1" t="s">
        <v>593</v>
      </c>
      <c r="N111" s="2">
        <v>45251</v>
      </c>
      <c r="O111" s="3"/>
      <c r="P111" s="4">
        <v>45387</v>
      </c>
      <c r="Q111" s="3"/>
      <c r="R111" s="3"/>
      <c r="S111" s="9" t="s">
        <v>117</v>
      </c>
      <c r="T111" s="6"/>
      <c r="U111" s="7"/>
      <c r="V111" s="6"/>
      <c r="W111" s="6"/>
      <c r="X111" s="6"/>
      <c r="Y111" s="6"/>
    </row>
    <row r="112" spans="1:25" ht="38.25" x14ac:dyDescent="0.25">
      <c r="A112" s="1" t="s">
        <v>409</v>
      </c>
      <c r="B112" s="1" t="s">
        <v>26</v>
      </c>
      <c r="C112" s="1" t="s">
        <v>150</v>
      </c>
      <c r="D112" s="1" t="s">
        <v>594</v>
      </c>
      <c r="E112" s="1" t="s">
        <v>53</v>
      </c>
      <c r="F112" s="1" t="s">
        <v>418</v>
      </c>
      <c r="G112" s="1" t="s">
        <v>595</v>
      </c>
      <c r="H112" s="1" t="s">
        <v>573</v>
      </c>
      <c r="I112" s="1" t="s">
        <v>33</v>
      </c>
      <c r="J112" s="1" t="s">
        <v>62</v>
      </c>
      <c r="K112" s="1" t="s">
        <v>78</v>
      </c>
      <c r="L112" s="1">
        <v>15</v>
      </c>
      <c r="M112" s="1" t="s">
        <v>596</v>
      </c>
      <c r="N112" s="2">
        <v>45252</v>
      </c>
      <c r="O112" s="3">
        <v>20232110100341</v>
      </c>
      <c r="P112" s="4">
        <v>45387</v>
      </c>
      <c r="Q112" s="3"/>
      <c r="R112" s="3"/>
      <c r="S112" s="9" t="s">
        <v>117</v>
      </c>
      <c r="T112" s="6" t="s">
        <v>597</v>
      </c>
      <c r="U112" s="7"/>
      <c r="V112" s="6" t="s">
        <v>248</v>
      </c>
      <c r="W112" s="6" t="s">
        <v>120</v>
      </c>
      <c r="X112" s="6"/>
      <c r="Y112" s="6" t="s">
        <v>554</v>
      </c>
    </row>
    <row r="113" spans="1:25" ht="51" x14ac:dyDescent="0.25">
      <c r="A113" s="1" t="s">
        <v>409</v>
      </c>
      <c r="B113" s="1" t="s">
        <v>26</v>
      </c>
      <c r="C113" s="1" t="s">
        <v>242</v>
      </c>
      <c r="D113" s="1" t="s">
        <v>598</v>
      </c>
      <c r="E113" s="1" t="s">
        <v>198</v>
      </c>
      <c r="F113" s="1" t="s">
        <v>441</v>
      </c>
      <c r="G113" s="1" t="s">
        <v>599</v>
      </c>
      <c r="H113" s="1" t="s">
        <v>600</v>
      </c>
      <c r="I113" s="1" t="s">
        <v>33</v>
      </c>
      <c r="J113" s="1" t="s">
        <v>71</v>
      </c>
      <c r="K113" s="1" t="s">
        <v>46</v>
      </c>
      <c r="L113" s="1">
        <v>10</v>
      </c>
      <c r="M113" s="1" t="s">
        <v>601</v>
      </c>
      <c r="N113" s="2">
        <v>45252</v>
      </c>
      <c r="O113" s="3"/>
      <c r="P113" s="4">
        <v>45287</v>
      </c>
      <c r="Q113" s="3">
        <v>24</v>
      </c>
      <c r="R113" s="3">
        <v>25</v>
      </c>
      <c r="S113" s="5" t="s">
        <v>38</v>
      </c>
      <c r="T113" s="6" t="s">
        <v>602</v>
      </c>
      <c r="U113" s="7"/>
      <c r="V113" s="6"/>
      <c r="W113" s="6"/>
      <c r="X113" s="6"/>
      <c r="Y113" s="6"/>
    </row>
    <row r="114" spans="1:25" ht="102" x14ac:dyDescent="0.25">
      <c r="A114" s="1" t="s">
        <v>409</v>
      </c>
      <c r="B114" s="1" t="s">
        <v>26</v>
      </c>
      <c r="C114" s="1" t="s">
        <v>51</v>
      </c>
      <c r="D114" s="1" t="s">
        <v>603</v>
      </c>
      <c r="E114" s="1" t="s">
        <v>89</v>
      </c>
      <c r="F114" s="1" t="s">
        <v>90</v>
      </c>
      <c r="G114" s="1" t="s">
        <v>604</v>
      </c>
      <c r="H114" s="1" t="s">
        <v>509</v>
      </c>
      <c r="I114" s="1" t="s">
        <v>93</v>
      </c>
      <c r="J114" s="1" t="s">
        <v>510</v>
      </c>
      <c r="K114" s="1" t="s">
        <v>95</v>
      </c>
      <c r="L114" s="1">
        <v>10</v>
      </c>
      <c r="M114" s="1" t="s">
        <v>605</v>
      </c>
      <c r="N114" s="2">
        <v>45252</v>
      </c>
      <c r="O114" s="3">
        <v>20231000097831</v>
      </c>
      <c r="P114" s="4">
        <v>45252</v>
      </c>
      <c r="Q114" s="3">
        <f t="shared" si="2"/>
        <v>0</v>
      </c>
      <c r="R114" s="3">
        <f>NETWORKDAYS(N114,P114,AD114:AG114:AH114:AI114:AJ114:AK114:AL114:AM114:AN114:AO114:AP114:AQ114)</f>
        <v>1</v>
      </c>
      <c r="S114" s="8" t="s">
        <v>73</v>
      </c>
      <c r="T114" s="1" t="s">
        <v>606</v>
      </c>
      <c r="U114" s="2">
        <v>45254</v>
      </c>
      <c r="V114" s="1" t="s">
        <v>59</v>
      </c>
      <c r="W114" s="1" t="s">
        <v>49</v>
      </c>
      <c r="X114" s="1" t="s">
        <v>37</v>
      </c>
      <c r="Y114" s="1" t="s">
        <v>37</v>
      </c>
    </row>
    <row r="115" spans="1:25" ht="38.25" x14ac:dyDescent="0.25">
      <c r="A115" s="1" t="s">
        <v>409</v>
      </c>
      <c r="B115" s="1" t="s">
        <v>26</v>
      </c>
      <c r="C115" s="1" t="s">
        <v>464</v>
      </c>
      <c r="D115" s="1" t="s">
        <v>607</v>
      </c>
      <c r="E115" s="1" t="s">
        <v>198</v>
      </c>
      <c r="F115" s="1" t="s">
        <v>76</v>
      </c>
      <c r="G115" s="1" t="s">
        <v>608</v>
      </c>
      <c r="H115" s="1" t="s">
        <v>92</v>
      </c>
      <c r="I115" s="1" t="s">
        <v>93</v>
      </c>
      <c r="J115" s="1" t="s">
        <v>94</v>
      </c>
      <c r="K115" s="1" t="s">
        <v>78</v>
      </c>
      <c r="L115" s="1">
        <v>15</v>
      </c>
      <c r="M115" s="1" t="s">
        <v>609</v>
      </c>
      <c r="N115" s="2">
        <v>45252</v>
      </c>
      <c r="O115" s="3">
        <v>20231000100231</v>
      </c>
      <c r="P115" s="4">
        <v>45279</v>
      </c>
      <c r="Q115" s="3">
        <v>18</v>
      </c>
      <c r="R115" s="3">
        <v>19</v>
      </c>
      <c r="S115" s="5" t="s">
        <v>38</v>
      </c>
      <c r="T115" s="6" t="s">
        <v>610</v>
      </c>
      <c r="U115" s="7"/>
      <c r="V115" s="6" t="s">
        <v>611</v>
      </c>
      <c r="W115" s="6" t="s">
        <v>301</v>
      </c>
      <c r="X115" s="6"/>
      <c r="Y115" s="6"/>
    </row>
    <row r="116" spans="1:25" ht="38.25" x14ac:dyDescent="0.25">
      <c r="A116" s="1" t="s">
        <v>409</v>
      </c>
      <c r="B116" s="1" t="s">
        <v>26</v>
      </c>
      <c r="C116" s="1" t="s">
        <v>27</v>
      </c>
      <c r="D116" s="1" t="s">
        <v>612</v>
      </c>
      <c r="E116" s="1" t="s">
        <v>67</v>
      </c>
      <c r="F116" s="1" t="s">
        <v>83</v>
      </c>
      <c r="G116" s="1" t="s">
        <v>613</v>
      </c>
      <c r="H116" s="1" t="s">
        <v>61</v>
      </c>
      <c r="I116" s="1" t="s">
        <v>33</v>
      </c>
      <c r="J116" s="1" t="s">
        <v>62</v>
      </c>
      <c r="K116" s="1" t="s">
        <v>63</v>
      </c>
      <c r="L116" s="1">
        <v>15</v>
      </c>
      <c r="M116" s="1" t="s">
        <v>614</v>
      </c>
      <c r="N116" s="2">
        <v>45253</v>
      </c>
      <c r="O116" s="3">
        <v>20232110101121</v>
      </c>
      <c r="P116" s="4">
        <v>45275</v>
      </c>
      <c r="Q116" s="3">
        <v>15</v>
      </c>
      <c r="R116" s="3">
        <v>16</v>
      </c>
      <c r="S116" s="8" t="s">
        <v>73</v>
      </c>
      <c r="T116" s="1" t="s">
        <v>615</v>
      </c>
      <c r="U116" s="2"/>
      <c r="V116" s="1" t="s">
        <v>119</v>
      </c>
      <c r="W116" s="1" t="s">
        <v>301</v>
      </c>
      <c r="X116" s="1"/>
      <c r="Y116" s="1"/>
    </row>
    <row r="117" spans="1:25" ht="38.25" x14ac:dyDescent="0.25">
      <c r="A117" s="1" t="s">
        <v>409</v>
      </c>
      <c r="B117" s="1" t="s">
        <v>26</v>
      </c>
      <c r="C117" s="1" t="s">
        <v>348</v>
      </c>
      <c r="D117" s="1" t="s">
        <v>616</v>
      </c>
      <c r="E117" s="1" t="s">
        <v>198</v>
      </c>
      <c r="F117" s="1" t="s">
        <v>418</v>
      </c>
      <c r="G117" s="1" t="s">
        <v>617</v>
      </c>
      <c r="H117" s="1" t="s">
        <v>85</v>
      </c>
      <c r="I117" s="1" t="s">
        <v>33</v>
      </c>
      <c r="J117" s="1" t="s">
        <v>62</v>
      </c>
      <c r="K117" s="1" t="s">
        <v>78</v>
      </c>
      <c r="L117" s="1">
        <v>15</v>
      </c>
      <c r="M117" s="1" t="s">
        <v>618</v>
      </c>
      <c r="N117" s="2">
        <v>45253</v>
      </c>
      <c r="O117" s="3">
        <v>20232110099941</v>
      </c>
      <c r="P117" s="4">
        <v>45271</v>
      </c>
      <c r="Q117" s="3">
        <f t="shared" si="2"/>
        <v>12</v>
      </c>
      <c r="R117" s="3">
        <f>NETWORKDAYS(N117,P117,AD117:AG117:AH117:AI117:AJ117:AK117:AL117:AM117:AN117:AO117:AP117:AQ117)</f>
        <v>13</v>
      </c>
      <c r="S117" s="8" t="s">
        <v>73</v>
      </c>
      <c r="T117" s="1" t="s">
        <v>619</v>
      </c>
      <c r="U117" s="2"/>
      <c r="V117" s="1" t="s">
        <v>59</v>
      </c>
      <c r="W117" s="1" t="s">
        <v>301</v>
      </c>
      <c r="X117" s="1"/>
      <c r="Y117" s="1" t="s">
        <v>620</v>
      </c>
    </row>
    <row r="118" spans="1:25" ht="76.5" x14ac:dyDescent="0.25">
      <c r="A118" s="1" t="s">
        <v>409</v>
      </c>
      <c r="B118" s="1" t="s">
        <v>26</v>
      </c>
      <c r="C118" s="1" t="s">
        <v>207</v>
      </c>
      <c r="D118" s="1" t="s">
        <v>621</v>
      </c>
      <c r="E118" s="1" t="s">
        <v>67</v>
      </c>
      <c r="F118" s="1" t="s">
        <v>90</v>
      </c>
      <c r="G118" s="1" t="s">
        <v>622</v>
      </c>
      <c r="H118" s="1" t="s">
        <v>235</v>
      </c>
      <c r="I118" s="1" t="s">
        <v>33</v>
      </c>
      <c r="J118" s="1" t="s">
        <v>217</v>
      </c>
      <c r="K118" s="1" t="s">
        <v>63</v>
      </c>
      <c r="L118" s="1">
        <v>15</v>
      </c>
      <c r="M118" s="1" t="s">
        <v>623</v>
      </c>
      <c r="N118" s="2">
        <v>45253</v>
      </c>
      <c r="O118" s="3">
        <v>20232130101361</v>
      </c>
      <c r="P118" s="4">
        <v>45387</v>
      </c>
      <c r="Q118" s="3"/>
      <c r="R118" s="3"/>
      <c r="S118" s="9" t="s">
        <v>117</v>
      </c>
      <c r="T118" s="6" t="s">
        <v>624</v>
      </c>
      <c r="U118" s="7"/>
      <c r="V118" s="6"/>
      <c r="W118" s="6"/>
      <c r="X118" s="6"/>
      <c r="Y118" s="6" t="s">
        <v>625</v>
      </c>
    </row>
    <row r="119" spans="1:25" ht="38.25" x14ac:dyDescent="0.25">
      <c r="A119" s="1" t="s">
        <v>409</v>
      </c>
      <c r="B119" s="1" t="s">
        <v>26</v>
      </c>
      <c r="C119" s="1" t="s">
        <v>242</v>
      </c>
      <c r="D119" s="1" t="s">
        <v>626</v>
      </c>
      <c r="E119" s="1" t="s">
        <v>412</v>
      </c>
      <c r="F119" s="1" t="s">
        <v>418</v>
      </c>
      <c r="G119" s="1" t="s">
        <v>627</v>
      </c>
      <c r="H119" s="1" t="s">
        <v>85</v>
      </c>
      <c r="I119" s="1" t="s">
        <v>33</v>
      </c>
      <c r="J119" s="1" t="s">
        <v>62</v>
      </c>
      <c r="K119" s="1" t="s">
        <v>63</v>
      </c>
      <c r="L119" s="1">
        <v>15</v>
      </c>
      <c r="M119" s="1" t="s">
        <v>628</v>
      </c>
      <c r="N119" s="2">
        <v>45253</v>
      </c>
      <c r="O119" s="3">
        <v>20232110100031</v>
      </c>
      <c r="P119" s="4">
        <v>45271</v>
      </c>
      <c r="Q119" s="3">
        <v>11</v>
      </c>
      <c r="R119" s="3">
        <v>12</v>
      </c>
      <c r="S119" s="8" t="s">
        <v>73</v>
      </c>
      <c r="T119" s="1" t="s">
        <v>629</v>
      </c>
      <c r="U119" s="2"/>
      <c r="V119" s="1"/>
      <c r="W119" s="1" t="s">
        <v>301</v>
      </c>
      <c r="X119" s="1"/>
      <c r="Y119" s="1"/>
    </row>
    <row r="120" spans="1:25" ht="51" x14ac:dyDescent="0.25">
      <c r="A120" s="1" t="s">
        <v>409</v>
      </c>
      <c r="B120" s="1" t="s">
        <v>26</v>
      </c>
      <c r="C120" s="1" t="s">
        <v>51</v>
      </c>
      <c r="D120" s="1" t="s">
        <v>630</v>
      </c>
      <c r="E120" s="1" t="s">
        <v>89</v>
      </c>
      <c r="F120" s="1" t="s">
        <v>90</v>
      </c>
      <c r="G120" s="1" t="s">
        <v>631</v>
      </c>
      <c r="H120" s="1" t="s">
        <v>503</v>
      </c>
      <c r="I120" s="1" t="s">
        <v>134</v>
      </c>
      <c r="J120" s="1" t="s">
        <v>504</v>
      </c>
      <c r="K120" s="1" t="s">
        <v>95</v>
      </c>
      <c r="L120" s="1">
        <v>10</v>
      </c>
      <c r="M120" s="1" t="s">
        <v>632</v>
      </c>
      <c r="N120" s="2">
        <v>45253</v>
      </c>
      <c r="O120" s="3">
        <v>20233100101321</v>
      </c>
      <c r="P120" s="4">
        <v>45281</v>
      </c>
      <c r="Q120" s="3">
        <v>18</v>
      </c>
      <c r="R120" s="3">
        <v>19</v>
      </c>
      <c r="S120" s="5" t="s">
        <v>38</v>
      </c>
      <c r="T120" s="6" t="s">
        <v>633</v>
      </c>
      <c r="U120" s="7"/>
      <c r="V120" s="6"/>
      <c r="W120" s="6"/>
      <c r="X120" s="6"/>
      <c r="Y120" s="6"/>
    </row>
    <row r="121" spans="1:25" ht="38.25" x14ac:dyDescent="0.25">
      <c r="A121" s="1" t="s">
        <v>409</v>
      </c>
      <c r="B121" s="1" t="s">
        <v>26</v>
      </c>
      <c r="C121" s="1" t="s">
        <v>242</v>
      </c>
      <c r="D121" s="1" t="s">
        <v>634</v>
      </c>
      <c r="E121" s="1" t="s">
        <v>412</v>
      </c>
      <c r="F121" s="1" t="s">
        <v>83</v>
      </c>
      <c r="G121" s="1" t="s">
        <v>635</v>
      </c>
      <c r="H121" s="1" t="s">
        <v>173</v>
      </c>
      <c r="I121" s="1" t="s">
        <v>33</v>
      </c>
      <c r="J121" s="1" t="s">
        <v>71</v>
      </c>
      <c r="K121" s="1" t="s">
        <v>78</v>
      </c>
      <c r="L121" s="1">
        <v>15</v>
      </c>
      <c r="M121" s="1" t="s">
        <v>636</v>
      </c>
      <c r="N121" s="2">
        <v>45253</v>
      </c>
      <c r="O121" s="3"/>
      <c r="P121" s="4">
        <v>45387</v>
      </c>
      <c r="Q121" s="3"/>
      <c r="R121" s="3"/>
      <c r="S121" s="9" t="s">
        <v>117</v>
      </c>
      <c r="T121" s="6"/>
      <c r="U121" s="7"/>
      <c r="V121" s="6"/>
      <c r="W121" s="6"/>
      <c r="X121" s="6"/>
      <c r="Y121" s="6"/>
    </row>
    <row r="122" spans="1:25" ht="51" x14ac:dyDescent="0.25">
      <c r="A122" s="1" t="s">
        <v>409</v>
      </c>
      <c r="B122" s="1" t="s">
        <v>26</v>
      </c>
      <c r="C122" s="1" t="s">
        <v>196</v>
      </c>
      <c r="D122" s="1" t="s">
        <v>637</v>
      </c>
      <c r="E122" s="1" t="s">
        <v>412</v>
      </c>
      <c r="F122" s="1" t="s">
        <v>441</v>
      </c>
      <c r="G122" s="1" t="s">
        <v>638</v>
      </c>
      <c r="H122" s="1" t="s">
        <v>639</v>
      </c>
      <c r="I122" s="1" t="s">
        <v>33</v>
      </c>
      <c r="J122" s="1" t="s">
        <v>71</v>
      </c>
      <c r="K122" s="1" t="s">
        <v>95</v>
      </c>
      <c r="L122" s="1">
        <v>10</v>
      </c>
      <c r="M122" s="1" t="s">
        <v>640</v>
      </c>
      <c r="N122" s="2">
        <v>45254</v>
      </c>
      <c r="O122" s="3"/>
      <c r="P122" s="4">
        <v>45387</v>
      </c>
      <c r="Q122" s="3"/>
      <c r="R122" s="3"/>
      <c r="S122" s="9" t="s">
        <v>117</v>
      </c>
      <c r="T122" s="6" t="s">
        <v>641</v>
      </c>
      <c r="U122" s="7"/>
      <c r="V122" s="6"/>
      <c r="W122" s="6"/>
      <c r="X122" s="6"/>
      <c r="Y122" s="6" t="s">
        <v>642</v>
      </c>
    </row>
    <row r="123" spans="1:25" ht="38.25" x14ac:dyDescent="0.25">
      <c r="A123" s="1" t="s">
        <v>409</v>
      </c>
      <c r="B123" s="1" t="s">
        <v>26</v>
      </c>
      <c r="C123" s="1" t="s">
        <v>242</v>
      </c>
      <c r="D123" s="1" t="s">
        <v>643</v>
      </c>
      <c r="E123" s="1" t="s">
        <v>412</v>
      </c>
      <c r="F123" s="1" t="s">
        <v>418</v>
      </c>
      <c r="G123" s="1" t="s">
        <v>644</v>
      </c>
      <c r="H123" s="1" t="s">
        <v>61</v>
      </c>
      <c r="I123" s="1" t="s">
        <v>33</v>
      </c>
      <c r="J123" s="1" t="s">
        <v>62</v>
      </c>
      <c r="K123" s="1" t="s">
        <v>78</v>
      </c>
      <c r="L123" s="1">
        <v>15</v>
      </c>
      <c r="M123" s="1" t="s">
        <v>645</v>
      </c>
      <c r="N123" s="2">
        <v>45254</v>
      </c>
      <c r="O123" s="3">
        <v>20232110100191</v>
      </c>
      <c r="P123" s="4">
        <v>45271</v>
      </c>
      <c r="Q123" s="3">
        <f t="shared" si="2"/>
        <v>11</v>
      </c>
      <c r="R123" s="3">
        <f>NETWORKDAYS(N123,P123,AD123:AG123:AH123:AI123:AJ123:AK123:AL123:AM123:AN123:AO123:AP123:AQ123)</f>
        <v>12</v>
      </c>
      <c r="S123" s="8" t="s">
        <v>73</v>
      </c>
      <c r="T123" s="1" t="s">
        <v>646</v>
      </c>
      <c r="U123" s="2"/>
      <c r="V123" s="1" t="s">
        <v>119</v>
      </c>
      <c r="W123" s="1" t="s">
        <v>301</v>
      </c>
      <c r="X123" s="1"/>
      <c r="Y123" s="1" t="s">
        <v>620</v>
      </c>
    </row>
    <row r="124" spans="1:25" ht="76.5" x14ac:dyDescent="0.25">
      <c r="A124" s="1" t="s">
        <v>409</v>
      </c>
      <c r="B124" s="1" t="s">
        <v>26</v>
      </c>
      <c r="C124" s="1" t="s">
        <v>51</v>
      </c>
      <c r="D124" s="1" t="s">
        <v>647</v>
      </c>
      <c r="E124" s="1" t="s">
        <v>89</v>
      </c>
      <c r="F124" s="1" t="s">
        <v>90</v>
      </c>
      <c r="G124" s="1" t="s">
        <v>648</v>
      </c>
      <c r="H124" s="1" t="s">
        <v>235</v>
      </c>
      <c r="I124" s="1" t="s">
        <v>33</v>
      </c>
      <c r="J124" s="1" t="s">
        <v>217</v>
      </c>
      <c r="K124" s="1" t="s">
        <v>63</v>
      </c>
      <c r="L124" s="1">
        <v>15</v>
      </c>
      <c r="M124" s="1" t="s">
        <v>649</v>
      </c>
      <c r="N124" s="2">
        <v>45254</v>
      </c>
      <c r="O124" s="3"/>
      <c r="P124" s="4">
        <v>45387</v>
      </c>
      <c r="Q124" s="3"/>
      <c r="R124" s="3"/>
      <c r="S124" s="9" t="s">
        <v>117</v>
      </c>
      <c r="T124" s="6" t="s">
        <v>650</v>
      </c>
      <c r="U124" s="7"/>
      <c r="V124" s="6"/>
      <c r="W124" s="6"/>
      <c r="X124" s="6"/>
      <c r="Y124" s="6" t="s">
        <v>625</v>
      </c>
    </row>
    <row r="125" spans="1:25" ht="63.75" x14ac:dyDescent="0.25">
      <c r="A125" s="1" t="s">
        <v>409</v>
      </c>
      <c r="B125" s="1" t="s">
        <v>26</v>
      </c>
      <c r="C125" s="1" t="s">
        <v>51</v>
      </c>
      <c r="D125" s="1" t="s">
        <v>651</v>
      </c>
      <c r="E125" s="1" t="s">
        <v>198</v>
      </c>
      <c r="F125" s="1" t="s">
        <v>76</v>
      </c>
      <c r="G125" s="1" t="s">
        <v>652</v>
      </c>
      <c r="H125" s="1" t="s">
        <v>653</v>
      </c>
      <c r="I125" s="1" t="s">
        <v>33</v>
      </c>
      <c r="J125" s="1" t="s">
        <v>94</v>
      </c>
      <c r="K125" s="1" t="s">
        <v>95</v>
      </c>
      <c r="L125" s="1">
        <v>10</v>
      </c>
      <c r="M125" s="1" t="s">
        <v>654</v>
      </c>
      <c r="N125" s="2">
        <v>45257</v>
      </c>
      <c r="O125" s="3"/>
      <c r="P125" s="4">
        <v>45387</v>
      </c>
      <c r="Q125" s="3"/>
      <c r="R125" s="3"/>
      <c r="S125" s="9" t="s">
        <v>117</v>
      </c>
      <c r="T125" s="6"/>
      <c r="U125" s="7"/>
      <c r="V125" s="6"/>
      <c r="W125" s="6"/>
      <c r="X125" s="6"/>
      <c r="Y125" s="6"/>
    </row>
    <row r="126" spans="1:25" ht="51" x14ac:dyDescent="0.25">
      <c r="A126" s="1" t="s">
        <v>409</v>
      </c>
      <c r="B126" s="1" t="s">
        <v>26</v>
      </c>
      <c r="C126" s="1" t="s">
        <v>51</v>
      </c>
      <c r="D126" s="1" t="s">
        <v>655</v>
      </c>
      <c r="E126" s="1" t="s">
        <v>89</v>
      </c>
      <c r="F126" s="1" t="s">
        <v>441</v>
      </c>
      <c r="G126" s="1" t="s">
        <v>656</v>
      </c>
      <c r="H126" s="1" t="s">
        <v>294</v>
      </c>
      <c r="I126" s="1" t="s">
        <v>33</v>
      </c>
      <c r="J126" s="1" t="s">
        <v>71</v>
      </c>
      <c r="K126" s="1" t="s">
        <v>95</v>
      </c>
      <c r="L126" s="1">
        <v>10</v>
      </c>
      <c r="M126" s="1" t="s">
        <v>657</v>
      </c>
      <c r="N126" s="2">
        <v>45257</v>
      </c>
      <c r="O126" s="3"/>
      <c r="P126" s="4">
        <v>45271</v>
      </c>
      <c r="Q126" s="3">
        <v>9</v>
      </c>
      <c r="R126" s="3">
        <v>10</v>
      </c>
      <c r="S126" s="8" t="s">
        <v>73</v>
      </c>
      <c r="T126" s="1" t="s">
        <v>658</v>
      </c>
      <c r="U126" s="2"/>
      <c r="V126" s="1"/>
      <c r="W126" s="1" t="s">
        <v>40</v>
      </c>
      <c r="X126" s="1"/>
      <c r="Y126" s="1"/>
    </row>
    <row r="127" spans="1:25" ht="38.25" x14ac:dyDescent="0.25">
      <c r="A127" s="1" t="s">
        <v>409</v>
      </c>
      <c r="B127" s="1" t="s">
        <v>26</v>
      </c>
      <c r="C127" s="1" t="s">
        <v>348</v>
      </c>
      <c r="D127" s="1" t="s">
        <v>659</v>
      </c>
      <c r="E127" s="1" t="s">
        <v>53</v>
      </c>
      <c r="F127" s="1" t="s">
        <v>418</v>
      </c>
      <c r="G127" s="1" t="s">
        <v>660</v>
      </c>
      <c r="H127" s="1" t="s">
        <v>61</v>
      </c>
      <c r="I127" s="1" t="s">
        <v>33</v>
      </c>
      <c r="J127" s="1" t="s">
        <v>62</v>
      </c>
      <c r="K127" s="1" t="s">
        <v>63</v>
      </c>
      <c r="L127" s="1">
        <v>15</v>
      </c>
      <c r="M127" s="1" t="s">
        <v>661</v>
      </c>
      <c r="N127" s="2">
        <v>45259</v>
      </c>
      <c r="O127" s="3">
        <v>20232110101231</v>
      </c>
      <c r="P127" s="4">
        <v>45279</v>
      </c>
      <c r="Q127" s="3">
        <v>13</v>
      </c>
      <c r="R127" s="3">
        <v>14</v>
      </c>
      <c r="S127" s="8" t="s">
        <v>73</v>
      </c>
      <c r="T127" s="1" t="s">
        <v>662</v>
      </c>
      <c r="U127" s="2"/>
      <c r="V127" s="1"/>
      <c r="W127" s="1" t="s">
        <v>40</v>
      </c>
      <c r="X127" s="1"/>
      <c r="Y127" s="1"/>
    </row>
    <row r="128" spans="1:25" ht="38.25" x14ac:dyDescent="0.25">
      <c r="A128" s="1" t="s">
        <v>409</v>
      </c>
      <c r="B128" s="1" t="s">
        <v>26</v>
      </c>
      <c r="C128" s="1" t="s">
        <v>27</v>
      </c>
      <c r="D128" s="1" t="s">
        <v>663</v>
      </c>
      <c r="E128" s="1" t="s">
        <v>67</v>
      </c>
      <c r="F128" s="1" t="s">
        <v>83</v>
      </c>
      <c r="G128" s="1" t="s">
        <v>664</v>
      </c>
      <c r="H128" s="1" t="s">
        <v>294</v>
      </c>
      <c r="I128" s="1" t="s">
        <v>33</v>
      </c>
      <c r="J128" s="1" t="s">
        <v>71</v>
      </c>
      <c r="K128" s="1" t="s">
        <v>95</v>
      </c>
      <c r="L128" s="1">
        <v>10</v>
      </c>
      <c r="M128" s="1" t="s">
        <v>665</v>
      </c>
      <c r="N128" s="2">
        <v>45259</v>
      </c>
      <c r="O128" s="3"/>
      <c r="P128" s="4">
        <v>45387</v>
      </c>
      <c r="Q128" s="3"/>
      <c r="R128" s="3"/>
      <c r="S128" s="9" t="s">
        <v>117</v>
      </c>
      <c r="T128" s="6" t="s">
        <v>666</v>
      </c>
      <c r="U128" s="7"/>
      <c r="V128" s="6"/>
      <c r="W128" s="6"/>
      <c r="X128" s="6"/>
      <c r="Y128" s="6" t="s">
        <v>625</v>
      </c>
    </row>
    <row r="129" spans="1:25" ht="25.5" x14ac:dyDescent="0.25">
      <c r="A129" s="1" t="s">
        <v>409</v>
      </c>
      <c r="B129" s="1" t="s">
        <v>26</v>
      </c>
      <c r="C129" s="1" t="s">
        <v>27</v>
      </c>
      <c r="D129" s="1" t="s">
        <v>482</v>
      </c>
      <c r="E129" s="1" t="s">
        <v>67</v>
      </c>
      <c r="F129" s="1" t="s">
        <v>441</v>
      </c>
      <c r="G129" s="1" t="s">
        <v>667</v>
      </c>
      <c r="H129" s="1" t="s">
        <v>668</v>
      </c>
      <c r="I129" s="1" t="s">
        <v>33</v>
      </c>
      <c r="J129" s="1" t="s">
        <v>71</v>
      </c>
      <c r="K129" s="1" t="s">
        <v>95</v>
      </c>
      <c r="L129" s="1">
        <v>10</v>
      </c>
      <c r="M129" s="1" t="s">
        <v>669</v>
      </c>
      <c r="N129" s="2">
        <v>45259</v>
      </c>
      <c r="O129" s="3"/>
      <c r="P129" s="4">
        <v>45387</v>
      </c>
      <c r="Q129" s="3"/>
      <c r="R129" s="3"/>
      <c r="S129" s="9" t="s">
        <v>117</v>
      </c>
      <c r="T129" s="6"/>
      <c r="U129" s="7"/>
      <c r="V129" s="6"/>
      <c r="W129" s="6"/>
      <c r="X129" s="6"/>
      <c r="Y129" s="6"/>
    </row>
    <row r="130" spans="1:25" ht="38.25" x14ac:dyDescent="0.25">
      <c r="A130" s="1" t="s">
        <v>409</v>
      </c>
      <c r="B130" s="1" t="s">
        <v>26</v>
      </c>
      <c r="C130" s="1" t="s">
        <v>150</v>
      </c>
      <c r="D130" s="1" t="s">
        <v>670</v>
      </c>
      <c r="E130" s="1" t="s">
        <v>53</v>
      </c>
      <c r="F130" s="1" t="s">
        <v>430</v>
      </c>
      <c r="G130" s="1" t="s">
        <v>671</v>
      </c>
      <c r="H130" s="1" t="s">
        <v>32</v>
      </c>
      <c r="I130" s="1" t="s">
        <v>33</v>
      </c>
      <c r="J130" s="1" t="s">
        <v>34</v>
      </c>
      <c r="K130" s="1" t="s">
        <v>78</v>
      </c>
      <c r="L130" s="1">
        <v>15</v>
      </c>
      <c r="M130" s="1" t="s">
        <v>672</v>
      </c>
      <c r="N130" s="2">
        <v>45259</v>
      </c>
      <c r="O130" s="3" t="s">
        <v>37</v>
      </c>
      <c r="P130" s="4">
        <v>45271</v>
      </c>
      <c r="Q130" s="3">
        <f t="shared" ref="Q130:Q132" si="3">R130-1</f>
        <v>8</v>
      </c>
      <c r="R130" s="3">
        <f>NETWORKDAYS(N130,P130,AD130:AG130:AH130:AI130:AJ130:AK130:AL130:AM130:AN130:AO130:AP130:AQ130)</f>
        <v>9</v>
      </c>
      <c r="S130" s="8" t="s">
        <v>73</v>
      </c>
      <c r="T130" s="1" t="s">
        <v>673</v>
      </c>
      <c r="U130" s="2" t="s">
        <v>37</v>
      </c>
      <c r="V130" s="1" t="s">
        <v>37</v>
      </c>
      <c r="W130" s="1" t="s">
        <v>49</v>
      </c>
      <c r="X130" s="1" t="s">
        <v>37</v>
      </c>
      <c r="Y130" s="1" t="s">
        <v>161</v>
      </c>
    </row>
    <row r="131" spans="1:25" ht="38.25" x14ac:dyDescent="0.25">
      <c r="A131" s="1" t="s">
        <v>409</v>
      </c>
      <c r="B131" s="1" t="s">
        <v>26</v>
      </c>
      <c r="C131" s="1" t="s">
        <v>674</v>
      </c>
      <c r="D131" s="1" t="s">
        <v>675</v>
      </c>
      <c r="E131" s="1" t="s">
        <v>53</v>
      </c>
      <c r="F131" s="1" t="s">
        <v>304</v>
      </c>
      <c r="G131" s="1" t="s">
        <v>676</v>
      </c>
      <c r="H131" s="1" t="s">
        <v>216</v>
      </c>
      <c r="I131" s="1" t="s">
        <v>33</v>
      </c>
      <c r="J131" s="1" t="s">
        <v>217</v>
      </c>
      <c r="K131" s="1" t="s">
        <v>63</v>
      </c>
      <c r="L131" s="1">
        <v>15</v>
      </c>
      <c r="M131" s="1" t="s">
        <v>677</v>
      </c>
      <c r="N131" s="2">
        <v>45260</v>
      </c>
      <c r="O131" s="3"/>
      <c r="P131" s="4">
        <v>45387</v>
      </c>
      <c r="Q131" s="3"/>
      <c r="R131" s="3"/>
      <c r="S131" s="9" t="s">
        <v>117</v>
      </c>
      <c r="T131" s="1"/>
      <c r="U131" s="2"/>
      <c r="V131" s="1"/>
      <c r="W131" s="1"/>
      <c r="X131" s="1"/>
      <c r="Y131" s="1"/>
    </row>
    <row r="132" spans="1:25" ht="38.25" x14ac:dyDescent="0.25">
      <c r="A132" s="1" t="s">
        <v>409</v>
      </c>
      <c r="B132" s="1" t="s">
        <v>26</v>
      </c>
      <c r="C132" s="1" t="s">
        <v>170</v>
      </c>
      <c r="D132" s="1" t="s">
        <v>678</v>
      </c>
      <c r="E132" s="1" t="s">
        <v>53</v>
      </c>
      <c r="F132" s="1" t="s">
        <v>418</v>
      </c>
      <c r="G132" s="1" t="s">
        <v>679</v>
      </c>
      <c r="H132" s="1" t="s">
        <v>680</v>
      </c>
      <c r="I132" s="1" t="s">
        <v>33</v>
      </c>
      <c r="J132" s="1" t="s">
        <v>62</v>
      </c>
      <c r="K132" s="1" t="s">
        <v>78</v>
      </c>
      <c r="L132" s="1">
        <v>15</v>
      </c>
      <c r="M132" s="1" t="s">
        <v>681</v>
      </c>
      <c r="N132" s="2">
        <v>45260</v>
      </c>
      <c r="O132" s="3" t="s">
        <v>682</v>
      </c>
      <c r="P132" s="4">
        <v>45271</v>
      </c>
      <c r="Q132" s="3">
        <f t="shared" si="3"/>
        <v>7</v>
      </c>
      <c r="R132" s="3">
        <f>NETWORKDAYS(N132,P132,AD132:AG132:AH132:AI132:AJ132:AK132:AL132:AM132:AN132:AO132:AP132:AQ132)</f>
        <v>8</v>
      </c>
      <c r="S132" s="8" t="s">
        <v>73</v>
      </c>
      <c r="T132" s="1" t="s">
        <v>683</v>
      </c>
      <c r="U132" s="2"/>
      <c r="V132" s="1"/>
      <c r="W132" s="1" t="s">
        <v>40</v>
      </c>
      <c r="X132" s="1"/>
      <c r="Y132" s="1"/>
    </row>
    <row r="133" spans="1:25" ht="38.25" x14ac:dyDescent="0.25">
      <c r="A133" s="1" t="s">
        <v>409</v>
      </c>
      <c r="B133" s="1" t="s">
        <v>26</v>
      </c>
      <c r="C133" s="1" t="s">
        <v>27</v>
      </c>
      <c r="D133" s="1" t="s">
        <v>498</v>
      </c>
      <c r="E133" s="1" t="s">
        <v>67</v>
      </c>
      <c r="F133" s="1" t="s">
        <v>83</v>
      </c>
      <c r="G133" s="1" t="s">
        <v>684</v>
      </c>
      <c r="H133" s="1" t="s">
        <v>455</v>
      </c>
      <c r="I133" s="1" t="s">
        <v>33</v>
      </c>
      <c r="J133" s="1" t="s">
        <v>456</v>
      </c>
      <c r="K133" s="1" t="s">
        <v>63</v>
      </c>
      <c r="L133" s="1">
        <v>15</v>
      </c>
      <c r="M133" s="10" t="s">
        <v>685</v>
      </c>
      <c r="N133" s="11">
        <v>45261</v>
      </c>
      <c r="O133" s="3">
        <v>20232110101121</v>
      </c>
      <c r="P133" s="4">
        <v>45274</v>
      </c>
      <c r="Q133" s="3">
        <v>8</v>
      </c>
      <c r="R133" s="3">
        <v>9</v>
      </c>
      <c r="S133" s="8" t="s">
        <v>73</v>
      </c>
      <c r="T133" s="1" t="s">
        <v>686</v>
      </c>
      <c r="U133" s="2">
        <v>45300</v>
      </c>
      <c r="V133" s="1" t="s">
        <v>119</v>
      </c>
      <c r="W133" s="1" t="s">
        <v>40</v>
      </c>
      <c r="X133" s="1"/>
      <c r="Y133" s="1"/>
    </row>
    <row r="134" spans="1:25" ht="51" x14ac:dyDescent="0.25">
      <c r="A134" s="1" t="s">
        <v>409</v>
      </c>
      <c r="B134" s="1" t="s">
        <v>26</v>
      </c>
      <c r="C134" s="1" t="s">
        <v>27</v>
      </c>
      <c r="D134" s="1" t="s">
        <v>560</v>
      </c>
      <c r="E134" s="1" t="s">
        <v>67</v>
      </c>
      <c r="F134" s="1" t="s">
        <v>441</v>
      </c>
      <c r="G134" s="1" t="s">
        <v>687</v>
      </c>
      <c r="H134" s="1" t="s">
        <v>70</v>
      </c>
      <c r="I134" s="1" t="s">
        <v>33</v>
      </c>
      <c r="J134" s="1" t="s">
        <v>71</v>
      </c>
      <c r="K134" s="1" t="s">
        <v>63</v>
      </c>
      <c r="L134" s="1">
        <v>15</v>
      </c>
      <c r="M134" s="10" t="s">
        <v>688</v>
      </c>
      <c r="N134" s="11">
        <v>45261</v>
      </c>
      <c r="O134" s="3">
        <v>20232110101121</v>
      </c>
      <c r="P134" s="4">
        <v>45278</v>
      </c>
      <c r="Q134" s="3">
        <v>10</v>
      </c>
      <c r="R134" s="3">
        <v>11</v>
      </c>
      <c r="S134" s="8" t="s">
        <v>73</v>
      </c>
      <c r="T134" s="1" t="s">
        <v>689</v>
      </c>
      <c r="U134" s="2">
        <v>45300</v>
      </c>
      <c r="V134" s="1" t="s">
        <v>119</v>
      </c>
      <c r="W134" s="1" t="s">
        <v>40</v>
      </c>
      <c r="X134" s="1"/>
      <c r="Y134" s="1"/>
    </row>
    <row r="135" spans="1:25" ht="63.75" x14ac:dyDescent="0.25">
      <c r="A135" s="1" t="s">
        <v>409</v>
      </c>
      <c r="B135" s="1" t="s">
        <v>26</v>
      </c>
      <c r="C135" s="1" t="s">
        <v>150</v>
      </c>
      <c r="D135" s="1" t="s">
        <v>690</v>
      </c>
      <c r="E135" s="1" t="s">
        <v>53</v>
      </c>
      <c r="F135" s="1" t="s">
        <v>76</v>
      </c>
      <c r="G135" s="1" t="s">
        <v>691</v>
      </c>
      <c r="H135" s="1" t="s">
        <v>692</v>
      </c>
      <c r="I135" s="1" t="s">
        <v>93</v>
      </c>
      <c r="J135" s="1" t="s">
        <v>693</v>
      </c>
      <c r="K135" s="1" t="s">
        <v>78</v>
      </c>
      <c r="L135" s="1">
        <v>15</v>
      </c>
      <c r="M135" s="10" t="s">
        <v>694</v>
      </c>
      <c r="N135" s="11">
        <v>45264</v>
      </c>
      <c r="O135" s="3"/>
      <c r="P135" s="4">
        <v>45387</v>
      </c>
      <c r="Q135" s="3"/>
      <c r="R135" s="3"/>
      <c r="S135" s="9" t="s">
        <v>117</v>
      </c>
      <c r="T135" s="1"/>
      <c r="U135" s="2"/>
      <c r="V135" s="1"/>
      <c r="W135" s="1"/>
      <c r="X135" s="1"/>
      <c r="Y135" s="1"/>
    </row>
    <row r="136" spans="1:25" ht="63.75" x14ac:dyDescent="0.25">
      <c r="A136" s="1" t="s">
        <v>409</v>
      </c>
      <c r="B136" s="1" t="s">
        <v>26</v>
      </c>
      <c r="C136" s="1" t="s">
        <v>51</v>
      </c>
      <c r="D136" s="1" t="s">
        <v>695</v>
      </c>
      <c r="E136" s="1" t="s">
        <v>89</v>
      </c>
      <c r="F136" s="1" t="s">
        <v>90</v>
      </c>
      <c r="G136" s="1" t="s">
        <v>696</v>
      </c>
      <c r="H136" s="1" t="s">
        <v>509</v>
      </c>
      <c r="I136" s="1" t="s">
        <v>93</v>
      </c>
      <c r="J136" s="1" t="s">
        <v>510</v>
      </c>
      <c r="K136" s="1" t="s">
        <v>46</v>
      </c>
      <c r="L136" s="1">
        <v>10</v>
      </c>
      <c r="M136" s="10" t="s">
        <v>697</v>
      </c>
      <c r="N136" s="11">
        <v>45264</v>
      </c>
      <c r="O136" s="3"/>
      <c r="P136" s="4">
        <v>45387</v>
      </c>
      <c r="Q136" s="3"/>
      <c r="R136" s="3"/>
      <c r="S136" s="9" t="s">
        <v>117</v>
      </c>
      <c r="T136" s="1" t="s">
        <v>698</v>
      </c>
      <c r="U136" s="2"/>
      <c r="V136" s="1"/>
      <c r="W136" s="1"/>
      <c r="X136" s="1"/>
      <c r="Y136" s="1" t="s">
        <v>699</v>
      </c>
    </row>
    <row r="137" spans="1:25" ht="38.25" x14ac:dyDescent="0.25">
      <c r="A137" s="1" t="s">
        <v>409</v>
      </c>
      <c r="B137" s="1" t="s">
        <v>26</v>
      </c>
      <c r="C137" s="1" t="s">
        <v>150</v>
      </c>
      <c r="D137" s="1" t="s">
        <v>700</v>
      </c>
      <c r="E137" s="1" t="s">
        <v>53</v>
      </c>
      <c r="F137" s="1" t="s">
        <v>44</v>
      </c>
      <c r="G137" s="1" t="s">
        <v>701</v>
      </c>
      <c r="H137" s="1" t="s">
        <v>702</v>
      </c>
      <c r="I137" s="1" t="s">
        <v>33</v>
      </c>
      <c r="J137" s="1" t="s">
        <v>34</v>
      </c>
      <c r="K137" s="1" t="s">
        <v>78</v>
      </c>
      <c r="L137" s="1">
        <v>15</v>
      </c>
      <c r="M137" s="10" t="s">
        <v>703</v>
      </c>
      <c r="N137" s="11">
        <v>45264</v>
      </c>
      <c r="O137" s="3">
        <v>20232150100681</v>
      </c>
      <c r="P137" s="4">
        <v>45278</v>
      </c>
      <c r="Q137" s="3">
        <v>9</v>
      </c>
      <c r="R137" s="3">
        <v>10</v>
      </c>
      <c r="S137" s="8" t="s">
        <v>73</v>
      </c>
      <c r="T137" s="1" t="s">
        <v>704</v>
      </c>
      <c r="U137" s="2">
        <v>45300</v>
      </c>
      <c r="V137" s="1" t="s">
        <v>59</v>
      </c>
      <c r="W137" s="1" t="s">
        <v>40</v>
      </c>
      <c r="X137" s="1"/>
      <c r="Y137" s="1"/>
    </row>
    <row r="138" spans="1:25" ht="38.25" x14ac:dyDescent="0.25">
      <c r="A138" s="1" t="s">
        <v>409</v>
      </c>
      <c r="B138" s="1" t="s">
        <v>26</v>
      </c>
      <c r="C138" s="1" t="s">
        <v>242</v>
      </c>
      <c r="D138" s="1" t="s">
        <v>705</v>
      </c>
      <c r="E138" s="1" t="s">
        <v>67</v>
      </c>
      <c r="F138" s="1" t="s">
        <v>441</v>
      </c>
      <c r="G138" s="1" t="s">
        <v>706</v>
      </c>
      <c r="H138" s="1" t="s">
        <v>173</v>
      </c>
      <c r="I138" s="1" t="s">
        <v>33</v>
      </c>
      <c r="J138" s="1" t="s">
        <v>71</v>
      </c>
      <c r="K138" s="1" t="s">
        <v>46</v>
      </c>
      <c r="L138" s="1">
        <v>10</v>
      </c>
      <c r="M138" s="10" t="s">
        <v>707</v>
      </c>
      <c r="N138" s="11">
        <v>45264</v>
      </c>
      <c r="O138" s="3"/>
      <c r="P138" s="4">
        <v>45387</v>
      </c>
      <c r="Q138" s="3"/>
      <c r="R138" s="3"/>
      <c r="S138" s="9" t="s">
        <v>117</v>
      </c>
      <c r="T138" s="1"/>
      <c r="U138" s="2"/>
      <c r="V138" s="1"/>
      <c r="W138" s="1"/>
      <c r="X138" s="1"/>
      <c r="Y138" s="1" t="s">
        <v>708</v>
      </c>
    </row>
    <row r="139" spans="1:25" ht="25.5" x14ac:dyDescent="0.25">
      <c r="A139" s="1" t="s">
        <v>409</v>
      </c>
      <c r="B139" s="1" t="s">
        <v>26</v>
      </c>
      <c r="C139" s="1" t="s">
        <v>51</v>
      </c>
      <c r="D139" s="1" t="s">
        <v>709</v>
      </c>
      <c r="E139" s="1" t="s">
        <v>412</v>
      </c>
      <c r="F139" s="1" t="s">
        <v>441</v>
      </c>
      <c r="G139" s="1" t="s">
        <v>710</v>
      </c>
      <c r="H139" s="1" t="s">
        <v>294</v>
      </c>
      <c r="I139" s="1" t="s">
        <v>33</v>
      </c>
      <c r="J139" s="1" t="s">
        <v>71</v>
      </c>
      <c r="K139" s="1" t="s">
        <v>63</v>
      </c>
      <c r="L139" s="1">
        <v>15</v>
      </c>
      <c r="M139" s="10" t="s">
        <v>711</v>
      </c>
      <c r="N139" s="11">
        <v>45265</v>
      </c>
      <c r="O139" s="3"/>
      <c r="P139" s="4">
        <v>45387</v>
      </c>
      <c r="Q139" s="3"/>
      <c r="R139" s="3"/>
      <c r="S139" s="9" t="s">
        <v>117</v>
      </c>
      <c r="T139" s="1"/>
      <c r="U139" s="2"/>
      <c r="V139" s="1"/>
      <c r="W139" s="1"/>
      <c r="X139" s="1"/>
      <c r="Y139" s="1"/>
    </row>
    <row r="140" spans="1:25" ht="38.25" x14ac:dyDescent="0.25">
      <c r="A140" s="1" t="s">
        <v>409</v>
      </c>
      <c r="B140" s="1" t="s">
        <v>26</v>
      </c>
      <c r="C140" s="1" t="s">
        <v>328</v>
      </c>
      <c r="D140" s="1" t="s">
        <v>712</v>
      </c>
      <c r="E140" s="1" t="s">
        <v>412</v>
      </c>
      <c r="F140" s="1" t="s">
        <v>441</v>
      </c>
      <c r="G140" s="1" t="s">
        <v>713</v>
      </c>
      <c r="H140" s="1" t="s">
        <v>173</v>
      </c>
      <c r="I140" s="1" t="s">
        <v>33</v>
      </c>
      <c r="J140" s="1" t="s">
        <v>71</v>
      </c>
      <c r="K140" s="1" t="s">
        <v>78</v>
      </c>
      <c r="L140" s="1">
        <v>15</v>
      </c>
      <c r="M140" s="10" t="s">
        <v>714</v>
      </c>
      <c r="N140" s="11">
        <v>45265</v>
      </c>
      <c r="O140" s="3"/>
      <c r="P140" s="4">
        <v>45387</v>
      </c>
      <c r="Q140" s="3"/>
      <c r="R140" s="3"/>
      <c r="S140" s="9" t="s">
        <v>117</v>
      </c>
      <c r="T140" s="1"/>
      <c r="U140" s="2"/>
      <c r="V140" s="1"/>
      <c r="W140" s="1"/>
      <c r="X140" s="1"/>
      <c r="Y140" s="1"/>
    </row>
    <row r="141" spans="1:25" ht="38.25" x14ac:dyDescent="0.25">
      <c r="A141" s="1" t="s">
        <v>409</v>
      </c>
      <c r="B141" s="1" t="s">
        <v>26</v>
      </c>
      <c r="C141" s="1" t="s">
        <v>42</v>
      </c>
      <c r="D141" s="1" t="s">
        <v>715</v>
      </c>
      <c r="E141" s="1" t="s">
        <v>412</v>
      </c>
      <c r="F141" s="1" t="s">
        <v>441</v>
      </c>
      <c r="G141" s="1" t="s">
        <v>716</v>
      </c>
      <c r="H141" s="1" t="s">
        <v>85</v>
      </c>
      <c r="I141" s="1" t="s">
        <v>33</v>
      </c>
      <c r="J141" s="1" t="s">
        <v>456</v>
      </c>
      <c r="K141" s="1" t="s">
        <v>78</v>
      </c>
      <c r="L141" s="1">
        <v>15</v>
      </c>
      <c r="M141" s="10" t="s">
        <v>717</v>
      </c>
      <c r="N141" s="11">
        <v>45265</v>
      </c>
      <c r="O141" s="3">
        <v>20232110101061</v>
      </c>
      <c r="P141" s="4">
        <v>45275</v>
      </c>
      <c r="Q141" s="3">
        <v>6</v>
      </c>
      <c r="R141" s="3">
        <v>7</v>
      </c>
      <c r="S141" s="8" t="s">
        <v>73</v>
      </c>
      <c r="T141" s="1" t="s">
        <v>718</v>
      </c>
      <c r="U141" s="2">
        <v>45300</v>
      </c>
      <c r="V141" s="1" t="s">
        <v>119</v>
      </c>
      <c r="W141" s="1" t="s">
        <v>40</v>
      </c>
      <c r="X141" s="1"/>
      <c r="Y141" s="1"/>
    </row>
    <row r="142" spans="1:25" ht="25.5" x14ac:dyDescent="0.25">
      <c r="A142" s="1" t="s">
        <v>409</v>
      </c>
      <c r="B142" s="1" t="s">
        <v>26</v>
      </c>
      <c r="C142" s="1" t="s">
        <v>150</v>
      </c>
      <c r="D142" s="1" t="s">
        <v>719</v>
      </c>
      <c r="E142" s="1" t="s">
        <v>198</v>
      </c>
      <c r="F142" s="1" t="s">
        <v>44</v>
      </c>
      <c r="G142" s="1" t="s">
        <v>720</v>
      </c>
      <c r="H142" s="1" t="s">
        <v>702</v>
      </c>
      <c r="I142" s="1" t="s">
        <v>33</v>
      </c>
      <c r="J142" s="1" t="s">
        <v>34</v>
      </c>
      <c r="K142" s="1" t="s">
        <v>35</v>
      </c>
      <c r="L142" s="1">
        <v>30</v>
      </c>
      <c r="M142" s="10" t="s">
        <v>721</v>
      </c>
      <c r="N142" s="11">
        <v>45265</v>
      </c>
      <c r="O142" s="3"/>
      <c r="P142" s="4">
        <v>45387</v>
      </c>
      <c r="Q142" s="3"/>
      <c r="R142" s="3"/>
      <c r="S142" s="9" t="s">
        <v>117</v>
      </c>
      <c r="T142" s="1"/>
      <c r="U142" s="2"/>
      <c r="V142" s="1"/>
      <c r="W142" s="1"/>
      <c r="X142" s="1"/>
      <c r="Y142" s="1"/>
    </row>
    <row r="143" spans="1:25" ht="63.75" x14ac:dyDescent="0.25">
      <c r="A143" s="1" t="s">
        <v>409</v>
      </c>
      <c r="B143" s="1" t="s">
        <v>26</v>
      </c>
      <c r="C143" s="1" t="s">
        <v>150</v>
      </c>
      <c r="D143" s="1" t="s">
        <v>722</v>
      </c>
      <c r="E143" s="1" t="s">
        <v>67</v>
      </c>
      <c r="F143" s="1" t="s">
        <v>441</v>
      </c>
      <c r="G143" s="1" t="s">
        <v>723</v>
      </c>
      <c r="H143" s="1" t="s">
        <v>216</v>
      </c>
      <c r="I143" s="1" t="s">
        <v>33</v>
      </c>
      <c r="J143" s="1" t="s">
        <v>217</v>
      </c>
      <c r="K143" s="1" t="s">
        <v>63</v>
      </c>
      <c r="L143" s="1">
        <v>15</v>
      </c>
      <c r="M143" s="10" t="s">
        <v>724</v>
      </c>
      <c r="N143" s="11">
        <v>45265</v>
      </c>
      <c r="O143" s="3"/>
      <c r="P143" s="4">
        <v>45387</v>
      </c>
      <c r="Q143" s="3"/>
      <c r="R143" s="3"/>
      <c r="S143" s="9" t="s">
        <v>117</v>
      </c>
      <c r="T143" s="1"/>
      <c r="U143" s="2"/>
      <c r="V143" s="1"/>
      <c r="W143" s="1"/>
      <c r="X143" s="1"/>
      <c r="Y143" s="1"/>
    </row>
    <row r="144" spans="1:25" ht="38.25" x14ac:dyDescent="0.25">
      <c r="A144" s="1" t="s">
        <v>409</v>
      </c>
      <c r="B144" s="1" t="s">
        <v>26</v>
      </c>
      <c r="C144" s="1" t="s">
        <v>51</v>
      </c>
      <c r="D144" s="1" t="s">
        <v>725</v>
      </c>
      <c r="E144" s="1" t="s">
        <v>53</v>
      </c>
      <c r="F144" s="1" t="s">
        <v>418</v>
      </c>
      <c r="G144" s="1" t="s">
        <v>726</v>
      </c>
      <c r="H144" s="1" t="s">
        <v>727</v>
      </c>
      <c r="I144" s="1" t="s">
        <v>33</v>
      </c>
      <c r="J144" s="1" t="s">
        <v>456</v>
      </c>
      <c r="K144" s="1" t="s">
        <v>35</v>
      </c>
      <c r="L144" s="1">
        <v>30</v>
      </c>
      <c r="M144" s="10" t="s">
        <v>728</v>
      </c>
      <c r="N144" s="11">
        <v>45265</v>
      </c>
      <c r="O144" s="3">
        <v>20232110100461</v>
      </c>
      <c r="P144" s="4">
        <v>45273</v>
      </c>
      <c r="Q144" s="3">
        <v>5</v>
      </c>
      <c r="R144" s="3">
        <v>6</v>
      </c>
      <c r="S144" s="8" t="s">
        <v>73</v>
      </c>
      <c r="T144" s="1" t="s">
        <v>729</v>
      </c>
      <c r="U144" s="2">
        <v>45300</v>
      </c>
      <c r="V144" s="1" t="s">
        <v>119</v>
      </c>
      <c r="W144" s="1" t="s">
        <v>40</v>
      </c>
      <c r="X144" s="1"/>
      <c r="Y144" s="1"/>
    </row>
    <row r="145" spans="1:25" ht="76.5" x14ac:dyDescent="0.25">
      <c r="A145" s="1" t="s">
        <v>409</v>
      </c>
      <c r="B145" s="1" t="s">
        <v>26</v>
      </c>
      <c r="C145" s="1" t="s">
        <v>150</v>
      </c>
      <c r="D145" s="1" t="s">
        <v>730</v>
      </c>
      <c r="E145" s="1" t="s">
        <v>53</v>
      </c>
      <c r="F145" s="1" t="s">
        <v>44</v>
      </c>
      <c r="G145" s="1" t="s">
        <v>731</v>
      </c>
      <c r="H145" s="1" t="s">
        <v>113</v>
      </c>
      <c r="I145" s="1" t="s">
        <v>33</v>
      </c>
      <c r="J145" s="1" t="s">
        <v>34</v>
      </c>
      <c r="K145" s="1" t="s">
        <v>78</v>
      </c>
      <c r="L145" s="1">
        <v>15</v>
      </c>
      <c r="M145" s="10" t="s">
        <v>732</v>
      </c>
      <c r="N145" s="11">
        <v>45266</v>
      </c>
      <c r="O145" s="3">
        <v>20232000102001</v>
      </c>
      <c r="P145" s="4">
        <v>45387</v>
      </c>
      <c r="Q145" s="3"/>
      <c r="R145" s="3"/>
      <c r="S145" s="9" t="s">
        <v>117</v>
      </c>
      <c r="T145" s="1" t="s">
        <v>733</v>
      </c>
      <c r="U145" s="2">
        <v>45300</v>
      </c>
      <c r="V145" s="1" t="s">
        <v>119</v>
      </c>
      <c r="W145" s="1"/>
      <c r="X145" s="1"/>
      <c r="Y145" s="1" t="s">
        <v>734</v>
      </c>
    </row>
    <row r="146" spans="1:25" ht="63.75" x14ac:dyDescent="0.25">
      <c r="A146" s="1" t="s">
        <v>409</v>
      </c>
      <c r="B146" s="1" t="s">
        <v>26</v>
      </c>
      <c r="C146" s="1" t="s">
        <v>735</v>
      </c>
      <c r="D146" s="1" t="s">
        <v>736</v>
      </c>
      <c r="E146" s="1" t="s">
        <v>67</v>
      </c>
      <c r="F146" s="1" t="s">
        <v>441</v>
      </c>
      <c r="G146" s="1" t="s">
        <v>737</v>
      </c>
      <c r="H146" s="1" t="s">
        <v>235</v>
      </c>
      <c r="I146" s="1" t="s">
        <v>33</v>
      </c>
      <c r="J146" s="1" t="s">
        <v>217</v>
      </c>
      <c r="K146" s="1" t="s">
        <v>63</v>
      </c>
      <c r="L146" s="1">
        <v>15</v>
      </c>
      <c r="M146" s="10" t="s">
        <v>738</v>
      </c>
      <c r="N146" s="11">
        <v>45266</v>
      </c>
      <c r="O146" s="3">
        <v>20232130101411</v>
      </c>
      <c r="P146" s="4">
        <v>45387</v>
      </c>
      <c r="Q146" s="3"/>
      <c r="R146" s="3"/>
      <c r="S146" s="9" t="s">
        <v>117</v>
      </c>
      <c r="T146" s="1" t="s">
        <v>739</v>
      </c>
      <c r="U146" s="2">
        <v>45279</v>
      </c>
      <c r="V146" s="1" t="s">
        <v>119</v>
      </c>
      <c r="W146" s="1" t="s">
        <v>120</v>
      </c>
      <c r="X146" s="1"/>
      <c r="Y146" s="1" t="s">
        <v>620</v>
      </c>
    </row>
    <row r="147" spans="1:25" ht="76.5" x14ac:dyDescent="0.25">
      <c r="A147" s="1" t="s">
        <v>409</v>
      </c>
      <c r="B147" s="1" t="s">
        <v>26</v>
      </c>
      <c r="C147" s="1" t="s">
        <v>51</v>
      </c>
      <c r="D147" s="1" t="s">
        <v>740</v>
      </c>
      <c r="E147" s="1" t="s">
        <v>89</v>
      </c>
      <c r="F147" s="1" t="s">
        <v>90</v>
      </c>
      <c r="G147" s="1" t="s">
        <v>741</v>
      </c>
      <c r="H147" s="1" t="s">
        <v>509</v>
      </c>
      <c r="I147" s="1" t="s">
        <v>93</v>
      </c>
      <c r="J147" s="1" t="s">
        <v>510</v>
      </c>
      <c r="K147" s="1" t="s">
        <v>95</v>
      </c>
      <c r="L147" s="1">
        <v>10</v>
      </c>
      <c r="M147" s="10" t="s">
        <v>742</v>
      </c>
      <c r="N147" s="11">
        <v>45266</v>
      </c>
      <c r="O147" s="3"/>
      <c r="P147" s="4">
        <v>45280</v>
      </c>
      <c r="Q147" s="3">
        <v>8</v>
      </c>
      <c r="R147" s="3">
        <v>9</v>
      </c>
      <c r="S147" s="8" t="s">
        <v>73</v>
      </c>
      <c r="T147" s="1" t="s">
        <v>743</v>
      </c>
      <c r="U147" s="2">
        <v>45280</v>
      </c>
      <c r="V147" s="1" t="s">
        <v>119</v>
      </c>
      <c r="W147" s="1" t="s">
        <v>40</v>
      </c>
      <c r="X147" s="1"/>
      <c r="Y147" s="1"/>
    </row>
    <row r="148" spans="1:25" ht="63.75" x14ac:dyDescent="0.25">
      <c r="A148" s="1" t="s">
        <v>409</v>
      </c>
      <c r="B148" s="1" t="s">
        <v>26</v>
      </c>
      <c r="C148" s="1" t="s">
        <v>51</v>
      </c>
      <c r="D148" s="1" t="s">
        <v>744</v>
      </c>
      <c r="E148" s="1" t="s">
        <v>53</v>
      </c>
      <c r="F148" s="1" t="s">
        <v>90</v>
      </c>
      <c r="G148" s="1" t="s">
        <v>745</v>
      </c>
      <c r="H148" s="1" t="s">
        <v>235</v>
      </c>
      <c r="I148" s="1" t="s">
        <v>33</v>
      </c>
      <c r="J148" s="1" t="s">
        <v>217</v>
      </c>
      <c r="K148" s="1" t="s">
        <v>46</v>
      </c>
      <c r="L148" s="1">
        <v>10</v>
      </c>
      <c r="M148" s="10" t="s">
        <v>746</v>
      </c>
      <c r="N148" s="11">
        <v>45271</v>
      </c>
      <c r="O148" s="3">
        <v>20232130101721</v>
      </c>
      <c r="P148" s="4">
        <v>45279</v>
      </c>
      <c r="Q148" s="3">
        <f t="shared" ref="Q148" si="4">R148-1</f>
        <v>6</v>
      </c>
      <c r="R148" s="3">
        <f>NETWORKDAYS(N148,P148,AD148:AG148:AH148:AI148:AJ148:AK148:AL148:AM148:AN148:AO148:AP148:AQ148)</f>
        <v>7</v>
      </c>
      <c r="S148" s="8" t="s">
        <v>73</v>
      </c>
      <c r="T148" s="1" t="s">
        <v>747</v>
      </c>
      <c r="U148" s="2">
        <v>45280</v>
      </c>
      <c r="V148" s="1" t="s">
        <v>119</v>
      </c>
      <c r="W148" s="1" t="s">
        <v>301</v>
      </c>
      <c r="X148" s="1"/>
      <c r="Y148" s="1" t="s">
        <v>620</v>
      </c>
    </row>
    <row r="149" spans="1:25" ht="51" x14ac:dyDescent="0.25">
      <c r="A149" s="1" t="s">
        <v>409</v>
      </c>
      <c r="B149" s="1" t="s">
        <v>26</v>
      </c>
      <c r="C149" s="1" t="s">
        <v>51</v>
      </c>
      <c r="D149" s="1" t="s">
        <v>748</v>
      </c>
      <c r="E149" s="1" t="s">
        <v>412</v>
      </c>
      <c r="F149" s="1" t="s">
        <v>418</v>
      </c>
      <c r="G149" s="1" t="s">
        <v>749</v>
      </c>
      <c r="H149" s="1" t="s">
        <v>727</v>
      </c>
      <c r="I149" s="1" t="s">
        <v>33</v>
      </c>
      <c r="J149" s="1" t="s">
        <v>456</v>
      </c>
      <c r="K149" s="1" t="s">
        <v>35</v>
      </c>
      <c r="L149" s="1">
        <v>30</v>
      </c>
      <c r="M149" s="1" t="s">
        <v>750</v>
      </c>
      <c r="N149" s="2">
        <v>45271</v>
      </c>
      <c r="O149" s="3">
        <v>20232130101721</v>
      </c>
      <c r="P149" s="4">
        <v>45387</v>
      </c>
      <c r="Q149" s="3"/>
      <c r="R149" s="3"/>
      <c r="S149" s="9" t="s">
        <v>117</v>
      </c>
      <c r="T149" s="1" t="s">
        <v>751</v>
      </c>
      <c r="U149" s="2">
        <v>45280</v>
      </c>
      <c r="V149" s="1" t="s">
        <v>119</v>
      </c>
      <c r="W149" s="1" t="s">
        <v>120</v>
      </c>
      <c r="X149" s="1"/>
      <c r="Y149" s="1" t="s">
        <v>620</v>
      </c>
    </row>
    <row r="150" spans="1:25" ht="25.5" x14ac:dyDescent="0.25">
      <c r="A150" s="12" t="s">
        <v>409</v>
      </c>
      <c r="B150" s="12" t="s">
        <v>26</v>
      </c>
      <c r="C150" s="12" t="s">
        <v>51</v>
      </c>
      <c r="D150" s="12" t="s">
        <v>752</v>
      </c>
      <c r="E150" s="12" t="s">
        <v>89</v>
      </c>
      <c r="F150" s="12" t="s">
        <v>90</v>
      </c>
      <c r="G150" s="12" t="s">
        <v>753</v>
      </c>
      <c r="H150" s="12" t="s">
        <v>754</v>
      </c>
      <c r="I150" s="12" t="s">
        <v>755</v>
      </c>
      <c r="J150" s="12" t="s">
        <v>756</v>
      </c>
      <c r="K150" s="1" t="s">
        <v>95</v>
      </c>
      <c r="L150" s="12">
        <v>10</v>
      </c>
      <c r="M150" s="12" t="s">
        <v>757</v>
      </c>
      <c r="N150" s="13">
        <v>45271</v>
      </c>
      <c r="O150" s="14"/>
      <c r="P150" s="15">
        <v>45387</v>
      </c>
      <c r="Q150" s="14"/>
      <c r="R150" s="14"/>
      <c r="S150" s="16" t="s">
        <v>117</v>
      </c>
      <c r="T150" s="12"/>
      <c r="U150" s="13"/>
      <c r="V150" s="12"/>
      <c r="W150" s="12"/>
      <c r="X150" s="12"/>
      <c r="Y150" s="12"/>
    </row>
    <row r="151" spans="1:25" ht="38.25" x14ac:dyDescent="0.25">
      <c r="A151" s="1" t="s">
        <v>409</v>
      </c>
      <c r="B151" s="1" t="s">
        <v>26</v>
      </c>
      <c r="C151" s="1" t="s">
        <v>42</v>
      </c>
      <c r="D151" s="1" t="s">
        <v>758</v>
      </c>
      <c r="E151" s="1" t="s">
        <v>412</v>
      </c>
      <c r="F151" s="1" t="s">
        <v>430</v>
      </c>
      <c r="G151" s="1" t="s">
        <v>759</v>
      </c>
      <c r="H151" s="1" t="s">
        <v>702</v>
      </c>
      <c r="I151" s="1" t="s">
        <v>33</v>
      </c>
      <c r="J151" s="1" t="s">
        <v>34</v>
      </c>
      <c r="K151" s="1" t="s">
        <v>35</v>
      </c>
      <c r="L151" s="1">
        <v>30</v>
      </c>
      <c r="M151" s="1" t="s">
        <v>760</v>
      </c>
      <c r="N151" s="2">
        <v>45271</v>
      </c>
      <c r="O151" s="3"/>
      <c r="P151" s="4">
        <v>45387</v>
      </c>
      <c r="Q151" s="3"/>
      <c r="R151" s="3"/>
      <c r="S151" s="9" t="s">
        <v>117</v>
      </c>
      <c r="T151" s="1"/>
      <c r="U151" s="2"/>
      <c r="V151" s="1"/>
      <c r="W151" s="1"/>
      <c r="X151" s="1"/>
      <c r="Y151" s="1"/>
    </row>
    <row r="152" spans="1:25" ht="25.5" x14ac:dyDescent="0.25">
      <c r="A152" s="1" t="s">
        <v>409</v>
      </c>
      <c r="B152" s="1" t="s">
        <v>26</v>
      </c>
      <c r="C152" s="1" t="s">
        <v>42</v>
      </c>
      <c r="D152" s="1" t="s">
        <v>761</v>
      </c>
      <c r="E152" s="1" t="s">
        <v>412</v>
      </c>
      <c r="F152" s="1" t="s">
        <v>44</v>
      </c>
      <c r="G152" s="1" t="s">
        <v>762</v>
      </c>
      <c r="H152" s="1" t="s">
        <v>702</v>
      </c>
      <c r="I152" s="1" t="s">
        <v>33</v>
      </c>
      <c r="J152" s="1" t="s">
        <v>34</v>
      </c>
      <c r="K152" s="1" t="s">
        <v>63</v>
      </c>
      <c r="L152" s="1">
        <v>15</v>
      </c>
      <c r="M152" s="10" t="s">
        <v>763</v>
      </c>
      <c r="N152" s="11">
        <v>45271</v>
      </c>
      <c r="O152" s="3"/>
      <c r="P152" s="4">
        <v>45387</v>
      </c>
      <c r="Q152" s="3"/>
      <c r="R152" s="3"/>
      <c r="S152" s="9" t="s">
        <v>117</v>
      </c>
      <c r="T152" s="1"/>
      <c r="U152" s="2"/>
      <c r="V152" s="1"/>
      <c r="W152" s="1"/>
      <c r="X152" s="1"/>
      <c r="Y152" s="1"/>
    </row>
    <row r="153" spans="1:25" ht="63.75" x14ac:dyDescent="0.25">
      <c r="A153" s="1" t="s">
        <v>409</v>
      </c>
      <c r="B153" s="1" t="s">
        <v>26</v>
      </c>
      <c r="C153" s="1" t="s">
        <v>51</v>
      </c>
      <c r="D153" s="1" t="s">
        <v>598</v>
      </c>
      <c r="E153" s="1" t="s">
        <v>198</v>
      </c>
      <c r="F153" s="1" t="s">
        <v>441</v>
      </c>
      <c r="G153" s="1" t="s">
        <v>764</v>
      </c>
      <c r="H153" s="1" t="s">
        <v>294</v>
      </c>
      <c r="I153" s="1" t="s">
        <v>33</v>
      </c>
      <c r="J153" s="1" t="s">
        <v>71</v>
      </c>
      <c r="K153" s="1" t="s">
        <v>63</v>
      </c>
      <c r="L153" s="1">
        <v>15</v>
      </c>
      <c r="M153" s="1" t="s">
        <v>765</v>
      </c>
      <c r="N153" s="2">
        <v>45271</v>
      </c>
      <c r="O153" s="3">
        <v>20232150101881</v>
      </c>
      <c r="P153" s="4">
        <v>45287</v>
      </c>
      <c r="Q153" s="3">
        <v>11</v>
      </c>
      <c r="R153" s="3">
        <v>12</v>
      </c>
      <c r="S153" s="8" t="s">
        <v>73</v>
      </c>
      <c r="T153" s="1" t="s">
        <v>766</v>
      </c>
      <c r="U153" s="2">
        <v>45288</v>
      </c>
      <c r="V153" s="1" t="s">
        <v>119</v>
      </c>
      <c r="W153" s="1" t="s">
        <v>40</v>
      </c>
      <c r="X153" s="1"/>
      <c r="Y153" s="1"/>
    </row>
    <row r="154" spans="1:25" ht="63.75" x14ac:dyDescent="0.25">
      <c r="A154" s="1" t="s">
        <v>409</v>
      </c>
      <c r="B154" s="1" t="s">
        <v>26</v>
      </c>
      <c r="C154" s="1" t="s">
        <v>42</v>
      </c>
      <c r="D154" s="1" t="s">
        <v>767</v>
      </c>
      <c r="E154" s="1" t="s">
        <v>412</v>
      </c>
      <c r="F154" s="1" t="s">
        <v>44</v>
      </c>
      <c r="G154" s="1" t="s">
        <v>768</v>
      </c>
      <c r="H154" s="1" t="s">
        <v>702</v>
      </c>
      <c r="I154" s="1" t="s">
        <v>33</v>
      </c>
      <c r="J154" s="1" t="s">
        <v>34</v>
      </c>
      <c r="K154" s="1" t="s">
        <v>35</v>
      </c>
      <c r="L154" s="1">
        <v>30</v>
      </c>
      <c r="M154" s="10" t="s">
        <v>769</v>
      </c>
      <c r="N154" s="11">
        <v>45271</v>
      </c>
      <c r="O154" s="3" t="s">
        <v>37</v>
      </c>
      <c r="P154" s="4">
        <v>45281</v>
      </c>
      <c r="Q154" s="3">
        <v>8</v>
      </c>
      <c r="R154" s="3">
        <v>9</v>
      </c>
      <c r="S154" s="8" t="s">
        <v>73</v>
      </c>
      <c r="T154" s="1" t="s">
        <v>770</v>
      </c>
      <c r="U154" s="2"/>
      <c r="V154" s="1"/>
      <c r="W154" s="1" t="s">
        <v>40</v>
      </c>
      <c r="X154" s="1"/>
      <c r="Y154" s="1"/>
    </row>
    <row r="155" spans="1:25" ht="25.5" x14ac:dyDescent="0.25">
      <c r="A155" s="1" t="s">
        <v>409</v>
      </c>
      <c r="B155" s="1" t="s">
        <v>26</v>
      </c>
      <c r="C155" s="1" t="s">
        <v>359</v>
      </c>
      <c r="D155" s="1" t="s">
        <v>771</v>
      </c>
      <c r="E155" s="1" t="s">
        <v>53</v>
      </c>
      <c r="F155" s="1" t="s">
        <v>44</v>
      </c>
      <c r="G155" s="1" t="s">
        <v>772</v>
      </c>
      <c r="H155" s="1" t="s">
        <v>702</v>
      </c>
      <c r="I155" s="1" t="s">
        <v>33</v>
      </c>
      <c r="J155" s="1" t="s">
        <v>34</v>
      </c>
      <c r="K155" s="1" t="s">
        <v>46</v>
      </c>
      <c r="L155" s="1">
        <v>10</v>
      </c>
      <c r="M155" s="10" t="s">
        <v>773</v>
      </c>
      <c r="N155" s="11">
        <v>45271</v>
      </c>
      <c r="O155" s="3"/>
      <c r="P155" s="4">
        <v>45387</v>
      </c>
      <c r="Q155" s="3"/>
      <c r="R155" s="3"/>
      <c r="S155" s="9" t="s">
        <v>117</v>
      </c>
      <c r="T155" s="1"/>
      <c r="U155" s="2"/>
      <c r="V155" s="1"/>
      <c r="W155" s="1"/>
      <c r="X155" s="1"/>
      <c r="Y155" s="1"/>
    </row>
    <row r="156" spans="1:25" ht="102" x14ac:dyDescent="0.25">
      <c r="A156" s="1" t="s">
        <v>409</v>
      </c>
      <c r="B156" s="1" t="s">
        <v>26</v>
      </c>
      <c r="C156" s="1" t="s">
        <v>207</v>
      </c>
      <c r="D156" s="1" t="s">
        <v>774</v>
      </c>
      <c r="E156" s="1" t="s">
        <v>67</v>
      </c>
      <c r="F156" s="1" t="s">
        <v>441</v>
      </c>
      <c r="G156" s="1" t="s">
        <v>775</v>
      </c>
      <c r="H156" s="1" t="s">
        <v>294</v>
      </c>
      <c r="I156" s="1" t="s">
        <v>33</v>
      </c>
      <c r="J156" s="1" t="s">
        <v>71</v>
      </c>
      <c r="K156" s="1" t="s">
        <v>63</v>
      </c>
      <c r="L156" s="1">
        <v>15</v>
      </c>
      <c r="M156" s="1" t="s">
        <v>776</v>
      </c>
      <c r="N156" s="2">
        <v>45271</v>
      </c>
      <c r="O156" s="3"/>
      <c r="P156" s="4">
        <v>45387</v>
      </c>
      <c r="Q156" s="3"/>
      <c r="R156" s="3"/>
      <c r="S156" s="9" t="s">
        <v>117</v>
      </c>
      <c r="T156" s="1"/>
      <c r="U156" s="2"/>
      <c r="V156" s="1"/>
      <c r="W156" s="1"/>
      <c r="X156" s="1"/>
      <c r="Y156" s="1"/>
    </row>
    <row r="157" spans="1:25" ht="76.5" x14ac:dyDescent="0.25">
      <c r="A157" s="1" t="s">
        <v>409</v>
      </c>
      <c r="B157" s="1" t="s">
        <v>26</v>
      </c>
      <c r="C157" s="1" t="s">
        <v>81</v>
      </c>
      <c r="D157" s="1" t="s">
        <v>777</v>
      </c>
      <c r="E157" s="1" t="s">
        <v>412</v>
      </c>
      <c r="F157" s="1" t="s">
        <v>418</v>
      </c>
      <c r="G157" s="1" t="s">
        <v>778</v>
      </c>
      <c r="H157" s="1" t="s">
        <v>455</v>
      </c>
      <c r="I157" s="1" t="s">
        <v>33</v>
      </c>
      <c r="J157" s="1" t="s">
        <v>456</v>
      </c>
      <c r="K157" s="1" t="s">
        <v>63</v>
      </c>
      <c r="L157" s="1">
        <v>15</v>
      </c>
      <c r="M157" s="1" t="s">
        <v>779</v>
      </c>
      <c r="N157" s="2">
        <v>45271</v>
      </c>
      <c r="O157" s="3">
        <v>20232110101471</v>
      </c>
      <c r="P157" s="4">
        <v>45387</v>
      </c>
      <c r="Q157" s="3"/>
      <c r="R157" s="3"/>
      <c r="S157" s="9" t="s">
        <v>117</v>
      </c>
      <c r="T157" s="1" t="s">
        <v>780</v>
      </c>
      <c r="U157" s="2">
        <v>44943</v>
      </c>
      <c r="V157" s="1" t="s">
        <v>248</v>
      </c>
      <c r="W157" s="1"/>
      <c r="X157" s="1"/>
      <c r="Y157" s="1" t="s">
        <v>781</v>
      </c>
    </row>
    <row r="158" spans="1:25" ht="76.5" x14ac:dyDescent="0.25">
      <c r="A158" s="1" t="s">
        <v>409</v>
      </c>
      <c r="B158" s="1" t="s">
        <v>26</v>
      </c>
      <c r="C158" s="1" t="s">
        <v>27</v>
      </c>
      <c r="D158" s="1" t="s">
        <v>493</v>
      </c>
      <c r="E158" s="1" t="s">
        <v>412</v>
      </c>
      <c r="F158" s="1" t="s">
        <v>418</v>
      </c>
      <c r="G158" s="1" t="s">
        <v>782</v>
      </c>
      <c r="H158" s="1" t="s">
        <v>573</v>
      </c>
      <c r="I158" s="1" t="s">
        <v>33</v>
      </c>
      <c r="J158" s="1" t="s">
        <v>456</v>
      </c>
      <c r="K158" s="1" t="s">
        <v>63</v>
      </c>
      <c r="L158" s="1">
        <v>15</v>
      </c>
      <c r="M158" s="1" t="s">
        <v>783</v>
      </c>
      <c r="N158" s="2">
        <v>45271</v>
      </c>
      <c r="O158" s="3">
        <v>20232110101461</v>
      </c>
      <c r="P158" s="4">
        <v>45387</v>
      </c>
      <c r="Q158" s="3"/>
      <c r="R158" s="3"/>
      <c r="S158" s="9" t="s">
        <v>117</v>
      </c>
      <c r="T158" s="1" t="s">
        <v>784</v>
      </c>
      <c r="U158" s="2">
        <v>45300</v>
      </c>
      <c r="V158" s="1" t="s">
        <v>248</v>
      </c>
      <c r="W158" s="1"/>
      <c r="X158" s="1"/>
      <c r="Y158" s="1" t="s">
        <v>781</v>
      </c>
    </row>
    <row r="159" spans="1:25" ht="25.5" x14ac:dyDescent="0.25">
      <c r="A159" s="1" t="s">
        <v>409</v>
      </c>
      <c r="B159" s="1" t="s">
        <v>26</v>
      </c>
      <c r="C159" s="1" t="s">
        <v>150</v>
      </c>
      <c r="D159" s="1" t="s">
        <v>785</v>
      </c>
      <c r="E159" s="1" t="s">
        <v>412</v>
      </c>
      <c r="F159" s="1" t="s">
        <v>430</v>
      </c>
      <c r="G159" s="1" t="s">
        <v>786</v>
      </c>
      <c r="H159" s="1" t="s">
        <v>702</v>
      </c>
      <c r="I159" s="1" t="s">
        <v>33</v>
      </c>
      <c r="J159" s="1" t="s">
        <v>34</v>
      </c>
      <c r="K159" s="1" t="s">
        <v>63</v>
      </c>
      <c r="L159" s="1">
        <v>15</v>
      </c>
      <c r="M159" s="1" t="s">
        <v>787</v>
      </c>
      <c r="N159" s="2">
        <v>45271</v>
      </c>
      <c r="O159" s="3"/>
      <c r="P159" s="4">
        <v>45387</v>
      </c>
      <c r="Q159" s="3"/>
      <c r="R159" s="3"/>
      <c r="S159" s="9" t="s">
        <v>117</v>
      </c>
      <c r="T159" s="1" t="s">
        <v>788</v>
      </c>
      <c r="U159" s="2"/>
      <c r="V159" s="1"/>
      <c r="W159" s="1"/>
      <c r="X159" s="1"/>
      <c r="Y159" s="1"/>
    </row>
    <row r="160" spans="1:25" ht="76.5" x14ac:dyDescent="0.25">
      <c r="A160" s="1" t="s">
        <v>409</v>
      </c>
      <c r="B160" s="1" t="s">
        <v>26</v>
      </c>
      <c r="C160" s="1" t="s">
        <v>51</v>
      </c>
      <c r="D160" s="1" t="s">
        <v>789</v>
      </c>
      <c r="E160" s="1" t="s">
        <v>53</v>
      </c>
      <c r="F160" s="1" t="s">
        <v>418</v>
      </c>
      <c r="G160" s="1" t="s">
        <v>790</v>
      </c>
      <c r="H160" s="1" t="s">
        <v>727</v>
      </c>
      <c r="I160" s="1" t="s">
        <v>33</v>
      </c>
      <c r="J160" s="1" t="s">
        <v>456</v>
      </c>
      <c r="K160" s="1" t="s">
        <v>35</v>
      </c>
      <c r="L160" s="1">
        <v>30</v>
      </c>
      <c r="M160" s="10" t="s">
        <v>791</v>
      </c>
      <c r="N160" s="11">
        <v>45271</v>
      </c>
      <c r="O160" s="3">
        <v>20232110101431</v>
      </c>
      <c r="P160" s="4">
        <v>45387</v>
      </c>
      <c r="Q160" s="3"/>
      <c r="R160" s="3"/>
      <c r="S160" s="9" t="s">
        <v>117</v>
      </c>
      <c r="T160" s="1" t="s">
        <v>792</v>
      </c>
      <c r="U160" s="2">
        <v>44935</v>
      </c>
      <c r="V160" s="1" t="s">
        <v>179</v>
      </c>
      <c r="W160" s="1" t="s">
        <v>120</v>
      </c>
      <c r="X160" s="1"/>
      <c r="Y160" s="1" t="s">
        <v>781</v>
      </c>
    </row>
    <row r="161" spans="1:25" ht="76.5" x14ac:dyDescent="0.25">
      <c r="A161" s="1" t="s">
        <v>409</v>
      </c>
      <c r="B161" s="1" t="s">
        <v>26</v>
      </c>
      <c r="C161" s="1" t="s">
        <v>27</v>
      </c>
      <c r="D161" s="1" t="s">
        <v>560</v>
      </c>
      <c r="E161" s="1" t="s">
        <v>67</v>
      </c>
      <c r="F161" s="1" t="s">
        <v>418</v>
      </c>
      <c r="G161" s="1" t="s">
        <v>793</v>
      </c>
      <c r="H161" s="1" t="s">
        <v>455</v>
      </c>
      <c r="I161" s="1" t="s">
        <v>33</v>
      </c>
      <c r="J161" s="1" t="s">
        <v>456</v>
      </c>
      <c r="K161" s="1" t="s">
        <v>63</v>
      </c>
      <c r="L161" s="1">
        <v>15</v>
      </c>
      <c r="M161" s="1" t="s">
        <v>794</v>
      </c>
      <c r="N161" s="2">
        <v>45271</v>
      </c>
      <c r="O161" s="3">
        <v>20232110101641</v>
      </c>
      <c r="P161" s="4">
        <v>45387</v>
      </c>
      <c r="Q161" s="3"/>
      <c r="R161" s="3"/>
      <c r="S161" s="9" t="s">
        <v>117</v>
      </c>
      <c r="T161" s="1" t="s">
        <v>795</v>
      </c>
      <c r="U161" s="2">
        <v>44938</v>
      </c>
      <c r="V161" s="1" t="s">
        <v>248</v>
      </c>
      <c r="W161" s="1"/>
      <c r="X161" s="1"/>
      <c r="Y161" s="1" t="s">
        <v>781</v>
      </c>
    </row>
    <row r="162" spans="1:25" ht="76.5" x14ac:dyDescent="0.25">
      <c r="A162" s="1" t="s">
        <v>409</v>
      </c>
      <c r="B162" s="1" t="s">
        <v>26</v>
      </c>
      <c r="C162" s="1" t="s">
        <v>170</v>
      </c>
      <c r="D162" s="1" t="s">
        <v>796</v>
      </c>
      <c r="E162" s="1" t="s">
        <v>412</v>
      </c>
      <c r="F162" s="1" t="s">
        <v>418</v>
      </c>
      <c r="G162" s="1" t="s">
        <v>797</v>
      </c>
      <c r="H162" s="1" t="s">
        <v>692</v>
      </c>
      <c r="I162" s="1" t="s">
        <v>33</v>
      </c>
      <c r="J162" s="1" t="s">
        <v>693</v>
      </c>
      <c r="K162" s="1" t="s">
        <v>78</v>
      </c>
      <c r="L162" s="1">
        <v>15</v>
      </c>
      <c r="M162" s="1" t="s">
        <v>798</v>
      </c>
      <c r="N162" s="2">
        <v>45271</v>
      </c>
      <c r="O162" s="3"/>
      <c r="P162" s="4">
        <v>45387</v>
      </c>
      <c r="Q162" s="3"/>
      <c r="R162" s="3"/>
      <c r="S162" s="9" t="s">
        <v>117</v>
      </c>
      <c r="T162" s="1" t="s">
        <v>799</v>
      </c>
      <c r="U162" s="2">
        <v>45300</v>
      </c>
      <c r="V162" s="1"/>
      <c r="W162" s="1"/>
      <c r="X162" s="1"/>
      <c r="Y162" s="1" t="s">
        <v>781</v>
      </c>
    </row>
    <row r="163" spans="1:25" ht="25.5" x14ac:dyDescent="0.25">
      <c r="A163" s="1" t="s">
        <v>409</v>
      </c>
      <c r="B163" s="1" t="s">
        <v>26</v>
      </c>
      <c r="C163" s="1" t="s">
        <v>51</v>
      </c>
      <c r="D163" s="1" t="s">
        <v>800</v>
      </c>
      <c r="E163" s="1" t="s">
        <v>412</v>
      </c>
      <c r="F163" s="1" t="s">
        <v>44</v>
      </c>
      <c r="G163" s="1" t="s">
        <v>801</v>
      </c>
      <c r="H163" s="1" t="s">
        <v>702</v>
      </c>
      <c r="I163" s="1" t="s">
        <v>33</v>
      </c>
      <c r="J163" s="1" t="s">
        <v>34</v>
      </c>
      <c r="K163" s="1" t="s">
        <v>78</v>
      </c>
      <c r="L163" s="1">
        <v>15</v>
      </c>
      <c r="M163" s="10" t="s">
        <v>802</v>
      </c>
      <c r="N163" s="11">
        <v>45272</v>
      </c>
      <c r="O163" s="3"/>
      <c r="P163" s="4">
        <v>45387</v>
      </c>
      <c r="Q163" s="3"/>
      <c r="R163" s="3"/>
      <c r="S163" s="9" t="s">
        <v>117</v>
      </c>
      <c r="T163" s="1"/>
      <c r="U163" s="2"/>
      <c r="V163" s="1"/>
      <c r="W163" s="1"/>
      <c r="X163" s="1"/>
      <c r="Y163" s="1"/>
    </row>
    <row r="164" spans="1:25" ht="25.5" x14ac:dyDescent="0.25">
      <c r="A164" s="1" t="s">
        <v>409</v>
      </c>
      <c r="B164" s="1" t="s">
        <v>26</v>
      </c>
      <c r="C164" s="1" t="s">
        <v>27</v>
      </c>
      <c r="D164" s="1" t="s">
        <v>560</v>
      </c>
      <c r="E164" s="1" t="s">
        <v>67</v>
      </c>
      <c r="F164" s="1" t="s">
        <v>418</v>
      </c>
      <c r="G164" s="1" t="s">
        <v>793</v>
      </c>
      <c r="H164" s="1" t="s">
        <v>803</v>
      </c>
      <c r="I164" s="1" t="s">
        <v>33</v>
      </c>
      <c r="J164" s="1" t="s">
        <v>71</v>
      </c>
      <c r="K164" s="1" t="s">
        <v>63</v>
      </c>
      <c r="L164" s="1">
        <v>15</v>
      </c>
      <c r="M164" s="1" t="s">
        <v>804</v>
      </c>
      <c r="N164" s="2">
        <v>45272</v>
      </c>
      <c r="O164" s="3"/>
      <c r="P164" s="4">
        <v>45387</v>
      </c>
      <c r="Q164" s="3"/>
      <c r="R164" s="3"/>
      <c r="S164" s="9" t="s">
        <v>117</v>
      </c>
      <c r="T164" s="1"/>
      <c r="U164" s="2"/>
      <c r="V164" s="1"/>
      <c r="W164" s="1"/>
      <c r="X164" s="1"/>
      <c r="Y164" s="1"/>
    </row>
    <row r="165" spans="1:25" ht="76.5" x14ac:dyDescent="0.25">
      <c r="A165" s="1" t="s">
        <v>409</v>
      </c>
      <c r="B165" s="1" t="s">
        <v>26</v>
      </c>
      <c r="C165" s="1" t="s">
        <v>150</v>
      </c>
      <c r="D165" s="1" t="s">
        <v>805</v>
      </c>
      <c r="E165" s="1" t="s">
        <v>67</v>
      </c>
      <c r="F165" s="1" t="s">
        <v>418</v>
      </c>
      <c r="G165" s="1" t="s">
        <v>806</v>
      </c>
      <c r="H165" s="1" t="s">
        <v>807</v>
      </c>
      <c r="I165" s="1" t="s">
        <v>33</v>
      </c>
      <c r="J165" s="1" t="s">
        <v>456</v>
      </c>
      <c r="K165" s="1" t="s">
        <v>35</v>
      </c>
      <c r="L165" s="1">
        <v>30</v>
      </c>
      <c r="M165" s="1" t="s">
        <v>808</v>
      </c>
      <c r="N165" s="2">
        <v>45272</v>
      </c>
      <c r="O165" s="3">
        <v>20242110102371</v>
      </c>
      <c r="P165" s="4">
        <v>45387</v>
      </c>
      <c r="Q165" s="3"/>
      <c r="R165" s="3"/>
      <c r="S165" s="9" t="s">
        <v>117</v>
      </c>
      <c r="T165" s="1" t="s">
        <v>809</v>
      </c>
      <c r="U165" s="2">
        <v>45306</v>
      </c>
      <c r="V165" s="1" t="s">
        <v>119</v>
      </c>
      <c r="W165" s="1"/>
      <c r="X165" s="1"/>
      <c r="Y165" s="1" t="s">
        <v>781</v>
      </c>
    </row>
    <row r="166" spans="1:25" ht="25.5" x14ac:dyDescent="0.25">
      <c r="A166" s="1" t="s">
        <v>409</v>
      </c>
      <c r="B166" s="1" t="s">
        <v>26</v>
      </c>
      <c r="C166" s="1" t="s">
        <v>127</v>
      </c>
      <c r="D166" s="1" t="s">
        <v>805</v>
      </c>
      <c r="E166" s="1" t="s">
        <v>67</v>
      </c>
      <c r="F166" s="1" t="s">
        <v>441</v>
      </c>
      <c r="G166" s="1" t="s">
        <v>810</v>
      </c>
      <c r="H166" s="1" t="s">
        <v>294</v>
      </c>
      <c r="I166" s="1" t="s">
        <v>33</v>
      </c>
      <c r="J166" s="1" t="s">
        <v>71</v>
      </c>
      <c r="K166" s="1" t="s">
        <v>63</v>
      </c>
      <c r="L166" s="1">
        <v>15</v>
      </c>
      <c r="M166" s="1" t="s">
        <v>811</v>
      </c>
      <c r="N166" s="2">
        <v>45272</v>
      </c>
      <c r="O166" s="3"/>
      <c r="P166" s="4">
        <v>45387</v>
      </c>
      <c r="Q166" s="3"/>
      <c r="R166" s="3"/>
      <c r="S166" s="9" t="s">
        <v>117</v>
      </c>
      <c r="T166" s="1"/>
      <c r="U166" s="2"/>
      <c r="V166" s="1"/>
      <c r="W166" s="1"/>
      <c r="X166" s="1"/>
      <c r="Y166" s="1"/>
    </row>
    <row r="167" spans="1:25" ht="38.25" x14ac:dyDescent="0.25">
      <c r="A167" s="1" t="s">
        <v>409</v>
      </c>
      <c r="B167" s="1" t="s">
        <v>26</v>
      </c>
      <c r="C167" s="1" t="s">
        <v>207</v>
      </c>
      <c r="D167" s="1" t="s">
        <v>812</v>
      </c>
      <c r="E167" s="1" t="s">
        <v>198</v>
      </c>
      <c r="F167" s="1" t="s">
        <v>418</v>
      </c>
      <c r="G167" s="1" t="s">
        <v>720</v>
      </c>
      <c r="H167" s="1" t="s">
        <v>807</v>
      </c>
      <c r="I167" s="1" t="s">
        <v>33</v>
      </c>
      <c r="J167" s="1" t="s">
        <v>456</v>
      </c>
      <c r="K167" s="1" t="s">
        <v>63</v>
      </c>
      <c r="L167" s="1">
        <v>15</v>
      </c>
      <c r="M167" s="1" t="s">
        <v>813</v>
      </c>
      <c r="N167" s="2">
        <v>45273</v>
      </c>
      <c r="O167" s="3"/>
      <c r="P167" s="4">
        <v>45387</v>
      </c>
      <c r="Q167" s="3"/>
      <c r="R167" s="3"/>
      <c r="S167" s="9" t="s">
        <v>117</v>
      </c>
      <c r="T167" s="1"/>
      <c r="U167" s="2"/>
      <c r="V167" s="1"/>
      <c r="W167" s="1"/>
      <c r="X167" s="1"/>
      <c r="Y167" s="1"/>
    </row>
    <row r="168" spans="1:25" ht="25.5" x14ac:dyDescent="0.25">
      <c r="A168" s="1" t="s">
        <v>409</v>
      </c>
      <c r="B168" s="1" t="s">
        <v>26</v>
      </c>
      <c r="C168" s="1" t="s">
        <v>27</v>
      </c>
      <c r="D168" s="1" t="s">
        <v>814</v>
      </c>
      <c r="E168" s="1" t="s">
        <v>67</v>
      </c>
      <c r="F168" s="1" t="s">
        <v>90</v>
      </c>
      <c r="G168" s="1" t="s">
        <v>815</v>
      </c>
      <c r="H168" s="1" t="s">
        <v>816</v>
      </c>
      <c r="I168" s="1" t="s">
        <v>93</v>
      </c>
      <c r="J168" s="1" t="s">
        <v>510</v>
      </c>
      <c r="K168" s="1" t="s">
        <v>46</v>
      </c>
      <c r="L168" s="1">
        <v>10</v>
      </c>
      <c r="M168" s="1" t="s">
        <v>817</v>
      </c>
      <c r="N168" s="2">
        <v>45273</v>
      </c>
      <c r="O168" s="3"/>
      <c r="P168" s="4">
        <v>45387</v>
      </c>
      <c r="Q168" s="3"/>
      <c r="R168" s="3"/>
      <c r="S168" s="9" t="s">
        <v>117</v>
      </c>
      <c r="T168" s="1"/>
      <c r="U168" s="2"/>
      <c r="V168" s="1"/>
      <c r="W168" s="1"/>
      <c r="X168" s="1"/>
      <c r="Y168" s="1"/>
    </row>
    <row r="169" spans="1:25" ht="76.5" x14ac:dyDescent="0.25">
      <c r="A169" s="1" t="s">
        <v>409</v>
      </c>
      <c r="B169" s="1" t="s">
        <v>26</v>
      </c>
      <c r="C169" s="1" t="s">
        <v>27</v>
      </c>
      <c r="D169" s="1" t="s">
        <v>498</v>
      </c>
      <c r="E169" s="1" t="s">
        <v>67</v>
      </c>
      <c r="F169" s="1" t="s">
        <v>418</v>
      </c>
      <c r="G169" s="1" t="s">
        <v>818</v>
      </c>
      <c r="H169" s="1" t="s">
        <v>807</v>
      </c>
      <c r="I169" s="1" t="s">
        <v>33</v>
      </c>
      <c r="J169" s="1" t="s">
        <v>456</v>
      </c>
      <c r="K169" s="1" t="s">
        <v>35</v>
      </c>
      <c r="L169" s="1">
        <v>30</v>
      </c>
      <c r="M169" s="1" t="s">
        <v>819</v>
      </c>
      <c r="N169" s="2">
        <v>45273</v>
      </c>
      <c r="O169" s="3"/>
      <c r="P169" s="4">
        <v>45387</v>
      </c>
      <c r="Q169" s="3"/>
      <c r="R169" s="3"/>
      <c r="S169" s="9" t="s">
        <v>117</v>
      </c>
      <c r="T169" s="1" t="s">
        <v>820</v>
      </c>
      <c r="U169" s="2">
        <v>45288</v>
      </c>
      <c r="V169" s="1" t="s">
        <v>248</v>
      </c>
      <c r="W169" s="1"/>
      <c r="X169" s="1"/>
      <c r="Y169" s="1" t="s">
        <v>781</v>
      </c>
    </row>
    <row r="170" spans="1:25" ht="38.25" x14ac:dyDescent="0.25">
      <c r="A170" s="1" t="s">
        <v>409</v>
      </c>
      <c r="B170" s="1" t="s">
        <v>26</v>
      </c>
      <c r="C170" s="1" t="s">
        <v>51</v>
      </c>
      <c r="D170" s="1" t="s">
        <v>498</v>
      </c>
      <c r="E170" s="1" t="s">
        <v>67</v>
      </c>
      <c r="F170" s="1" t="s">
        <v>418</v>
      </c>
      <c r="G170" s="1" t="s">
        <v>821</v>
      </c>
      <c r="H170" s="1" t="s">
        <v>807</v>
      </c>
      <c r="I170" s="1" t="s">
        <v>33</v>
      </c>
      <c r="J170" s="1" t="s">
        <v>456</v>
      </c>
      <c r="K170" s="1" t="s">
        <v>63</v>
      </c>
      <c r="L170" s="1">
        <v>15</v>
      </c>
      <c r="M170" s="1" t="s">
        <v>822</v>
      </c>
      <c r="N170" s="2">
        <v>45273</v>
      </c>
      <c r="O170" s="3"/>
      <c r="P170" s="4">
        <v>45387</v>
      </c>
      <c r="Q170" s="3"/>
      <c r="R170" s="3"/>
      <c r="S170" s="9" t="s">
        <v>117</v>
      </c>
      <c r="T170" s="1"/>
      <c r="U170" s="2"/>
      <c r="V170" s="1"/>
      <c r="W170" s="1"/>
      <c r="X170" s="1"/>
      <c r="Y170" s="1"/>
    </row>
    <row r="171" spans="1:25" ht="76.5" x14ac:dyDescent="0.25">
      <c r="A171" s="1" t="s">
        <v>409</v>
      </c>
      <c r="B171" s="1" t="s">
        <v>26</v>
      </c>
      <c r="C171" s="1" t="s">
        <v>27</v>
      </c>
      <c r="D171" s="1" t="s">
        <v>498</v>
      </c>
      <c r="E171" s="1" t="s">
        <v>67</v>
      </c>
      <c r="F171" s="1" t="s">
        <v>418</v>
      </c>
      <c r="G171" s="1" t="s">
        <v>823</v>
      </c>
      <c r="H171" s="1" t="s">
        <v>692</v>
      </c>
      <c r="I171" s="1" t="s">
        <v>93</v>
      </c>
      <c r="J171" s="1" t="s">
        <v>693</v>
      </c>
      <c r="K171" s="1" t="s">
        <v>63</v>
      </c>
      <c r="L171" s="1">
        <v>15</v>
      </c>
      <c r="M171" s="1" t="s">
        <v>824</v>
      </c>
      <c r="N171" s="2">
        <v>45273</v>
      </c>
      <c r="O171" s="3">
        <v>20232110102041</v>
      </c>
      <c r="P171" s="4">
        <v>45387</v>
      </c>
      <c r="Q171" s="3"/>
      <c r="R171" s="3"/>
      <c r="S171" s="9" t="s">
        <v>117</v>
      </c>
      <c r="T171" s="1" t="s">
        <v>825</v>
      </c>
      <c r="U171" s="2"/>
      <c r="V171" s="1" t="s">
        <v>248</v>
      </c>
      <c r="W171" s="1"/>
      <c r="X171" s="1"/>
      <c r="Y171" s="1" t="s">
        <v>781</v>
      </c>
    </row>
    <row r="172" spans="1:25" ht="76.5" x14ac:dyDescent="0.25">
      <c r="A172" s="1" t="s">
        <v>409</v>
      </c>
      <c r="B172" s="1" t="s">
        <v>26</v>
      </c>
      <c r="C172" s="1" t="s">
        <v>51</v>
      </c>
      <c r="D172" s="1" t="s">
        <v>826</v>
      </c>
      <c r="E172" s="1" t="s">
        <v>67</v>
      </c>
      <c r="F172" s="1" t="s">
        <v>441</v>
      </c>
      <c r="G172" s="1" t="s">
        <v>827</v>
      </c>
      <c r="H172" s="1" t="s">
        <v>294</v>
      </c>
      <c r="I172" s="1" t="s">
        <v>33</v>
      </c>
      <c r="J172" s="1" t="s">
        <v>71</v>
      </c>
      <c r="K172" s="1" t="s">
        <v>63</v>
      </c>
      <c r="L172" s="1">
        <v>15</v>
      </c>
      <c r="M172" s="1" t="s">
        <v>828</v>
      </c>
      <c r="N172" s="2">
        <v>45273</v>
      </c>
      <c r="O172" s="3">
        <v>20232110102031</v>
      </c>
      <c r="P172" s="4">
        <v>45387</v>
      </c>
      <c r="Q172" s="3"/>
      <c r="R172" s="3"/>
      <c r="S172" s="9" t="s">
        <v>117</v>
      </c>
      <c r="T172" s="1" t="s">
        <v>829</v>
      </c>
      <c r="U172" s="2"/>
      <c r="V172" s="1" t="s">
        <v>248</v>
      </c>
      <c r="W172" s="1"/>
      <c r="X172" s="1"/>
      <c r="Y172" s="1" t="s">
        <v>781</v>
      </c>
    </row>
    <row r="173" spans="1:25" ht="25.5" x14ac:dyDescent="0.25">
      <c r="A173" s="1" t="s">
        <v>409</v>
      </c>
      <c r="B173" s="1" t="s">
        <v>26</v>
      </c>
      <c r="C173" s="1" t="s">
        <v>830</v>
      </c>
      <c r="D173" s="1" t="s">
        <v>831</v>
      </c>
      <c r="E173" s="1" t="s">
        <v>53</v>
      </c>
      <c r="F173" s="1" t="s">
        <v>441</v>
      </c>
      <c r="G173" s="1" t="s">
        <v>832</v>
      </c>
      <c r="H173" s="1" t="s">
        <v>294</v>
      </c>
      <c r="I173" s="1" t="s">
        <v>33</v>
      </c>
      <c r="J173" s="1" t="s">
        <v>71</v>
      </c>
      <c r="K173" s="1" t="s">
        <v>78</v>
      </c>
      <c r="L173" s="1">
        <v>15</v>
      </c>
      <c r="M173" s="10" t="s">
        <v>833</v>
      </c>
      <c r="N173" s="11">
        <v>45273</v>
      </c>
      <c r="O173" s="3"/>
      <c r="P173" s="4">
        <v>45387</v>
      </c>
      <c r="Q173" s="3"/>
      <c r="R173" s="3"/>
      <c r="S173" s="9" t="s">
        <v>117</v>
      </c>
      <c r="T173" s="1"/>
      <c r="U173" s="2"/>
      <c r="V173" s="1"/>
      <c r="W173" s="1"/>
      <c r="X173" s="1"/>
      <c r="Y173" s="1"/>
    </row>
    <row r="174" spans="1:25" ht="38.25" x14ac:dyDescent="0.25">
      <c r="A174" s="1" t="s">
        <v>409</v>
      </c>
      <c r="B174" s="1" t="s">
        <v>26</v>
      </c>
      <c r="C174" s="1" t="s">
        <v>150</v>
      </c>
      <c r="D174" s="1" t="s">
        <v>834</v>
      </c>
      <c r="E174" s="1" t="s">
        <v>412</v>
      </c>
      <c r="F174" s="1" t="s">
        <v>76</v>
      </c>
      <c r="G174" s="1" t="s">
        <v>835</v>
      </c>
      <c r="H174" s="1" t="s">
        <v>836</v>
      </c>
      <c r="I174" s="1" t="s">
        <v>33</v>
      </c>
      <c r="J174" s="1" t="s">
        <v>56</v>
      </c>
      <c r="K174" s="1" t="s">
        <v>78</v>
      </c>
      <c r="L174" s="1">
        <v>15</v>
      </c>
      <c r="M174" s="1" t="s">
        <v>837</v>
      </c>
      <c r="N174" s="2">
        <v>45279</v>
      </c>
      <c r="O174" s="3">
        <v>20242110102461</v>
      </c>
      <c r="P174" s="4">
        <v>45279</v>
      </c>
      <c r="Q174" s="3">
        <f t="shared" ref="Q174" si="5">R174-1</f>
        <v>0</v>
      </c>
      <c r="R174" s="3">
        <f>NETWORKDAYS(N174,P174,AD174:AG174:AH174:AI174:AJ174:AK174:AL174:AM174:AN174:AO174:AP174:AQ174)</f>
        <v>1</v>
      </c>
      <c r="S174" s="8" t="s">
        <v>73</v>
      </c>
      <c r="T174" s="1" t="s">
        <v>838</v>
      </c>
      <c r="U174" s="2"/>
      <c r="V174" s="1" t="s">
        <v>839</v>
      </c>
      <c r="W174" s="1" t="s">
        <v>40</v>
      </c>
      <c r="X174" s="1"/>
      <c r="Y174" s="1"/>
    </row>
    <row r="175" spans="1:25" ht="76.5" x14ac:dyDescent="0.25">
      <c r="A175" s="1" t="s">
        <v>409</v>
      </c>
      <c r="B175" s="1" t="s">
        <v>26</v>
      </c>
      <c r="C175" s="1" t="s">
        <v>170</v>
      </c>
      <c r="D175" s="1" t="s">
        <v>840</v>
      </c>
      <c r="E175" s="1" t="s">
        <v>53</v>
      </c>
      <c r="F175" s="1" t="s">
        <v>418</v>
      </c>
      <c r="G175" s="1" t="s">
        <v>841</v>
      </c>
      <c r="H175" s="1" t="s">
        <v>807</v>
      </c>
      <c r="I175" s="1" t="s">
        <v>33</v>
      </c>
      <c r="J175" s="1" t="s">
        <v>456</v>
      </c>
      <c r="K175" s="1" t="s">
        <v>35</v>
      </c>
      <c r="L175" s="1">
        <v>30</v>
      </c>
      <c r="M175" s="10" t="s">
        <v>842</v>
      </c>
      <c r="N175" s="11">
        <v>45274</v>
      </c>
      <c r="O175" s="3">
        <v>20242110102461</v>
      </c>
      <c r="P175" s="4">
        <v>45387</v>
      </c>
      <c r="Q175" s="3"/>
      <c r="R175" s="3"/>
      <c r="S175" s="9" t="s">
        <v>117</v>
      </c>
      <c r="T175" s="1" t="s">
        <v>843</v>
      </c>
      <c r="U175" s="2"/>
      <c r="V175" s="1" t="s">
        <v>119</v>
      </c>
      <c r="W175" s="1"/>
      <c r="X175" s="1"/>
      <c r="Y175" s="1" t="s">
        <v>781</v>
      </c>
    </row>
    <row r="176" spans="1:25" ht="38.25" x14ac:dyDescent="0.25">
      <c r="A176" s="1" t="s">
        <v>409</v>
      </c>
      <c r="B176" s="1" t="s">
        <v>26</v>
      </c>
      <c r="C176" s="1" t="s">
        <v>27</v>
      </c>
      <c r="D176" s="1" t="s">
        <v>844</v>
      </c>
      <c r="E176" s="1" t="s">
        <v>412</v>
      </c>
      <c r="F176" s="1" t="s">
        <v>430</v>
      </c>
      <c r="G176" s="1" t="s">
        <v>845</v>
      </c>
      <c r="H176" s="1" t="s">
        <v>702</v>
      </c>
      <c r="I176" s="1" t="s">
        <v>33</v>
      </c>
      <c r="J176" s="1" t="s">
        <v>34</v>
      </c>
      <c r="K176" s="1" t="s">
        <v>46</v>
      </c>
      <c r="L176" s="1">
        <v>10</v>
      </c>
      <c r="M176" s="1" t="s">
        <v>846</v>
      </c>
      <c r="N176" s="2">
        <v>45271</v>
      </c>
      <c r="O176" s="3" t="s">
        <v>37</v>
      </c>
      <c r="P176" s="4">
        <v>45266</v>
      </c>
      <c r="Q176" s="3">
        <v>0</v>
      </c>
      <c r="R176" s="3">
        <v>0</v>
      </c>
      <c r="S176" s="8" t="s">
        <v>73</v>
      </c>
      <c r="T176" s="1" t="s">
        <v>847</v>
      </c>
      <c r="U176" s="2"/>
      <c r="V176" s="1"/>
      <c r="W176" s="1" t="s">
        <v>40</v>
      </c>
      <c r="X176" s="1"/>
      <c r="Y176" s="1" t="s">
        <v>848</v>
      </c>
    </row>
    <row r="177" spans="1:25" ht="45" x14ac:dyDescent="0.25">
      <c r="A177" s="12" t="s">
        <v>409</v>
      </c>
      <c r="B177" s="12" t="s">
        <v>26</v>
      </c>
      <c r="C177" s="12" t="s">
        <v>464</v>
      </c>
      <c r="D177" s="12" t="s">
        <v>849</v>
      </c>
      <c r="E177" s="12" t="s">
        <v>412</v>
      </c>
      <c r="F177" s="12" t="s">
        <v>430</v>
      </c>
      <c r="G177" s="12" t="s">
        <v>850</v>
      </c>
      <c r="H177" s="12" t="s">
        <v>851</v>
      </c>
      <c r="I177" s="12" t="s">
        <v>33</v>
      </c>
      <c r="J177" s="12" t="s">
        <v>34</v>
      </c>
      <c r="K177" s="12" t="s">
        <v>63</v>
      </c>
      <c r="L177" s="12">
        <v>15</v>
      </c>
      <c r="M177" s="17" t="s">
        <v>852</v>
      </c>
      <c r="N177" s="2">
        <v>45275</v>
      </c>
      <c r="O177" s="3" t="s">
        <v>37</v>
      </c>
      <c r="P177" s="4">
        <v>45279</v>
      </c>
      <c r="Q177" s="3">
        <f t="shared" ref="Q177" si="6">R177-1</f>
        <v>2</v>
      </c>
      <c r="R177" s="3">
        <f>NETWORKDAYS(N177,P177,AD177:AG177:AH177:AI177:AJ177:AK177:AL177:AM177:AN177:AO177:AP177:AQ177)</f>
        <v>3</v>
      </c>
      <c r="S177" s="18" t="s">
        <v>73</v>
      </c>
      <c r="T177" s="19" t="s">
        <v>853</v>
      </c>
      <c r="U177" s="19"/>
      <c r="V177" s="19"/>
      <c r="W177" s="19"/>
      <c r="X177" s="19"/>
      <c r="Y177" s="19" t="s">
        <v>848</v>
      </c>
    </row>
    <row r="178" spans="1:25" ht="51" x14ac:dyDescent="0.25">
      <c r="A178" s="12" t="s">
        <v>409</v>
      </c>
      <c r="B178" s="12" t="s">
        <v>26</v>
      </c>
      <c r="C178" s="12" t="s">
        <v>735</v>
      </c>
      <c r="D178" s="12" t="s">
        <v>854</v>
      </c>
      <c r="E178" s="12" t="s">
        <v>412</v>
      </c>
      <c r="F178" s="12" t="s">
        <v>441</v>
      </c>
      <c r="G178" s="12" t="s">
        <v>855</v>
      </c>
      <c r="H178" s="12" t="s">
        <v>856</v>
      </c>
      <c r="I178" s="12" t="s">
        <v>33</v>
      </c>
      <c r="J178" s="12" t="s">
        <v>71</v>
      </c>
      <c r="K178" s="12" t="s">
        <v>63</v>
      </c>
      <c r="L178" s="12">
        <v>15</v>
      </c>
      <c r="M178" s="17" t="s">
        <v>857</v>
      </c>
      <c r="N178" s="20">
        <v>45275</v>
      </c>
      <c r="O178" s="14"/>
      <c r="P178" s="4">
        <v>45387</v>
      </c>
      <c r="Q178" s="3"/>
      <c r="R178" s="3"/>
      <c r="S178" s="21" t="s">
        <v>117</v>
      </c>
      <c r="T178" s="22"/>
      <c r="U178" s="19"/>
      <c r="V178" s="19"/>
      <c r="W178" s="19"/>
      <c r="X178" s="19"/>
      <c r="Y178" s="19"/>
    </row>
    <row r="179" spans="1:25" ht="45" x14ac:dyDescent="0.25">
      <c r="A179" s="12" t="s">
        <v>409</v>
      </c>
      <c r="B179" s="12" t="s">
        <v>583</v>
      </c>
      <c r="C179" s="12" t="s">
        <v>359</v>
      </c>
      <c r="D179" s="12" t="s">
        <v>858</v>
      </c>
      <c r="E179" s="12" t="s">
        <v>412</v>
      </c>
      <c r="F179" s="12" t="s">
        <v>430</v>
      </c>
      <c r="G179" s="12" t="s">
        <v>859</v>
      </c>
      <c r="H179" s="12" t="s">
        <v>860</v>
      </c>
      <c r="I179" s="12" t="s">
        <v>33</v>
      </c>
      <c r="J179" s="12" t="s">
        <v>34</v>
      </c>
      <c r="K179" s="12" t="s">
        <v>63</v>
      </c>
      <c r="L179" s="12">
        <v>15</v>
      </c>
      <c r="M179" s="17" t="s">
        <v>861</v>
      </c>
      <c r="N179" s="20">
        <v>45275</v>
      </c>
      <c r="O179" s="14"/>
      <c r="P179" s="4">
        <v>45281</v>
      </c>
      <c r="Q179" s="3">
        <f t="shared" ref="Q179:Q181" si="7">R179-1</f>
        <v>4</v>
      </c>
      <c r="R179" s="3">
        <f>NETWORKDAYS(N179,P179,AD179:AG179:AH179:AI179:AJ179:AK179:AL179:AM179:AN179:AO179:AP179:AQ179)</f>
        <v>5</v>
      </c>
      <c r="S179" s="18" t="s">
        <v>73</v>
      </c>
      <c r="T179" s="19" t="s">
        <v>862</v>
      </c>
      <c r="U179" s="19" t="s">
        <v>37</v>
      </c>
      <c r="V179" s="19" t="s">
        <v>37</v>
      </c>
      <c r="W179" s="19" t="s">
        <v>37</v>
      </c>
      <c r="X179" s="19" t="s">
        <v>40</v>
      </c>
      <c r="Y179" s="19" t="s">
        <v>863</v>
      </c>
    </row>
    <row r="180" spans="1:25" ht="60" x14ac:dyDescent="0.25">
      <c r="A180" s="12" t="s">
        <v>409</v>
      </c>
      <c r="B180" s="12" t="s">
        <v>26</v>
      </c>
      <c r="C180" s="12" t="s">
        <v>150</v>
      </c>
      <c r="D180" s="12" t="s">
        <v>864</v>
      </c>
      <c r="E180" s="12" t="s">
        <v>53</v>
      </c>
      <c r="F180" s="12" t="s">
        <v>430</v>
      </c>
      <c r="G180" s="12" t="s">
        <v>865</v>
      </c>
      <c r="H180" s="12" t="s">
        <v>702</v>
      </c>
      <c r="I180" s="12" t="s">
        <v>33</v>
      </c>
      <c r="J180" s="12" t="s">
        <v>34</v>
      </c>
      <c r="K180" s="12" t="s">
        <v>78</v>
      </c>
      <c r="L180" s="12">
        <v>15</v>
      </c>
      <c r="M180" s="17" t="s">
        <v>866</v>
      </c>
      <c r="N180" s="20">
        <v>45275</v>
      </c>
      <c r="O180" s="14">
        <v>20242140000751</v>
      </c>
      <c r="P180" s="4">
        <v>45387</v>
      </c>
      <c r="Q180" s="3"/>
      <c r="R180" s="3"/>
      <c r="S180" s="21" t="s">
        <v>117</v>
      </c>
      <c r="T180" s="19" t="s">
        <v>867</v>
      </c>
      <c r="U180" s="19" t="s">
        <v>120</v>
      </c>
      <c r="V180" s="19" t="s">
        <v>120</v>
      </c>
      <c r="W180" s="19" t="s">
        <v>120</v>
      </c>
      <c r="X180" s="19" t="s">
        <v>120</v>
      </c>
      <c r="Y180" s="19" t="s">
        <v>868</v>
      </c>
    </row>
    <row r="181" spans="1:25" ht="45" x14ac:dyDescent="0.25">
      <c r="A181" s="12" t="s">
        <v>409</v>
      </c>
      <c r="B181" s="12" t="s">
        <v>26</v>
      </c>
      <c r="C181" s="12" t="s">
        <v>81</v>
      </c>
      <c r="D181" s="12" t="s">
        <v>777</v>
      </c>
      <c r="E181" s="12" t="s">
        <v>412</v>
      </c>
      <c r="F181" s="12" t="s">
        <v>44</v>
      </c>
      <c r="G181" s="12" t="s">
        <v>869</v>
      </c>
      <c r="H181" s="12" t="s">
        <v>860</v>
      </c>
      <c r="I181" s="12" t="s">
        <v>33</v>
      </c>
      <c r="J181" s="12" t="s">
        <v>34</v>
      </c>
      <c r="K181" s="12" t="s">
        <v>63</v>
      </c>
      <c r="L181" s="12">
        <v>15</v>
      </c>
      <c r="M181" s="17" t="s">
        <v>870</v>
      </c>
      <c r="N181" s="20">
        <v>45275</v>
      </c>
      <c r="O181" s="14"/>
      <c r="P181" s="4">
        <v>45281</v>
      </c>
      <c r="Q181" s="3">
        <f t="shared" si="7"/>
        <v>4</v>
      </c>
      <c r="R181" s="3">
        <f>NETWORKDAYS(N181,P181,AD181:AG181:AH181:AI181:AJ181:AK181:AL181:AM181:AN181:AO181:AP181:AQ181)</f>
        <v>5</v>
      </c>
      <c r="S181" s="18" t="s">
        <v>73</v>
      </c>
      <c r="T181" s="19" t="s">
        <v>871</v>
      </c>
      <c r="U181" s="19" t="s">
        <v>120</v>
      </c>
      <c r="V181" s="19" t="s">
        <v>120</v>
      </c>
      <c r="W181" s="19" t="s">
        <v>120</v>
      </c>
      <c r="X181" s="19" t="s">
        <v>40</v>
      </c>
      <c r="Y181" s="19" t="s">
        <v>863</v>
      </c>
    </row>
    <row r="182" spans="1:25" ht="51" x14ac:dyDescent="0.25">
      <c r="A182" s="12" t="s">
        <v>409</v>
      </c>
      <c r="B182" s="12" t="s">
        <v>26</v>
      </c>
      <c r="C182" s="12" t="s">
        <v>51</v>
      </c>
      <c r="D182" s="12" t="s">
        <v>872</v>
      </c>
      <c r="E182" s="12" t="s">
        <v>53</v>
      </c>
      <c r="F182" s="12" t="s">
        <v>90</v>
      </c>
      <c r="G182" s="12" t="s">
        <v>873</v>
      </c>
      <c r="H182" s="12" t="s">
        <v>874</v>
      </c>
      <c r="I182" s="12" t="s">
        <v>33</v>
      </c>
      <c r="J182" s="12" t="s">
        <v>875</v>
      </c>
      <c r="K182" s="12" t="s">
        <v>63</v>
      </c>
      <c r="L182" s="12">
        <v>15</v>
      </c>
      <c r="M182" s="17" t="s">
        <v>876</v>
      </c>
      <c r="N182" s="20">
        <v>45275</v>
      </c>
      <c r="O182" s="14"/>
      <c r="P182" s="4">
        <v>45387</v>
      </c>
      <c r="Q182" s="3"/>
      <c r="R182" s="3"/>
      <c r="S182" s="21" t="s">
        <v>117</v>
      </c>
      <c r="T182" s="22"/>
      <c r="U182" s="19"/>
      <c r="V182" s="19"/>
      <c r="W182" s="19"/>
      <c r="X182" s="19"/>
      <c r="Y182" s="19"/>
    </row>
    <row r="183" spans="1:25" ht="51" x14ac:dyDescent="0.25">
      <c r="A183" s="12" t="s">
        <v>409</v>
      </c>
      <c r="B183" s="12" t="s">
        <v>26</v>
      </c>
      <c r="C183" s="12" t="s">
        <v>42</v>
      </c>
      <c r="D183" s="12" t="s">
        <v>785</v>
      </c>
      <c r="E183" s="12" t="s">
        <v>412</v>
      </c>
      <c r="F183" s="12" t="s">
        <v>44</v>
      </c>
      <c r="G183" s="12" t="s">
        <v>877</v>
      </c>
      <c r="H183" s="12" t="s">
        <v>878</v>
      </c>
      <c r="I183" s="12" t="s">
        <v>33</v>
      </c>
      <c r="J183" s="12" t="s">
        <v>34</v>
      </c>
      <c r="K183" s="12" t="s">
        <v>63</v>
      </c>
      <c r="L183" s="12">
        <v>15</v>
      </c>
      <c r="M183" s="17" t="s">
        <v>879</v>
      </c>
      <c r="N183" s="20">
        <v>45275</v>
      </c>
      <c r="O183" s="14">
        <v>20232140101601</v>
      </c>
      <c r="P183" s="4">
        <v>45279</v>
      </c>
      <c r="Q183" s="3">
        <f t="shared" ref="Q183:Q186" si="8">R183-1</f>
        <v>2</v>
      </c>
      <c r="R183" s="3">
        <f>NETWORKDAYS(N183,P183,AD183:AG183:AH183:AI183:AJ183:AK183:AL183:AM183:AN183:AO183:AP183:AQ183)</f>
        <v>3</v>
      </c>
      <c r="S183" s="18" t="s">
        <v>73</v>
      </c>
      <c r="T183" s="22" t="s">
        <v>880</v>
      </c>
      <c r="U183" s="19"/>
      <c r="V183" s="19" t="s">
        <v>119</v>
      </c>
      <c r="W183" s="19" t="s">
        <v>40</v>
      </c>
      <c r="X183" s="19"/>
      <c r="Y183" s="19"/>
    </row>
    <row r="184" spans="1:25" ht="38.25" x14ac:dyDescent="0.25">
      <c r="A184" s="12" t="s">
        <v>409</v>
      </c>
      <c r="B184" s="12" t="s">
        <v>26</v>
      </c>
      <c r="C184" s="12" t="s">
        <v>359</v>
      </c>
      <c r="D184" s="12" t="s">
        <v>881</v>
      </c>
      <c r="E184" s="12" t="s">
        <v>412</v>
      </c>
      <c r="F184" s="12" t="s">
        <v>304</v>
      </c>
      <c r="G184" s="12" t="s">
        <v>882</v>
      </c>
      <c r="H184" s="12" t="s">
        <v>883</v>
      </c>
      <c r="I184" s="12" t="s">
        <v>33</v>
      </c>
      <c r="J184" s="12" t="s">
        <v>217</v>
      </c>
      <c r="K184" s="12" t="s">
        <v>63</v>
      </c>
      <c r="L184" s="12">
        <v>15</v>
      </c>
      <c r="M184" s="17" t="s">
        <v>884</v>
      </c>
      <c r="N184" s="20">
        <v>45275</v>
      </c>
      <c r="O184" s="14"/>
      <c r="P184" s="4">
        <v>45387</v>
      </c>
      <c r="Q184" s="3"/>
      <c r="R184" s="3"/>
      <c r="S184" s="23" t="s">
        <v>117</v>
      </c>
      <c r="T184" s="22"/>
      <c r="U184" s="19"/>
      <c r="V184" s="19"/>
      <c r="W184" s="19"/>
      <c r="X184" s="19"/>
      <c r="Y184" s="19"/>
    </row>
    <row r="185" spans="1:25" ht="25.5" x14ac:dyDescent="0.25">
      <c r="A185" s="12" t="s">
        <v>409</v>
      </c>
      <c r="B185" s="12" t="s">
        <v>26</v>
      </c>
      <c r="C185" s="12" t="s">
        <v>51</v>
      </c>
      <c r="D185" s="12" t="s">
        <v>885</v>
      </c>
      <c r="E185" s="12" t="s">
        <v>53</v>
      </c>
      <c r="F185" s="12" t="s">
        <v>441</v>
      </c>
      <c r="G185" s="12" t="s">
        <v>54</v>
      </c>
      <c r="H185" s="12" t="s">
        <v>886</v>
      </c>
      <c r="I185" s="12" t="s">
        <v>33</v>
      </c>
      <c r="J185" s="12" t="s">
        <v>71</v>
      </c>
      <c r="K185" s="12" t="s">
        <v>78</v>
      </c>
      <c r="L185" s="12">
        <v>15</v>
      </c>
      <c r="M185" s="17" t="s">
        <v>887</v>
      </c>
      <c r="N185" s="20">
        <v>45275</v>
      </c>
      <c r="O185" s="14"/>
      <c r="P185" s="4">
        <v>45387</v>
      </c>
      <c r="Q185" s="3"/>
      <c r="R185" s="3"/>
      <c r="S185" s="23" t="s">
        <v>117</v>
      </c>
      <c r="T185" s="22"/>
      <c r="U185" s="19"/>
      <c r="V185" s="19"/>
      <c r="W185" s="19"/>
      <c r="X185" s="19"/>
      <c r="Y185" s="19"/>
    </row>
    <row r="186" spans="1:25" ht="45" x14ac:dyDescent="0.25">
      <c r="A186" s="12" t="s">
        <v>409</v>
      </c>
      <c r="B186" s="12" t="s">
        <v>583</v>
      </c>
      <c r="C186" s="12" t="s">
        <v>464</v>
      </c>
      <c r="D186" s="12" t="s">
        <v>888</v>
      </c>
      <c r="E186" s="24" t="s">
        <v>412</v>
      </c>
      <c r="F186" s="12" t="s">
        <v>44</v>
      </c>
      <c r="G186" s="12" t="s">
        <v>889</v>
      </c>
      <c r="H186" s="12" t="s">
        <v>890</v>
      </c>
      <c r="I186" s="12" t="s">
        <v>33</v>
      </c>
      <c r="J186" s="12" t="s">
        <v>34</v>
      </c>
      <c r="K186" s="12" t="s">
        <v>63</v>
      </c>
      <c r="L186" s="12">
        <v>15</v>
      </c>
      <c r="M186" s="17" t="s">
        <v>891</v>
      </c>
      <c r="N186" s="20">
        <v>45275</v>
      </c>
      <c r="O186" s="14" t="s">
        <v>37</v>
      </c>
      <c r="P186" s="4">
        <v>45281</v>
      </c>
      <c r="Q186" s="3">
        <f t="shared" si="8"/>
        <v>4</v>
      </c>
      <c r="R186" s="3">
        <f>NETWORKDAYS(N186,P186,AD186:AG186:AH186:AI186:AJ186:AK186:AL186:AM186:AN186:AO186:AP186:AQ186)</f>
        <v>5</v>
      </c>
      <c r="S186" s="18" t="s">
        <v>73</v>
      </c>
      <c r="T186" s="19" t="s">
        <v>892</v>
      </c>
      <c r="U186" s="19" t="s">
        <v>37</v>
      </c>
      <c r="V186" s="19" t="s">
        <v>37</v>
      </c>
      <c r="W186" s="19" t="s">
        <v>37</v>
      </c>
      <c r="X186" s="19" t="s">
        <v>40</v>
      </c>
      <c r="Y186" s="19" t="s">
        <v>863</v>
      </c>
    </row>
    <row r="187" spans="1:25" ht="38.25" x14ac:dyDescent="0.25">
      <c r="A187" s="12" t="s">
        <v>409</v>
      </c>
      <c r="B187" s="12" t="s">
        <v>26</v>
      </c>
      <c r="C187" s="12" t="s">
        <v>359</v>
      </c>
      <c r="D187" s="12" t="s">
        <v>881</v>
      </c>
      <c r="E187" s="12" t="s">
        <v>412</v>
      </c>
      <c r="F187" s="12" t="s">
        <v>304</v>
      </c>
      <c r="G187" s="12" t="s">
        <v>893</v>
      </c>
      <c r="H187" s="12" t="s">
        <v>562</v>
      </c>
      <c r="I187" s="12" t="s">
        <v>33</v>
      </c>
      <c r="J187" s="12" t="s">
        <v>217</v>
      </c>
      <c r="K187" s="12" t="s">
        <v>63</v>
      </c>
      <c r="L187" s="12">
        <v>15</v>
      </c>
      <c r="M187" s="17" t="s">
        <v>894</v>
      </c>
      <c r="N187" s="20">
        <v>45275</v>
      </c>
      <c r="O187" s="14"/>
      <c r="P187" s="4">
        <v>45387</v>
      </c>
      <c r="Q187" s="3"/>
      <c r="R187" s="3"/>
      <c r="S187" s="21" t="s">
        <v>117</v>
      </c>
      <c r="T187" s="22"/>
      <c r="U187" s="19"/>
      <c r="V187" s="19"/>
      <c r="W187" s="19"/>
      <c r="X187" s="19"/>
      <c r="Y187" s="19"/>
    </row>
    <row r="188" spans="1:25" ht="45" x14ac:dyDescent="0.25">
      <c r="A188" s="12" t="s">
        <v>409</v>
      </c>
      <c r="B188" s="12" t="s">
        <v>583</v>
      </c>
      <c r="C188" s="12" t="s">
        <v>42</v>
      </c>
      <c r="D188" s="12" t="s">
        <v>895</v>
      </c>
      <c r="E188" s="24" t="s">
        <v>412</v>
      </c>
      <c r="F188" s="12" t="s">
        <v>44</v>
      </c>
      <c r="G188" s="12" t="s">
        <v>896</v>
      </c>
      <c r="H188" s="12" t="s">
        <v>890</v>
      </c>
      <c r="I188" s="12" t="s">
        <v>33</v>
      </c>
      <c r="J188" s="12" t="s">
        <v>34</v>
      </c>
      <c r="K188" s="12" t="s">
        <v>63</v>
      </c>
      <c r="L188" s="12">
        <v>15</v>
      </c>
      <c r="M188" s="17" t="s">
        <v>897</v>
      </c>
      <c r="N188" s="20">
        <v>45275</v>
      </c>
      <c r="O188" s="14"/>
      <c r="P188" s="4">
        <v>45212</v>
      </c>
      <c r="Q188" s="3">
        <v>0</v>
      </c>
      <c r="R188" s="3">
        <v>0</v>
      </c>
      <c r="S188" s="18" t="s">
        <v>73</v>
      </c>
      <c r="T188" s="19" t="s">
        <v>898</v>
      </c>
      <c r="U188" s="19" t="s">
        <v>37</v>
      </c>
      <c r="V188" s="19" t="s">
        <v>37</v>
      </c>
      <c r="W188" s="19" t="s">
        <v>37</v>
      </c>
      <c r="X188" s="19" t="s">
        <v>40</v>
      </c>
      <c r="Y188" s="19" t="s">
        <v>863</v>
      </c>
    </row>
    <row r="189" spans="1:25" ht="45" x14ac:dyDescent="0.25">
      <c r="A189" s="12" t="s">
        <v>409</v>
      </c>
      <c r="B189" s="12" t="s">
        <v>583</v>
      </c>
      <c r="C189" s="12" t="s">
        <v>188</v>
      </c>
      <c r="D189" s="12" t="s">
        <v>899</v>
      </c>
      <c r="E189" s="24" t="s">
        <v>412</v>
      </c>
      <c r="F189" s="12" t="s">
        <v>44</v>
      </c>
      <c r="G189" s="12" t="s">
        <v>900</v>
      </c>
      <c r="H189" s="12" t="s">
        <v>890</v>
      </c>
      <c r="I189" s="12" t="s">
        <v>33</v>
      </c>
      <c r="J189" s="12" t="s">
        <v>34</v>
      </c>
      <c r="K189" s="12" t="s">
        <v>63</v>
      </c>
      <c r="L189" s="12">
        <v>15</v>
      </c>
      <c r="M189" s="17" t="s">
        <v>901</v>
      </c>
      <c r="N189" s="20">
        <v>45275</v>
      </c>
      <c r="O189" s="14"/>
      <c r="P189" s="4">
        <v>45281</v>
      </c>
      <c r="Q189" s="3">
        <f t="shared" ref="Q189:Q190" si="9">R189-1</f>
        <v>4</v>
      </c>
      <c r="R189" s="3">
        <f>NETWORKDAYS(N189,P189,AD189:AG189:AH189:AI189:AJ189:AK189:AL189:AM189:AN189:AO189:AP189:AQ189)</f>
        <v>5</v>
      </c>
      <c r="S189" s="18" t="s">
        <v>73</v>
      </c>
      <c r="T189" s="19" t="s">
        <v>902</v>
      </c>
      <c r="U189" s="19" t="s">
        <v>37</v>
      </c>
      <c r="V189" s="19" t="s">
        <v>37</v>
      </c>
      <c r="W189" s="19" t="s">
        <v>37</v>
      </c>
      <c r="X189" s="19" t="s">
        <v>40</v>
      </c>
      <c r="Y189" s="19" t="s">
        <v>863</v>
      </c>
    </row>
    <row r="190" spans="1:25" ht="45" x14ac:dyDescent="0.25">
      <c r="A190" s="12" t="s">
        <v>409</v>
      </c>
      <c r="B190" s="12" t="s">
        <v>583</v>
      </c>
      <c r="C190" s="12" t="s">
        <v>51</v>
      </c>
      <c r="D190" s="12" t="s">
        <v>903</v>
      </c>
      <c r="E190" s="12" t="s">
        <v>412</v>
      </c>
      <c r="F190" s="12" t="s">
        <v>44</v>
      </c>
      <c r="G190" s="12" t="s">
        <v>904</v>
      </c>
      <c r="H190" s="12" t="s">
        <v>890</v>
      </c>
      <c r="I190" s="12" t="s">
        <v>33</v>
      </c>
      <c r="J190" s="12" t="s">
        <v>34</v>
      </c>
      <c r="K190" s="12" t="s">
        <v>63</v>
      </c>
      <c r="L190" s="12">
        <v>15</v>
      </c>
      <c r="M190" s="17" t="s">
        <v>905</v>
      </c>
      <c r="N190" s="20">
        <v>45275</v>
      </c>
      <c r="O190" s="14"/>
      <c r="P190" s="4">
        <v>45281</v>
      </c>
      <c r="Q190" s="3">
        <f t="shared" si="9"/>
        <v>4</v>
      </c>
      <c r="R190" s="3">
        <f>NETWORKDAYS(N190,P190,AD190:AG190:AH190:AI190:AJ190:AK190:AL190:AM190:AN190:AO190:AP190:AQ190)</f>
        <v>5</v>
      </c>
      <c r="S190" s="18" t="s">
        <v>73</v>
      </c>
      <c r="T190" s="19" t="s">
        <v>906</v>
      </c>
      <c r="U190" s="19" t="s">
        <v>37</v>
      </c>
      <c r="V190" s="19" t="s">
        <v>37</v>
      </c>
      <c r="W190" s="19" t="s">
        <v>37</v>
      </c>
      <c r="X190" s="19" t="s">
        <v>40</v>
      </c>
      <c r="Y190" s="19" t="s">
        <v>863</v>
      </c>
    </row>
    <row r="191" spans="1:25" ht="60" x14ac:dyDescent="0.25">
      <c r="A191" s="12" t="s">
        <v>409</v>
      </c>
      <c r="B191" s="12" t="s">
        <v>26</v>
      </c>
      <c r="C191" s="12" t="s">
        <v>464</v>
      </c>
      <c r="D191" s="12" t="s">
        <v>907</v>
      </c>
      <c r="E191" s="12" t="s">
        <v>412</v>
      </c>
      <c r="F191" s="12" t="s">
        <v>44</v>
      </c>
      <c r="G191" s="12" t="s">
        <v>908</v>
      </c>
      <c r="H191" s="25" t="s">
        <v>909</v>
      </c>
      <c r="I191" s="12" t="s">
        <v>33</v>
      </c>
      <c r="J191" s="12" t="s">
        <v>34</v>
      </c>
      <c r="K191" s="12" t="s">
        <v>63</v>
      </c>
      <c r="L191" s="12">
        <v>15</v>
      </c>
      <c r="M191" s="17" t="s">
        <v>910</v>
      </c>
      <c r="N191" s="20">
        <v>45275</v>
      </c>
      <c r="O191" s="14"/>
      <c r="P191" s="4">
        <v>45281</v>
      </c>
      <c r="Q191" s="3">
        <f>R191-1</f>
        <v>4</v>
      </c>
      <c r="R191" s="3">
        <f>NETWORKDAYS(N191,P191,AD191:AG191:AH191:AI191:AJ191:AK191:AL191:AM191:AN191:AO191:AP191:AQ191)</f>
        <v>5</v>
      </c>
      <c r="S191" s="18" t="s">
        <v>73</v>
      </c>
      <c r="T191" s="19" t="s">
        <v>911</v>
      </c>
      <c r="U191" s="19"/>
      <c r="V191" s="19"/>
      <c r="W191" s="19"/>
      <c r="X191" s="19"/>
      <c r="Y191" s="19"/>
    </row>
    <row r="192" spans="1:25" ht="25.5" x14ac:dyDescent="0.25">
      <c r="A192" s="12" t="s">
        <v>409</v>
      </c>
      <c r="B192" s="12" t="s">
        <v>126</v>
      </c>
      <c r="C192" s="12" t="s">
        <v>51</v>
      </c>
      <c r="D192" s="12" t="s">
        <v>912</v>
      </c>
      <c r="E192" s="24" t="s">
        <v>53</v>
      </c>
      <c r="F192" s="12" t="s">
        <v>76</v>
      </c>
      <c r="G192" s="12" t="s">
        <v>913</v>
      </c>
      <c r="H192" s="12" t="s">
        <v>914</v>
      </c>
      <c r="I192" s="12" t="s">
        <v>33</v>
      </c>
      <c r="J192" s="12" t="s">
        <v>915</v>
      </c>
      <c r="K192" s="12" t="s">
        <v>63</v>
      </c>
      <c r="L192" s="12">
        <v>15</v>
      </c>
      <c r="M192" s="17" t="s">
        <v>916</v>
      </c>
      <c r="N192" s="20">
        <v>45275</v>
      </c>
      <c r="O192" s="14"/>
      <c r="P192" s="4">
        <v>45387</v>
      </c>
      <c r="Q192" s="3"/>
      <c r="R192" s="3"/>
      <c r="S192" s="21" t="s">
        <v>117</v>
      </c>
      <c r="T192" s="22"/>
      <c r="U192" s="19"/>
      <c r="V192" s="19"/>
      <c r="W192" s="19"/>
      <c r="X192" s="19"/>
      <c r="Y192" s="19"/>
    </row>
    <row r="193" spans="1:25" ht="45" x14ac:dyDescent="0.25">
      <c r="A193" s="26" t="s">
        <v>409</v>
      </c>
      <c r="B193" s="26" t="s">
        <v>26</v>
      </c>
      <c r="C193" s="26" t="s">
        <v>170</v>
      </c>
      <c r="D193" s="26" t="s">
        <v>917</v>
      </c>
      <c r="E193" s="27" t="s">
        <v>89</v>
      </c>
      <c r="F193" s="26" t="s">
        <v>418</v>
      </c>
      <c r="G193" s="26" t="s">
        <v>918</v>
      </c>
      <c r="H193" s="26" t="s">
        <v>509</v>
      </c>
      <c r="I193" s="1" t="s">
        <v>33</v>
      </c>
      <c r="J193" s="1" t="s">
        <v>456</v>
      </c>
      <c r="K193" s="26" t="s">
        <v>63</v>
      </c>
      <c r="L193" s="26">
        <v>15</v>
      </c>
      <c r="M193" s="28" t="s">
        <v>919</v>
      </c>
      <c r="N193" s="29">
        <v>45275</v>
      </c>
      <c r="O193" s="14">
        <v>20231000101301</v>
      </c>
      <c r="P193" s="30">
        <v>45387</v>
      </c>
      <c r="Q193" s="31"/>
      <c r="R193" s="31"/>
      <c r="S193" s="21" t="s">
        <v>117</v>
      </c>
      <c r="T193" s="19" t="s">
        <v>920</v>
      </c>
      <c r="U193" s="19"/>
      <c r="V193" s="19" t="s">
        <v>119</v>
      </c>
      <c r="W193" s="19" t="s">
        <v>120</v>
      </c>
      <c r="X193" s="19"/>
      <c r="Y193" s="19" t="s">
        <v>921</v>
      </c>
    </row>
    <row r="194" spans="1:25" ht="38.25" x14ac:dyDescent="0.25">
      <c r="A194" s="12" t="s">
        <v>409</v>
      </c>
      <c r="B194" s="12" t="s">
        <v>26</v>
      </c>
      <c r="C194" s="12" t="s">
        <v>359</v>
      </c>
      <c r="D194" s="12" t="s">
        <v>881</v>
      </c>
      <c r="E194" s="24" t="s">
        <v>412</v>
      </c>
      <c r="F194" s="12" t="s">
        <v>76</v>
      </c>
      <c r="G194" s="12" t="s">
        <v>922</v>
      </c>
      <c r="H194" s="12" t="s">
        <v>923</v>
      </c>
      <c r="I194" s="12" t="s">
        <v>134</v>
      </c>
      <c r="J194" s="12" t="s">
        <v>166</v>
      </c>
      <c r="K194" s="12" t="s">
        <v>63</v>
      </c>
      <c r="L194" s="12">
        <v>15</v>
      </c>
      <c r="M194" s="17" t="s">
        <v>924</v>
      </c>
      <c r="N194" s="20">
        <v>45275</v>
      </c>
      <c r="O194" s="14"/>
      <c r="P194" s="4">
        <v>45387</v>
      </c>
      <c r="Q194" s="3"/>
      <c r="R194" s="3"/>
      <c r="S194" s="21" t="s">
        <v>117</v>
      </c>
      <c r="T194" s="22"/>
      <c r="U194" s="19"/>
      <c r="V194" s="19"/>
      <c r="W194" s="19"/>
      <c r="X194" s="19"/>
      <c r="Y194" s="19"/>
    </row>
    <row r="195" spans="1:25" ht="51" x14ac:dyDescent="0.25">
      <c r="A195" s="12" t="s">
        <v>409</v>
      </c>
      <c r="B195" s="12" t="s">
        <v>26</v>
      </c>
      <c r="C195" s="12" t="s">
        <v>42</v>
      </c>
      <c r="D195" s="12" t="s">
        <v>785</v>
      </c>
      <c r="E195" s="24" t="s">
        <v>412</v>
      </c>
      <c r="F195" s="12" t="s">
        <v>44</v>
      </c>
      <c r="G195" s="12" t="s">
        <v>925</v>
      </c>
      <c r="H195" s="12" t="s">
        <v>702</v>
      </c>
      <c r="I195" s="12" t="s">
        <v>33</v>
      </c>
      <c r="J195" s="12" t="s">
        <v>34</v>
      </c>
      <c r="K195" s="12" t="s">
        <v>63</v>
      </c>
      <c r="L195" s="12">
        <v>15</v>
      </c>
      <c r="M195" s="17" t="s">
        <v>926</v>
      </c>
      <c r="N195" s="20">
        <v>45275</v>
      </c>
      <c r="O195" s="14"/>
      <c r="P195" s="15">
        <v>45387</v>
      </c>
      <c r="Q195" s="3"/>
      <c r="R195" s="3"/>
      <c r="S195" s="21" t="s">
        <v>117</v>
      </c>
      <c r="T195" s="22"/>
      <c r="U195" s="19"/>
      <c r="V195" s="19"/>
      <c r="W195" s="19"/>
      <c r="X195" s="19"/>
      <c r="Y195" s="19"/>
    </row>
    <row r="196" spans="1:25" ht="60" x14ac:dyDescent="0.25">
      <c r="A196" s="12" t="s">
        <v>409</v>
      </c>
      <c r="B196" s="12" t="s">
        <v>26</v>
      </c>
      <c r="C196" s="12" t="s">
        <v>170</v>
      </c>
      <c r="D196" s="12" t="s">
        <v>927</v>
      </c>
      <c r="E196" s="24" t="s">
        <v>928</v>
      </c>
      <c r="F196" s="12" t="s">
        <v>44</v>
      </c>
      <c r="G196" s="12" t="s">
        <v>929</v>
      </c>
      <c r="H196" s="12" t="s">
        <v>702</v>
      </c>
      <c r="I196" s="12" t="s">
        <v>33</v>
      </c>
      <c r="J196" s="12" t="s">
        <v>34</v>
      </c>
      <c r="K196" s="12" t="s">
        <v>63</v>
      </c>
      <c r="L196" s="12">
        <v>15</v>
      </c>
      <c r="M196" s="17" t="s">
        <v>930</v>
      </c>
      <c r="N196" s="20">
        <v>45275</v>
      </c>
      <c r="O196" s="14" t="s">
        <v>37</v>
      </c>
      <c r="P196" s="4">
        <v>45295</v>
      </c>
      <c r="Q196" s="3">
        <v>13</v>
      </c>
      <c r="R196" s="3">
        <v>14</v>
      </c>
      <c r="S196" s="18" t="s">
        <v>73</v>
      </c>
      <c r="T196" s="19" t="s">
        <v>931</v>
      </c>
      <c r="U196" s="19"/>
      <c r="V196" s="19"/>
      <c r="W196" s="19" t="s">
        <v>40</v>
      </c>
      <c r="X196" s="19"/>
      <c r="Y196" s="19" t="s">
        <v>932</v>
      </c>
    </row>
    <row r="197" spans="1:25" ht="51" x14ac:dyDescent="0.25">
      <c r="A197" s="12" t="s">
        <v>409</v>
      </c>
      <c r="B197" s="12" t="s">
        <v>26</v>
      </c>
      <c r="C197" s="12" t="s">
        <v>287</v>
      </c>
      <c r="D197" s="12" t="s">
        <v>933</v>
      </c>
      <c r="E197" s="24" t="s">
        <v>412</v>
      </c>
      <c r="F197" s="12" t="s">
        <v>304</v>
      </c>
      <c r="G197" s="12" t="s">
        <v>934</v>
      </c>
      <c r="H197" s="12" t="s">
        <v>883</v>
      </c>
      <c r="I197" s="12" t="s">
        <v>33</v>
      </c>
      <c r="J197" s="12" t="s">
        <v>217</v>
      </c>
      <c r="K197" s="12" t="s">
        <v>63</v>
      </c>
      <c r="L197" s="12">
        <v>15</v>
      </c>
      <c r="M197" s="17" t="s">
        <v>935</v>
      </c>
      <c r="N197" s="20">
        <v>45275</v>
      </c>
      <c r="O197" s="14"/>
      <c r="P197" s="4">
        <v>45387</v>
      </c>
      <c r="Q197" s="3"/>
      <c r="R197" s="3"/>
      <c r="S197" s="21" t="s">
        <v>117</v>
      </c>
      <c r="T197" s="22"/>
      <c r="U197" s="19"/>
      <c r="V197" s="19"/>
      <c r="W197" s="19"/>
      <c r="X197" s="19"/>
      <c r="Y197" s="19"/>
    </row>
    <row r="198" spans="1:25" ht="51" x14ac:dyDescent="0.25">
      <c r="A198" s="12" t="s">
        <v>409</v>
      </c>
      <c r="B198" s="12" t="s">
        <v>26</v>
      </c>
      <c r="C198" s="12" t="s">
        <v>359</v>
      </c>
      <c r="D198" s="12" t="s">
        <v>881</v>
      </c>
      <c r="E198" s="24" t="s">
        <v>412</v>
      </c>
      <c r="F198" s="12" t="s">
        <v>304</v>
      </c>
      <c r="G198" s="12" t="s">
        <v>936</v>
      </c>
      <c r="H198" s="12" t="s">
        <v>883</v>
      </c>
      <c r="I198" s="12" t="s">
        <v>33</v>
      </c>
      <c r="J198" s="12" t="s">
        <v>217</v>
      </c>
      <c r="K198" s="12" t="s">
        <v>63</v>
      </c>
      <c r="L198" s="12">
        <v>15</v>
      </c>
      <c r="M198" s="17" t="s">
        <v>937</v>
      </c>
      <c r="N198" s="20">
        <v>45275</v>
      </c>
      <c r="O198" s="14"/>
      <c r="P198" s="4">
        <v>45387</v>
      </c>
      <c r="Q198" s="3"/>
      <c r="R198" s="3"/>
      <c r="S198" s="21" t="s">
        <v>117</v>
      </c>
      <c r="T198" s="22"/>
      <c r="U198" s="19"/>
      <c r="V198" s="19"/>
      <c r="W198" s="19"/>
      <c r="X198" s="19"/>
      <c r="Y198" s="19"/>
    </row>
    <row r="199" spans="1:25" ht="51" x14ac:dyDescent="0.25">
      <c r="A199" s="12" t="s">
        <v>409</v>
      </c>
      <c r="B199" s="12" t="s">
        <v>26</v>
      </c>
      <c r="C199" s="12" t="s">
        <v>359</v>
      </c>
      <c r="D199" s="12" t="s">
        <v>881</v>
      </c>
      <c r="E199" s="24" t="s">
        <v>412</v>
      </c>
      <c r="F199" s="12" t="s">
        <v>304</v>
      </c>
      <c r="G199" s="12" t="s">
        <v>938</v>
      </c>
      <c r="H199" s="12" t="s">
        <v>883</v>
      </c>
      <c r="I199" s="12" t="s">
        <v>33</v>
      </c>
      <c r="J199" s="12" t="s">
        <v>217</v>
      </c>
      <c r="K199" s="12" t="s">
        <v>63</v>
      </c>
      <c r="L199" s="12">
        <v>15</v>
      </c>
      <c r="M199" s="17" t="s">
        <v>939</v>
      </c>
      <c r="N199" s="20">
        <v>45275</v>
      </c>
      <c r="O199" s="14"/>
      <c r="P199" s="4">
        <v>45387</v>
      </c>
      <c r="Q199" s="3"/>
      <c r="R199" s="3"/>
      <c r="S199" s="21" t="s">
        <v>117</v>
      </c>
      <c r="T199" s="22"/>
      <c r="U199" s="19"/>
      <c r="V199" s="19"/>
      <c r="W199" s="19"/>
      <c r="X199" s="19"/>
      <c r="Y199" s="19"/>
    </row>
    <row r="200" spans="1:25" ht="25.5" x14ac:dyDescent="0.25">
      <c r="A200" s="12" t="s">
        <v>409</v>
      </c>
      <c r="B200" s="12" t="s">
        <v>26</v>
      </c>
      <c r="C200" s="12" t="s">
        <v>42</v>
      </c>
      <c r="D200" s="12" t="s">
        <v>940</v>
      </c>
      <c r="E200" s="24" t="s">
        <v>412</v>
      </c>
      <c r="F200" s="12" t="s">
        <v>304</v>
      </c>
      <c r="G200" s="12" t="s">
        <v>941</v>
      </c>
      <c r="H200" s="12" t="s">
        <v>942</v>
      </c>
      <c r="I200" s="12" t="s">
        <v>33</v>
      </c>
      <c r="J200" s="12" t="s">
        <v>34</v>
      </c>
      <c r="K200" s="12" t="s">
        <v>63</v>
      </c>
      <c r="L200" s="12">
        <v>15</v>
      </c>
      <c r="M200" s="17" t="s">
        <v>943</v>
      </c>
      <c r="N200" s="20">
        <v>45275</v>
      </c>
      <c r="O200" s="14"/>
      <c r="P200" s="4">
        <v>45387</v>
      </c>
      <c r="Q200" s="3"/>
      <c r="R200" s="3"/>
      <c r="S200" s="21" t="s">
        <v>117</v>
      </c>
      <c r="T200" s="22"/>
      <c r="U200" s="19"/>
      <c r="V200" s="19"/>
      <c r="W200" s="19"/>
      <c r="X200" s="19"/>
      <c r="Y200" s="19"/>
    </row>
    <row r="201" spans="1:25" ht="45" x14ac:dyDescent="0.25">
      <c r="A201" s="12" t="s">
        <v>409</v>
      </c>
      <c r="B201" s="12" t="s">
        <v>26</v>
      </c>
      <c r="C201" s="12" t="s">
        <v>127</v>
      </c>
      <c r="D201" s="12" t="s">
        <v>944</v>
      </c>
      <c r="E201" s="24" t="s">
        <v>412</v>
      </c>
      <c r="F201" s="12" t="s">
        <v>44</v>
      </c>
      <c r="G201" s="12" t="s">
        <v>945</v>
      </c>
      <c r="H201" s="12" t="s">
        <v>942</v>
      </c>
      <c r="I201" s="12" t="s">
        <v>33</v>
      </c>
      <c r="J201" s="12" t="s">
        <v>34</v>
      </c>
      <c r="K201" s="12" t="s">
        <v>63</v>
      </c>
      <c r="L201" s="12">
        <v>15</v>
      </c>
      <c r="M201" s="17" t="s">
        <v>946</v>
      </c>
      <c r="N201" s="20">
        <v>45275</v>
      </c>
      <c r="O201" s="14" t="s">
        <v>37</v>
      </c>
      <c r="P201" s="4">
        <v>45310</v>
      </c>
      <c r="Q201" s="3">
        <f t="shared" ref="Q201:Q217" si="10">R201-1</f>
        <v>25</v>
      </c>
      <c r="R201" s="3">
        <f>NETWORKDAYS(N201,P201,AD201:AG201:AH201:AI201:AJ201:AK201:AL201:AM201:AN201:AO201:AP201:AQ201)</f>
        <v>26</v>
      </c>
      <c r="S201" s="32" t="s">
        <v>38</v>
      </c>
      <c r="T201" s="19" t="s">
        <v>947</v>
      </c>
      <c r="U201" s="19"/>
      <c r="V201" s="19"/>
      <c r="W201" s="19" t="s">
        <v>40</v>
      </c>
      <c r="X201" s="19"/>
      <c r="Y201" s="19"/>
    </row>
    <row r="202" spans="1:25" ht="76.5" x14ac:dyDescent="0.25">
      <c r="A202" s="12" t="s">
        <v>409</v>
      </c>
      <c r="B202" s="12" t="s">
        <v>26</v>
      </c>
      <c r="C202" s="12" t="s">
        <v>27</v>
      </c>
      <c r="D202" s="12" t="s">
        <v>948</v>
      </c>
      <c r="E202" s="24" t="s">
        <v>412</v>
      </c>
      <c r="F202" s="12" t="s">
        <v>44</v>
      </c>
      <c r="G202" s="12" t="s">
        <v>949</v>
      </c>
      <c r="H202" s="12" t="s">
        <v>702</v>
      </c>
      <c r="I202" s="12" t="s">
        <v>33</v>
      </c>
      <c r="J202" s="12" t="s">
        <v>34</v>
      </c>
      <c r="K202" s="12" t="s">
        <v>63</v>
      </c>
      <c r="L202" s="12">
        <v>15</v>
      </c>
      <c r="M202" s="17" t="s">
        <v>950</v>
      </c>
      <c r="N202" s="20">
        <v>45278</v>
      </c>
      <c r="O202" s="14"/>
      <c r="P202" s="4">
        <v>45387</v>
      </c>
      <c r="Q202" s="3"/>
      <c r="R202" s="3"/>
      <c r="S202" s="21" t="s">
        <v>117</v>
      </c>
      <c r="T202" s="22"/>
      <c r="U202" s="19"/>
      <c r="V202" s="19"/>
      <c r="W202" s="19"/>
      <c r="X202" s="19"/>
      <c r="Y202" s="19"/>
    </row>
    <row r="203" spans="1:25" ht="51" x14ac:dyDescent="0.25">
      <c r="A203" s="12" t="s">
        <v>409</v>
      </c>
      <c r="B203" s="12" t="s">
        <v>26</v>
      </c>
      <c r="C203" s="12" t="s">
        <v>51</v>
      </c>
      <c r="D203" s="12" t="s">
        <v>951</v>
      </c>
      <c r="E203" s="24" t="s">
        <v>198</v>
      </c>
      <c r="F203" s="12" t="s">
        <v>90</v>
      </c>
      <c r="G203" s="12" t="s">
        <v>952</v>
      </c>
      <c r="H203" s="12" t="s">
        <v>816</v>
      </c>
      <c r="I203" s="12" t="s">
        <v>93</v>
      </c>
      <c r="J203" s="12" t="s">
        <v>953</v>
      </c>
      <c r="K203" s="12" t="s">
        <v>63</v>
      </c>
      <c r="L203" s="12">
        <v>15</v>
      </c>
      <c r="M203" s="17" t="s">
        <v>954</v>
      </c>
      <c r="N203" s="20">
        <v>45278</v>
      </c>
      <c r="O203" s="14"/>
      <c r="P203" s="4">
        <v>45387</v>
      </c>
      <c r="Q203" s="3"/>
      <c r="R203" s="3"/>
      <c r="S203" s="21" t="s">
        <v>117</v>
      </c>
      <c r="T203" s="22"/>
      <c r="U203" s="19"/>
      <c r="V203" s="19"/>
      <c r="W203" s="19"/>
      <c r="X203" s="19"/>
      <c r="Y203" s="19"/>
    </row>
    <row r="204" spans="1:25" ht="105" x14ac:dyDescent="0.25">
      <c r="A204" s="12" t="s">
        <v>409</v>
      </c>
      <c r="B204" s="12" t="s">
        <v>26</v>
      </c>
      <c r="C204" s="12" t="s">
        <v>81</v>
      </c>
      <c r="D204" s="12" t="s">
        <v>955</v>
      </c>
      <c r="E204" s="24" t="s">
        <v>89</v>
      </c>
      <c r="F204" s="12" t="s">
        <v>83</v>
      </c>
      <c r="G204" s="12" t="s">
        <v>956</v>
      </c>
      <c r="H204" s="12" t="s">
        <v>957</v>
      </c>
      <c r="I204" s="12" t="s">
        <v>33</v>
      </c>
      <c r="J204" s="12" t="s">
        <v>915</v>
      </c>
      <c r="K204" s="12" t="s">
        <v>63</v>
      </c>
      <c r="L204" s="12">
        <v>15</v>
      </c>
      <c r="M204" s="17" t="s">
        <v>958</v>
      </c>
      <c r="N204" s="20">
        <v>45278</v>
      </c>
      <c r="O204" s="14">
        <v>20232130102241</v>
      </c>
      <c r="P204" s="4">
        <v>45387</v>
      </c>
      <c r="Q204" s="3"/>
      <c r="R204" s="3"/>
      <c r="S204" s="21" t="s">
        <v>117</v>
      </c>
      <c r="T204" s="19" t="s">
        <v>959</v>
      </c>
      <c r="U204" s="19"/>
      <c r="V204" s="19"/>
      <c r="W204" s="19"/>
      <c r="X204" s="19"/>
      <c r="Y204" s="19" t="s">
        <v>960</v>
      </c>
    </row>
    <row r="205" spans="1:25" ht="25.5" x14ac:dyDescent="0.25">
      <c r="A205" s="12" t="s">
        <v>409</v>
      </c>
      <c r="B205" s="12" t="s">
        <v>26</v>
      </c>
      <c r="C205" s="12" t="s">
        <v>42</v>
      </c>
      <c r="D205" s="12" t="s">
        <v>961</v>
      </c>
      <c r="E205" s="24" t="s">
        <v>412</v>
      </c>
      <c r="F205" s="12" t="s">
        <v>76</v>
      </c>
      <c r="G205" s="12" t="s">
        <v>962</v>
      </c>
      <c r="H205" s="12" t="s">
        <v>173</v>
      </c>
      <c r="I205" s="12" t="s">
        <v>33</v>
      </c>
      <c r="J205" s="12" t="s">
        <v>71</v>
      </c>
      <c r="K205" s="12" t="s">
        <v>63</v>
      </c>
      <c r="L205" s="12">
        <v>15</v>
      </c>
      <c r="M205" s="17" t="s">
        <v>963</v>
      </c>
      <c r="N205" s="20">
        <v>45278</v>
      </c>
      <c r="O205" s="14"/>
      <c r="P205" s="4">
        <v>45387</v>
      </c>
      <c r="Q205" s="3"/>
      <c r="R205" s="3"/>
      <c r="S205" s="21" t="s">
        <v>117</v>
      </c>
      <c r="T205" s="22"/>
      <c r="U205" s="19"/>
      <c r="V205" s="19"/>
      <c r="W205" s="19"/>
      <c r="X205" s="19"/>
      <c r="Y205" s="19"/>
    </row>
    <row r="206" spans="1:25" ht="51" x14ac:dyDescent="0.25">
      <c r="A206" s="12" t="s">
        <v>409</v>
      </c>
      <c r="B206" s="12" t="s">
        <v>26</v>
      </c>
      <c r="C206" s="12" t="s">
        <v>371</v>
      </c>
      <c r="D206" s="12" t="s">
        <v>964</v>
      </c>
      <c r="E206" s="24" t="s">
        <v>412</v>
      </c>
      <c r="F206" s="12" t="s">
        <v>44</v>
      </c>
      <c r="G206" s="12" t="s">
        <v>965</v>
      </c>
      <c r="H206" s="12" t="s">
        <v>942</v>
      </c>
      <c r="I206" s="12" t="s">
        <v>33</v>
      </c>
      <c r="J206" s="12" t="s">
        <v>34</v>
      </c>
      <c r="K206" s="12" t="s">
        <v>63</v>
      </c>
      <c r="L206" s="12">
        <v>15</v>
      </c>
      <c r="M206" s="17" t="s">
        <v>966</v>
      </c>
      <c r="N206" s="20">
        <v>45278</v>
      </c>
      <c r="O206" s="14"/>
      <c r="P206" s="4">
        <v>45387</v>
      </c>
      <c r="Q206" s="3"/>
      <c r="R206" s="3"/>
      <c r="S206" s="21" t="s">
        <v>117</v>
      </c>
      <c r="T206" s="22"/>
      <c r="U206" s="19"/>
      <c r="V206" s="19"/>
      <c r="W206" s="19"/>
      <c r="X206" s="19"/>
      <c r="Y206" s="19"/>
    </row>
    <row r="207" spans="1:25" ht="51" x14ac:dyDescent="0.25">
      <c r="A207" s="12" t="s">
        <v>409</v>
      </c>
      <c r="B207" s="12" t="s">
        <v>26</v>
      </c>
      <c r="C207" s="12" t="s">
        <v>170</v>
      </c>
      <c r="D207" s="12" t="s">
        <v>967</v>
      </c>
      <c r="E207" s="24" t="s">
        <v>412</v>
      </c>
      <c r="F207" s="12" t="s">
        <v>83</v>
      </c>
      <c r="G207" s="12" t="s">
        <v>968</v>
      </c>
      <c r="H207" s="12" t="s">
        <v>969</v>
      </c>
      <c r="I207" s="12" t="s">
        <v>33</v>
      </c>
      <c r="J207" s="12" t="s">
        <v>71</v>
      </c>
      <c r="K207" s="12" t="s">
        <v>63</v>
      </c>
      <c r="L207" s="12">
        <v>15</v>
      </c>
      <c r="M207" s="17" t="s">
        <v>970</v>
      </c>
      <c r="N207" s="20">
        <v>45278</v>
      </c>
      <c r="O207" s="14"/>
      <c r="P207" s="4">
        <v>45387</v>
      </c>
      <c r="Q207" s="3"/>
      <c r="R207" s="3"/>
      <c r="S207" s="21" t="s">
        <v>117</v>
      </c>
      <c r="T207" s="22"/>
      <c r="U207" s="19"/>
      <c r="V207" s="19"/>
      <c r="W207" s="19"/>
      <c r="X207" s="19"/>
      <c r="Y207" s="19"/>
    </row>
    <row r="208" spans="1:25" ht="51" x14ac:dyDescent="0.25">
      <c r="A208" s="12" t="s">
        <v>409</v>
      </c>
      <c r="B208" s="12" t="s">
        <v>26</v>
      </c>
      <c r="C208" s="12" t="s">
        <v>735</v>
      </c>
      <c r="D208" s="12" t="s">
        <v>971</v>
      </c>
      <c r="E208" s="24" t="s">
        <v>412</v>
      </c>
      <c r="F208" s="12" t="s">
        <v>83</v>
      </c>
      <c r="G208" s="12" t="s">
        <v>972</v>
      </c>
      <c r="H208" s="12" t="s">
        <v>150</v>
      </c>
      <c r="I208" s="12" t="s">
        <v>33</v>
      </c>
      <c r="J208" s="12" t="s">
        <v>456</v>
      </c>
      <c r="K208" s="12" t="s">
        <v>63</v>
      </c>
      <c r="L208" s="12">
        <v>15</v>
      </c>
      <c r="M208" s="17" t="s">
        <v>973</v>
      </c>
      <c r="N208" s="20">
        <v>45278</v>
      </c>
      <c r="O208" s="14">
        <v>20232110102311</v>
      </c>
      <c r="P208" s="15">
        <v>45387</v>
      </c>
      <c r="Q208" s="14"/>
      <c r="R208" s="14"/>
      <c r="S208" s="23" t="s">
        <v>117</v>
      </c>
      <c r="T208" s="33" t="s">
        <v>974</v>
      </c>
      <c r="U208" s="33"/>
      <c r="V208" s="33"/>
      <c r="W208" s="33" t="s">
        <v>120</v>
      </c>
      <c r="X208" s="33"/>
      <c r="Y208" s="33" t="s">
        <v>960</v>
      </c>
    </row>
    <row r="209" spans="1:25" ht="105" x14ac:dyDescent="0.25">
      <c r="A209" s="12" t="s">
        <v>409</v>
      </c>
      <c r="B209" s="12" t="s">
        <v>26</v>
      </c>
      <c r="C209" s="12" t="s">
        <v>975</v>
      </c>
      <c r="D209" s="12" t="s">
        <v>976</v>
      </c>
      <c r="E209" s="24" t="s">
        <v>67</v>
      </c>
      <c r="F209" s="12" t="s">
        <v>83</v>
      </c>
      <c r="G209" s="12" t="s">
        <v>977</v>
      </c>
      <c r="H209" s="12" t="s">
        <v>957</v>
      </c>
      <c r="I209" s="12" t="s">
        <v>33</v>
      </c>
      <c r="J209" s="12" t="s">
        <v>915</v>
      </c>
      <c r="K209" s="12" t="s">
        <v>63</v>
      </c>
      <c r="L209" s="12">
        <v>15</v>
      </c>
      <c r="M209" s="17" t="s">
        <v>978</v>
      </c>
      <c r="N209" s="20">
        <v>45278</v>
      </c>
      <c r="O209" s="14"/>
      <c r="P209" s="4">
        <v>45387</v>
      </c>
      <c r="Q209" s="3"/>
      <c r="R209" s="3"/>
      <c r="S209" s="21" t="s">
        <v>117</v>
      </c>
      <c r="T209" s="19" t="s">
        <v>979</v>
      </c>
      <c r="U209" s="19"/>
      <c r="V209" s="19"/>
      <c r="W209" s="19" t="s">
        <v>120</v>
      </c>
      <c r="X209" s="19"/>
      <c r="Y209" s="19" t="s">
        <v>980</v>
      </c>
    </row>
    <row r="210" spans="1:25" ht="45" x14ac:dyDescent="0.25">
      <c r="A210" s="12" t="s">
        <v>409</v>
      </c>
      <c r="B210" s="12" t="s">
        <v>583</v>
      </c>
      <c r="C210" s="12" t="s">
        <v>27</v>
      </c>
      <c r="D210" s="12" t="s">
        <v>981</v>
      </c>
      <c r="E210" s="24" t="s">
        <v>412</v>
      </c>
      <c r="F210" s="12" t="s">
        <v>44</v>
      </c>
      <c r="G210" s="12" t="s">
        <v>982</v>
      </c>
      <c r="H210" s="12" t="s">
        <v>860</v>
      </c>
      <c r="I210" s="12" t="s">
        <v>33</v>
      </c>
      <c r="J210" s="12" t="s">
        <v>34</v>
      </c>
      <c r="K210" s="12" t="s">
        <v>63</v>
      </c>
      <c r="L210" s="12">
        <v>15</v>
      </c>
      <c r="M210" s="17" t="s">
        <v>983</v>
      </c>
      <c r="N210" s="20">
        <v>45278</v>
      </c>
      <c r="O210" s="14"/>
      <c r="P210" s="4">
        <v>45281</v>
      </c>
      <c r="Q210" s="3">
        <f t="shared" si="10"/>
        <v>3</v>
      </c>
      <c r="R210" s="3">
        <f>NETWORKDAYS(N210,P210,AD210:AG210:AH210:AI210:AJ210:AK210:AL210:AM210:AN210:AO210:AP210:AQ210)</f>
        <v>4</v>
      </c>
      <c r="S210" s="18" t="s">
        <v>73</v>
      </c>
      <c r="T210" s="19" t="s">
        <v>984</v>
      </c>
      <c r="U210" s="19"/>
      <c r="V210" s="19"/>
      <c r="W210" s="19"/>
      <c r="X210" s="19" t="s">
        <v>40</v>
      </c>
      <c r="Y210" s="19" t="s">
        <v>985</v>
      </c>
    </row>
    <row r="211" spans="1:25" ht="45" x14ac:dyDescent="0.25">
      <c r="A211" s="12" t="s">
        <v>409</v>
      </c>
      <c r="B211" s="12" t="s">
        <v>583</v>
      </c>
      <c r="C211" s="12" t="s">
        <v>27</v>
      </c>
      <c r="D211" s="12" t="s">
        <v>981</v>
      </c>
      <c r="E211" s="24" t="s">
        <v>412</v>
      </c>
      <c r="F211" s="12" t="s">
        <v>44</v>
      </c>
      <c r="G211" s="12" t="s">
        <v>986</v>
      </c>
      <c r="H211" s="12" t="s">
        <v>860</v>
      </c>
      <c r="I211" s="12" t="s">
        <v>33</v>
      </c>
      <c r="J211" s="12" t="s">
        <v>34</v>
      </c>
      <c r="K211" s="12" t="s">
        <v>63</v>
      </c>
      <c r="L211" s="12">
        <v>15</v>
      </c>
      <c r="M211" s="17" t="s">
        <v>987</v>
      </c>
      <c r="N211" s="20">
        <v>45278</v>
      </c>
      <c r="O211" s="14"/>
      <c r="P211" s="4">
        <v>45281</v>
      </c>
      <c r="Q211" s="3">
        <f t="shared" si="10"/>
        <v>3</v>
      </c>
      <c r="R211" s="3">
        <f>NETWORKDAYS(N211,P211,AD211:AG211:AH211:AI211:AJ211:AK211:AL211:AM211:AN211:AO211:AP211:AQ211)</f>
        <v>4</v>
      </c>
      <c r="S211" s="18" t="s">
        <v>73</v>
      </c>
      <c r="T211" s="22" t="s">
        <v>988</v>
      </c>
      <c r="U211" s="19"/>
      <c r="V211" s="19"/>
      <c r="W211" s="19"/>
      <c r="X211" s="19" t="s">
        <v>40</v>
      </c>
      <c r="Y211" s="19" t="s">
        <v>985</v>
      </c>
    </row>
    <row r="212" spans="1:25" ht="45" x14ac:dyDescent="0.25">
      <c r="A212" s="12" t="s">
        <v>409</v>
      </c>
      <c r="B212" s="12" t="s">
        <v>583</v>
      </c>
      <c r="C212" s="12" t="s">
        <v>27</v>
      </c>
      <c r="D212" s="12" t="s">
        <v>981</v>
      </c>
      <c r="E212" s="24" t="s">
        <v>412</v>
      </c>
      <c r="F212" s="12" t="s">
        <v>44</v>
      </c>
      <c r="G212" s="12" t="s">
        <v>989</v>
      </c>
      <c r="H212" s="12" t="s">
        <v>860</v>
      </c>
      <c r="I212" s="12" t="s">
        <v>33</v>
      </c>
      <c r="J212" s="12" t="s">
        <v>34</v>
      </c>
      <c r="K212" s="12" t="s">
        <v>63</v>
      </c>
      <c r="L212" s="12">
        <v>15</v>
      </c>
      <c r="M212" s="17" t="s">
        <v>990</v>
      </c>
      <c r="N212" s="20">
        <v>45278</v>
      </c>
      <c r="O212" s="14"/>
      <c r="P212" s="4">
        <v>45281</v>
      </c>
      <c r="Q212" s="3">
        <f t="shared" si="10"/>
        <v>3</v>
      </c>
      <c r="R212" s="3">
        <f>NETWORKDAYS(N212,P212,AD212:AG212:AH212:AI212:AJ212:AK212:AL212:AM212:AN212:AO212:AP212:AQ212)</f>
        <v>4</v>
      </c>
      <c r="S212" s="18" t="s">
        <v>73</v>
      </c>
      <c r="T212" s="22" t="s">
        <v>988</v>
      </c>
      <c r="U212" s="19"/>
      <c r="V212" s="19"/>
      <c r="W212" s="19"/>
      <c r="X212" s="19" t="s">
        <v>40</v>
      </c>
      <c r="Y212" s="19" t="s">
        <v>985</v>
      </c>
    </row>
    <row r="213" spans="1:25" ht="45" x14ac:dyDescent="0.25">
      <c r="A213" s="12" t="s">
        <v>409</v>
      </c>
      <c r="B213" s="12" t="s">
        <v>583</v>
      </c>
      <c r="C213" s="12" t="s">
        <v>27</v>
      </c>
      <c r="D213" s="12" t="s">
        <v>981</v>
      </c>
      <c r="E213" s="24" t="s">
        <v>412</v>
      </c>
      <c r="F213" s="12" t="s">
        <v>44</v>
      </c>
      <c r="G213" s="12" t="s">
        <v>991</v>
      </c>
      <c r="H213" s="12" t="s">
        <v>860</v>
      </c>
      <c r="I213" s="12" t="s">
        <v>33</v>
      </c>
      <c r="J213" s="12" t="s">
        <v>34</v>
      </c>
      <c r="K213" s="12" t="s">
        <v>63</v>
      </c>
      <c r="L213" s="12">
        <v>15</v>
      </c>
      <c r="M213" s="17" t="s">
        <v>992</v>
      </c>
      <c r="N213" s="20">
        <v>45278</v>
      </c>
      <c r="O213" s="14"/>
      <c r="P213" s="4">
        <v>45281</v>
      </c>
      <c r="Q213" s="3">
        <f t="shared" si="10"/>
        <v>3</v>
      </c>
      <c r="R213" s="3">
        <f>NETWORKDAYS(N213,P213,AD213:AG213:AH213:AI213:AJ213:AK213:AL213:AM213:AN213:AO213:AP213:AQ213)</f>
        <v>4</v>
      </c>
      <c r="S213" s="18" t="s">
        <v>73</v>
      </c>
      <c r="T213" s="19" t="s">
        <v>993</v>
      </c>
      <c r="U213" s="19"/>
      <c r="V213" s="19"/>
      <c r="W213" s="19"/>
      <c r="X213" s="19" t="s">
        <v>40</v>
      </c>
      <c r="Y213" s="19" t="s">
        <v>985</v>
      </c>
    </row>
    <row r="214" spans="1:25" ht="45" x14ac:dyDescent="0.25">
      <c r="A214" s="12" t="s">
        <v>409</v>
      </c>
      <c r="B214" s="12" t="s">
        <v>583</v>
      </c>
      <c r="C214" s="12" t="s">
        <v>27</v>
      </c>
      <c r="D214" s="12" t="s">
        <v>981</v>
      </c>
      <c r="E214" s="24" t="s">
        <v>412</v>
      </c>
      <c r="F214" s="12" t="s">
        <v>44</v>
      </c>
      <c r="G214" s="12" t="s">
        <v>994</v>
      </c>
      <c r="H214" s="12" t="s">
        <v>860</v>
      </c>
      <c r="I214" s="12" t="s">
        <v>33</v>
      </c>
      <c r="J214" s="12" t="s">
        <v>34</v>
      </c>
      <c r="K214" s="12" t="s">
        <v>63</v>
      </c>
      <c r="L214" s="12">
        <v>15</v>
      </c>
      <c r="M214" s="17" t="s">
        <v>995</v>
      </c>
      <c r="N214" s="20">
        <v>45278</v>
      </c>
      <c r="O214" s="14"/>
      <c r="P214" s="4">
        <v>45281</v>
      </c>
      <c r="Q214" s="3">
        <f t="shared" si="10"/>
        <v>3</v>
      </c>
      <c r="R214" s="3">
        <f>NETWORKDAYS(N214,P214,AD214:AG214:AH214:AI214:AJ214:AK214:AL214:AM214:AN214:AO214:AP214:AQ214)</f>
        <v>4</v>
      </c>
      <c r="S214" s="18" t="s">
        <v>73</v>
      </c>
      <c r="T214" s="19" t="s">
        <v>996</v>
      </c>
      <c r="U214" s="19"/>
      <c r="V214" s="19"/>
      <c r="W214" s="19"/>
      <c r="X214" s="19" t="s">
        <v>40</v>
      </c>
      <c r="Y214" s="19" t="s">
        <v>985</v>
      </c>
    </row>
    <row r="215" spans="1:25" ht="45" x14ac:dyDescent="0.25">
      <c r="A215" s="12" t="s">
        <v>409</v>
      </c>
      <c r="B215" s="12" t="s">
        <v>583</v>
      </c>
      <c r="C215" s="12" t="s">
        <v>27</v>
      </c>
      <c r="D215" s="12" t="s">
        <v>981</v>
      </c>
      <c r="E215" s="24" t="s">
        <v>412</v>
      </c>
      <c r="F215" s="12" t="s">
        <v>44</v>
      </c>
      <c r="G215" s="12" t="s">
        <v>997</v>
      </c>
      <c r="H215" s="12" t="s">
        <v>860</v>
      </c>
      <c r="I215" s="12" t="s">
        <v>33</v>
      </c>
      <c r="J215" s="12" t="s">
        <v>34</v>
      </c>
      <c r="K215" s="12" t="s">
        <v>63</v>
      </c>
      <c r="L215" s="12">
        <v>15</v>
      </c>
      <c r="M215" s="17" t="s">
        <v>998</v>
      </c>
      <c r="N215" s="20">
        <v>45278</v>
      </c>
      <c r="O215" s="14"/>
      <c r="P215" s="4">
        <v>45281</v>
      </c>
      <c r="Q215" s="3">
        <f t="shared" si="10"/>
        <v>3</v>
      </c>
      <c r="R215" s="3">
        <f>NETWORKDAYS(N215,P215,AD215:AG215:AH215:AI215:AJ215:AK215:AL215:AM215:AN215:AO215:AP215:AQ215)</f>
        <v>4</v>
      </c>
      <c r="S215" s="18" t="s">
        <v>73</v>
      </c>
      <c r="T215" s="19" t="s">
        <v>996</v>
      </c>
      <c r="U215" s="19"/>
      <c r="V215" s="19"/>
      <c r="W215" s="19"/>
      <c r="X215" s="19" t="s">
        <v>40</v>
      </c>
      <c r="Y215" s="19" t="s">
        <v>985</v>
      </c>
    </row>
    <row r="216" spans="1:25" ht="45" x14ac:dyDescent="0.25">
      <c r="A216" s="12" t="s">
        <v>409</v>
      </c>
      <c r="B216" s="12" t="s">
        <v>583</v>
      </c>
      <c r="C216" s="12" t="s">
        <v>27</v>
      </c>
      <c r="D216" s="12" t="s">
        <v>981</v>
      </c>
      <c r="E216" s="24" t="s">
        <v>412</v>
      </c>
      <c r="F216" s="12" t="s">
        <v>44</v>
      </c>
      <c r="G216" s="12" t="s">
        <v>999</v>
      </c>
      <c r="H216" s="12" t="s">
        <v>860</v>
      </c>
      <c r="I216" s="12" t="s">
        <v>33</v>
      </c>
      <c r="J216" s="12" t="s">
        <v>34</v>
      </c>
      <c r="K216" s="12" t="s">
        <v>63</v>
      </c>
      <c r="L216" s="12">
        <v>15</v>
      </c>
      <c r="M216" s="17" t="s">
        <v>1000</v>
      </c>
      <c r="N216" s="20">
        <v>45278</v>
      </c>
      <c r="O216" s="14"/>
      <c r="P216" s="4">
        <v>45281</v>
      </c>
      <c r="Q216" s="3">
        <f t="shared" si="10"/>
        <v>3</v>
      </c>
      <c r="R216" s="3">
        <f>NETWORKDAYS(N216,P216,AD216:AG216:AH216:AI216:AJ216:AK216:AL216:AM216:AN216:AO216:AP216:AQ216)</f>
        <v>4</v>
      </c>
      <c r="S216" s="18" t="s">
        <v>73</v>
      </c>
      <c r="T216" s="19" t="s">
        <v>1001</v>
      </c>
      <c r="U216" s="19"/>
      <c r="V216" s="19"/>
      <c r="W216" s="19"/>
      <c r="X216" s="19" t="s">
        <v>40</v>
      </c>
      <c r="Y216" s="19" t="s">
        <v>985</v>
      </c>
    </row>
    <row r="217" spans="1:25" ht="60" x14ac:dyDescent="0.25">
      <c r="A217" s="12" t="s">
        <v>409</v>
      </c>
      <c r="B217" s="12" t="s">
        <v>26</v>
      </c>
      <c r="C217" s="12" t="s">
        <v>127</v>
      </c>
      <c r="D217" s="12" t="s">
        <v>1002</v>
      </c>
      <c r="E217" s="24" t="s">
        <v>412</v>
      </c>
      <c r="F217" s="12" t="s">
        <v>44</v>
      </c>
      <c r="G217" s="12" t="s">
        <v>1003</v>
      </c>
      <c r="H217" s="12" t="s">
        <v>702</v>
      </c>
      <c r="I217" s="12" t="s">
        <v>33</v>
      </c>
      <c r="J217" s="12" t="s">
        <v>34</v>
      </c>
      <c r="K217" s="12" t="s">
        <v>63</v>
      </c>
      <c r="L217" s="12">
        <v>15</v>
      </c>
      <c r="M217" s="17" t="s">
        <v>1004</v>
      </c>
      <c r="N217" s="20">
        <v>45278</v>
      </c>
      <c r="O217" s="14"/>
      <c r="P217" s="4">
        <v>45294</v>
      </c>
      <c r="Q217" s="3">
        <f t="shared" si="10"/>
        <v>12</v>
      </c>
      <c r="R217" s="3">
        <f>NETWORKDAYS(N217,P217,AD217:AG217:AH217:AI217:AJ217:AK217:AL217:AM217:AN217:AO217:AP217:AQ217)</f>
        <v>13</v>
      </c>
      <c r="S217" s="18" t="s">
        <v>73</v>
      </c>
      <c r="T217" s="19" t="s">
        <v>1005</v>
      </c>
      <c r="U217" s="19"/>
      <c r="V217" s="19"/>
      <c r="W217" s="19"/>
      <c r="X217" s="19"/>
      <c r="Y217" s="19" t="s">
        <v>1006</v>
      </c>
    </row>
    <row r="218" spans="1:25" ht="60" x14ac:dyDescent="0.25">
      <c r="A218" s="12" t="s">
        <v>409</v>
      </c>
      <c r="B218" s="12" t="s">
        <v>26</v>
      </c>
      <c r="C218" s="12" t="s">
        <v>242</v>
      </c>
      <c r="D218" s="12" t="s">
        <v>1007</v>
      </c>
      <c r="E218" s="24" t="s">
        <v>89</v>
      </c>
      <c r="F218" s="12" t="s">
        <v>83</v>
      </c>
      <c r="G218" s="12" t="s">
        <v>1008</v>
      </c>
      <c r="H218" s="12" t="s">
        <v>455</v>
      </c>
      <c r="I218" s="12" t="s">
        <v>33</v>
      </c>
      <c r="J218" s="12" t="s">
        <v>456</v>
      </c>
      <c r="K218" s="1" t="s">
        <v>95</v>
      </c>
      <c r="L218" s="12">
        <v>10</v>
      </c>
      <c r="M218" s="17" t="s">
        <v>1009</v>
      </c>
      <c r="N218" s="20">
        <v>45278</v>
      </c>
      <c r="O218" s="14">
        <v>20232110101611</v>
      </c>
      <c r="P218" s="4">
        <v>45279</v>
      </c>
      <c r="Q218" s="3">
        <v>1</v>
      </c>
      <c r="R218" s="3">
        <v>2</v>
      </c>
      <c r="S218" s="18" t="s">
        <v>73</v>
      </c>
      <c r="T218" s="22" t="s">
        <v>1010</v>
      </c>
      <c r="U218" s="34">
        <v>45300</v>
      </c>
      <c r="V218" s="19" t="s">
        <v>119</v>
      </c>
      <c r="W218" s="19" t="s">
        <v>40</v>
      </c>
      <c r="X218" s="19"/>
      <c r="Y218" s="19"/>
    </row>
    <row r="219" spans="1:25" ht="120" x14ac:dyDescent="0.25">
      <c r="A219" s="12" t="s">
        <v>409</v>
      </c>
      <c r="B219" s="12" t="s">
        <v>26</v>
      </c>
      <c r="C219" s="12" t="s">
        <v>328</v>
      </c>
      <c r="D219" s="12" t="s">
        <v>1011</v>
      </c>
      <c r="E219" s="24" t="s">
        <v>67</v>
      </c>
      <c r="F219" s="12" t="s">
        <v>83</v>
      </c>
      <c r="G219" s="12" t="s">
        <v>1012</v>
      </c>
      <c r="H219" s="12" t="s">
        <v>1013</v>
      </c>
      <c r="I219" s="1" t="s">
        <v>33</v>
      </c>
      <c r="J219" s="1" t="s">
        <v>456</v>
      </c>
      <c r="K219" s="12" t="s">
        <v>63</v>
      </c>
      <c r="L219" s="12">
        <v>15</v>
      </c>
      <c r="M219" s="17" t="s">
        <v>1014</v>
      </c>
      <c r="N219" s="20">
        <v>45278</v>
      </c>
      <c r="O219" s="14">
        <v>20232130102081</v>
      </c>
      <c r="P219" s="4">
        <v>45387</v>
      </c>
      <c r="Q219" s="3"/>
      <c r="R219" s="3"/>
      <c r="S219" s="21" t="s">
        <v>117</v>
      </c>
      <c r="T219" s="22" t="s">
        <v>1015</v>
      </c>
      <c r="U219" s="19"/>
      <c r="V219" s="19" t="s">
        <v>119</v>
      </c>
      <c r="W219" s="19" t="s">
        <v>486</v>
      </c>
      <c r="X219" s="19"/>
      <c r="Y219" s="19" t="s">
        <v>1016</v>
      </c>
    </row>
    <row r="220" spans="1:25" ht="120" x14ac:dyDescent="0.25">
      <c r="A220" s="12" t="s">
        <v>409</v>
      </c>
      <c r="B220" s="12" t="s">
        <v>26</v>
      </c>
      <c r="C220" s="12" t="s">
        <v>348</v>
      </c>
      <c r="D220" s="12" t="s">
        <v>1017</v>
      </c>
      <c r="E220" s="24" t="s">
        <v>89</v>
      </c>
      <c r="F220" s="12" t="s">
        <v>83</v>
      </c>
      <c r="G220" s="12" t="s">
        <v>1018</v>
      </c>
      <c r="H220" s="12" t="s">
        <v>1019</v>
      </c>
      <c r="I220" s="1" t="s">
        <v>33</v>
      </c>
      <c r="J220" s="1" t="s">
        <v>456</v>
      </c>
      <c r="K220" s="12" t="s">
        <v>63</v>
      </c>
      <c r="L220" s="12">
        <v>15</v>
      </c>
      <c r="M220" s="17" t="s">
        <v>1020</v>
      </c>
      <c r="N220" s="20">
        <v>45278</v>
      </c>
      <c r="O220" s="14">
        <v>20232130102011</v>
      </c>
      <c r="P220" s="4">
        <v>45387</v>
      </c>
      <c r="Q220" s="3"/>
      <c r="R220" s="3"/>
      <c r="S220" s="21" t="s">
        <v>117</v>
      </c>
      <c r="T220" s="22" t="s">
        <v>1021</v>
      </c>
      <c r="U220" s="19"/>
      <c r="V220" s="19" t="s">
        <v>119</v>
      </c>
      <c r="W220" s="19" t="s">
        <v>486</v>
      </c>
      <c r="X220" s="19"/>
      <c r="Y220" s="19" t="s">
        <v>1016</v>
      </c>
    </row>
    <row r="221" spans="1:25" ht="25.5" x14ac:dyDescent="0.25">
      <c r="A221" s="12" t="s">
        <v>409</v>
      </c>
      <c r="B221" s="12" t="s">
        <v>583</v>
      </c>
      <c r="C221" s="12" t="s">
        <v>207</v>
      </c>
      <c r="D221" s="12" t="s">
        <v>1022</v>
      </c>
      <c r="E221" s="24" t="s">
        <v>412</v>
      </c>
      <c r="F221" s="12" t="s">
        <v>44</v>
      </c>
      <c r="G221" s="12" t="s">
        <v>1023</v>
      </c>
      <c r="H221" s="12" t="s">
        <v>942</v>
      </c>
      <c r="I221" s="12" t="s">
        <v>33</v>
      </c>
      <c r="J221" s="12" t="s">
        <v>34</v>
      </c>
      <c r="K221" s="12" t="s">
        <v>63</v>
      </c>
      <c r="L221" s="12">
        <v>15</v>
      </c>
      <c r="M221" s="17" t="s">
        <v>1024</v>
      </c>
      <c r="N221" s="20">
        <v>45278</v>
      </c>
      <c r="O221" s="14"/>
      <c r="P221" s="4">
        <v>45387</v>
      </c>
      <c r="Q221" s="3"/>
      <c r="R221" s="3"/>
      <c r="S221" s="21" t="s">
        <v>117</v>
      </c>
      <c r="T221" s="22"/>
      <c r="U221" s="19"/>
      <c r="V221" s="19"/>
      <c r="W221" s="19"/>
      <c r="X221" s="19"/>
      <c r="Y221" s="19"/>
    </row>
    <row r="222" spans="1:25" ht="150" x14ac:dyDescent="0.25">
      <c r="A222" s="12" t="s">
        <v>409</v>
      </c>
      <c r="B222" s="12" t="s">
        <v>26</v>
      </c>
      <c r="C222" s="12" t="s">
        <v>150</v>
      </c>
      <c r="D222" s="12" t="s">
        <v>659</v>
      </c>
      <c r="E222" s="24" t="s">
        <v>53</v>
      </c>
      <c r="F222" s="12" t="s">
        <v>83</v>
      </c>
      <c r="G222" s="12" t="s">
        <v>1025</v>
      </c>
      <c r="H222" s="12" t="s">
        <v>1026</v>
      </c>
      <c r="I222" s="12" t="s">
        <v>33</v>
      </c>
      <c r="J222" s="12" t="s">
        <v>456</v>
      </c>
      <c r="K222" s="12" t="s">
        <v>78</v>
      </c>
      <c r="L222" s="12">
        <v>15</v>
      </c>
      <c r="M222" s="17" t="s">
        <v>1027</v>
      </c>
      <c r="N222" s="20">
        <v>45278</v>
      </c>
      <c r="O222" s="14"/>
      <c r="P222" s="4">
        <v>45387</v>
      </c>
      <c r="Q222" s="3"/>
      <c r="R222" s="3"/>
      <c r="S222" s="21" t="s">
        <v>117</v>
      </c>
      <c r="T222" s="22"/>
      <c r="U222" s="19"/>
      <c r="V222" s="19"/>
      <c r="W222" s="19"/>
      <c r="X222" s="19"/>
      <c r="Y222" s="19" t="s">
        <v>1028</v>
      </c>
    </row>
    <row r="223" spans="1:25" ht="90" x14ac:dyDescent="0.25">
      <c r="A223" s="12" t="s">
        <v>409</v>
      </c>
      <c r="B223" s="12" t="s">
        <v>26</v>
      </c>
      <c r="C223" s="12" t="s">
        <v>321</v>
      </c>
      <c r="D223" s="12" t="s">
        <v>1029</v>
      </c>
      <c r="E223" s="24" t="s">
        <v>928</v>
      </c>
      <c r="F223" s="12" t="s">
        <v>83</v>
      </c>
      <c r="G223" s="12" t="s">
        <v>1030</v>
      </c>
      <c r="H223" s="12" t="s">
        <v>1031</v>
      </c>
      <c r="I223" s="6" t="s">
        <v>33</v>
      </c>
      <c r="J223" s="6" t="s">
        <v>217</v>
      </c>
      <c r="K223" s="12" t="s">
        <v>63</v>
      </c>
      <c r="L223" s="12">
        <v>15</v>
      </c>
      <c r="M223" s="17" t="s">
        <v>1032</v>
      </c>
      <c r="N223" s="20">
        <v>45278</v>
      </c>
      <c r="O223" s="14"/>
      <c r="P223" s="4">
        <v>45280</v>
      </c>
      <c r="Q223" s="3">
        <f t="shared" ref="Q223:Q240" si="11">R223-1</f>
        <v>2</v>
      </c>
      <c r="R223" s="3">
        <f>NETWORKDAYS(N223,P223,AD223:AG223:AH223:AI223:AJ223:AK223:AL223:AM223:AN223:AO223:AP223:AQ223)</f>
        <v>3</v>
      </c>
      <c r="S223" s="18" t="s">
        <v>73</v>
      </c>
      <c r="T223" s="22" t="s">
        <v>1033</v>
      </c>
      <c r="U223" s="19"/>
      <c r="V223" s="19"/>
      <c r="W223" s="19"/>
      <c r="X223" s="19"/>
      <c r="Y223" s="19" t="s">
        <v>1034</v>
      </c>
    </row>
    <row r="224" spans="1:25" ht="25.5" x14ac:dyDescent="0.25">
      <c r="A224" s="12" t="s">
        <v>409</v>
      </c>
      <c r="B224" s="12" t="s">
        <v>26</v>
      </c>
      <c r="C224" s="12" t="s">
        <v>51</v>
      </c>
      <c r="D224" s="12" t="s">
        <v>532</v>
      </c>
      <c r="E224" s="24" t="s">
        <v>89</v>
      </c>
      <c r="F224" s="12" t="s">
        <v>76</v>
      </c>
      <c r="G224" s="12" t="s">
        <v>1035</v>
      </c>
      <c r="H224" s="12" t="s">
        <v>1036</v>
      </c>
      <c r="I224" s="12" t="s">
        <v>93</v>
      </c>
      <c r="J224" s="12" t="s">
        <v>953</v>
      </c>
      <c r="K224" s="1" t="s">
        <v>95</v>
      </c>
      <c r="L224" s="12">
        <v>10</v>
      </c>
      <c r="M224" s="17" t="s">
        <v>1037</v>
      </c>
      <c r="N224" s="20">
        <v>45279</v>
      </c>
      <c r="O224" s="14"/>
      <c r="P224" s="4">
        <v>45387</v>
      </c>
      <c r="Q224" s="3"/>
      <c r="R224" s="3"/>
      <c r="S224" s="21" t="s">
        <v>117</v>
      </c>
      <c r="T224" s="22"/>
      <c r="U224" s="19"/>
      <c r="V224" s="19"/>
      <c r="W224" s="19"/>
      <c r="X224" s="19"/>
      <c r="Y224" s="19"/>
    </row>
    <row r="225" spans="1:25" ht="63.75" x14ac:dyDescent="0.25">
      <c r="A225" s="12" t="s">
        <v>409</v>
      </c>
      <c r="B225" s="12" t="s">
        <v>26</v>
      </c>
      <c r="C225" s="12" t="s">
        <v>242</v>
      </c>
      <c r="D225" s="12" t="s">
        <v>1038</v>
      </c>
      <c r="E225" s="24" t="s">
        <v>412</v>
      </c>
      <c r="F225" s="12" t="s">
        <v>83</v>
      </c>
      <c r="G225" s="12" t="s">
        <v>1039</v>
      </c>
      <c r="H225" s="12" t="s">
        <v>210</v>
      </c>
      <c r="I225" s="12" t="s">
        <v>33</v>
      </c>
      <c r="J225" s="12" t="s">
        <v>71</v>
      </c>
      <c r="K225" s="12" t="s">
        <v>63</v>
      </c>
      <c r="L225" s="12">
        <v>15</v>
      </c>
      <c r="M225" s="17" t="s">
        <v>1040</v>
      </c>
      <c r="N225" s="20">
        <v>45279</v>
      </c>
      <c r="O225" s="14">
        <v>20232150101901</v>
      </c>
      <c r="P225" s="4">
        <v>45387</v>
      </c>
      <c r="Q225" s="3"/>
      <c r="R225" s="3"/>
      <c r="S225" s="21" t="s">
        <v>117</v>
      </c>
      <c r="T225" s="22"/>
      <c r="U225" s="19"/>
      <c r="V225" s="19"/>
      <c r="W225" s="19"/>
      <c r="X225" s="19"/>
      <c r="Y225" s="19" t="s">
        <v>1041</v>
      </c>
    </row>
    <row r="226" spans="1:25" ht="25.5" x14ac:dyDescent="0.25">
      <c r="A226" s="12" t="s">
        <v>409</v>
      </c>
      <c r="B226" s="12" t="s">
        <v>26</v>
      </c>
      <c r="C226" s="12" t="s">
        <v>207</v>
      </c>
      <c r="D226" s="12" t="s">
        <v>812</v>
      </c>
      <c r="E226" s="24" t="s">
        <v>89</v>
      </c>
      <c r="F226" s="12" t="s">
        <v>44</v>
      </c>
      <c r="G226" s="12" t="s">
        <v>1042</v>
      </c>
      <c r="H226" s="12" t="s">
        <v>942</v>
      </c>
      <c r="I226" s="12" t="s">
        <v>33</v>
      </c>
      <c r="J226" s="12" t="s">
        <v>34</v>
      </c>
      <c r="K226" s="12" t="s">
        <v>78</v>
      </c>
      <c r="L226" s="12">
        <v>15</v>
      </c>
      <c r="M226" s="17" t="s">
        <v>1043</v>
      </c>
      <c r="N226" s="20">
        <v>45279</v>
      </c>
      <c r="O226" s="14"/>
      <c r="P226" s="4">
        <v>45387</v>
      </c>
      <c r="Q226" s="3"/>
      <c r="R226" s="3"/>
      <c r="S226" s="21" t="s">
        <v>117</v>
      </c>
      <c r="T226" s="22"/>
      <c r="U226" s="19"/>
      <c r="V226" s="19"/>
      <c r="W226" s="19"/>
      <c r="X226" s="19"/>
      <c r="Y226" s="19"/>
    </row>
    <row r="227" spans="1:25" ht="63.75" x14ac:dyDescent="0.25">
      <c r="A227" s="12" t="s">
        <v>409</v>
      </c>
      <c r="B227" s="12" t="s">
        <v>26</v>
      </c>
      <c r="C227" s="12" t="s">
        <v>359</v>
      </c>
      <c r="D227" s="12" t="s">
        <v>1044</v>
      </c>
      <c r="E227" s="24" t="s">
        <v>928</v>
      </c>
      <c r="F227" s="12" t="s">
        <v>83</v>
      </c>
      <c r="G227" s="12" t="s">
        <v>1045</v>
      </c>
      <c r="H227" s="12" t="s">
        <v>1046</v>
      </c>
      <c r="I227" s="1" t="s">
        <v>33</v>
      </c>
      <c r="J227" s="1" t="s">
        <v>1047</v>
      </c>
      <c r="K227" s="12" t="s">
        <v>63</v>
      </c>
      <c r="L227" s="12">
        <v>15</v>
      </c>
      <c r="M227" s="17" t="s">
        <v>1048</v>
      </c>
      <c r="N227" s="20">
        <v>45279</v>
      </c>
      <c r="O227" s="14"/>
      <c r="P227" s="4">
        <v>45387</v>
      </c>
      <c r="Q227" s="3"/>
      <c r="R227" s="3"/>
      <c r="S227" s="21" t="s">
        <v>117</v>
      </c>
      <c r="T227" s="22"/>
      <c r="U227" s="19"/>
      <c r="V227" s="19"/>
      <c r="W227" s="19"/>
      <c r="X227" s="19"/>
      <c r="Y227" s="19"/>
    </row>
    <row r="228" spans="1:25" ht="63.75" x14ac:dyDescent="0.25">
      <c r="A228" s="12" t="s">
        <v>409</v>
      </c>
      <c r="B228" s="12" t="s">
        <v>26</v>
      </c>
      <c r="C228" s="12" t="s">
        <v>51</v>
      </c>
      <c r="D228" s="12" t="s">
        <v>1049</v>
      </c>
      <c r="E228" s="24" t="s">
        <v>198</v>
      </c>
      <c r="F228" s="12" t="s">
        <v>83</v>
      </c>
      <c r="G228" s="12" t="s">
        <v>1050</v>
      </c>
      <c r="H228" s="12" t="s">
        <v>1051</v>
      </c>
      <c r="I228" s="12" t="s">
        <v>33</v>
      </c>
      <c r="J228" s="12" t="s">
        <v>71</v>
      </c>
      <c r="K228" s="12" t="s">
        <v>63</v>
      </c>
      <c r="L228" s="12">
        <v>15</v>
      </c>
      <c r="M228" s="17" t="s">
        <v>1052</v>
      </c>
      <c r="N228" s="20">
        <v>45279</v>
      </c>
      <c r="O228" s="14"/>
      <c r="P228" s="4">
        <v>45387</v>
      </c>
      <c r="Q228" s="3"/>
      <c r="R228" s="3"/>
      <c r="S228" s="21" t="s">
        <v>117</v>
      </c>
      <c r="T228" s="22"/>
      <c r="U228" s="19"/>
      <c r="V228" s="19"/>
      <c r="W228" s="19"/>
      <c r="X228" s="19"/>
      <c r="Y228" s="19"/>
    </row>
    <row r="229" spans="1:25" ht="25.5" x14ac:dyDescent="0.25">
      <c r="A229" s="12" t="s">
        <v>409</v>
      </c>
      <c r="B229" s="12" t="s">
        <v>26</v>
      </c>
      <c r="C229" s="12" t="s">
        <v>196</v>
      </c>
      <c r="D229" s="12" t="s">
        <v>1053</v>
      </c>
      <c r="E229" s="24" t="s">
        <v>412</v>
      </c>
      <c r="F229" s="12" t="s">
        <v>83</v>
      </c>
      <c r="G229" s="12" t="s">
        <v>1054</v>
      </c>
      <c r="H229" s="12" t="s">
        <v>470</v>
      </c>
      <c r="I229" s="12" t="s">
        <v>33</v>
      </c>
      <c r="J229" s="12" t="s">
        <v>1055</v>
      </c>
      <c r="K229" s="12" t="s">
        <v>63</v>
      </c>
      <c r="L229" s="12">
        <v>15</v>
      </c>
      <c r="M229" s="17" t="s">
        <v>1056</v>
      </c>
      <c r="N229" s="20">
        <v>45279</v>
      </c>
      <c r="O229" s="14"/>
      <c r="P229" s="4">
        <v>45387</v>
      </c>
      <c r="Q229" s="3"/>
      <c r="R229" s="3"/>
      <c r="S229" s="21" t="s">
        <v>117</v>
      </c>
      <c r="T229" s="22"/>
      <c r="U229" s="19"/>
      <c r="V229" s="19"/>
      <c r="W229" s="19"/>
      <c r="X229" s="19"/>
      <c r="Y229" s="19"/>
    </row>
    <row r="230" spans="1:25" ht="45" x14ac:dyDescent="0.25">
      <c r="A230" s="12" t="s">
        <v>409</v>
      </c>
      <c r="B230" s="12" t="s">
        <v>583</v>
      </c>
      <c r="C230" s="12" t="s">
        <v>274</v>
      </c>
      <c r="D230" s="12" t="s">
        <v>1057</v>
      </c>
      <c r="E230" s="24" t="s">
        <v>412</v>
      </c>
      <c r="F230" s="12" t="s">
        <v>44</v>
      </c>
      <c r="G230" s="12" t="s">
        <v>1058</v>
      </c>
      <c r="H230" s="12" t="s">
        <v>860</v>
      </c>
      <c r="I230" s="12" t="s">
        <v>33</v>
      </c>
      <c r="J230" s="12" t="s">
        <v>34</v>
      </c>
      <c r="K230" s="12" t="s">
        <v>63</v>
      </c>
      <c r="L230" s="12">
        <v>15</v>
      </c>
      <c r="M230" s="17" t="s">
        <v>1059</v>
      </c>
      <c r="N230" s="20">
        <v>45279</v>
      </c>
      <c r="O230" s="14">
        <v>20222140056471</v>
      </c>
      <c r="P230" s="4">
        <v>45387</v>
      </c>
      <c r="Q230" s="3"/>
      <c r="R230" s="3"/>
      <c r="S230" s="21" t="s">
        <v>117</v>
      </c>
      <c r="T230" s="22" t="s">
        <v>1060</v>
      </c>
      <c r="U230" s="19"/>
      <c r="V230" s="19"/>
      <c r="W230" s="19"/>
      <c r="X230" s="19"/>
      <c r="Y230" s="19" t="s">
        <v>1041</v>
      </c>
    </row>
    <row r="231" spans="1:25" ht="38.25" x14ac:dyDescent="0.25">
      <c r="A231" s="12" t="s">
        <v>409</v>
      </c>
      <c r="B231" s="12" t="s">
        <v>26</v>
      </c>
      <c r="C231" s="12" t="s">
        <v>150</v>
      </c>
      <c r="D231" s="12" t="s">
        <v>1061</v>
      </c>
      <c r="E231" s="24" t="s">
        <v>53</v>
      </c>
      <c r="F231" s="12" t="s">
        <v>83</v>
      </c>
      <c r="G231" s="12" t="s">
        <v>1062</v>
      </c>
      <c r="H231" s="12" t="s">
        <v>1063</v>
      </c>
      <c r="I231" s="12" t="s">
        <v>134</v>
      </c>
      <c r="J231" s="12" t="s">
        <v>166</v>
      </c>
      <c r="K231" s="12" t="s">
        <v>63</v>
      </c>
      <c r="L231" s="12">
        <v>15</v>
      </c>
      <c r="M231" s="17" t="s">
        <v>1064</v>
      </c>
      <c r="N231" s="20">
        <v>45279</v>
      </c>
      <c r="O231" s="14"/>
      <c r="P231" s="4">
        <v>45387</v>
      </c>
      <c r="Q231" s="3"/>
      <c r="R231" s="3"/>
      <c r="S231" s="21" t="s">
        <v>117</v>
      </c>
      <c r="T231" s="22" t="s">
        <v>1065</v>
      </c>
      <c r="U231" s="19"/>
      <c r="V231" s="19"/>
      <c r="W231" s="19"/>
      <c r="X231" s="19"/>
      <c r="Y231" s="19" t="s">
        <v>1041</v>
      </c>
    </row>
    <row r="232" spans="1:25" ht="120" x14ac:dyDescent="0.25">
      <c r="A232" s="12" t="s">
        <v>409</v>
      </c>
      <c r="B232" s="12" t="s">
        <v>26</v>
      </c>
      <c r="C232" s="12" t="s">
        <v>328</v>
      </c>
      <c r="D232" s="12" t="s">
        <v>1066</v>
      </c>
      <c r="E232" s="24" t="s">
        <v>67</v>
      </c>
      <c r="F232" s="12" t="s">
        <v>83</v>
      </c>
      <c r="G232" s="12" t="s">
        <v>1067</v>
      </c>
      <c r="H232" s="12" t="s">
        <v>1013</v>
      </c>
      <c r="I232" s="1" t="s">
        <v>33</v>
      </c>
      <c r="J232" s="1" t="s">
        <v>456</v>
      </c>
      <c r="K232" s="12" t="s">
        <v>63</v>
      </c>
      <c r="L232" s="12">
        <v>15</v>
      </c>
      <c r="M232" s="17" t="s">
        <v>1068</v>
      </c>
      <c r="N232" s="20">
        <v>45279</v>
      </c>
      <c r="O232" s="14">
        <v>20232130102061</v>
      </c>
      <c r="P232" s="4">
        <v>45387</v>
      </c>
      <c r="Q232" s="3"/>
      <c r="R232" s="3"/>
      <c r="S232" s="21" t="s">
        <v>117</v>
      </c>
      <c r="T232" s="22" t="s">
        <v>1069</v>
      </c>
      <c r="U232" s="19"/>
      <c r="V232" s="19"/>
      <c r="W232" s="19"/>
      <c r="X232" s="19"/>
      <c r="Y232" s="19" t="s">
        <v>1041</v>
      </c>
    </row>
    <row r="233" spans="1:25" ht="127.5" x14ac:dyDescent="0.25">
      <c r="A233" s="12" t="s">
        <v>409</v>
      </c>
      <c r="B233" s="12" t="s">
        <v>26</v>
      </c>
      <c r="C233" s="12" t="s">
        <v>1070</v>
      </c>
      <c r="D233" s="12" t="s">
        <v>1071</v>
      </c>
      <c r="E233" s="24" t="s">
        <v>67</v>
      </c>
      <c r="F233" s="12" t="s">
        <v>83</v>
      </c>
      <c r="G233" s="12" t="s">
        <v>1072</v>
      </c>
      <c r="H233" s="12" t="s">
        <v>1073</v>
      </c>
      <c r="I233" s="12" t="s">
        <v>33</v>
      </c>
      <c r="J233" s="12" t="s">
        <v>915</v>
      </c>
      <c r="K233" s="12" t="s">
        <v>63</v>
      </c>
      <c r="L233" s="12">
        <v>15</v>
      </c>
      <c r="M233" s="17" t="s">
        <v>1074</v>
      </c>
      <c r="N233" s="20">
        <v>45279</v>
      </c>
      <c r="O233" s="14">
        <v>20232130102171</v>
      </c>
      <c r="P233" s="4">
        <v>45387</v>
      </c>
      <c r="Q233" s="3"/>
      <c r="R233" s="3"/>
      <c r="S233" s="21" t="s">
        <v>117</v>
      </c>
      <c r="T233" s="19" t="s">
        <v>1075</v>
      </c>
      <c r="U233" s="19"/>
      <c r="V233" s="19" t="s">
        <v>119</v>
      </c>
      <c r="W233" s="19"/>
      <c r="X233" s="19"/>
      <c r="Y233" s="19" t="s">
        <v>1076</v>
      </c>
    </row>
    <row r="234" spans="1:25" ht="38.25" x14ac:dyDescent="0.25">
      <c r="A234" s="12" t="s">
        <v>409</v>
      </c>
      <c r="B234" s="12" t="s">
        <v>26</v>
      </c>
      <c r="C234" s="12" t="s">
        <v>127</v>
      </c>
      <c r="D234" s="12" t="s">
        <v>1077</v>
      </c>
      <c r="E234" s="24" t="s">
        <v>412</v>
      </c>
      <c r="F234" s="12" t="s">
        <v>44</v>
      </c>
      <c r="G234" s="12" t="s">
        <v>1078</v>
      </c>
      <c r="H234" s="12" t="s">
        <v>702</v>
      </c>
      <c r="I234" s="12" t="s">
        <v>33</v>
      </c>
      <c r="J234" s="12" t="s">
        <v>34</v>
      </c>
      <c r="K234" s="12" t="s">
        <v>63</v>
      </c>
      <c r="L234" s="12">
        <v>15</v>
      </c>
      <c r="M234" s="17" t="s">
        <v>1079</v>
      </c>
      <c r="N234" s="20">
        <v>45280</v>
      </c>
      <c r="O234" s="14"/>
      <c r="P234" s="4">
        <v>45387</v>
      </c>
      <c r="Q234" s="3"/>
      <c r="R234" s="3"/>
      <c r="S234" s="21" t="s">
        <v>117</v>
      </c>
      <c r="T234" s="22"/>
      <c r="U234" s="19"/>
      <c r="V234" s="19"/>
      <c r="W234" s="19"/>
      <c r="X234" s="19"/>
      <c r="Y234" s="19"/>
    </row>
    <row r="235" spans="1:25" ht="51" x14ac:dyDescent="0.25">
      <c r="A235" s="12" t="s">
        <v>409</v>
      </c>
      <c r="B235" s="12" t="s">
        <v>26</v>
      </c>
      <c r="C235" s="12" t="s">
        <v>27</v>
      </c>
      <c r="D235" s="12" t="s">
        <v>1080</v>
      </c>
      <c r="E235" s="24" t="s">
        <v>67</v>
      </c>
      <c r="F235" s="12" t="s">
        <v>83</v>
      </c>
      <c r="G235" s="12" t="s">
        <v>1081</v>
      </c>
      <c r="H235" s="12" t="s">
        <v>1051</v>
      </c>
      <c r="I235" s="12" t="s">
        <v>33</v>
      </c>
      <c r="J235" s="12" t="s">
        <v>71</v>
      </c>
      <c r="K235" s="12" t="s">
        <v>63</v>
      </c>
      <c r="L235" s="24">
        <v>15</v>
      </c>
      <c r="M235" s="17" t="s">
        <v>1082</v>
      </c>
      <c r="N235" s="20">
        <v>45280</v>
      </c>
      <c r="O235" s="35"/>
      <c r="P235" s="4">
        <v>45387</v>
      </c>
      <c r="Q235" s="3"/>
      <c r="R235" s="3"/>
      <c r="S235" s="36" t="s">
        <v>117</v>
      </c>
      <c r="T235" s="37"/>
      <c r="U235" s="38"/>
      <c r="V235" s="38"/>
      <c r="W235" s="38"/>
      <c r="X235" s="38"/>
      <c r="Y235" s="38"/>
    </row>
    <row r="236" spans="1:25" ht="63.75" x14ac:dyDescent="0.25">
      <c r="A236" s="12" t="s">
        <v>409</v>
      </c>
      <c r="B236" s="12" t="s">
        <v>26</v>
      </c>
      <c r="C236" s="12" t="s">
        <v>27</v>
      </c>
      <c r="D236" s="12" t="s">
        <v>1083</v>
      </c>
      <c r="E236" s="24" t="s">
        <v>89</v>
      </c>
      <c r="F236" s="12" t="s">
        <v>83</v>
      </c>
      <c r="G236" s="12" t="s">
        <v>1084</v>
      </c>
      <c r="H236" s="12" t="s">
        <v>1051</v>
      </c>
      <c r="I236" s="12" t="s">
        <v>33</v>
      </c>
      <c r="J236" s="12" t="s">
        <v>71</v>
      </c>
      <c r="K236" s="12" t="s">
        <v>153</v>
      </c>
      <c r="L236" s="24">
        <v>5</v>
      </c>
      <c r="M236" s="17" t="s">
        <v>1085</v>
      </c>
      <c r="N236" s="20">
        <v>45280</v>
      </c>
      <c r="O236" s="35"/>
      <c r="P236" s="4">
        <v>45387</v>
      </c>
      <c r="Q236" s="3"/>
      <c r="R236" s="3"/>
      <c r="S236" s="36" t="s">
        <v>117</v>
      </c>
      <c r="T236" s="37"/>
      <c r="U236" s="38"/>
      <c r="V236" s="38"/>
      <c r="W236" s="38"/>
      <c r="X236" s="38"/>
      <c r="Y236" s="38"/>
    </row>
    <row r="237" spans="1:25" ht="25.5" x14ac:dyDescent="0.25">
      <c r="A237" s="12" t="s">
        <v>409</v>
      </c>
      <c r="B237" s="12" t="s">
        <v>26</v>
      </c>
      <c r="C237" s="12" t="s">
        <v>150</v>
      </c>
      <c r="D237" s="12" t="s">
        <v>1086</v>
      </c>
      <c r="E237" s="24" t="s">
        <v>53</v>
      </c>
      <c r="F237" s="12" t="s">
        <v>44</v>
      </c>
      <c r="G237" s="12" t="s">
        <v>1087</v>
      </c>
      <c r="H237" s="12" t="s">
        <v>942</v>
      </c>
      <c r="I237" s="12" t="s">
        <v>33</v>
      </c>
      <c r="J237" s="12" t="s">
        <v>34</v>
      </c>
      <c r="K237" s="12" t="s">
        <v>63</v>
      </c>
      <c r="L237" s="24">
        <v>15</v>
      </c>
      <c r="M237" s="17" t="s">
        <v>1088</v>
      </c>
      <c r="N237" s="20">
        <v>45280</v>
      </c>
      <c r="O237" s="35"/>
      <c r="P237" s="4">
        <v>45387</v>
      </c>
      <c r="Q237" s="3"/>
      <c r="R237" s="3"/>
      <c r="S237" s="36" t="s">
        <v>117</v>
      </c>
      <c r="T237" s="37"/>
      <c r="U237" s="38"/>
      <c r="V237" s="38"/>
      <c r="W237" s="38"/>
      <c r="X237" s="38"/>
      <c r="Y237" s="38"/>
    </row>
    <row r="238" spans="1:25" ht="38.25" x14ac:dyDescent="0.25">
      <c r="A238" s="12" t="s">
        <v>409</v>
      </c>
      <c r="B238" s="12" t="s">
        <v>26</v>
      </c>
      <c r="C238" s="12" t="s">
        <v>1089</v>
      </c>
      <c r="D238" s="12" t="s">
        <v>758</v>
      </c>
      <c r="E238" s="24" t="s">
        <v>412</v>
      </c>
      <c r="F238" s="12" t="s">
        <v>44</v>
      </c>
      <c r="G238" s="12" t="s">
        <v>1090</v>
      </c>
      <c r="H238" s="12" t="s">
        <v>702</v>
      </c>
      <c r="I238" s="12" t="s">
        <v>33</v>
      </c>
      <c r="J238" s="12" t="s">
        <v>34</v>
      </c>
      <c r="K238" s="12" t="s">
        <v>63</v>
      </c>
      <c r="L238" s="24">
        <v>15</v>
      </c>
      <c r="M238" s="17" t="s">
        <v>1091</v>
      </c>
      <c r="N238" s="20">
        <v>45280</v>
      </c>
      <c r="O238" s="35"/>
      <c r="P238" s="4">
        <v>45387</v>
      </c>
      <c r="Q238" s="3"/>
      <c r="R238" s="3"/>
      <c r="S238" s="36" t="s">
        <v>117</v>
      </c>
      <c r="T238" s="37"/>
      <c r="U238" s="38"/>
      <c r="V238" s="38"/>
      <c r="W238" s="38"/>
      <c r="X238" s="38"/>
      <c r="Y238" s="38"/>
    </row>
    <row r="239" spans="1:25" ht="25.5" x14ac:dyDescent="0.25">
      <c r="A239" s="12" t="s">
        <v>409</v>
      </c>
      <c r="B239" s="12" t="s">
        <v>26</v>
      </c>
      <c r="C239" s="12" t="s">
        <v>348</v>
      </c>
      <c r="D239" s="12" t="s">
        <v>1092</v>
      </c>
      <c r="E239" s="24" t="s">
        <v>412</v>
      </c>
      <c r="F239" s="12" t="s">
        <v>83</v>
      </c>
      <c r="G239" s="12" t="s">
        <v>1093</v>
      </c>
      <c r="H239" s="12" t="s">
        <v>1051</v>
      </c>
      <c r="I239" s="12" t="s">
        <v>33</v>
      </c>
      <c r="J239" s="12" t="s">
        <v>71</v>
      </c>
      <c r="K239" s="12" t="s">
        <v>63</v>
      </c>
      <c r="L239" s="24">
        <v>15</v>
      </c>
      <c r="M239" s="17" t="s">
        <v>1094</v>
      </c>
      <c r="N239" s="20">
        <v>45280</v>
      </c>
      <c r="O239" s="35"/>
      <c r="P239" s="4">
        <v>45387</v>
      </c>
      <c r="Q239" s="3"/>
      <c r="R239" s="3"/>
      <c r="S239" s="36" t="s">
        <v>117</v>
      </c>
      <c r="T239" s="37"/>
      <c r="U239" s="38"/>
      <c r="V239" s="38"/>
      <c r="W239" s="38"/>
      <c r="X239" s="38"/>
      <c r="Y239" s="38"/>
    </row>
    <row r="240" spans="1:25" ht="60" x14ac:dyDescent="0.25">
      <c r="A240" s="12" t="s">
        <v>409</v>
      </c>
      <c r="B240" s="12" t="s">
        <v>583</v>
      </c>
      <c r="C240" s="12" t="s">
        <v>170</v>
      </c>
      <c r="D240" s="12" t="s">
        <v>1095</v>
      </c>
      <c r="E240" s="24" t="s">
        <v>412</v>
      </c>
      <c r="F240" s="12" t="s">
        <v>44</v>
      </c>
      <c r="G240" s="12" t="s">
        <v>1096</v>
      </c>
      <c r="H240" s="12" t="s">
        <v>860</v>
      </c>
      <c r="I240" s="12" t="s">
        <v>33</v>
      </c>
      <c r="J240" s="12" t="s">
        <v>1097</v>
      </c>
      <c r="K240" s="12" t="s">
        <v>63</v>
      </c>
      <c r="L240" s="24">
        <v>15</v>
      </c>
      <c r="M240" s="17" t="s">
        <v>1098</v>
      </c>
      <c r="N240" s="20">
        <v>45280</v>
      </c>
      <c r="O240" s="35"/>
      <c r="P240" s="4">
        <v>45281</v>
      </c>
      <c r="Q240" s="3">
        <f t="shared" si="11"/>
        <v>1</v>
      </c>
      <c r="R240" s="3">
        <f>NETWORKDAYS(N240,P240,AD240:AG240:AH240:AI240:AJ240:AK240:AL240:AM240:AN240:AO240:AP240:AQ240)</f>
        <v>2</v>
      </c>
      <c r="S240" s="18" t="s">
        <v>73</v>
      </c>
      <c r="T240" s="19" t="s">
        <v>1099</v>
      </c>
      <c r="U240" s="38"/>
      <c r="V240" s="38"/>
      <c r="W240" s="38"/>
      <c r="X240" s="38" t="s">
        <v>120</v>
      </c>
      <c r="Y240" s="38" t="s">
        <v>1100</v>
      </c>
    </row>
    <row r="241" spans="1:25" ht="25.5" x14ac:dyDescent="0.25">
      <c r="A241" s="12" t="s">
        <v>409</v>
      </c>
      <c r="B241" s="12" t="s">
        <v>126</v>
      </c>
      <c r="C241" s="12" t="s">
        <v>51</v>
      </c>
      <c r="D241" s="12" t="s">
        <v>1101</v>
      </c>
      <c r="E241" s="24" t="s">
        <v>198</v>
      </c>
      <c r="F241" s="12" t="s">
        <v>90</v>
      </c>
      <c r="G241" s="12" t="s">
        <v>1102</v>
      </c>
      <c r="H241" s="12" t="s">
        <v>1036</v>
      </c>
      <c r="I241" s="12" t="s">
        <v>93</v>
      </c>
      <c r="J241" s="12" t="s">
        <v>953</v>
      </c>
      <c r="K241" s="12" t="s">
        <v>63</v>
      </c>
      <c r="L241" s="24">
        <v>15</v>
      </c>
      <c r="M241" s="17" t="s">
        <v>1103</v>
      </c>
      <c r="N241" s="20">
        <v>45287</v>
      </c>
      <c r="O241" s="35"/>
      <c r="P241" s="4">
        <v>45387</v>
      </c>
      <c r="Q241" s="3"/>
      <c r="R241" s="3"/>
      <c r="S241" s="36" t="s">
        <v>117</v>
      </c>
      <c r="T241" s="37"/>
      <c r="U241" s="38"/>
      <c r="V241" s="38"/>
      <c r="W241" s="38"/>
      <c r="X241" s="38"/>
      <c r="Y241" s="38"/>
    </row>
    <row r="242" spans="1:25" x14ac:dyDescent="0.25">
      <c r="A242" s="12" t="s">
        <v>409</v>
      </c>
      <c r="B242" s="12" t="s">
        <v>126</v>
      </c>
      <c r="C242" s="12" t="s">
        <v>51</v>
      </c>
      <c r="D242" s="12" t="s">
        <v>1101</v>
      </c>
      <c r="E242" s="24" t="s">
        <v>198</v>
      </c>
      <c r="F242" s="12" t="s">
        <v>83</v>
      </c>
      <c r="G242" s="12" t="s">
        <v>1104</v>
      </c>
      <c r="H242" s="12" t="s">
        <v>1036</v>
      </c>
      <c r="I242" s="12" t="s">
        <v>93</v>
      </c>
      <c r="J242" s="12" t="s">
        <v>953</v>
      </c>
      <c r="K242" s="12" t="s">
        <v>63</v>
      </c>
      <c r="L242" s="24">
        <v>15</v>
      </c>
      <c r="M242" s="17" t="s">
        <v>1105</v>
      </c>
      <c r="N242" s="20">
        <v>45288</v>
      </c>
      <c r="O242" s="35"/>
      <c r="P242" s="4">
        <v>45387</v>
      </c>
      <c r="Q242" s="3"/>
      <c r="R242" s="3"/>
      <c r="S242" s="36" t="s">
        <v>117</v>
      </c>
      <c r="T242" s="37"/>
      <c r="U242" s="38"/>
      <c r="V242" s="38"/>
      <c r="W242" s="38"/>
      <c r="X242" s="38"/>
      <c r="Y242" s="38"/>
    </row>
  </sheetData>
  <autoFilter ref="A1:Y242"/>
  <hyperlinks>
    <hyperlink ref="N178" r:id="rId1" display="https://orfeo.dnbc.gov.co/orfeo3/verradicado.php?verrad=20231140269482&amp;PHPSESSID=o8un62k7qhb7vpj4csle70b6f5&amp;carpeta=9&amp;nomcarpeta=Busquedas&amp;tipo_carp=0"/>
    <hyperlink ref="N202" r:id="rId2" display="https://orfeo.dnbc.gov.co/orfeo3/verradicado.php?verrad=20231140269892&amp;PHPSESSID=o8un62k7qhb7vpj4csle70b6f5&amp;carpeta=9&amp;nomcarpeta=Busquedas&amp;tipo_carp=0"/>
    <hyperlink ref="N241" r:id="rId3" display="https://orfeo.dnbc.gov.co/orfeo3/verradicado.php?verrad=20231140273002&amp;PHPSESSID=o8un62k7qhb7vpj4csle70b6f5&amp;carpeta=9&amp;nomcarpeta=Busquedas&amp;tipo_carp=0"/>
    <hyperlink ref="M177" r:id="rId4" location="2" display="2"/>
    <hyperlink ref="M178" r:id="rId5" location="2" display="2"/>
    <hyperlink ref="M179" r:id="rId6" location="2" display="2"/>
    <hyperlink ref="M180" r:id="rId7" location="2" display="2"/>
    <hyperlink ref="M181" r:id="rId8" location="2" display="2"/>
    <hyperlink ref="M182" r:id="rId9" location="2" display="2"/>
    <hyperlink ref="M183" r:id="rId10" location="2" display="2"/>
    <hyperlink ref="M184" r:id="rId11" location="2" display="2"/>
    <hyperlink ref="M185" r:id="rId12" location="2" display="2"/>
    <hyperlink ref="M186" r:id="rId13" location="2" display="2"/>
    <hyperlink ref="M187" r:id="rId14" location="2" display="2"/>
    <hyperlink ref="M188" r:id="rId15" location="2" display="2"/>
    <hyperlink ref="M189" r:id="rId16" location="2" display="2"/>
    <hyperlink ref="M190" r:id="rId17" location="2" display="2"/>
    <hyperlink ref="M191" r:id="rId18" location="2" display="2"/>
    <hyperlink ref="M192" r:id="rId19" location="2" display="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 2"/>
    <hyperlink ref="M193" r:id="rId20" location="2" display="2"/>
    <hyperlink ref="M194" r:id="rId21" location="2" display="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 2"/>
    <hyperlink ref="M195" r:id="rId22" location="2" display="2"/>
    <hyperlink ref="M196" r:id="rId23" location="2" display="2"/>
    <hyperlink ref="M197" r:id="rId24" location="2" display="2"/>
    <hyperlink ref="M198" r:id="rId25"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199" r:id="rId26"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00" r:id="rId27"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01" r:id="rId28" location="2" display="2"/>
    <hyperlink ref="M202" r:id="rId29" location="2" display="2"/>
    <hyperlink ref="M203" r:id="rId30"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04" r:id="rId31"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05" r:id="rId32"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06" r:id="rId33" location="2" display="2"/>
    <hyperlink ref="M207" r:id="rId34"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08" r:id="rId35" location="2" display="2"/>
    <hyperlink ref="M209" r:id="rId36" location="2" display="2"/>
    <hyperlink ref="M210" r:id="rId37"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11" r:id="rId38"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12" r:id="rId39"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13" r:id="rId40"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14" r:id="rId41"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15" r:id="rId42"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16" r:id="rId43"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17" r:id="rId44"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18" r:id="rId45"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19" r:id="rId46"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20" r:id="rId47"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21" r:id="rId48"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22" r:id="rId49"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23" r:id="rId50"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24" r:id="rId51"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25" r:id="rId52"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226" r:id="rId53"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27" r:id="rId54"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28" r:id="rId55"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29" r:id="rId56"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30" r:id="rId57"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31" r:id="rId58"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32" r:id="rId59"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33" r:id="rId60"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34" r:id="rId61"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35" r:id="rId62"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36" r:id="rId63"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37" r:id="rId64"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38" r:id="rId65"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39" r:id="rId66"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40" r:id="rId67"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241" r:id="rId68" location="2" display="2"/>
    <hyperlink ref="M242" r:id="rId69"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8 - 2"/>
    <hyperlink ref="N179" r:id="rId70" display="https://orfeo.dnbc.gov.co/orfeo3/verradicado.php?verrad=20231140269482&amp;PHPSESSID=o8un62k7qhb7vpj4csle70b6f5&amp;carpeta=9&amp;nomcarpeta=Busquedas&amp;tipo_carp=0"/>
    <hyperlink ref="N201" r:id="rId71" display="https://orfeo.dnbc.gov.co/orfeo3/verradicado.php?verrad=20231140269482&amp;PHPSESSID=o8un62k7qhb7vpj4csle70b6f5&amp;carpeta=9&amp;nomcarpeta=Busquedas&amp;tipo_carp=0"/>
    <hyperlink ref="N181" r:id="rId72" display="https://orfeo.dnbc.gov.co/orfeo3/verradicado.php?verrad=20231140269482&amp;PHPSESSID=o8un62k7qhb7vpj4csle70b6f5&amp;carpeta=9&amp;nomcarpeta=Busquedas&amp;tipo_carp=0"/>
    <hyperlink ref="N197" r:id="rId73" display="https://orfeo.dnbc.gov.co/orfeo3/verradicado.php?verrad=20231140269482&amp;PHPSESSID=o8un62k7qhb7vpj4csle70b6f5&amp;carpeta=9&amp;nomcarpeta=Busquedas&amp;tipo_carp=0"/>
    <hyperlink ref="N200" r:id="rId74" display="https://orfeo.dnbc.gov.co/orfeo3/verradicado.php?verrad=20231140269482&amp;PHPSESSID=o8un62k7qhb7vpj4csle70b6f5&amp;carpeta=9&amp;nomcarpeta=Busquedas&amp;tipo_carp=0"/>
    <hyperlink ref="N198" r:id="rId75" display="https://orfeo.dnbc.gov.co/orfeo3/verradicado.php?verrad=20231140269482&amp;PHPSESSID=o8un62k7qhb7vpj4csle70b6f5&amp;carpeta=9&amp;nomcarpeta=Busquedas&amp;tipo_carp=0"/>
    <hyperlink ref="N199" r:id="rId76" display="https://orfeo.dnbc.gov.co/orfeo3/verradicado.php?verrad=20231140269482&amp;PHPSESSID=o8un62k7qhb7vpj4csle70b6f5&amp;carpeta=9&amp;nomcarpeta=Busquedas&amp;tipo_carp=0"/>
    <hyperlink ref="N196" r:id="rId77" display="https://orfeo.dnbc.gov.co/orfeo3/verradicado.php?verrad=20231140269482&amp;PHPSESSID=o8un62k7qhb7vpj4csle70b6f5&amp;carpeta=9&amp;nomcarpeta=Busquedas&amp;tipo_carp=0"/>
    <hyperlink ref="N194" r:id="rId78" display="https://orfeo.dnbc.gov.co/orfeo3/verradicado.php?verrad=20231140269482&amp;PHPSESSID=o8un62k7qhb7vpj4csle70b6f5&amp;carpeta=9&amp;nomcarpeta=Busquedas&amp;tipo_carp=0"/>
    <hyperlink ref="N195" r:id="rId79" display="https://orfeo.dnbc.gov.co/orfeo3/verradicado.php?verrad=20231140269482&amp;PHPSESSID=o8un62k7qhb7vpj4csle70b6f5&amp;carpeta=9&amp;nomcarpeta=Busquedas&amp;tipo_carp=0"/>
    <hyperlink ref="N188" r:id="rId80" display="https://orfeo.dnbc.gov.co/orfeo3/verradicado.php?verrad=20231140269482&amp;PHPSESSID=o8un62k7qhb7vpj4csle70b6f5&amp;carpeta=9&amp;nomcarpeta=Busquedas&amp;tipo_carp=0"/>
    <hyperlink ref="N193" r:id="rId81" display="https://orfeo.dnbc.gov.co/orfeo3/verradicado.php?verrad=20231140269482&amp;PHPSESSID=o8un62k7qhb7vpj4csle70b6f5&amp;carpeta=9&amp;nomcarpeta=Busquedas&amp;tipo_carp=0"/>
    <hyperlink ref="N192" r:id="rId82" display="https://orfeo.dnbc.gov.co/orfeo3/verradicado.php?verrad=20231140269482&amp;PHPSESSID=o8un62k7qhb7vpj4csle70b6f5&amp;carpeta=9&amp;nomcarpeta=Busquedas&amp;tipo_carp=0"/>
    <hyperlink ref="N189" r:id="rId83" display="https://orfeo.dnbc.gov.co/orfeo3/verradicado.php?verrad=20231140269482&amp;PHPSESSID=o8un62k7qhb7vpj4csle70b6f5&amp;carpeta=9&amp;nomcarpeta=Busquedas&amp;tipo_carp=0"/>
    <hyperlink ref="N191" r:id="rId84" display="https://orfeo.dnbc.gov.co/orfeo3/verradicado.php?verrad=20231140269482&amp;PHPSESSID=o8un62k7qhb7vpj4csle70b6f5&amp;carpeta=9&amp;nomcarpeta=Busquedas&amp;tipo_carp=0"/>
    <hyperlink ref="N190" r:id="rId85" display="https://orfeo.dnbc.gov.co/orfeo3/verradicado.php?verrad=20231140269482&amp;PHPSESSID=o8un62k7qhb7vpj4csle70b6f5&amp;carpeta=9&amp;nomcarpeta=Busquedas&amp;tipo_carp=0"/>
    <hyperlink ref="N182" r:id="rId86" display="https://orfeo.dnbc.gov.co/orfeo3/verradicado.php?verrad=20231140269482&amp;PHPSESSID=o8un62k7qhb7vpj4csle70b6f5&amp;carpeta=9&amp;nomcarpeta=Busquedas&amp;tipo_carp=0"/>
    <hyperlink ref="N183" r:id="rId87" display="https://orfeo.dnbc.gov.co/orfeo3/verradicado.php?verrad=20231140269482&amp;PHPSESSID=o8un62k7qhb7vpj4csle70b6f5&amp;carpeta=9&amp;nomcarpeta=Busquedas&amp;tipo_carp=0"/>
    <hyperlink ref="N187" r:id="rId88" display="https://orfeo.dnbc.gov.co/orfeo3/verradicado.php?verrad=20231140269482&amp;PHPSESSID=o8un62k7qhb7vpj4csle70b6f5&amp;carpeta=9&amp;nomcarpeta=Busquedas&amp;tipo_carp=0"/>
    <hyperlink ref="N186" r:id="rId89" display="https://orfeo.dnbc.gov.co/orfeo3/verradicado.php?verrad=20231140269482&amp;PHPSESSID=o8un62k7qhb7vpj4csle70b6f5&amp;carpeta=9&amp;nomcarpeta=Busquedas&amp;tipo_carp=0"/>
    <hyperlink ref="N184" r:id="rId90" display="https://orfeo.dnbc.gov.co/orfeo3/verradicado.php?verrad=20231140269482&amp;PHPSESSID=o8un62k7qhb7vpj4csle70b6f5&amp;carpeta=9&amp;nomcarpeta=Busquedas&amp;tipo_carp=0"/>
    <hyperlink ref="N185" r:id="rId91" display="https://orfeo.dnbc.gov.co/orfeo3/verradicado.php?verrad=20231140269482&amp;PHPSESSID=o8un62k7qhb7vpj4csle70b6f5&amp;carpeta=9&amp;nomcarpeta=Busquedas&amp;tipo_carp=0"/>
  </hyperlinks>
  <pageMargins left="0.7" right="0.7" top="0.75" bottom="0.75" header="0.3" footer="0.3"/>
  <drawing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17"/>
  <sheetViews>
    <sheetView tabSelected="1" topLeftCell="A19" zoomScale="110" zoomScaleNormal="110" workbookViewId="0">
      <selection activeCell="B29" sqref="B29"/>
    </sheetView>
  </sheetViews>
  <sheetFormatPr baseColWidth="10" defaultRowHeight="15" x14ac:dyDescent="0.25"/>
  <cols>
    <col min="1" max="1" width="38.42578125" style="39" customWidth="1"/>
    <col min="2" max="2" width="23.7109375" style="39" customWidth="1"/>
    <col min="3" max="3" width="11.42578125" style="63"/>
    <col min="5" max="5" width="35.140625" customWidth="1"/>
    <col min="11" max="11" width="33.28515625" customWidth="1"/>
    <col min="12" max="12" width="26.42578125" customWidth="1"/>
    <col min="13" max="13" width="20.140625" customWidth="1"/>
  </cols>
  <sheetData>
    <row r="3" spans="1:3" x14ac:dyDescent="0.25">
      <c r="A3" s="55" t="s">
        <v>1106</v>
      </c>
      <c r="B3" s="49" t="s">
        <v>1108</v>
      </c>
      <c r="C3" s="59" t="s">
        <v>1115</v>
      </c>
    </row>
    <row r="4" spans="1:3" x14ac:dyDescent="0.25">
      <c r="A4" s="49" t="s">
        <v>73</v>
      </c>
      <c r="B4" s="56">
        <v>81</v>
      </c>
      <c r="C4" s="60">
        <f>81/241</f>
        <v>0.33609958506224069</v>
      </c>
    </row>
    <row r="5" spans="1:3" x14ac:dyDescent="0.25">
      <c r="A5" s="49" t="s">
        <v>38</v>
      </c>
      <c r="B5" s="56">
        <v>41</v>
      </c>
      <c r="C5" s="60">
        <f>41/241</f>
        <v>0.17012448132780084</v>
      </c>
    </row>
    <row r="6" spans="1:3" x14ac:dyDescent="0.25">
      <c r="A6" s="49" t="s">
        <v>117</v>
      </c>
      <c r="B6" s="56">
        <v>119</v>
      </c>
      <c r="C6" s="60">
        <f>119/241</f>
        <v>0.49377593360995853</v>
      </c>
    </row>
    <row r="7" spans="1:3" x14ac:dyDescent="0.25">
      <c r="A7" s="49" t="s">
        <v>1107</v>
      </c>
      <c r="B7" s="56">
        <v>241</v>
      </c>
      <c r="C7" s="61">
        <f>SUM(C4:C6)</f>
        <v>1</v>
      </c>
    </row>
    <row r="10" spans="1:3" ht="30" x14ac:dyDescent="0.25">
      <c r="A10" s="55" t="s">
        <v>1106</v>
      </c>
      <c r="B10" s="49" t="s">
        <v>1109</v>
      </c>
      <c r="C10" s="59" t="s">
        <v>1115</v>
      </c>
    </row>
    <row r="11" spans="1:3" x14ac:dyDescent="0.25">
      <c r="A11" s="49" t="s">
        <v>35</v>
      </c>
      <c r="B11" s="56">
        <v>22</v>
      </c>
      <c r="C11" s="60">
        <f>22/241</f>
        <v>9.1286307053941904E-2</v>
      </c>
    </row>
    <row r="12" spans="1:3" x14ac:dyDescent="0.25">
      <c r="A12" s="49" t="s">
        <v>46</v>
      </c>
      <c r="B12" s="56">
        <v>18</v>
      </c>
      <c r="C12" s="60">
        <f>18/241</f>
        <v>7.4688796680497924E-2</v>
      </c>
    </row>
    <row r="13" spans="1:3" x14ac:dyDescent="0.25">
      <c r="A13" s="49" t="s">
        <v>95</v>
      </c>
      <c r="B13" s="56">
        <v>39</v>
      </c>
      <c r="C13" s="60">
        <f>39/241</f>
        <v>0.16182572614107885</v>
      </c>
    </row>
    <row r="14" spans="1:3" x14ac:dyDescent="0.25">
      <c r="A14" s="49" t="s">
        <v>153</v>
      </c>
      <c r="B14" s="56">
        <v>2</v>
      </c>
      <c r="C14" s="60">
        <f>2/241</f>
        <v>8.2987551867219917E-3</v>
      </c>
    </row>
    <row r="15" spans="1:3" x14ac:dyDescent="0.25">
      <c r="A15" s="49" t="s">
        <v>63</v>
      </c>
      <c r="B15" s="56">
        <v>123</v>
      </c>
      <c r="C15" s="60">
        <f>123/241</f>
        <v>0.51037344398340245</v>
      </c>
    </row>
    <row r="16" spans="1:3" x14ac:dyDescent="0.25">
      <c r="A16" s="49" t="s">
        <v>78</v>
      </c>
      <c r="B16" s="56">
        <v>36</v>
      </c>
      <c r="C16" s="60">
        <f>36/241</f>
        <v>0.14937759336099585</v>
      </c>
    </row>
    <row r="17" spans="1:3" x14ac:dyDescent="0.25">
      <c r="A17" s="49" t="s">
        <v>135</v>
      </c>
      <c r="B17" s="56">
        <v>1</v>
      </c>
      <c r="C17" s="60">
        <f>1/241</f>
        <v>4.1493775933609959E-3</v>
      </c>
    </row>
    <row r="18" spans="1:3" x14ac:dyDescent="0.25">
      <c r="A18" s="49" t="s">
        <v>1107</v>
      </c>
      <c r="B18" s="56">
        <v>241</v>
      </c>
      <c r="C18" s="61">
        <f>SUM(C11:C17)</f>
        <v>1</v>
      </c>
    </row>
    <row r="23" spans="1:3" ht="30" x14ac:dyDescent="0.25">
      <c r="A23" s="55" t="s">
        <v>1106</v>
      </c>
      <c r="B23" s="49" t="s">
        <v>1110</v>
      </c>
      <c r="C23" s="59" t="s">
        <v>1115</v>
      </c>
    </row>
    <row r="24" spans="1:3" x14ac:dyDescent="0.25">
      <c r="A24" s="49" t="s">
        <v>83</v>
      </c>
      <c r="B24" s="56">
        <v>30</v>
      </c>
      <c r="C24" s="60">
        <f>30/241</f>
        <v>0.12448132780082988</v>
      </c>
    </row>
    <row r="25" spans="1:3" x14ac:dyDescent="0.25">
      <c r="A25" s="49" t="s">
        <v>90</v>
      </c>
      <c r="B25" s="56">
        <v>38</v>
      </c>
      <c r="C25" s="60">
        <f>38/241</f>
        <v>0.15767634854771784</v>
      </c>
    </row>
    <row r="26" spans="1:3" x14ac:dyDescent="0.25">
      <c r="A26" s="49" t="s">
        <v>44</v>
      </c>
      <c r="B26" s="56">
        <v>52</v>
      </c>
      <c r="C26" s="60">
        <f>52/241</f>
        <v>0.21576763485477179</v>
      </c>
    </row>
    <row r="27" spans="1:3" x14ac:dyDescent="0.25">
      <c r="A27" s="49" t="s">
        <v>30</v>
      </c>
      <c r="B27" s="56">
        <v>53</v>
      </c>
      <c r="C27" s="60">
        <f>53/241</f>
        <v>0.21991701244813278</v>
      </c>
    </row>
    <row r="28" spans="1:3" x14ac:dyDescent="0.25">
      <c r="A28" s="49" t="s">
        <v>76</v>
      </c>
      <c r="B28" s="56">
        <v>18</v>
      </c>
      <c r="C28" s="60">
        <f>18/241</f>
        <v>7.4688796680497924E-2</v>
      </c>
    </row>
    <row r="29" spans="1:3" x14ac:dyDescent="0.25">
      <c r="A29" s="49" t="s">
        <v>304</v>
      </c>
      <c r="B29" s="56">
        <v>10</v>
      </c>
      <c r="C29" s="60">
        <f>10/241</f>
        <v>4.1493775933609957E-2</v>
      </c>
    </row>
    <row r="30" spans="1:3" x14ac:dyDescent="0.25">
      <c r="A30" s="49" t="s">
        <v>68</v>
      </c>
      <c r="B30" s="56">
        <v>40</v>
      </c>
      <c r="C30" s="60">
        <f>40/241</f>
        <v>0.16597510373443983</v>
      </c>
    </row>
    <row r="31" spans="1:3" x14ac:dyDescent="0.25">
      <c r="A31" s="49" t="s">
        <v>1107</v>
      </c>
      <c r="B31" s="56">
        <v>241</v>
      </c>
      <c r="C31" s="61">
        <f>SUM(C24:C30)</f>
        <v>0.99999999999999989</v>
      </c>
    </row>
    <row r="34" spans="1:3" ht="30" x14ac:dyDescent="0.25">
      <c r="A34" s="55" t="s">
        <v>1106</v>
      </c>
      <c r="B34" s="49" t="s">
        <v>1111</v>
      </c>
      <c r="C34" s="59" t="s">
        <v>1115</v>
      </c>
    </row>
    <row r="35" spans="1:3" x14ac:dyDescent="0.25">
      <c r="A35" s="49" t="s">
        <v>29</v>
      </c>
      <c r="B35" s="56">
        <v>100</v>
      </c>
      <c r="C35" s="60">
        <f>100/241</f>
        <v>0.41493775933609961</v>
      </c>
    </row>
    <row r="36" spans="1:3" x14ac:dyDescent="0.25">
      <c r="A36" s="49" t="s">
        <v>89</v>
      </c>
      <c r="B36" s="56">
        <v>41</v>
      </c>
      <c r="C36" s="60">
        <f>41/241</f>
        <v>0.17012448132780084</v>
      </c>
    </row>
    <row r="37" spans="1:3" x14ac:dyDescent="0.25">
      <c r="A37" s="49" t="s">
        <v>67</v>
      </c>
      <c r="B37" s="56">
        <v>42</v>
      </c>
      <c r="C37" s="60">
        <f>42/241</f>
        <v>0.17427385892116182</v>
      </c>
    </row>
    <row r="38" spans="1:3" x14ac:dyDescent="0.25">
      <c r="A38" s="49" t="s">
        <v>198</v>
      </c>
      <c r="B38" s="56">
        <v>14</v>
      </c>
      <c r="C38" s="60">
        <f>14/241</f>
        <v>5.8091286307053944E-2</v>
      </c>
    </row>
    <row r="39" spans="1:3" x14ac:dyDescent="0.25">
      <c r="A39" s="49" t="s">
        <v>53</v>
      </c>
      <c r="B39" s="56">
        <v>44</v>
      </c>
      <c r="C39" s="60">
        <f>44/241</f>
        <v>0.18257261410788381</v>
      </c>
    </row>
    <row r="40" spans="1:3" x14ac:dyDescent="0.25">
      <c r="A40" s="49" t="s">
        <v>1107</v>
      </c>
      <c r="B40" s="56">
        <v>241</v>
      </c>
      <c r="C40" s="61">
        <f>SUM(C35:C39)</f>
        <v>1</v>
      </c>
    </row>
    <row r="43" spans="1:3" x14ac:dyDescent="0.25">
      <c r="A43" s="53" t="s">
        <v>1106</v>
      </c>
      <c r="B43" s="51" t="s">
        <v>1112</v>
      </c>
      <c r="C43" s="62"/>
    </row>
    <row r="44" spans="1:3" x14ac:dyDescent="0.25">
      <c r="A44" s="51" t="s">
        <v>1089</v>
      </c>
      <c r="B44" s="57">
        <v>1</v>
      </c>
      <c r="C44" s="62"/>
    </row>
    <row r="45" spans="1:3" x14ac:dyDescent="0.25">
      <c r="A45" s="51" t="s">
        <v>975</v>
      </c>
      <c r="B45" s="57">
        <v>1</v>
      </c>
      <c r="C45" s="62"/>
    </row>
    <row r="46" spans="1:3" x14ac:dyDescent="0.25">
      <c r="A46" s="51" t="s">
        <v>170</v>
      </c>
      <c r="B46" s="58">
        <v>12</v>
      </c>
      <c r="C46" s="62"/>
    </row>
    <row r="47" spans="1:3" x14ac:dyDescent="0.25">
      <c r="A47" s="51" t="s">
        <v>196</v>
      </c>
      <c r="B47" s="57">
        <v>5</v>
      </c>
      <c r="C47" s="62"/>
    </row>
    <row r="48" spans="1:3" x14ac:dyDescent="0.25">
      <c r="A48" s="51" t="s">
        <v>51</v>
      </c>
      <c r="B48" s="58">
        <v>61</v>
      </c>
      <c r="C48" s="62"/>
    </row>
    <row r="49" spans="1:3" x14ac:dyDescent="0.25">
      <c r="A49" s="51" t="s">
        <v>287</v>
      </c>
      <c r="B49" s="57">
        <v>2</v>
      </c>
      <c r="C49" s="62"/>
    </row>
    <row r="50" spans="1:3" x14ac:dyDescent="0.25">
      <c r="A50" s="51" t="s">
        <v>321</v>
      </c>
      <c r="B50" s="57">
        <v>7</v>
      </c>
      <c r="C50" s="62"/>
    </row>
    <row r="51" spans="1:3" x14ac:dyDescent="0.25">
      <c r="A51" s="51" t="s">
        <v>359</v>
      </c>
      <c r="B51" s="58">
        <v>10</v>
      </c>
      <c r="C51" s="62"/>
    </row>
    <row r="52" spans="1:3" x14ac:dyDescent="0.25">
      <c r="A52" s="51" t="s">
        <v>302</v>
      </c>
      <c r="B52" s="57">
        <v>2</v>
      </c>
      <c r="C52" s="62"/>
    </row>
    <row r="53" spans="1:3" x14ac:dyDescent="0.25">
      <c r="A53" s="51" t="s">
        <v>274</v>
      </c>
      <c r="B53" s="57">
        <v>2</v>
      </c>
      <c r="C53" s="62"/>
    </row>
    <row r="54" spans="1:3" x14ac:dyDescent="0.25">
      <c r="A54" s="51" t="s">
        <v>81</v>
      </c>
      <c r="B54" s="57">
        <v>5</v>
      </c>
      <c r="C54" s="62"/>
    </row>
    <row r="55" spans="1:3" x14ac:dyDescent="0.25">
      <c r="A55" s="51" t="s">
        <v>371</v>
      </c>
      <c r="B55" s="57">
        <v>2</v>
      </c>
      <c r="C55" s="62"/>
    </row>
    <row r="56" spans="1:3" x14ac:dyDescent="0.25">
      <c r="A56" s="51" t="s">
        <v>399</v>
      </c>
      <c r="B56" s="57">
        <v>1</v>
      </c>
      <c r="C56" s="62"/>
    </row>
    <row r="57" spans="1:3" x14ac:dyDescent="0.25">
      <c r="A57" s="51" t="s">
        <v>410</v>
      </c>
      <c r="B57" s="57">
        <v>4</v>
      </c>
      <c r="C57" s="62"/>
    </row>
    <row r="58" spans="1:3" x14ac:dyDescent="0.25">
      <c r="A58" s="51" t="s">
        <v>127</v>
      </c>
      <c r="B58" s="58">
        <v>12</v>
      </c>
      <c r="C58" s="62"/>
    </row>
    <row r="59" spans="1:3" x14ac:dyDescent="0.25">
      <c r="A59" s="51" t="s">
        <v>207</v>
      </c>
      <c r="B59" s="57">
        <v>8</v>
      </c>
      <c r="C59" s="62"/>
    </row>
    <row r="60" spans="1:3" x14ac:dyDescent="0.25">
      <c r="A60" s="51" t="s">
        <v>735</v>
      </c>
      <c r="B60" s="57">
        <v>3</v>
      </c>
      <c r="C60" s="62"/>
    </row>
    <row r="61" spans="1:3" x14ac:dyDescent="0.25">
      <c r="A61" s="51" t="s">
        <v>328</v>
      </c>
      <c r="B61" s="57">
        <v>5</v>
      </c>
      <c r="C61" s="62"/>
    </row>
    <row r="62" spans="1:3" x14ac:dyDescent="0.25">
      <c r="A62" s="51" t="s">
        <v>131</v>
      </c>
      <c r="B62" s="57">
        <v>1</v>
      </c>
      <c r="C62" s="62"/>
    </row>
    <row r="63" spans="1:3" x14ac:dyDescent="0.25">
      <c r="A63" s="51" t="s">
        <v>188</v>
      </c>
      <c r="B63" s="57">
        <v>4</v>
      </c>
      <c r="C63" s="62"/>
    </row>
    <row r="64" spans="1:3" x14ac:dyDescent="0.25">
      <c r="A64" s="51" t="s">
        <v>150</v>
      </c>
      <c r="B64" s="58">
        <v>19</v>
      </c>
      <c r="C64" s="62"/>
    </row>
    <row r="65" spans="1:3" x14ac:dyDescent="0.25">
      <c r="A65" s="51" t="s">
        <v>487</v>
      </c>
      <c r="B65" s="57">
        <v>2</v>
      </c>
      <c r="C65" s="62"/>
    </row>
    <row r="66" spans="1:3" x14ac:dyDescent="0.25">
      <c r="A66" s="51" t="s">
        <v>162</v>
      </c>
      <c r="B66" s="57">
        <v>2</v>
      </c>
      <c r="C66" s="62"/>
    </row>
    <row r="67" spans="1:3" x14ac:dyDescent="0.25">
      <c r="A67" s="51" t="s">
        <v>242</v>
      </c>
      <c r="B67" s="57">
        <v>8</v>
      </c>
      <c r="C67" s="62"/>
    </row>
    <row r="68" spans="1:3" x14ac:dyDescent="0.25">
      <c r="A68" s="51" t="s">
        <v>27</v>
      </c>
      <c r="B68" s="58">
        <v>35</v>
      </c>
      <c r="C68" s="62"/>
    </row>
    <row r="69" spans="1:3" x14ac:dyDescent="0.25">
      <c r="A69" s="51" t="s">
        <v>348</v>
      </c>
      <c r="B69" s="57">
        <v>6</v>
      </c>
      <c r="C69" s="62"/>
    </row>
    <row r="70" spans="1:3" x14ac:dyDescent="0.25">
      <c r="A70" s="51" t="s">
        <v>464</v>
      </c>
      <c r="B70" s="57">
        <v>5</v>
      </c>
      <c r="C70" s="62"/>
    </row>
    <row r="71" spans="1:3" x14ac:dyDescent="0.25">
      <c r="A71" s="51" t="s">
        <v>42</v>
      </c>
      <c r="B71" s="58">
        <v>14</v>
      </c>
      <c r="C71" s="62"/>
    </row>
    <row r="72" spans="1:3" x14ac:dyDescent="0.25">
      <c r="A72" s="51" t="s">
        <v>1070</v>
      </c>
      <c r="B72" s="57">
        <v>1</v>
      </c>
      <c r="C72" s="62"/>
    </row>
    <row r="73" spans="1:3" x14ac:dyDescent="0.25">
      <c r="A73" s="51" t="s">
        <v>674</v>
      </c>
      <c r="B73" s="57">
        <v>1</v>
      </c>
      <c r="C73" s="62"/>
    </row>
    <row r="74" spans="1:3" x14ac:dyDescent="0.25">
      <c r="A74" s="51" t="s">
        <v>1107</v>
      </c>
      <c r="B74" s="57">
        <v>241</v>
      </c>
      <c r="C74" s="62"/>
    </row>
    <row r="75" spans="1:3" x14ac:dyDescent="0.25">
      <c r="A75" s="40"/>
      <c r="B75" s="40"/>
    </row>
    <row r="78" spans="1:3" ht="30" x14ac:dyDescent="0.25">
      <c r="A78" s="55" t="s">
        <v>1106</v>
      </c>
      <c r="B78" s="49" t="s">
        <v>1113</v>
      </c>
      <c r="C78" s="59" t="s">
        <v>1115</v>
      </c>
    </row>
    <row r="79" spans="1:3" x14ac:dyDescent="0.25">
      <c r="A79" s="49" t="s">
        <v>26</v>
      </c>
      <c r="B79" s="56">
        <v>219</v>
      </c>
      <c r="C79" s="60">
        <f>219/241</f>
        <v>0.90871369294605808</v>
      </c>
    </row>
    <row r="80" spans="1:3" x14ac:dyDescent="0.25">
      <c r="A80" s="49" t="s">
        <v>126</v>
      </c>
      <c r="B80" s="56">
        <v>6</v>
      </c>
      <c r="C80" s="60">
        <f>6/241</f>
        <v>2.4896265560165973E-2</v>
      </c>
    </row>
    <row r="81" spans="1:3" x14ac:dyDescent="0.25">
      <c r="A81" s="49" t="s">
        <v>583</v>
      </c>
      <c r="B81" s="56">
        <v>16</v>
      </c>
      <c r="C81" s="60">
        <f>16/241</f>
        <v>6.6390041493775934E-2</v>
      </c>
    </row>
    <row r="82" spans="1:3" x14ac:dyDescent="0.25">
      <c r="A82" s="49" t="s">
        <v>1107</v>
      </c>
      <c r="B82" s="56">
        <v>241</v>
      </c>
      <c r="C82" s="61">
        <f>SUM(C79:C81)</f>
        <v>1</v>
      </c>
    </row>
    <row r="85" spans="1:3" ht="30" x14ac:dyDescent="0.25">
      <c r="A85" s="55" t="s">
        <v>1106</v>
      </c>
      <c r="B85" s="49" t="s">
        <v>1114</v>
      </c>
      <c r="C85" s="59" t="s">
        <v>1115</v>
      </c>
    </row>
    <row r="86" spans="1:3" x14ac:dyDescent="0.25">
      <c r="A86" s="49" t="s">
        <v>25</v>
      </c>
      <c r="B86" s="56">
        <v>241</v>
      </c>
      <c r="C86" s="60">
        <f>241/241</f>
        <v>1</v>
      </c>
    </row>
    <row r="87" spans="1:3" x14ac:dyDescent="0.25">
      <c r="A87" s="49" t="s">
        <v>1107</v>
      </c>
      <c r="B87" s="56">
        <v>241</v>
      </c>
      <c r="C87" s="59">
        <v>100</v>
      </c>
    </row>
    <row r="93" spans="1:3" x14ac:dyDescent="0.25">
      <c r="A93" s="53" t="s">
        <v>1106</v>
      </c>
      <c r="B93" s="51" t="s">
        <v>1116</v>
      </c>
    </row>
    <row r="94" spans="1:3" x14ac:dyDescent="0.25">
      <c r="A94" s="51" t="s">
        <v>35</v>
      </c>
      <c r="B94" s="54">
        <v>18.09090909090909</v>
      </c>
    </row>
    <row r="95" spans="1:3" x14ac:dyDescent="0.25">
      <c r="A95" s="51" t="s">
        <v>46</v>
      </c>
      <c r="B95" s="54">
        <v>19.818181818181817</v>
      </c>
    </row>
    <row r="96" spans="1:3" x14ac:dyDescent="0.25">
      <c r="A96" s="51" t="s">
        <v>95</v>
      </c>
      <c r="B96" s="54">
        <v>9.44</v>
      </c>
    </row>
    <row r="97" spans="1:3" x14ac:dyDescent="0.25">
      <c r="A97" s="51" t="s">
        <v>153</v>
      </c>
      <c r="B97" s="54">
        <v>23</v>
      </c>
    </row>
    <row r="98" spans="1:3" x14ac:dyDescent="0.25">
      <c r="A98" s="51" t="s">
        <v>63</v>
      </c>
      <c r="B98" s="54">
        <v>12.814814814814815</v>
      </c>
    </row>
    <row r="99" spans="1:3" x14ac:dyDescent="0.25">
      <c r="A99" s="51" t="s">
        <v>78</v>
      </c>
      <c r="B99" s="54">
        <v>15.75</v>
      </c>
    </row>
    <row r="100" spans="1:3" x14ac:dyDescent="0.25">
      <c r="A100" s="51" t="s">
        <v>135</v>
      </c>
      <c r="B100" s="54"/>
    </row>
    <row r="101" spans="1:3" x14ac:dyDescent="0.25">
      <c r="A101" s="51" t="s">
        <v>1107</v>
      </c>
      <c r="B101" s="54">
        <v>13.795081967213115</v>
      </c>
    </row>
    <row r="104" spans="1:3" x14ac:dyDescent="0.25">
      <c r="A104" s="49" t="s">
        <v>1117</v>
      </c>
      <c r="B104" s="49"/>
      <c r="C104" s="59" t="s">
        <v>1115</v>
      </c>
    </row>
    <row r="105" spans="1:3" x14ac:dyDescent="0.25">
      <c r="A105" s="49" t="s">
        <v>1118</v>
      </c>
      <c r="B105" s="49">
        <v>71</v>
      </c>
      <c r="C105" s="60">
        <f>71/241</f>
        <v>0.29460580912863071</v>
      </c>
    </row>
    <row r="106" spans="1:3" x14ac:dyDescent="0.25">
      <c r="A106" s="49" t="s">
        <v>1119</v>
      </c>
      <c r="B106" s="49">
        <v>62</v>
      </c>
      <c r="C106" s="60">
        <f>62/241</f>
        <v>0.25726141078838172</v>
      </c>
    </row>
    <row r="107" spans="1:3" x14ac:dyDescent="0.25">
      <c r="A107" s="49" t="s">
        <v>1120</v>
      </c>
      <c r="B107" s="49">
        <v>110</v>
      </c>
      <c r="C107" s="60">
        <f>110/241</f>
        <v>0.45643153526970953</v>
      </c>
    </row>
    <row r="108" spans="1:3" x14ac:dyDescent="0.25">
      <c r="A108" s="49"/>
      <c r="B108" s="49">
        <v>241</v>
      </c>
      <c r="C108" s="64">
        <v>1</v>
      </c>
    </row>
    <row r="112" spans="1:3" x14ac:dyDescent="0.25">
      <c r="A112" s="50" t="s">
        <v>1106</v>
      </c>
      <c r="B112" s="50" t="s">
        <v>1126</v>
      </c>
      <c r="C112" s="65" t="s">
        <v>1115</v>
      </c>
    </row>
    <row r="113" spans="1:3" ht="30" x14ac:dyDescent="0.25">
      <c r="A113" s="49" t="s">
        <v>1122</v>
      </c>
      <c r="B113" s="51">
        <v>13</v>
      </c>
      <c r="C113" s="66">
        <f>13/241</f>
        <v>5.3941908713692949E-2</v>
      </c>
    </row>
    <row r="114" spans="1:3" x14ac:dyDescent="0.25">
      <c r="A114" s="49" t="s">
        <v>1123</v>
      </c>
      <c r="B114" s="51">
        <v>27</v>
      </c>
      <c r="C114" s="67">
        <v>0.112</v>
      </c>
    </row>
    <row r="115" spans="1:3" x14ac:dyDescent="0.25">
      <c r="A115" s="49" t="s">
        <v>1124</v>
      </c>
      <c r="B115" s="51">
        <v>1</v>
      </c>
      <c r="C115" s="67">
        <f>1/241</f>
        <v>4.1493775933609959E-3</v>
      </c>
    </row>
    <row r="116" spans="1:3" ht="30" x14ac:dyDescent="0.25">
      <c r="A116" s="49" t="s">
        <v>1125</v>
      </c>
      <c r="B116" s="51">
        <v>200</v>
      </c>
      <c r="C116" s="67">
        <v>0.82989999999999997</v>
      </c>
    </row>
    <row r="117" spans="1:3" x14ac:dyDescent="0.25">
      <c r="A117" s="52" t="s">
        <v>1107</v>
      </c>
      <c r="B117" s="50">
        <f>SUM(B113:B116)</f>
        <v>241</v>
      </c>
      <c r="C117" s="67">
        <f>SUM(C113:C116)</f>
        <v>0.99999128630705392</v>
      </c>
    </row>
  </sheetData>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IV Trimestre 2023</vt:lpstr>
      <vt:lpstr>Dinámicas IV Trimestre 2023</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Vanessa Alvarez Rodríguez</dc:creator>
  <cp:lastModifiedBy>Johana Vanessa Alvarez Rodríguez</cp:lastModifiedBy>
  <dcterms:created xsi:type="dcterms:W3CDTF">2024-04-04T22:08:53Z</dcterms:created>
  <dcterms:modified xsi:type="dcterms:W3CDTF">2024-04-08T15:07:34Z</dcterms:modified>
</cp:coreProperties>
</file>