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admin\Downloads\"/>
    </mc:Choice>
  </mc:AlternateContent>
  <bookViews>
    <workbookView xWindow="-120" yWindow="-120" windowWidth="20730" windowHeight="11160" activeTab="1"/>
  </bookViews>
  <sheets>
    <sheet name="ORFEO Febrero" sheetId="1" r:id="rId1"/>
    <sheet name="Registro PQRSDfebrero" sheetId="2" r:id="rId2"/>
    <sheet name="DINAMICAS" sheetId="3" r:id="rId3"/>
  </sheets>
  <definedNames>
    <definedName name="_xlnm._FilterDatabase" localSheetId="0" hidden="1">'ORFEO Febrero'!$A$1:$M$155</definedName>
    <definedName name="_xlnm._FilterDatabase" localSheetId="1" hidden="1">'Registro PQRSDfebrero'!$A$1:$X$129</definedName>
  </definedNames>
  <calcPr calcId="191029"/>
  <pivotCaches>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0" i="3" l="1"/>
  <c r="C199" i="3"/>
  <c r="C198" i="3"/>
  <c r="C197" i="3"/>
  <c r="C196" i="3"/>
  <c r="C195" i="3"/>
  <c r="C194" i="3"/>
  <c r="C170" i="3"/>
  <c r="C169" i="3"/>
  <c r="C168" i="3"/>
  <c r="C167" i="3"/>
  <c r="C166" i="3"/>
  <c r="C165" i="3"/>
  <c r="C151" i="3"/>
  <c r="C150" i="3"/>
  <c r="C149" i="3"/>
  <c r="C148" i="3"/>
  <c r="C147" i="3"/>
  <c r="C146" i="3"/>
  <c r="C145" i="3"/>
  <c r="C141" i="3"/>
  <c r="C140" i="3"/>
  <c r="C139" i="3"/>
  <c r="C138" i="3"/>
  <c r="C137" i="3"/>
  <c r="C136" i="3"/>
  <c r="C135" i="3"/>
  <c r="C134" i="3"/>
  <c r="C133" i="3"/>
  <c r="C132" i="3"/>
  <c r="C131" i="3"/>
  <c r="C130" i="3"/>
  <c r="C129" i="3"/>
  <c r="C128" i="3"/>
  <c r="C127" i="3"/>
  <c r="C126" i="3"/>
  <c r="C125" i="3"/>
  <c r="C153" i="3"/>
  <c r="C152" i="3"/>
  <c r="C144" i="3"/>
  <c r="C143" i="3"/>
  <c r="C142" i="3"/>
  <c r="C114" i="3"/>
  <c r="C113" i="3"/>
  <c r="C112" i="3"/>
  <c r="C111" i="3"/>
  <c r="C110" i="3"/>
  <c r="C109" i="3"/>
  <c r="C97" i="3"/>
  <c r="C96" i="3"/>
  <c r="C95" i="3"/>
  <c r="C80" i="3"/>
  <c r="C79" i="3"/>
  <c r="C78" i="3"/>
  <c r="C77" i="3"/>
  <c r="C76" i="3"/>
  <c r="C75" i="3"/>
  <c r="C74" i="3"/>
  <c r="C59" i="3"/>
  <c r="C58" i="3"/>
  <c r="C57" i="3"/>
  <c r="B60" i="3"/>
  <c r="C47" i="3"/>
  <c r="C46" i="3"/>
  <c r="C45" i="3"/>
  <c r="C44" i="3"/>
  <c r="C43" i="3"/>
  <c r="C30" i="3"/>
  <c r="C29" i="3"/>
  <c r="C28" i="3"/>
  <c r="C27" i="3"/>
  <c r="C15" i="3"/>
  <c r="C14" i="3"/>
  <c r="C13" i="3"/>
  <c r="C12" i="3"/>
  <c r="C11" i="3"/>
  <c r="C10" i="3"/>
  <c r="C9" i="3"/>
  <c r="C8" i="3"/>
  <c r="C7" i="3"/>
  <c r="C6" i="3"/>
  <c r="C5" i="3"/>
  <c r="C4" i="3"/>
  <c r="C3" i="3"/>
  <c r="Q9" i="2"/>
  <c r="Q2" i="2"/>
  <c r="Q3" i="2"/>
  <c r="Q4" i="2"/>
  <c r="Q6" i="2"/>
  <c r="Q7" i="2"/>
  <c r="Q8"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5" i="2"/>
  <c r="C60" i="3" l="1"/>
</calcChain>
</file>

<file path=xl/sharedStrings.xml><?xml version="1.0" encoding="utf-8"?>
<sst xmlns="http://schemas.openxmlformats.org/spreadsheetml/2006/main" count="4189" uniqueCount="1308">
  <si>
    <t>Radicado</t>
  </si>
  <si>
    <t>Fecha Radicacion</t>
  </si>
  <si>
    <t>Asunto</t>
  </si>
  <si>
    <t>Tipo de Documento</t>
  </si>
  <si>
    <t>Direccion contacto</t>
  </si>
  <si>
    <t>Telefono contacto</t>
  </si>
  <si>
    <t>Mail Contacto</t>
  </si>
  <si>
    <t>Nombre</t>
  </si>
  <si>
    <t>Usuario Actual</t>
  </si>
  <si>
    <t>Dependencia Actual</t>
  </si>
  <si>
    <t>Usuario Anterior</t>
  </si>
  <si>
    <t>Pais</t>
  </si>
  <si>
    <t>Dias Restantes</t>
  </si>
  <si>
    <t>usuario de salida </t>
  </si>
  <si>
    <t>DEPENDENCIA DE SALIDA </t>
  </si>
  <si>
    <t>LINA.ROJAS </t>
  </si>
  <si>
    <t>170 </t>
  </si>
  <si>
    <t>PETICIóN INTERéS GENERAL  </t>
  </si>
  <si>
    <t>Maicol Villarreal Ospina </t>
  </si>
  <si>
    <t>EDUCACIÓN NACIONAL PARA BOMBEROS  </t>
  </si>
  <si>
    <t>JULIO.CHAMORRO </t>
  </si>
  <si>
    <t>INSPECCIÓN, VIGILANCIA Y CONTROL </t>
  </si>
  <si>
    <t>JAIRO.SOTO </t>
  </si>
  <si>
    <t>Jonathan Prieto </t>
  </si>
  <si>
    <t>SUBDIRECCIÓN ADMINISTRATIVA Y FINANCIERA </t>
  </si>
  <si>
    <t>YERKY.GARAVITO </t>
  </si>
  <si>
    <t>19 </t>
  </si>
  <si>
    <t>PETICIóN DOCUMENTOS O INFORMACIóN </t>
  </si>
  <si>
    <t>JIUD.GAVIRIA </t>
  </si>
  <si>
    <t>5 </t>
  </si>
  <si>
    <t>Camilo Portilla Quelal </t>
  </si>
  <si>
    <t>FORMULACIÓN, ACTUALIZACIÓN ,ACOMPAÑAMINETO NORMATIVO Y OPERATIVO </t>
  </si>
  <si>
    <t>JORGE.RESTREPO </t>
  </si>
  <si>
    <t>' </t>
  </si>
  <si>
    <t>CARRERA 10 CALLE 7 # 6-42  </t>
  </si>
  <si>
    <t>7584222 </t>
  </si>
  <si>
    <t>bomberoscircasia70@gmail.com  </t>
  </si>
  <si>
    <t>CUERPO DE BOMBEROS VOLUNTARIOS DE CIRCASIA  </t>
  </si>
  <si>
    <t>Jorge Restrepo Sanguino </t>
  </si>
  <si>
    <t>RONNY.ROMERO </t>
  </si>
  <si>
    <t>FAUBRICIO.SANCHEZ </t>
  </si>
  <si>
    <t>MAURICIO.DELGADO </t>
  </si>
  <si>
    <t>PETICIóN INTERéS PARTICULAR  </t>
  </si>
  <si>
    <t>ANDREA.CASTAñEDA </t>
  </si>
  <si>
    <t>PETICIóN ENTRE AUTORIDADES  </t>
  </si>
  <si>
    <t>SUBDIRECCIÓN ESTRATÉGICA Y DE COORDINACIÓN BOMBERIL </t>
  </si>
  <si>
    <t>25 </t>
  </si>
  <si>
    <t>Andrea Bibiana Castañeda Durán  </t>
  </si>
  <si>
    <t>Alvaro Perez </t>
  </si>
  <si>
    <t>GESTIÓN CONTRACTUAL </t>
  </si>
  <si>
    <t>Calle 10 # 14-67 Barrio Centro  </t>
  </si>
  <si>
    <t>3205919449 </t>
  </si>
  <si>
    <t>jprmpaldistraccion@cendoj.ramajudicial.gov.co  </t>
  </si>
  <si>
    <t>UZGADO PROMISCUO MUNICIPAL DE DISTRACCION LA GUAJIRA  </t>
  </si>
  <si>
    <t>Calle 16 # 12-08 Piso 2  </t>
  </si>
  <si>
    <t>8330890 </t>
  </si>
  <si>
    <t>j02pctogir@cendoj.ramajudicial.gov.co  </t>
  </si>
  <si>
    <t>JUZGADO SEGUNDO PENAL DEL CIRCUITO GIRARDOT  </t>
  </si>
  <si>
    <t>PENDIENTE  </t>
  </si>
  <si>
    <t>CARLOS.CARTAGENA </t>
  </si>
  <si>
    <t>26 </t>
  </si>
  <si>
    <t>MIGUEL.FRANCO </t>
  </si>
  <si>
    <t>Andrés Fernando Muñoz Cabrera </t>
  </si>
  <si>
    <t>FORTALECIMIENTO BOMBERIL PARA LA RESPUESTA </t>
  </si>
  <si>
    <t>12 </t>
  </si>
  <si>
    <t>PETICIóN DE CONSULTA </t>
  </si>
  <si>
    <t>CLL 6 CARRERA 8 ESQUINA  </t>
  </si>
  <si>
    <t>2272445 - 3124262234 </t>
  </si>
  <si>
    <t>bomberos_voluntarios_guamo@hotmail.com  </t>
  </si>
  <si>
    <t>CUERPO DE BOMBEROS VOLUNTARIOS DE GUAMO  </t>
  </si>
  <si>
    <t>33 </t>
  </si>
  <si>
    <t>gisetb1284@gmail.com  </t>
  </si>
  <si>
    <t>MELBA GISELLA VARGAS  </t>
  </si>
  <si>
    <t>Carlos Cartagena Cano </t>
  </si>
  <si>
    <t>DIRECCION GENERAL </t>
  </si>
  <si>
    <t>Melba Vidal </t>
  </si>
  <si>
    <t>36 </t>
  </si>
  <si>
    <t>29 </t>
  </si>
  <si>
    <t>CALLE 67 SUR # 48B - 46  </t>
  </si>
  <si>
    <t>15 </t>
  </si>
  <si>
    <t>PETICION DE INTERES PARTICULAR </t>
  </si>
  <si>
    <t>VIVIANA ANDRADE TOVAR </t>
  </si>
  <si>
    <t>PLANEACIÓN ESTRATEGICA </t>
  </si>
  <si>
    <t>0 </t>
  </si>
  <si>
    <t>CAC: Solicitud de información </t>
  </si>
  <si>
    <t>PENDIENTE </t>
  </si>
  <si>
    <t>Edgar Alexander Maya Lopez </t>
  </si>
  <si>
    <t>Carrera 9 # 18 - 87  </t>
  </si>
  <si>
    <t>3112195114 </t>
  </si>
  <si>
    <t>despacho@puertocarreno-vichada.gov.co  </t>
  </si>
  <si>
    <t>ALCALDÍA DE PUERTO CARREÑO  </t>
  </si>
  <si>
    <t>COGUA CENTRO  </t>
  </si>
  <si>
    <t>35031182014 - 3163176524 </t>
  </si>
  <si>
    <t>CUERPO DE BOMBEROS VOLUNTARIOS DE COGUA  </t>
  </si>
  <si>
    <t>Liz Margaret Álvarez calderon </t>
  </si>
  <si>
    <t>sele1383@hotmail.com  </t>
  </si>
  <si>
    <t>2 </t>
  </si>
  <si>
    <t>angievi94@hotmail.com  </t>
  </si>
  <si>
    <t>3157570962 </t>
  </si>
  <si>
    <t>30 </t>
  </si>
  <si>
    <t>VIVIAN LORENA RAMIREZ SERNA </t>
  </si>
  <si>
    <t>GESTIÓN TALENTO HUMANO </t>
  </si>
  <si>
    <t>CARILYN.QUINTERO </t>
  </si>
  <si>
    <t>16 </t>
  </si>
  <si>
    <t>ALVARO.PEREZ </t>
  </si>
  <si>
    <t>5187000 </t>
  </si>
  <si>
    <t>Carlos Armando López Barrera </t>
  </si>
  <si>
    <t>GESTIÓN JURÍDICA </t>
  </si>
  <si>
    <t>37 </t>
  </si>
  <si>
    <t>4751390 </t>
  </si>
  <si>
    <t>Calle 14 no. 7 – 45  </t>
  </si>
  <si>
    <t>3122374401 </t>
  </si>
  <si>
    <t>asdeberneiva@hotmail.com  </t>
  </si>
  <si>
    <t>ASDEBER NEIVA  </t>
  </si>
  <si>
    <t>31 </t>
  </si>
  <si>
    <t>Cra. 5ª. # 15 - 80  </t>
  </si>
  <si>
    <t>587-8750 11758 </t>
  </si>
  <si>
    <t>PROCURADURIA 2 DELEGADA CONTRATACION ESTATAL  </t>
  </si>
  <si>
    <t>PETICION ENTRE AUTORIDADES </t>
  </si>
  <si>
    <t>CUERPO DE BOMBEROS VOLUNTARIOS FLORIDABLANCA  </t>
  </si>
  <si>
    <t>Jiud Magnoly Gaviria Narvaez </t>
  </si>
  <si>
    <t>COORDINACIÓN OPERATIVA </t>
  </si>
  <si>
    <t>32 </t>
  </si>
  <si>
    <t>18 </t>
  </si>
  <si>
    <t>Carrera 8 Número 4ª - 38, Barrio Las Mercedes  </t>
  </si>
  <si>
    <t>CUERPO DE BOMBEROS VOLUNTARIOS DE EL COPEY - CESAR  </t>
  </si>
  <si>
    <t>Canal Oficial de Entrada</t>
  </si>
  <si>
    <t>Canal de Atención</t>
  </si>
  <si>
    <t>Departamento</t>
  </si>
  <si>
    <t>Peticionario</t>
  </si>
  <si>
    <t>Naturaleza jurídica del peticionario</t>
  </si>
  <si>
    <t>Tema de Consulta</t>
  </si>
  <si>
    <t>Responsable</t>
  </si>
  <si>
    <t>Área</t>
  </si>
  <si>
    <t>Dependencia</t>
  </si>
  <si>
    <t>Tipo de petición</t>
  </si>
  <si>
    <t>Tiempo de respuesta legal</t>
  </si>
  <si>
    <t>RADICADO</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</si>
  <si>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</si>
  <si>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</si>
  <si>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</si>
  <si>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</si>
  <si>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</si>
  <si>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</si>
  <si>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</si>
  <si>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</si>
  <si>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</si>
  <si>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</si>
  <si>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Fecha</t>
  </si>
  <si>
    <t>Miguel Ángel Franco Torres </t>
  </si>
  <si>
    <t>GESTIÓN FINANCIERA </t>
  </si>
  <si>
    <t>20221000126742  </t>
  </si>
  <si>
    <t>2022-02-01 17:08:13 </t>
  </si>
  <si>
    <t>CAC: programa bomberos indígenas </t>
  </si>
  <si>
    <t>Armenia Quindio  </t>
  </si>
  <si>
    <t>3127131619 </t>
  </si>
  <si>
    <t>Jrjavi2009@yahoo.com  </t>
  </si>
  <si>
    <t>JAVIER RAMIREZ FLOREZ </t>
  </si>
  <si>
    <t>13 </t>
  </si>
  <si>
    <t>RD: cuenta de cobro </t>
  </si>
  <si>
    <t>20221000126792  </t>
  </si>
  <si>
    <t>2022-02-01 17:54:50 </t>
  </si>
  <si>
    <t>cac: Apoyo jurídico  </t>
  </si>
  <si>
    <t>CONSULTA </t>
  </si>
  <si>
    <t>DIAG 4 # 6-37  </t>
  </si>
  <si>
    <t>3213255344 </t>
  </si>
  <si>
    <t>bomberosomosnilo@hotmail.com  </t>
  </si>
  <si>
    <t>CUERPO DE BOMBEROS VOLUNTARIOS DE NILO  </t>
  </si>
  <si>
    <t>20221000126842  </t>
  </si>
  <si>
    <t>2022-02-02 15:47:47 </t>
  </si>
  <si>
    <t>asdasd  </t>
  </si>
  <si>
    <t>sadasd </t>
  </si>
  <si>
    <t>rollop69@yahoo.com  </t>
  </si>
  <si>
    <t>ROLANDO LOPEZ  </t>
  </si>
  <si>
    <t>20221000126882  </t>
  </si>
  <si>
    <t>2022-02-02 16:13:52 </t>
  </si>
  <si>
    <t>RD NOTIFICACION TUTELA </t>
  </si>
  <si>
    <t>-14 </t>
  </si>
  <si>
    <t>20221000126892  </t>
  </si>
  <si>
    <t>2022-02-02 16:16:26 </t>
  </si>
  <si>
    <t>CAC: NOTIFICACION FALLO DE TUTELA 2022-00003-00 </t>
  </si>
  <si>
    <t>20221140126902  </t>
  </si>
  <si>
    <t>2022-02-02 16:56:39 </t>
  </si>
  <si>
    <t>CAC: ADMISIÓN DE TUTELA DE PRIMERA INSTANCIA </t>
  </si>
  <si>
    <t>j01cmpaloca@cendoj.ramajudicial.gov.co  </t>
  </si>
  <si>
    <t>JUZGADO PRIMERO CIVIL MUNICIPAL DE ORALIDAD DE OCAÑA OCAÑA  </t>
  </si>
  <si>
    <t>ANONIMO_PQRSD </t>
  </si>
  <si>
    <t>20229000126932  </t>
  </si>
  <si>
    <t>2022-02-03 15:00:19 </t>
  </si>
  <si>
    <t>Alerta por la prestación del servicio de control de plagas domesticas caseras sin reunir los requisitos establecidos en la norma y la aplicación de plaguicidas no autorizados </t>
  </si>
  <si>
    <t>calle 42 B 52 -106 ofician 806 </t>
  </si>
  <si>
    <t>3839905 3137941946 </t>
  </si>
  <si>
    <t>rosendo.orozco@antioquia.gov.co </t>
  </si>
  <si>
    <t>ROSENDO ELIECER OROZCO CARDONA </t>
  </si>
  <si>
    <t>20221000126972  </t>
  </si>
  <si>
    <t>2022-02-03 16:53:29 </t>
  </si>
  <si>
    <t>CAC; SOLICITUD CONCEPTO VIGENCIA EXAMENES PREOPERACIONALES </t>
  </si>
  <si>
    <t>oscarluquez@gmail.com </t>
  </si>
  <si>
    <t>OSCAR GUILLERMO LUQUEZ ALVARADO </t>
  </si>
  <si>
    <t>-6 </t>
  </si>
  <si>
    <t>20221000126982  </t>
  </si>
  <si>
    <t>2022-02-03 16:59:49 </t>
  </si>
  <si>
    <t>CAC: SEGUNDO REQUERIMIENTO – Solicitud información Circular No. 005 de 2021 de la CGR / DNBC.  </t>
  </si>
  <si>
    <t>CARRERA 69 # 44 - 35 Piso 1  </t>
  </si>
  <si>
    <t>mariaf.rangel@contraloria.gov.co  </t>
  </si>
  <si>
    <t>CONTRALORIA GENERAL DE LA NACION  </t>
  </si>
  <si>
    <t>-13 </t>
  </si>
  <si>
    <t>20229000126992  </t>
  </si>
  <si>
    <t>2022-02-03 20:32:31 </t>
  </si>
  <si>
    <t>malos manejos en el cuerpo de bombero de Cisneros Antioquia  </t>
  </si>
  <si>
    <t>Arturo Enrique Cujia Amaya </t>
  </si>
  <si>
    <t>20229000127002  </t>
  </si>
  <si>
    <t>2022-02-03 21:06:13 </t>
  </si>
  <si>
    <t>Bomberos Duitama </t>
  </si>
  <si>
    <t>-12 </t>
  </si>
  <si>
    <t>20221000127022  </t>
  </si>
  <si>
    <t>2022-02-04 10:53:10 </t>
  </si>
  <si>
    <t>CAC: SOLICITUD CITA PARA ASESORIA REGIMEN TARIFARIO NACIONAL BOMBEROS DE BUCARAMANGA </t>
  </si>
  <si>
    <t>Calle 44 # 10 -+ 13  </t>
  </si>
  <si>
    <t>3162415356 </t>
  </si>
  <si>
    <t>ofic.juridica@bomberosdebucaramanga.gov.co  </t>
  </si>
  <si>
    <t>BOMBEROS OFICIALES DE BUCARAMANGA  </t>
  </si>
  <si>
    <t>JAVIER.CORAL </t>
  </si>
  <si>
    <t>20221000127042  </t>
  </si>
  <si>
    <t>2022-02-04 11:47:30 </t>
  </si>
  <si>
    <t>SM: SOLICITUD DE INFORMACION URGENTE </t>
  </si>
  <si>
    <t>calle 7 #3-67 oficina 506  </t>
  </si>
  <si>
    <t>8712834 </t>
  </si>
  <si>
    <t>provincial.neiva@procuraduria.gov.co  </t>
  </si>
  <si>
    <t>PROCURADURIA PROVINCIAL NEIVA HUILA </t>
  </si>
  <si>
    <t>20221000127052  </t>
  </si>
  <si>
    <t>2022-02-04 11:53:26 </t>
  </si>
  <si>
    <t>SM SOLICITUD CONCEPTO JURIDICO </t>
  </si>
  <si>
    <t>Calle 20 # 13 - 22  </t>
  </si>
  <si>
    <t>7417700 </t>
  </si>
  <si>
    <t>secretariainterior@quindio.gov.co </t>
  </si>
  <si>
    <t>GOBERNACION DEL QUINDIO  </t>
  </si>
  <si>
    <t>20221000127062  </t>
  </si>
  <si>
    <t>2022-02-04 12:01:18 </t>
  </si>
  <si>
    <t>CAC: solicitud de informacion </t>
  </si>
  <si>
    <t>CARRERA 12 No. 3 - 70  </t>
  </si>
  <si>
    <t>3223472124 </t>
  </si>
  <si>
    <t>delegaciondepartamentalnds@gmail.com  </t>
  </si>
  <si>
    <t>DELEGACIÓN DEPARTAMENTAL DE NORTE DE SANTANDER  </t>
  </si>
  <si>
    <t>20221000127072  </t>
  </si>
  <si>
    <t>2022-02-04 12:08:07 </t>
  </si>
  <si>
    <t>PETICIÓN DE DOCUMENTOS E INFORMACIÓN </t>
  </si>
  <si>
    <t>asdasdasdas  </t>
  </si>
  <si>
    <t>242134234234 </t>
  </si>
  <si>
    <t>gersoncordero@outlook.com  </t>
  </si>
  <si>
    <t>GERSON DAVID CORDERO ESTéVEZ </t>
  </si>
  <si>
    <t>VIVIAN.RAMIREZ </t>
  </si>
  <si>
    <t>20221000127082  </t>
  </si>
  <si>
    <t>2022-02-04 12:26:10 </t>
  </si>
  <si>
    <t>CAC: INQUIETUDES MANEJO ASPIRANTES A BOMBEROS VOLUNTARIOS </t>
  </si>
  <si>
    <t>fdasfdsaf  </t>
  </si>
  <si>
    <t>67456544321 </t>
  </si>
  <si>
    <t>mapelsst@gmail.com  </t>
  </si>
  <si>
    <t>MARISOL PENA LUQUE </t>
  </si>
  <si>
    <t>CALLE 24 # 17 - 30  </t>
  </si>
  <si>
    <t>6347735 </t>
  </si>
  <si>
    <t>Comando@bomberosyopal.com  </t>
  </si>
  <si>
    <t>CUERPO DE BOMBEROS VOLUNTARIOS DE YOPAL  </t>
  </si>
  <si>
    <t>20221000127102  </t>
  </si>
  <si>
    <t>2022-02-04 15:48:53 </t>
  </si>
  <si>
    <t>CAC: SOLICITUD DE CERTIFICADO </t>
  </si>
  <si>
    <t>asistentecomandante@bomberospopayan.org  </t>
  </si>
  <si>
    <t>ASISTENTE COMANDANTE BOMBEROS POPAYAN  </t>
  </si>
  <si>
    <t>20221000127132  </t>
  </si>
  <si>
    <t>2022-02-04 16:11:01 </t>
  </si>
  <si>
    <t>CAC: Derecho de petición de información y solicitud de documentos. </t>
  </si>
  <si>
    <t>Carrera 8 No. 7-83  </t>
  </si>
  <si>
    <t>2427400 </t>
  </si>
  <si>
    <t>viceministerio.politicast@mininterior.gov.co  </t>
  </si>
  <si>
    <t>VICEMINISTERIO DE RELACIONES POLÍTICAS  </t>
  </si>
  <si>
    <t>EDWIN.ZAMORA </t>
  </si>
  <si>
    <t>20221140127212  </t>
  </si>
  <si>
    <t>2022-02-07 08:46:51 </t>
  </si>
  <si>
    <t>CAC. Solicitud concepto jurídico. </t>
  </si>
  <si>
    <t>cdgrd.quindio@gestiondelriesgo.gov.co  </t>
  </si>
  <si>
    <t>20221140127222  </t>
  </si>
  <si>
    <t>2022-02-07 08:53:08 </t>
  </si>
  <si>
    <t>CAC. Observaciones al Pliegos de Condiciones, Estación de bomberos Sampués - Sucre. </t>
  </si>
  <si>
    <t>ingenierosasociados.69@gmail.com  </t>
  </si>
  <si>
    <t>ALEJANDRA MARIA MESA  </t>
  </si>
  <si>
    <t>20221140127232  </t>
  </si>
  <si>
    <t>2022-02-07 09:00:36 </t>
  </si>
  <si>
    <t>CAC. DERECHO DE PETICION. </t>
  </si>
  <si>
    <t>alejoparamed@yahoo.com  </t>
  </si>
  <si>
    <t>313 297 8236 </t>
  </si>
  <si>
    <t>ALEJANDRO PEREA GOMEZ  </t>
  </si>
  <si>
    <t>CARRERA 5 CALLE 5  </t>
  </si>
  <si>
    <t>8770000 - 8773030 </t>
  </si>
  <si>
    <t>bomberosvillamaria@gmail.com  </t>
  </si>
  <si>
    <t>CUERPO DE BOMBEROS VOLUNTARIOS DE VILLAMARIA  </t>
  </si>
  <si>
    <t>CALLE 2 # 5 - 36  </t>
  </si>
  <si>
    <t>8275212 - 3125785572 </t>
  </si>
  <si>
    <t>bomberos.mosquera08@hotmail.com  </t>
  </si>
  <si>
    <t>CUERPO DE BOMBEROS VOLUNTARIOS DE MOSQUERA  </t>
  </si>
  <si>
    <t>20221140127352  </t>
  </si>
  <si>
    <t>2022-02-07 10:04:52 </t>
  </si>
  <si>
    <t>CAC. PETICIÓN 273202022, Traslado de petición. </t>
  </si>
  <si>
    <t>Quejasysoluciones@bomberosbogotá.gov.co  </t>
  </si>
  <si>
    <t>3046356829 - 3822500 ext.40100 </t>
  </si>
  <si>
    <t>QUEJAS Y SOLUCIONES  </t>
  </si>
  <si>
    <t>CALLE 22 # 6 - 22  </t>
  </si>
  <si>
    <t>7426076 </t>
  </si>
  <si>
    <t>centrodeformacion@bomberostunja.com  </t>
  </si>
  <si>
    <t>DEPARTAMENTO DE CAPACITACIóN BOMBEROS TUNJA  </t>
  </si>
  <si>
    <t>CARRERA 58 # 9 - 39  </t>
  </si>
  <si>
    <t>delegadobomberoscud@gmail.com  </t>
  </si>
  <si>
    <t>DELEGACION DEPARTAMENTAL DE BOMBEROS CUNDINAMARCA  </t>
  </si>
  <si>
    <t>20221140127422  </t>
  </si>
  <si>
    <t>2022-02-07 10:59:08 </t>
  </si>
  <si>
    <t>CAC. SOLICITUD DEL CUERPO DE BOMBEROS VOLUNTARIOS LA HORMIGA PUTUMAYO. </t>
  </si>
  <si>
    <t>CALLE 8 - BARRIO LAS AMERICAS  </t>
  </si>
  <si>
    <t>3202929291 </t>
  </si>
  <si>
    <t>Bomberoslahormiga@gmail.com  </t>
  </si>
  <si>
    <t>CUERPO DE BOMBEROS VOLUNTARIOS DE LA HORMIGA  </t>
  </si>
  <si>
    <t>CARRERA 2 CALLE 3 ESQUINA  </t>
  </si>
  <si>
    <t>3114749813 </t>
  </si>
  <si>
    <t>CUERPO DE BOMBEROS VOLUNTARIOS DE LEGUIZAMO  </t>
  </si>
  <si>
    <t>20221000127442  </t>
  </si>
  <si>
    <t>2022-02-07 11:16:34 </t>
  </si>
  <si>
    <t>CAC: Solicitud asesoría técnica para expedición del certificado de cumplimiento. </t>
  </si>
  <si>
    <t>CARRERA 3 # 5 - 56  </t>
  </si>
  <si>
    <t>8361524 </t>
  </si>
  <si>
    <t>seguridad@bomberospitalito.org.co  </t>
  </si>
  <si>
    <t>CUERPO DE BOMBEROS VOLUNTARIOS DE PITALITO  </t>
  </si>
  <si>
    <t>Julio Cesar Garcia Triana </t>
  </si>
  <si>
    <t>20221140127462  </t>
  </si>
  <si>
    <t>2022-02-07 11:26:57 </t>
  </si>
  <si>
    <t>CAC. DERECHO DE PETICIÓN. </t>
  </si>
  <si>
    <t>maanlifo92@hotmail.com  </t>
  </si>
  <si>
    <t>3102254031 </t>
  </si>
  <si>
    <t>MARIA ANGELA LIZARAZO FONSECA  </t>
  </si>
  <si>
    <t>20221140127522  </t>
  </si>
  <si>
    <t>2022-02-07 12:09:04 </t>
  </si>
  <si>
    <t>CAC. Consulta resolución. </t>
  </si>
  <si>
    <t>sin direccion  </t>
  </si>
  <si>
    <t>sin telefono </t>
  </si>
  <si>
    <t>na.lastre@hotmail.com  </t>
  </si>
  <si>
    <t>NICOLáS ANDRéS LASTRE  </t>
  </si>
  <si>
    <t>CAC. URGENTE Cumplimiento Ley 1575 de 2012. </t>
  </si>
  <si>
    <t>20221140127552  </t>
  </si>
  <si>
    <t>2022-02-07 13:38:20 </t>
  </si>
  <si>
    <t>CAC. Solicitud Directorio de Cuerpos de Bomberos. </t>
  </si>
  <si>
    <t>cra 20 # 39 - 52  </t>
  </si>
  <si>
    <t>2886355 </t>
  </si>
  <si>
    <t>cisproquim@ccs.org.co  </t>
  </si>
  <si>
    <t>CONSEJO COLOMBIANO DE SEGURIDAD  </t>
  </si>
  <si>
    <t>20221140127562  </t>
  </si>
  <si>
    <t>2022-02-07 13:45:08 </t>
  </si>
  <si>
    <t>CAC. solicitud respuesta derechos de petición. </t>
  </si>
  <si>
    <t>Calle 9 No. 5-41  </t>
  </si>
  <si>
    <t>3103495812 3143317251 </t>
  </si>
  <si>
    <t>carpelo2015@yahoo.com  </t>
  </si>
  <si>
    <t>CUERPO DE BOMBEROS VOLUNTARIOS DE SOATA  </t>
  </si>
  <si>
    <t>20221140127572  </t>
  </si>
  <si>
    <t>2022-02-07 13:53:48 </t>
  </si>
  <si>
    <t>CAC. Equidad de género. </t>
  </si>
  <si>
    <t>Calle 19 N° 13 - 17  </t>
  </si>
  <si>
    <t>365 7239 365 7251 </t>
  </si>
  <si>
    <t>cbvsantarosadec@gmail.com  </t>
  </si>
  <si>
    <t>DELEGACIÓN DEPARTAMENTAL DE BOMBEROS DE RISARALDA  </t>
  </si>
  <si>
    <t>Robinson Palacio Moná </t>
  </si>
  <si>
    <t>20221140127612  </t>
  </si>
  <si>
    <t>2022-02-07 14:12:43 </t>
  </si>
  <si>
    <t>CAC. OBSERVACIONES AL PROCESO LICITACIÓN DE OBRA PÚBLICA No. 004. </t>
  </si>
  <si>
    <t>INGENIEROS ASOCIADOS.  </t>
  </si>
  <si>
    <t>20221140127622  </t>
  </si>
  <si>
    <t>2022-02-07 14:21:00 </t>
  </si>
  <si>
    <t>CAC. : SOLICITUD AUTORIZACION PROYECTO DE GRADO. </t>
  </si>
  <si>
    <t>CALLE 1 # 9 - 36  </t>
  </si>
  <si>
    <t>8515252 </t>
  </si>
  <si>
    <t>bomberoszipa@gmail.com  </t>
  </si>
  <si>
    <t>CUERPO DE BOMBEROS VOLUNTARIOS DE ZIPAQUIRA  </t>
  </si>
  <si>
    <t>20221140127632  </t>
  </si>
  <si>
    <t>2022-02-07 14:25:46 </t>
  </si>
  <si>
    <t>CAC. Observaciones proceso de contratación No. SP-LP-001-202, MUNICIPIO DE ZONA BANANERA. </t>
  </si>
  <si>
    <t>20221140127672  </t>
  </si>
  <si>
    <t>2022-02-07 14:47:56 </t>
  </si>
  <si>
    <t>CAC. Observaciones proceso de contratación No. L.P.002-2022, FUNDACIÓN, MAGDALENA. </t>
  </si>
  <si>
    <t>CALLE 11 # 14 - 26  </t>
  </si>
  <si>
    <t>3148328368 </t>
  </si>
  <si>
    <t>bcv54@hotmail.com  </t>
  </si>
  <si>
    <t>CUERPO DE BOMBEROS VOLUNTARIOS CAICEDONIA  </t>
  </si>
  <si>
    <t>20221140127692  </t>
  </si>
  <si>
    <t>2022-02-07 14:56:02 </t>
  </si>
  <si>
    <t>CAC. INQUIETUD ATRIBUCIONES COMANDANTES ESTACION. </t>
  </si>
  <si>
    <t>20221140127722  </t>
  </si>
  <si>
    <t>2022-02-07 15:03:59 </t>
  </si>
  <si>
    <t>CAC. Información Registro. </t>
  </si>
  <si>
    <t>20221140127732  </t>
  </si>
  <si>
    <t>2022-02-07 15:19:41 </t>
  </si>
  <si>
    <t>CAC. CONTRATO BOMBEROS PANDI 2022. </t>
  </si>
  <si>
    <t>Carrera 4 # 4 - 71 Barrio las palmas  </t>
  </si>
  <si>
    <t>3208548671 </t>
  </si>
  <si>
    <t>bomberospandi@gmail.com  </t>
  </si>
  <si>
    <t>CUERPO DE BOMBEROS VOLUNTARIOS DE PANDI  </t>
  </si>
  <si>
    <t>20221140127872  </t>
  </si>
  <si>
    <t>2022-02-07 16:21:23 </t>
  </si>
  <si>
    <t>CAC. Respuesta Oficial, EXT_S22-00004685-PQRSD-004580-PQR, TRASLADO.  </t>
  </si>
  <si>
    <t>20221140127882  </t>
  </si>
  <si>
    <t>2022-02-07 16:24:53 </t>
  </si>
  <si>
    <t>CAC. Respuesta Oficial, EXT_S22-00005070-PQRSD-004962-PQR. </t>
  </si>
  <si>
    <t>Calle 4 # 27a - 47  </t>
  </si>
  <si>
    <t>3005538031 - 3182315338 </t>
  </si>
  <si>
    <t>bomberogalapa2014@outlook.com  </t>
  </si>
  <si>
    <t>CUERPO DE BOMBEROS VOLUNTARIOS DE GALAPA - ATLANTICO  </t>
  </si>
  <si>
    <t>20221140127912  </t>
  </si>
  <si>
    <t>2022-02-07 16:37:56 </t>
  </si>
  <si>
    <t>CAC. SOLICITUD ACOMPAÑAMIENTO JURIDICO. </t>
  </si>
  <si>
    <t>bomberosdeleguizamo@gmail.com  </t>
  </si>
  <si>
    <t>20221140127942  </t>
  </si>
  <si>
    <t>2022-02-07 16:44:07 </t>
  </si>
  <si>
    <t>CAC. Atención solicitud expedición de carne por primera vez. </t>
  </si>
  <si>
    <t>CARRERA 4 # 5 - 58  </t>
  </si>
  <si>
    <t>2524555 - 2524795 </t>
  </si>
  <si>
    <t>bomberos_yotoco@yahoo.com  </t>
  </si>
  <si>
    <t>CUERPO DE BOMBEROS VOLUNTARIOS DE YOTOCO  </t>
  </si>
  <si>
    <t>20221140127952  </t>
  </si>
  <si>
    <t>2022-02-07 16:49:13 </t>
  </si>
  <si>
    <t>bomberosvoluntariosalejandria@hotmail.com  </t>
  </si>
  <si>
    <t>CUERPO DE BOMBEROS DE ALEJANDRIA  </t>
  </si>
  <si>
    <t>-8 </t>
  </si>
  <si>
    <t>20221140128012  </t>
  </si>
  <si>
    <t>2022-02-08 11:01:01 </t>
  </si>
  <si>
    <t>CAC. ESCRITO DIRECTOR NACIONAL BOMBEROS. </t>
  </si>
  <si>
    <t>ortodentmedical@gmail.com  </t>
  </si>
  <si>
    <t>DARIO JACK MEJIA ARAUJO  </t>
  </si>
  <si>
    <t>20 </t>
  </si>
  <si>
    <t>20221140128032  </t>
  </si>
  <si>
    <t>2022-02-08 11:26:41 </t>
  </si>
  <si>
    <t>CAC: SOLICITUD DE APOYO JURÍDICO </t>
  </si>
  <si>
    <t>CARRERA 2 CALLE 3 - 17  </t>
  </si>
  <si>
    <t>31352779750 - 3157608481 </t>
  </si>
  <si>
    <t>bomberos-covenas@hotmail.com  </t>
  </si>
  <si>
    <t>CUERPO DE BOMBEROS VOLUNTARIOS DE COVEÑAS - SUCRE  </t>
  </si>
  <si>
    <t>27 </t>
  </si>
  <si>
    <t>20221140128092  </t>
  </si>
  <si>
    <t>2022-02-08 11:51:51 </t>
  </si>
  <si>
    <t>CAC. Reiteración Solicitud Información Contraloría General de la República - Atención Denuncias 2021-206012-82111-D, 2021-208978-82111-D, 2021-210344-82111-D, 2021-212026-82111-D. </t>
  </si>
  <si>
    <t>Carrera 69 No. 44 - 35 Piso 1  </t>
  </si>
  <si>
    <t>harold.chavez@contraloria.gov.co  </t>
  </si>
  <si>
    <t>CONTRALORIA DELAGA PARA INFRAESTRUCTORA  </t>
  </si>
  <si>
    <t>20221140128132  </t>
  </si>
  <si>
    <t>2022-02-08 12:15:11 </t>
  </si>
  <si>
    <t>CARRERA 11 No. 17 - 33  </t>
  </si>
  <si>
    <t>3144713636 </t>
  </si>
  <si>
    <t>veeduriavigilanciavvc2018040@gmail.com  </t>
  </si>
  <si>
    <t>VEEDURIA VIGILANCIA CIUDADANA  </t>
  </si>
  <si>
    <t>20221140128192  </t>
  </si>
  <si>
    <t>2022-02-08 13:54:29 </t>
  </si>
  <si>
    <t>CAC. Requerimiento de cambio de unidad del tribunal disciplinario y de la junta de dignatarios. </t>
  </si>
  <si>
    <t>Calle 2 # 1A - 18 - 20  </t>
  </si>
  <si>
    <t>3124222786 </t>
  </si>
  <si>
    <t>bomberospalestina1@gmail.com  </t>
  </si>
  <si>
    <t>CUERPO DE BOMBEROS VOLUNTARIOS DE PALESTINA - HUILA  </t>
  </si>
  <si>
    <t>20221140128212  </t>
  </si>
  <si>
    <t>2022-02-08 14:06:08 </t>
  </si>
  <si>
    <t>CAC. Entrega de medalla pendiente de la madre del señor WILLIAMS JAVIER DOMINGUEZ (QEP). </t>
  </si>
  <si>
    <t>claudiadominguezinmobiliario@gmail.com  </t>
  </si>
  <si>
    <t>3212363570 </t>
  </si>
  <si>
    <t>SOLANGE SERRANO DE DOMINGUEZ  </t>
  </si>
  <si>
    <t>JORGE.AMARILLO </t>
  </si>
  <si>
    <t>20221140128372  </t>
  </si>
  <si>
    <t>2022-02-08 16:59:16 </t>
  </si>
  <si>
    <t>CAC. Solicitud información incendios a nivel nacional. </t>
  </si>
  <si>
    <t>CARRERA 53 # 40a-31  </t>
  </si>
  <si>
    <t>3856000 </t>
  </si>
  <si>
    <t>maria.rua@metropol.gov.co  </t>
  </si>
  <si>
    <t>ÁREA METROPOLITANA VALLE DE ABURRA  </t>
  </si>
  <si>
    <t>20221140128392  </t>
  </si>
  <si>
    <t>2022-02-09 09:00:31 </t>
  </si>
  <si>
    <t>CI. Solicitud copia de documentos traslado de planta global radicado DNBC No 20203000001061 y certificación laboral. </t>
  </si>
  <si>
    <t>CARRERA 49C # 86A - 15  </t>
  </si>
  <si>
    <t>3166194049 </t>
  </si>
  <si>
    <t>edgardo.mandon@dnbc.gov.co  </t>
  </si>
  <si>
    <t>EDGARDO MANDON ARENAS </t>
  </si>
  <si>
    <t>20221140128402  </t>
  </si>
  <si>
    <t>2022-02-09 09:04:57 </t>
  </si>
  <si>
    <t>CAC. reclamación de medalla del señor WILLIAMS JAVIER DOMINGUEZ (QEP) para su señora Madre Solangel Serrano de Dominguez radicado No 20222000170. </t>
  </si>
  <si>
    <t>ARBEY HERNAN TRUJILLO MENDEZ </t>
  </si>
  <si>
    <t>-7 </t>
  </si>
  <si>
    <t>Carretera Cartagena Turbaco Km 3 sector Bajo Miranda  </t>
  </si>
  <si>
    <t>3017666478 </t>
  </si>
  <si>
    <t>delegaciondptalbomberosbolivar@gmail.com  </t>
  </si>
  <si>
    <t>DELEGACION DEPARTAMENTAL DE BOMBEROS DE BOLIVAR  </t>
  </si>
  <si>
    <t>20221140128482  </t>
  </si>
  <si>
    <t>2022-02-09 09:50:30 </t>
  </si>
  <si>
    <t>CAC. Consulta. </t>
  </si>
  <si>
    <t>Av. Bucarica # 21 peatonal 16 Floridablanca, Santander  </t>
  </si>
  <si>
    <t>+(57) 6750665 </t>
  </si>
  <si>
    <t>sistemas@bomberosfloridablanca.com  </t>
  </si>
  <si>
    <t>21 </t>
  </si>
  <si>
    <t>20221140128562  </t>
  </si>
  <si>
    <t>2022-02-09 14:18:27 </t>
  </si>
  <si>
    <t>CAC. DERECHO DE PETICIÓN CUMPLIMIENTO ARTÍCULO 7 y 8 Ley 1006 de 2006. </t>
  </si>
  <si>
    <t>Carrera 4 No. 75 - 55  </t>
  </si>
  <si>
    <t>2226406 </t>
  </si>
  <si>
    <t>notificaciones@ccap.org.co  </t>
  </si>
  <si>
    <t>CCAP  </t>
  </si>
  <si>
    <t>20221140128602  </t>
  </si>
  <si>
    <t>2022-02-09 14:57:05 </t>
  </si>
  <si>
    <t>CAC. Inquietudes Bomberos Venecia. </t>
  </si>
  <si>
    <t>japerez31278@gmail.com  </t>
  </si>
  <si>
    <t>3106056942 </t>
  </si>
  <si>
    <t>JESUS ANTONIO PéREZ  </t>
  </si>
  <si>
    <t>20221140128622  </t>
  </si>
  <si>
    <t>2022-02-09 15:08:00 </t>
  </si>
  <si>
    <t>CAC. SOLICITUD INFORMACION URGENTE. </t>
  </si>
  <si>
    <t>Calle 6 Bis # 8 - 80  </t>
  </si>
  <si>
    <t>2004612 - 3117490698 </t>
  </si>
  <si>
    <t>CUERPO DE BOMBEROS VOLUNTARIOS DE ALCALA  </t>
  </si>
  <si>
    <t>20221140128702  </t>
  </si>
  <si>
    <t>2022-02-09 17:01:49 </t>
  </si>
  <si>
    <t>CAC. SOLICITUD INFORMACIÓN NUNC 520016099032201910014. </t>
  </si>
  <si>
    <t>Carrera 22 No. 19-47  </t>
  </si>
  <si>
    <t>7244417 </t>
  </si>
  <si>
    <t>esther.lozanob@fiscalia.gov.co  </t>
  </si>
  <si>
    <t>FISCALIA NOVENA SECCIONAL PASTO  </t>
  </si>
  <si>
    <t>20221140128712  </t>
  </si>
  <si>
    <t>2022-02-09 17:04:18 </t>
  </si>
  <si>
    <t>CAC. SOLICITUD ACLARACIÓN. </t>
  </si>
  <si>
    <t>28 </t>
  </si>
  <si>
    <t>20221140128722  </t>
  </si>
  <si>
    <t>2022-02-09 17:07:35 </t>
  </si>
  <si>
    <t>CAC. Oficio pmr-0192, SOLICITUD, ACOMPAÑAMIENTO Y APOYO EN RELACIÓN A QUEJA POR VEEDURÍA DE CUERPO DE BOMBEROS DEL MUNICIPIO DE RIOFRIO. </t>
  </si>
  <si>
    <t>Carrera 9 No. 4 -43  </t>
  </si>
  <si>
    <t>3107410217 </t>
  </si>
  <si>
    <t>personeria@riofrio-valle.gov.co  </t>
  </si>
  <si>
    <t>PERSONERIA MUNICIPAL DE RIOFRIO  </t>
  </si>
  <si>
    <t>20221140128812  </t>
  </si>
  <si>
    <t>2022-02-11 10:09:14 </t>
  </si>
  <si>
    <t>CAC: Solicitud en Acción Preventiva E-2022-068333 </t>
  </si>
  <si>
    <t>Cra. 16 # 4A - 53, Zipaquirá  </t>
  </si>
  <si>
    <t>PBX: +57(1) 587-8750 </t>
  </si>
  <si>
    <t>mparra@procuraduria.gov.co  </t>
  </si>
  <si>
    <t>PROCURADURíA PROVINCIAL ZIPAQUIRá  </t>
  </si>
  <si>
    <t>-5 </t>
  </si>
  <si>
    <t>20221140128862  </t>
  </si>
  <si>
    <t>2022-02-11 11:32:46 </t>
  </si>
  <si>
    <t>SM SOLICITUD NULIDAD JUNTA CBV CIRCASIA </t>
  </si>
  <si>
    <t>23 </t>
  </si>
  <si>
    <t>20221140128872  </t>
  </si>
  <si>
    <t>2022-02-11 11:35:04 </t>
  </si>
  <si>
    <t>CAC: Derecho de petición. </t>
  </si>
  <si>
    <t>FGDFGDF  </t>
  </si>
  <si>
    <t>FDSGFD </t>
  </si>
  <si>
    <t>dedojoal@outlook.es  </t>
  </si>
  <si>
    <t>JOSE A DE HOYOS  </t>
  </si>
  <si>
    <t>20221140128882  </t>
  </si>
  <si>
    <t>2022-02-11 11:55:23 </t>
  </si>
  <si>
    <t>CAC: Derecho de petición </t>
  </si>
  <si>
    <t>vereda timbio  </t>
  </si>
  <si>
    <t>3104989360 </t>
  </si>
  <si>
    <t>aoga16@yahoo.es  </t>
  </si>
  <si>
    <t>ALVARO OCTAVIO GUTIERREZ ALEGRE  </t>
  </si>
  <si>
    <t>9 </t>
  </si>
  <si>
    <t>20229000128932  </t>
  </si>
  <si>
    <t>2022-02-11 16:25:40 </t>
  </si>
  <si>
    <t>Informacion Relacionada Con Capacitacion Brigadas </t>
  </si>
  <si>
    <t>Carrera 44 26 27  </t>
  </si>
  <si>
    <t>3183622607 3183622607 </t>
  </si>
  <si>
    <t>jhonny.alexander.triana@gmail.com </t>
  </si>
  <si>
    <t>Jhonny Triana </t>
  </si>
  <si>
    <t>20221140128952  </t>
  </si>
  <si>
    <t>2022-02-11 16:40:33 </t>
  </si>
  <si>
    <t>CAC: solicitud de documentación de proceso  </t>
  </si>
  <si>
    <t>diegofernandoguti2@gmail.com  </t>
  </si>
  <si>
    <t>DIEGO GUTIERREZ  </t>
  </si>
  <si>
    <t>JULIO.GARCIA </t>
  </si>
  <si>
    <t>20221140128972  </t>
  </si>
  <si>
    <t>2022-02-11 17:04:18 </t>
  </si>
  <si>
    <t>CAC: TERCER REQUERIMIENTO – Solicitud información Circular No. 005 de 2021 de la CGR / DNBC. </t>
  </si>
  <si>
    <t>Calle 12B No. 8 - 38  </t>
  </si>
  <si>
    <t>MARIA FERNANDA RANGEL ESPARZA  </t>
  </si>
  <si>
    <t>20221140128982  </t>
  </si>
  <si>
    <t>2022-02-14 08:53:52 </t>
  </si>
  <si>
    <t>CAC. envió información para investigación y asesoría. </t>
  </si>
  <si>
    <t>CARLOS ALBERTO ROJAS ROJAS  </t>
  </si>
  <si>
    <t>20221140128992  </t>
  </si>
  <si>
    <t>2022-02-14 09:06:38 </t>
  </si>
  <si>
    <t>CAC. Concepto Jurídico. </t>
  </si>
  <si>
    <t>20221140129192  </t>
  </si>
  <si>
    <t>2022-02-14 16:04:22 </t>
  </si>
  <si>
    <t>CAC. CONSULTA JURÍDICA. </t>
  </si>
  <si>
    <t>20229000129282  </t>
  </si>
  <si>
    <t>2022-02-15 08:38:10 </t>
  </si>
  <si>
    <t>Solicitud de Equipos de Rescate </t>
  </si>
  <si>
    <t>NINGUNO </t>
  </si>
  <si>
    <t>20221140129312  </t>
  </si>
  <si>
    <t>2022-02-15 09:25:22 </t>
  </si>
  <si>
    <t>CAC. Solicitud de apoyo en la creación y conformación de la Brigada Forestal de Cundinamarca.  </t>
  </si>
  <si>
    <t>bomberoscogua@gmail.com  </t>
  </si>
  <si>
    <t>-1 </t>
  </si>
  <si>
    <t>20221140129362  </t>
  </si>
  <si>
    <t>2022-02-15 10:30:24 </t>
  </si>
  <si>
    <t>CAC. informe de lo sucedido en el proceso que se me interpuso. </t>
  </si>
  <si>
    <t>20221140129372  </t>
  </si>
  <si>
    <t>2022-02-15 10:41:54 </t>
  </si>
  <si>
    <t>CAC. SOLICITUD CERTIFICADO. </t>
  </si>
  <si>
    <t>fcespedessalazar@gmail.com  </t>
  </si>
  <si>
    <t>3042498088 </t>
  </si>
  <si>
    <t>FABIAN CESPEDES  </t>
  </si>
  <si>
    <t>20221140129442  </t>
  </si>
  <si>
    <t>2022-02-15 11:44:02 </t>
  </si>
  <si>
    <t>CAC. Solicitud respuesta radicado No. 20213800095552 </t>
  </si>
  <si>
    <t>franjagamboa@yahoo.com  </t>
  </si>
  <si>
    <t>FRANCISCO JAVIER GAMBOA PEDRAZA </t>
  </si>
  <si>
    <t>34 </t>
  </si>
  <si>
    <t>20221140129472  </t>
  </si>
  <si>
    <t>2022-02-15 12:00:21 </t>
  </si>
  <si>
    <t>CI. concepto jurídico. </t>
  </si>
  <si>
    <t>.  </t>
  </si>
  <si>
    <t>3504581022 </t>
  </si>
  <si>
    <t>bomberosinirida@gmail.com  </t>
  </si>
  <si>
    <t>CUERPO DE BOMBEROS DE PUERTO INIRIDA  </t>
  </si>
  <si>
    <t>20221140129552  </t>
  </si>
  <si>
    <t>2022-02-15 15:36:55 </t>
  </si>
  <si>
    <t>CAC. NOTIFICACIÓN ADMISIÓN TUTELA 2022-012. </t>
  </si>
  <si>
    <t>Carrera 2 No. 9 - 06 Palacio de Justicia Piso 2  </t>
  </si>
  <si>
    <t>7564107 </t>
  </si>
  <si>
    <t>j01pfvelez@cendoj.ramajudicial.gov.co  </t>
  </si>
  <si>
    <t>JUZGADO PRIMERO PROMISCUO DE FAMILIA  </t>
  </si>
  <si>
    <t>20229000129602  </t>
  </si>
  <si>
    <t>2022-02-15 16:44:07 </t>
  </si>
  <si>
    <t>DERECHO DE PETICIÓN  </t>
  </si>
  <si>
    <t>20221140129632  </t>
  </si>
  <si>
    <t>2022-02-16 09:23:24 </t>
  </si>
  <si>
    <t>CHT.SOLICITUD DE CONCEPTO TECNICO PARA LA ADQUISICION DE EQUIPOS DE APROXIMACIÓN Y PROTECCIÓN AL FUEGO Y EQUIPOS DE RESPIRACION AUTOMATICA...  </t>
  </si>
  <si>
    <t>CENTRO DIAGONAL 30 # 30 - 78  </t>
  </si>
  <si>
    <t>(5) 6411370 - LINEA GRATUITA 018000415393 </t>
  </si>
  <si>
    <t>atencionalciudadano@cartagena.gov.co  </t>
  </si>
  <si>
    <t>ALCALDIA - DISTRITAL CARTAGENA DE INDIAS BOLIVAR </t>
  </si>
  <si>
    <t>20221140129682  </t>
  </si>
  <si>
    <t>2022-02-16 10:08:13 </t>
  </si>
  <si>
    <t>CAC. SOLICITUD DE APOYO ECONÓMICO Y ACOMPAÑAMIENTO PARA FORMULACIÓN DE PROYECTO DE INVERSIÓN. </t>
  </si>
  <si>
    <t>calle: 6 # 4A - 04  </t>
  </si>
  <si>
    <t>alcaldia@piojo-atlantico.gov.co  </t>
  </si>
  <si>
    <t>ALCALDIA PIOJO ATLANTICO </t>
  </si>
  <si>
    <t>20221140129692  </t>
  </si>
  <si>
    <t>2022-02-16 10:23:47 </t>
  </si>
  <si>
    <t>CI. Radicado de Salida No: 212132962 (EMAIL CERTIFICADO de notificaciones@mintic.gov.co), Requerimiento de información. </t>
  </si>
  <si>
    <t>Carrera 8A Entre Calles 12 y 13  </t>
  </si>
  <si>
    <t>3443460 </t>
  </si>
  <si>
    <t>notificaciones@mintic.gov.co  </t>
  </si>
  <si>
    <t>MINISTERIO DE TECNOLOGIAS Y LAS COMUNICACIONES  </t>
  </si>
  <si>
    <t>Jeison Andrés López Ruiz </t>
  </si>
  <si>
    <t>GESTIÓN ADMININSTRATIVA </t>
  </si>
  <si>
    <t>14 </t>
  </si>
  <si>
    <t>20221140129712  </t>
  </si>
  <si>
    <t>2022-02-16 10:37:54 </t>
  </si>
  <si>
    <t>CAC. CONCEPTO JURIDICO FIRMADO </t>
  </si>
  <si>
    <t>35 </t>
  </si>
  <si>
    <t>20221140129752  </t>
  </si>
  <si>
    <t>2022-02-16 11:10:02 </t>
  </si>
  <si>
    <t>CAC. Solicitud de asistencia técnica para el fortalecimiento bomberil. </t>
  </si>
  <si>
    <t>CALLE 51 # 50 - 76  </t>
  </si>
  <si>
    <t>planeacion@amaga-antioquia.gov.co  </t>
  </si>
  <si>
    <t>ALCALDIA AMAGA ANTIOQUIA </t>
  </si>
  <si>
    <t>20221140129802  </t>
  </si>
  <si>
    <t>2022-02-16 12:06:36 </t>
  </si>
  <si>
    <t>CAC. Derecho de Petición. </t>
  </si>
  <si>
    <t>bomberoselcopeycesar@gmail.com  </t>
  </si>
  <si>
    <t>20221140129812  </t>
  </si>
  <si>
    <t>2022-02-16 12:09:33 </t>
  </si>
  <si>
    <t>CAC. SOLICITUD DE INFORMACIÓN. </t>
  </si>
  <si>
    <t>CALLE 7 # 8-21 BARRIO EL BOSQUE  </t>
  </si>
  <si>
    <t>6254027 - 3124500579 </t>
  </si>
  <si>
    <t>cbvsanvicentedechucuri@gmail.com  </t>
  </si>
  <si>
    <t>CUERPO DE BOMBEROS VOLUNTARIOS DE SAN VICENTE DE CHUCURI  </t>
  </si>
  <si>
    <t>20221140129852  </t>
  </si>
  <si>
    <t>2022-02-16 13:37:47 </t>
  </si>
  <si>
    <t>CAC. APOYO ASESORIA CRACION CUERPO DE BOMBEROS SAN BENITO. </t>
  </si>
  <si>
    <t>Calle 4 No. 2 - 40  </t>
  </si>
  <si>
    <t>3147245535 </t>
  </si>
  <si>
    <t>alcaldia@sanbenito-santander.gov.co  </t>
  </si>
  <si>
    <t>ALCALDIA SAN BENITO-SANTANDER  </t>
  </si>
  <si>
    <t>20221140129862  </t>
  </si>
  <si>
    <t>2022-02-16 13:42:29 </t>
  </si>
  <si>
    <t>CAC. concepto jurídico. </t>
  </si>
  <si>
    <t>20221140129912  </t>
  </si>
  <si>
    <t>2022-02-17 09:11:15 </t>
  </si>
  <si>
    <t>CAC. Consulta de capacitaciones para EDS Nacionales </t>
  </si>
  <si>
    <t>aprendiz.sst@ryrlubricantes.com  </t>
  </si>
  <si>
    <t>ZEUSS  </t>
  </si>
  <si>
    <t>1 </t>
  </si>
  <si>
    <t>20221140129952  </t>
  </si>
  <si>
    <t>2022-02-17 09:57:52 </t>
  </si>
  <si>
    <t>CAC. Solicitud de Apoyo Técnico - Municipio de Amagá.  </t>
  </si>
  <si>
    <t>romansantiago97@hotmail.com  </t>
  </si>
  <si>
    <t>3218079937 </t>
  </si>
  <si>
    <t>CONCEJAL MUNICIPIO DE AMAGA SANTIAGO BEDOYA ROMAN  </t>
  </si>
  <si>
    <t>20221140129962  </t>
  </si>
  <si>
    <t>2022-02-17 10:03:43 </t>
  </si>
  <si>
    <t>CAC. VALIDACIÓN CERTIFICACIÓN LABORAL-1013657254-NATALY ALEXANDRA QUIROGA HERNANDEZ. </t>
  </si>
  <si>
    <t>Av. Americas No. 60-37  </t>
  </si>
  <si>
    <t>6280180 </t>
  </si>
  <si>
    <t>backoffice-callrefer@accionplus.com  </t>
  </si>
  <si>
    <t>BACKOFFICE CALL CENTER  </t>
  </si>
  <si>
    <t>20221140129972  </t>
  </si>
  <si>
    <t>2022-02-17 10:11:11 </t>
  </si>
  <si>
    <t>CI. Buscamos equipos de comunicación y tecnología del Estado. </t>
  </si>
  <si>
    <t>info@urnadecristal.gov.co  </t>
  </si>
  <si>
    <t>URNA DE CRISTAL  </t>
  </si>
  <si>
    <t>20221140129982  </t>
  </si>
  <si>
    <t>2022-02-17 10:26:17 </t>
  </si>
  <si>
    <t>CAC. Oficio 2022EE00344-Traslado por competencia – DERECHO DE PETICION SIMBOCOLOMBIA UNGRD. RADICADO UNGRD No. 2021ER10478. (EMAIL CERTIFICADO de correspondencia@gestiondelriesgo.gov.co). </t>
  </si>
  <si>
    <t>personeria juridica n. i 78  </t>
  </si>
  <si>
    <t>3105541559 </t>
  </si>
  <si>
    <t>sindicatomemoriaviva@unp.gov.co  </t>
  </si>
  <si>
    <t>SINDICATO NACIONAL MEMORIA VIVA DE LOS TRBAJADORES  </t>
  </si>
  <si>
    <t>20221140129992  </t>
  </si>
  <si>
    <t>2022-02-17 10:28:54 </t>
  </si>
  <si>
    <t>CAC. Duda sobre licencia de Conductor de Vehículo de emergencia. </t>
  </si>
  <si>
    <t>20221140130002  </t>
  </si>
  <si>
    <t>2022-02-17 10:32:01 </t>
  </si>
  <si>
    <t>CAC. Certificación de sistemas contra incendio. </t>
  </si>
  <si>
    <t>felipe.munoz.giraldo@gmail.com  </t>
  </si>
  <si>
    <t>FELIPE MUNOZ  </t>
  </si>
  <si>
    <t>20221140130032  </t>
  </si>
  <si>
    <t>2022-02-17 10:50:37 </t>
  </si>
  <si>
    <t>CAC. solicitud de concepto jurídico. </t>
  </si>
  <si>
    <t>coordinacionejecutivaantioquia@gmail.com  </t>
  </si>
  <si>
    <t>COORDINACIóN EJECUTIVA BOMBEROS DE ANTIOQUIA TE. PAULA ANDREA RíOS  </t>
  </si>
  <si>
    <t>20221140130142  </t>
  </si>
  <si>
    <t>2022-02-17 13:30:24 </t>
  </si>
  <si>
    <t>CAC. Comunicación de respuesta (2022-EE-028975), estampilla pro Universidad Nacional.  </t>
  </si>
  <si>
    <t>Calle 43 No. 57-14  </t>
  </si>
  <si>
    <t>2222800 </t>
  </si>
  <si>
    <t>gestiondocumental@mineducacion.gov.co  </t>
  </si>
  <si>
    <t>MINISTERIO DE EDUCACION NACIONAL  </t>
  </si>
  <si>
    <t>20221140130272  </t>
  </si>
  <si>
    <t>2022-02-17 15:08:07 </t>
  </si>
  <si>
    <t>CAC. Asesoría y solicitud de homologación de curso sistema comando de incidentes. </t>
  </si>
  <si>
    <t>perezgarcialuisanibal@gmail.com  </t>
  </si>
  <si>
    <t>3157068438 </t>
  </si>
  <si>
    <t>LUIS ANIBAL PEREZ GARCIA </t>
  </si>
  <si>
    <t>Jose Alexander Teuta Gomez </t>
  </si>
  <si>
    <t>20221140130302  </t>
  </si>
  <si>
    <t>2022-02-17 15:15:58 </t>
  </si>
  <si>
    <t>CAC. Solicitud listado de personal registrado en el RUE. </t>
  </si>
  <si>
    <t>20221140130322  </t>
  </si>
  <si>
    <t>2022-02-17 15:34:11 </t>
  </si>
  <si>
    <t>CAC. Sin respuestas a visitas de inspección de bomberos San Gil. </t>
  </si>
  <si>
    <t>Carrera 34 No. 19-17  </t>
  </si>
  <si>
    <t>748 2222 </t>
  </si>
  <si>
    <t>aprendiz.hseqcas@sanautos.com.co  </t>
  </si>
  <si>
    <t>SANAUTOS  </t>
  </si>
  <si>
    <t>20221140130332  </t>
  </si>
  <si>
    <t>2022-02-17 15:44:34 </t>
  </si>
  <si>
    <t>CAC. DJ-137-2022 REMISION POR COMPETENCIA. </t>
  </si>
  <si>
    <t>Calle 14 No. 2 - 49  </t>
  </si>
  <si>
    <t>4209600 </t>
  </si>
  <si>
    <t>juridica@santamarta.gov.co  </t>
  </si>
  <si>
    <t>DIRECCION JURIDICA DISTRITAL SANTA MARTA  </t>
  </si>
  <si>
    <t>20221140130342  </t>
  </si>
  <si>
    <t>2022-02-17 15:51:27 </t>
  </si>
  <si>
    <t>CAC. Solicitud de Información de Donación de Inmueble de una Entidad pública a una Entidad Privada. </t>
  </si>
  <si>
    <t>Carrera 30 No. 19 -29  </t>
  </si>
  <si>
    <t>3135253960 - 8200341 </t>
  </si>
  <si>
    <t>bomberosarboletes@gmail.com  </t>
  </si>
  <si>
    <t>CUERPO DE BOMBEROS VOLUNTARIOS DE ARBOLETES  </t>
  </si>
  <si>
    <t>20221140130382  </t>
  </si>
  <si>
    <t>2022-02-17 16:22:29 </t>
  </si>
  <si>
    <t>CAC. Respuesta Oficial, EXT_S22-00005169-PQRSD-005060-PQR, TRASLADO POR COMPETENCIA. </t>
  </si>
  <si>
    <t>Carrera 73B 6B 43 int. 42  </t>
  </si>
  <si>
    <t>3003954598 </t>
  </si>
  <si>
    <t>brec111@hotmail.com  </t>
  </si>
  <si>
    <t>FEDERACION BOMBEROS DE COLOMBIA  </t>
  </si>
  <si>
    <t>20221140130392  </t>
  </si>
  <si>
    <t>2022-02-17 16:24:29 </t>
  </si>
  <si>
    <t>CAC. SOLICITUD ACOMPAÑAMIENTO. </t>
  </si>
  <si>
    <t>Carrera 13 Calle 15 esquina  </t>
  </si>
  <si>
    <t>4356685 </t>
  </si>
  <si>
    <t>cdgrd.caqueta@gestiondelriesgo.gov.co  </t>
  </si>
  <si>
    <t>GOBERNACION DE CAQUETA SECRETARIA DE GOBIERNO  </t>
  </si>
  <si>
    <t>20221140130412  </t>
  </si>
  <si>
    <t>2022-02-18 09:30:48 </t>
  </si>
  <si>
    <t>CAC. SOLICITUD ASESORIA.  </t>
  </si>
  <si>
    <t>20221140130462  </t>
  </si>
  <si>
    <t>2022-02-18 12:12:01 </t>
  </si>
  <si>
    <t>CAC: SOLICITUD DE INFORMACIÓN </t>
  </si>
  <si>
    <t>CALLE 25 Norte No. 6A - 11 - CUARTO PISO  </t>
  </si>
  <si>
    <t>CONMUTADOR 3989980. EXT.23250 </t>
  </si>
  <si>
    <t>ingrid.murillo@fiscalia.gov.co  </t>
  </si>
  <si>
    <t>FISCALIA GENERAL DE LA NACION INGRID KATHERINE MURILLO A.  </t>
  </si>
  <si>
    <t>20221140130522  </t>
  </si>
  <si>
    <t>2022-02-18 15:04:12 </t>
  </si>
  <si>
    <t>CAC. INFORMACIÓN DE RECURSOS DEL FONDO NACIONAL. </t>
  </si>
  <si>
    <t>20221140130542  </t>
  </si>
  <si>
    <t>2022-02-18 15:10:27 </t>
  </si>
  <si>
    <t>CAC. SOLICITUD DE APOYO. </t>
  </si>
  <si>
    <t>20221140130552  </t>
  </si>
  <si>
    <t>2022-02-18 15:18:46 </t>
  </si>
  <si>
    <t>CAC. Solicitud de Intervención. </t>
  </si>
  <si>
    <t>miyerjr@hotmail.com  </t>
  </si>
  <si>
    <t>3117084173 </t>
  </si>
  <si>
    <t>MIYERLAN LOURIDO  </t>
  </si>
  <si>
    <t>20221140130562  </t>
  </si>
  <si>
    <t>2022-02-18 15:23:57 </t>
  </si>
  <si>
    <t>CAC. SOLICITUD CONCEPTO. </t>
  </si>
  <si>
    <t>AV 6 No. 1 - 46  </t>
  </si>
  <si>
    <t>5712255 </t>
  </si>
  <si>
    <t>secretaria@bomberoscucuta.org  </t>
  </si>
  <si>
    <t>CUERPO DE BOMBEROS VOLUNTARIOS DE CUCUTA  </t>
  </si>
  <si>
    <t>20221140130572  </t>
  </si>
  <si>
    <t>2022-02-18 15:28:55 </t>
  </si>
  <si>
    <t>CAC. OFICIOS PRUEBAS 2021-721033BOMBEROS. </t>
  </si>
  <si>
    <t>mtuiran@procuraduria.gov.co  </t>
  </si>
  <si>
    <t>20221140130582  </t>
  </si>
  <si>
    <t>2022-02-18 15:45:21 </t>
  </si>
  <si>
    <t>CAC. Oficio Presentación Compañía American Táctica / Solicitud Visita. </t>
  </si>
  <si>
    <t>Cll 44 No. 53 – 54  </t>
  </si>
  <si>
    <t>3208013855 3213544884 </t>
  </si>
  <si>
    <t>tecnico@americantactical.com.co  </t>
  </si>
  <si>
    <t>AMERICAN TACTICAL S.A.S  </t>
  </si>
  <si>
    <t>20221140130592  </t>
  </si>
  <si>
    <t>2022-02-18 15:48:56 </t>
  </si>
  <si>
    <t>RD. Remisión de información y solicitud de Cooperación 4to. Congreso Internacional de Emergencias con Materiales Peligrosos - Colombia. </t>
  </si>
  <si>
    <t>LUZ MARINA SERNA </t>
  </si>
  <si>
    <t>COOPERACIÓN INTERNACIONAL Y ALIANZAS ESTRATEGICAS </t>
  </si>
  <si>
    <t>20229000130612  </t>
  </si>
  <si>
    <t>2022-02-19 18:25:01 </t>
  </si>
  <si>
    <t>Formato hoja de vida bomberos. </t>
  </si>
  <si>
    <t>Villa Ednita Casa 1 </t>
  </si>
  <si>
    <t>3124189645 3124189645 </t>
  </si>
  <si>
    <t>psicologia.iesa@gmail.com </t>
  </si>
  <si>
    <t>John Perez Zapata </t>
  </si>
  <si>
    <t>20229000130622  </t>
  </si>
  <si>
    <t>2022-02-19 22:07:50 </t>
  </si>
  <si>
    <t>INCLUSIÓN DE LA U.A.E. CUERPO OFICIAL DE BOMBEROS DE PEREIRA EN EL DIRECTORIO DE LA DIRECCIÓN NACIONAL DE BOMBEROS </t>
  </si>
  <si>
    <t>Carrera 6 33B-02 </t>
  </si>
  <si>
    <t>3158277 3206795907 </t>
  </si>
  <si>
    <t>glomal73@gmail.com </t>
  </si>
  <si>
    <t>Sargento GLORIA MARÍA LONDOÑO LÓPEZ </t>
  </si>
  <si>
    <t>20229000130662  </t>
  </si>
  <si>
    <t>2022-02-21 09:52:51 </t>
  </si>
  <si>
    <t>WEB RIESGO CONTRA LA SALUD POR FRUTOS DE ARBOL (BONGA) </t>
  </si>
  <si>
    <t>cr 25 28 b 05 </t>
  </si>
  <si>
    <t>3105859897 3105859897 </t>
  </si>
  <si>
    <t>carolaac2507@gmail.com </t>
  </si>
  <si>
    <t>DIANA CAROLINA VELOSA GUEVARA  </t>
  </si>
  <si>
    <t>20221140130752  </t>
  </si>
  <si>
    <t>2022-02-21 10:49:38 </t>
  </si>
  <si>
    <t>CAC: apoyo con la construcción de la estación del Cuerpo de Bomberos de esa municipalidad. </t>
  </si>
  <si>
    <t>Calle 5 # 4 - 30  </t>
  </si>
  <si>
    <t>3202016480 - 3125847801 </t>
  </si>
  <si>
    <t>bomberosalpujarra@gmail.com  </t>
  </si>
  <si>
    <t>CUERPO DE BOMBEROS VOLUNTARIOS DE ALPUJARRA - TOLIMA  </t>
  </si>
  <si>
    <t>20221140130822  </t>
  </si>
  <si>
    <t>2022-02-21 14:12:25 </t>
  </si>
  <si>
    <t>CRA 1W 41-40  </t>
  </si>
  <si>
    <t>bomberosmonteria@hotmail.com  </t>
  </si>
  <si>
    <t>JORGE ELIECER ARBELÁEZ MORALES </t>
  </si>
  <si>
    <t>20221140130842  </t>
  </si>
  <si>
    <t>2022-02-21 14:24:35 </t>
  </si>
  <si>
    <t>CAC: SOLCITUD BASE DATOS </t>
  </si>
  <si>
    <t>20221140130882  </t>
  </si>
  <si>
    <t>2022-02-21 15:22:41 </t>
  </si>
  <si>
    <t>CAC: Pregunta sobre reingreso </t>
  </si>
  <si>
    <t>ISELE PAOLA TOSCANO RIVERO  </t>
  </si>
  <si>
    <t>20221140130892  </t>
  </si>
  <si>
    <t>2022-02-21 15:24:14 </t>
  </si>
  <si>
    <t>CAC: Pregunta de cargo </t>
  </si>
  <si>
    <t>20221140130902  </t>
  </si>
  <si>
    <t>2022-02-21 15:31:41 </t>
  </si>
  <si>
    <t>CAC: Solicitud de Apoyo y Asesoría para proceso de Tramité y Traspaso de Vehículos Asignados a Nuestra Institución. </t>
  </si>
  <si>
    <t>Calle 7 # 12 - 154  </t>
  </si>
  <si>
    <t>3107120655 </t>
  </si>
  <si>
    <t>cbvdeelbanco@gmail.com  </t>
  </si>
  <si>
    <t>CUERPO DE BOMBEROS VOLUNTARIOS DE EL BANCO  </t>
  </si>
  <si>
    <t>6 </t>
  </si>
  <si>
    <t>20221140131092  </t>
  </si>
  <si>
    <t>2022-02-22 11:01:29 </t>
  </si>
  <si>
    <t>20229000131172  </t>
  </si>
  <si>
    <t>2022-02-22 12:53:08 </t>
  </si>
  <si>
    <t>seguridad social </t>
  </si>
  <si>
    <t>20229000131422  </t>
  </si>
  <si>
    <t>2022-02-22 23:59:33 </t>
  </si>
  <si>
    <t>Denuncia y queja, malos tratos del actual Comandante de Bomberos de Caicedonia el Sub-teniente Jesus Antonio Ospina. </t>
  </si>
  <si>
    <t>20221140131432  </t>
  </si>
  <si>
    <t>2022-02-23 09:19:53 </t>
  </si>
  <si>
    <t>CAC: consulta jurídica </t>
  </si>
  <si>
    <t>bomberoscaparrapi@gmail.com  </t>
  </si>
  <si>
    <t>CUERPO DE BOMBEROS VOLUNTARIOS DE CAPARRAPI - CUNDINAMARCA  </t>
  </si>
  <si>
    <t>41 </t>
  </si>
  <si>
    <t>20221140131442  </t>
  </si>
  <si>
    <t>2022-02-23 09:32:47 </t>
  </si>
  <si>
    <t>CAC: Denuncia contra cuerpo de bomberos </t>
  </si>
  <si>
    <t>dsfsdfdsfsdfsd  </t>
  </si>
  <si>
    <t>75222222278578578 </t>
  </si>
  <si>
    <t>habilitacion.prestadores@saluddecaldas.gov.co  </t>
  </si>
  <si>
    <t>DIRECCION TERRITORIAL DE SALUD DE CALDAS ADRIANA ISABEL HOYOS TAMAYO  </t>
  </si>
  <si>
    <t>20221000131452  </t>
  </si>
  <si>
    <t>2022-02-23 09:33:27 </t>
  </si>
  <si>
    <t>CAC SOLICITUD DE INFORMACION  </t>
  </si>
  <si>
    <t>bomberosalcala@hotmail.com  </t>
  </si>
  <si>
    <t>ORLANDO.MURILLO </t>
  </si>
  <si>
    <t>20221140131482  </t>
  </si>
  <si>
    <t>2022-02-23 09:42:25 </t>
  </si>
  <si>
    <t>CAC: Reiteración Solicitud de Apoyo </t>
  </si>
  <si>
    <t>Calle 6 # 13 - 14  </t>
  </si>
  <si>
    <t>3146618936 - 3137015140 </t>
  </si>
  <si>
    <t>bomberostad2008@hotmail.com  </t>
  </si>
  <si>
    <t>CUERPO DE BOMBEROS VOLUNTARIOS DE TADO CHOCO  </t>
  </si>
  <si>
    <t>20221000131512  </t>
  </si>
  <si>
    <t>2022-02-23 10:00:44 </t>
  </si>
  <si>
    <t>CAC REITERACION SOLICITUD CARNETIZACION  </t>
  </si>
  <si>
    <t>CALLE 67 # 68A - 74  </t>
  </si>
  <si>
    <t>8239281 - 3108119764 </t>
  </si>
  <si>
    <t>bomberoscarepa@hotmail.com  </t>
  </si>
  <si>
    <t>CUERPO DE BOMBEROS VOLUNTARIOS DE CAREPA  </t>
  </si>
  <si>
    <t>20221000131532  </t>
  </si>
  <si>
    <t>2022-02-23 10:29:03 </t>
  </si>
  <si>
    <t>CAC DERECHO DE PETICION  </t>
  </si>
  <si>
    <t>normajanethbuitrago@hotmail.com  </t>
  </si>
  <si>
    <t>NORMA BUITRAGO  </t>
  </si>
  <si>
    <t>20221140131822  </t>
  </si>
  <si>
    <t>2022-02-23 14:57:41 </t>
  </si>
  <si>
    <t>CAC. Solicitud de la nueva modificación de los 38 Items. </t>
  </si>
  <si>
    <t>sonnelsan2@gmail.com  </t>
  </si>
  <si>
    <t>NELSON ENRIQUE YISUS SR BRO  </t>
  </si>
  <si>
    <t>20221140132042  </t>
  </si>
  <si>
    <t>2022-02-24 09:13:42 </t>
  </si>
  <si>
    <t>CAC. solicitud carnet bomberos sutatenza. </t>
  </si>
  <si>
    <t>CARRERA 4 # 4 - 34  </t>
  </si>
  <si>
    <t>3112870122 </t>
  </si>
  <si>
    <t>bomberosvountariossutatenza@gmail.com  </t>
  </si>
  <si>
    <t>CUERPO DE BOMBEROS VOLUNTARIOS DE SUTATENZA  </t>
  </si>
  <si>
    <t>20221000132142  </t>
  </si>
  <si>
    <t>2022-02-24 10:29:30 </t>
  </si>
  <si>
    <t>CAC REITERACION SOLICITUD RESPUESTA AL RADICADO N° 20213800091042 </t>
  </si>
  <si>
    <t>AVENIDA KEVIN CARRERAS 13 14  </t>
  </si>
  <si>
    <t>8768383 </t>
  </si>
  <si>
    <t>bomberosvoluntariosmanizales@gmail.com  </t>
  </si>
  <si>
    <t>CUERPO DE BOMBEROS VOLUNTARIOS DE MANIZALES  </t>
  </si>
  <si>
    <t>20221000132202  </t>
  </si>
  <si>
    <t>2022-02-24 11:07:36 </t>
  </si>
  <si>
    <t>CAC SOLICITUD SAN ANDRES DE CUERQUIA </t>
  </si>
  <si>
    <t>Calle Boyacá Nº 30-08 (Parque Municipal)  </t>
  </si>
  <si>
    <t>8618232 </t>
  </si>
  <si>
    <t>gobierno@sanandresdecuerquia-antioquia.gov.co  </t>
  </si>
  <si>
    <t>ALCALDIA CUERQUIA ANTIOQUIA </t>
  </si>
  <si>
    <t>20221000132232  </t>
  </si>
  <si>
    <t>2022-02-24 11:26:45 </t>
  </si>
  <si>
    <t>CAC SOLICITUD USUARIO Y CLAVE RUE </t>
  </si>
  <si>
    <t>CASANARE  </t>
  </si>
  <si>
    <t>coor.ejecutivacasanare@gmail.com  </t>
  </si>
  <si>
    <t>RUTH GOMEZ  </t>
  </si>
  <si>
    <t>20221000132282  </t>
  </si>
  <si>
    <t>2022-02-24 12:26:29 </t>
  </si>
  <si>
    <t>CAC Traslado por competencia de solicitud radicada en la Sociedad de Activos Especiales mediante radicado con el consecutivo 23630-CS2021-026532 </t>
  </si>
  <si>
    <t>CARRERA 4 este No. 3 - 02  </t>
  </si>
  <si>
    <t>3223844820 3163680683 </t>
  </si>
  <si>
    <t>bomberoscachipai@hotmail.com  </t>
  </si>
  <si>
    <t>CUERPO DE BOMBEROS DE CACHIPAY  </t>
  </si>
  <si>
    <t>no designa  </t>
  </si>
  <si>
    <t>20221140132622  </t>
  </si>
  <si>
    <t>2022-02-25 09:56:32 </t>
  </si>
  <si>
    <t>CAC Derecho Petición: Validez de los Conceptos de Seguridad Bomberos Voluntarios </t>
  </si>
  <si>
    <t>3173135303 </t>
  </si>
  <si>
    <t>kristhian101@gmail.com  </t>
  </si>
  <si>
    <t>KRISTHIAN BARRAGAN R  </t>
  </si>
  <si>
    <t>20221140132672  </t>
  </si>
  <si>
    <t>2022-02-25 15:26:40 </t>
  </si>
  <si>
    <t>CAC Solicitud de Información </t>
  </si>
  <si>
    <t>Polideportivo municipal - barrio divino niño  </t>
  </si>
  <si>
    <t>3002164235 - 3207313743 </t>
  </si>
  <si>
    <t>cbomberosvoluntarioscaldono@yahoo.com  </t>
  </si>
  <si>
    <t>CUERPO DE BOMBEROS VOLUNTARIOS DE CALDONO - CAUCA  </t>
  </si>
  <si>
    <t>20221140132692  </t>
  </si>
  <si>
    <t>2022-02-25 16:20:50 </t>
  </si>
  <si>
    <t>CAC Solicitud acompañamiento al Juzgado Tercero Civil Municipal de Fusagasugá </t>
  </si>
  <si>
    <t>TRANVERSAL 16#11-85 PISO 2  </t>
  </si>
  <si>
    <t>091-8677962 </t>
  </si>
  <si>
    <t>j03cmpalfusa@cendoj.ramajudicial.gov.co  </t>
  </si>
  <si>
    <t>JUZGADO 03 CIVIL MUNICIPAL  </t>
  </si>
  <si>
    <t>Faubricio Sanchez Cortes </t>
  </si>
  <si>
    <t>GESTIÓN ATENCIÓN AL USUARIO </t>
  </si>
  <si>
    <t>20221140132712  </t>
  </si>
  <si>
    <t>2022-02-25 16:40:02 </t>
  </si>
  <si>
    <t>CAC TRASLADO CONSULTA </t>
  </si>
  <si>
    <t>ROSALBA NARANJO VALENCIA </t>
  </si>
  <si>
    <t>44 </t>
  </si>
  <si>
    <t>20221140132892  </t>
  </si>
  <si>
    <t>2022-02-28 11:34:39 </t>
  </si>
  <si>
    <t>SM. Solicitud urgente de la Comandante de Aguachica - Cesar. Solicitud intervención por parte de la DNBC. </t>
  </si>
  <si>
    <t>CALLE 11 # 11-53 BARRIO EL PROGRESO  </t>
  </si>
  <si>
    <t>(5) 5655577 </t>
  </si>
  <si>
    <t>c_b_v_aguachica@hotmail.com  </t>
  </si>
  <si>
    <t>CUERPO DE BOMBEROS VOLUNTARIOS AGUACHICA  </t>
  </si>
  <si>
    <t>40 </t>
  </si>
  <si>
    <t>20221140132912  </t>
  </si>
  <si>
    <t>2022-02-28 13:40:43 </t>
  </si>
  <si>
    <t>SM. Requerimiento información presupuestal y contable para el fenecimiento de la Cuetna General del Presupuesto y del tesoro y la situación financiera de la Nación, Vigencia fiscal 2021. </t>
  </si>
  <si>
    <t>PETICIóN INFORMES A CONGRESISTAS  </t>
  </si>
  <si>
    <t>Carrera 7 No. 8 -68  </t>
  </si>
  <si>
    <t>3208505845 </t>
  </si>
  <si>
    <t>comisionlegaldecuentas2014@gmail.com  </t>
  </si>
  <si>
    <t>CONGRESO DE LA REPUBLICA DE COLOMBIA COMISION LEGAL DE CUENTAS  </t>
  </si>
  <si>
    <t>20221140132932  </t>
  </si>
  <si>
    <t>2022-02-28 14:47:45 </t>
  </si>
  <si>
    <t>CAC. Consulta del CBVS. </t>
  </si>
  <si>
    <t>comandante@bomberossabaneta.com  </t>
  </si>
  <si>
    <t>CUERPO DE BOMBEROS VOLUNTARIOS DE SABANETA CUERPO DE BOMBEROS VOLUNTARIOS DE SABANETA  </t>
  </si>
  <si>
    <t>47 </t>
  </si>
  <si>
    <t>20221140132972  </t>
  </si>
  <si>
    <t>2022-02-28 15:36:30 </t>
  </si>
  <si>
    <t>CAC. Copia resolución 369 de 2016. </t>
  </si>
  <si>
    <t>AVENIDA PRINCIPAL, PLAZA DE MERCADO  </t>
  </si>
  <si>
    <t>3208546658 </t>
  </si>
  <si>
    <t>direcciongeneral@bomberosgacheta.org  </t>
  </si>
  <si>
    <t>CUERPO DE BOMBEROS VOLUNTARIOS DE GACHETA  </t>
  </si>
  <si>
    <t>20221140133002  </t>
  </si>
  <si>
    <t>2022-02-28 16:34:44 </t>
  </si>
  <si>
    <t>CAC. OFICIO SOLICITUD APOYO - MUNICIPIO DE VILLAHERMOSA TOLIMA. </t>
  </si>
  <si>
    <t>Calle 8 NO. 4 - 42  </t>
  </si>
  <si>
    <t>3107640600 </t>
  </si>
  <si>
    <t>alcalde@villahermosa-tolima.gov.co  </t>
  </si>
  <si>
    <t>ALCALDIA MUNICIPAL DE VILLAHERMOSA TOLIMA  </t>
  </si>
  <si>
    <t>20221140133022  </t>
  </si>
  <si>
    <t>2022-03-01 09:14:55 </t>
  </si>
  <si>
    <t>CAC. NOTIFICACIÓN FALLO TUTELA 2022-012. </t>
  </si>
  <si>
    <t>20229000133042  </t>
  </si>
  <si>
    <t>2022-03-01 09:27:26 </t>
  </si>
  <si>
    <t>Solicitud de información </t>
  </si>
  <si>
    <t>Calle 31CA #89E - 28 </t>
  </si>
  <si>
    <t>2052229 3192632394 </t>
  </si>
  <si>
    <t>pinzon.gomez@gmail.com </t>
  </si>
  <si>
    <t>Daniel Pinzón Gómez </t>
  </si>
  <si>
    <t>20221140133162  </t>
  </si>
  <si>
    <t>2022-03-01 14:38:52 </t>
  </si>
  <si>
    <t>CAC. Solicitud apoyo seguimiento e investigación al CBV de Planadas. </t>
  </si>
  <si>
    <t>20221140133172  </t>
  </si>
  <si>
    <t>2022-03-01 14:43:19 </t>
  </si>
  <si>
    <t>CAC. Aclaración del documento que fué enviado el día 15/02/2022. </t>
  </si>
  <si>
    <t>20221140133232  </t>
  </si>
  <si>
    <t>2022-03-01 16:37:28 </t>
  </si>
  <si>
    <t>CAC. OFI2022-3620-DVR-3000 Respuesta al rad EXT_S22-00003952-PQRSD-003850-PQR VEEDUBOMB. </t>
  </si>
  <si>
    <t>veeduriafuncionpublica2020@gmail.com  </t>
  </si>
  <si>
    <t>VEEDURIA FUNCION PUBLICA  </t>
  </si>
  <si>
    <t>20221140133242  </t>
  </si>
  <si>
    <t>2022-03-01 16:43:20 </t>
  </si>
  <si>
    <t>CAC. OFI2022-3623 Sr. Herberth Vargas respuesta EXT_S22-00008053-PQRSD-007187-PQR Sindicato Distrital de Bomberos de Buenaventura. </t>
  </si>
  <si>
    <t>Carrera 59 NO. 11A -73  </t>
  </si>
  <si>
    <t>3135474995 </t>
  </si>
  <si>
    <t>hvargassinisterra09@gmail.com  </t>
  </si>
  <si>
    <t>SINDICATO DISTRITAL DE BOMBEROS VOLUNTARIOS DE BUENAVENTURA  </t>
  </si>
  <si>
    <t>20221140133272  </t>
  </si>
  <si>
    <t>2022-03-01 16:58:19 </t>
  </si>
  <si>
    <t>williamjnino.62@gmail.com  </t>
  </si>
  <si>
    <t>WILLIAM JAVIER NIÑO RAMON  </t>
  </si>
  <si>
    <t>20229000133292  </t>
  </si>
  <si>
    <t>2022-03-02 11:50:36 </t>
  </si>
  <si>
    <t>Petición  </t>
  </si>
  <si>
    <t>carrera 38c diagonal 20 05 </t>
  </si>
  <si>
    <t>3114459745 </t>
  </si>
  <si>
    <t>salo514@hotmail.com </t>
  </si>
  <si>
    <t>Salomon Roa </t>
  </si>
  <si>
    <t>ADMINISTRADOR </t>
  </si>
  <si>
    <t>DEPENDENCIA PRUBAS </t>
  </si>
  <si>
    <t>42 </t>
  </si>
  <si>
    <t>20221140133322  </t>
  </si>
  <si>
    <t>2022-03-02 13:40:17 </t>
  </si>
  <si>
    <t>CAC. Respuesta Oficial, EXT_S22-00005724-PQRSD-005605-PQR, permiso certificación para movilización pruebas de equipo para extinción de incendios a gran escala en el territorio nacional.  </t>
  </si>
  <si>
    <t>performanceh57@gmail.com  </t>
  </si>
  <si>
    <t>3154004246 </t>
  </si>
  <si>
    <t>HIGH PERFORMANCE RECYCLE S.A.S ESP  </t>
  </si>
  <si>
    <t>Ronny Estiven Romero Velandia </t>
  </si>
  <si>
    <t>20221140133452  </t>
  </si>
  <si>
    <t>2022-03-02 16:34:48 </t>
  </si>
  <si>
    <t>CAC. SOLICITUD ASESORIA EVENTO A REALIZAR EN EL MUNICIPIO DE CAHIPAY. </t>
  </si>
  <si>
    <t>20221140133462  </t>
  </si>
  <si>
    <t>2022-03-02 16:42:32 </t>
  </si>
  <si>
    <t>CAC. Solicitud de Certificación de experiencia - OC No 75495. </t>
  </si>
  <si>
    <t>Calle 33 Bis No. 13A -54  </t>
  </si>
  <si>
    <t>5932200 </t>
  </si>
  <si>
    <t>ngonzalez@gtscolombia.com  </t>
  </si>
  <si>
    <t>GTS  </t>
  </si>
  <si>
    <t>Correo Atencion Ciudadano</t>
  </si>
  <si>
    <t>Radicacion Directa</t>
  </si>
  <si>
    <t>Formato PQRSD Web</t>
  </si>
  <si>
    <t>Servicio de Mensajeria</t>
  </si>
  <si>
    <t>Correo Institucional</t>
  </si>
  <si>
    <t>Redes sociales</t>
  </si>
  <si>
    <t>Andrea Bibiana Castañeda Durán</t>
  </si>
  <si>
    <t>FORMULACIÓN, ACTUALIZACIÓN ,ACOMPAÑAMINETO NORMATIVO Y OPERATIVO</t>
  </si>
  <si>
    <t>Cumplida</t>
  </si>
  <si>
    <t>10-02-2022 07:30 AM Archivar Andrea Bibiana Castañeda Durán SE DIO TRÁMITE CON RADICADO 20222110036171 ENVIADO EL 9/02/2021</t>
  </si>
  <si>
    <t>PDF</t>
  </si>
  <si>
    <t>Si</t>
  </si>
  <si>
    <t>N/A</t>
  </si>
  <si>
    <t>10-02-2022 15:29 PM Archivar Jorge Restrepo Sanguino SE DIO RESPUESTA MEDIANTE OFICIO N°20222110037011 EL 10-02-2022</t>
  </si>
  <si>
    <t>Legislacion Bomberil</t>
  </si>
  <si>
    <t>Entidad Bomberil</t>
  </si>
  <si>
    <t>Canal Escrito</t>
  </si>
  <si>
    <t>Cundinamarca</t>
  </si>
  <si>
    <t>Jorge Restrepo Sanguino</t>
  </si>
  <si>
    <t>Persona Juridica</t>
  </si>
  <si>
    <t>Solicitud de informacion</t>
  </si>
  <si>
    <t>16-02-2022 15:17 PM	Archivar	Jorge Restrepo Sanguino	SE DIO RESPUESTA N° 20222110038131 EL 16/02/2022</t>
  </si>
  <si>
    <t>Antioquia</t>
  </si>
  <si>
    <t>Persona natural</t>
  </si>
  <si>
    <t>19-02-2022 15:54 PM	Archivar	Andrea Bibiana Castañeda Durán	SE DIO TRÁMITE CON RAD. 20222110037491 ENVIADO EL DÍA 14/02/22</t>
  </si>
  <si>
    <t>Acompañamiento juridico</t>
  </si>
  <si>
    <t>Cesar</t>
  </si>
  <si>
    <t>24-02-2022 05:11 AM	Archivar	Andrea Bibiana Castañeda Durán	MISMA PETICIÓN DEL RADICADO 20221140124472</t>
  </si>
  <si>
    <t>Boyaca</t>
  </si>
  <si>
    <t>Reiterativa/duplicado</t>
  </si>
  <si>
    <t>25-02-2022 06:22 AM	Archivar	Andrea Bibiana Castañeda Durán	MISMA PETICIÓN DEL RADICADO 20221140127212</t>
  </si>
  <si>
    <t>Quindio</t>
  </si>
  <si>
    <t>Entidad territorial</t>
  </si>
  <si>
    <t>18-02-2022 15:27 PM	Archivar	VIVIAN LORENA RAMIREZ SERNA	se archiva documento conforme al radicado 20221000127072 enviado vía correo electrónico</t>
  </si>
  <si>
    <t>No se adjunta documento con firma</t>
  </si>
  <si>
    <t>No designa</t>
  </si>
  <si>
    <t xml:space="preserve">VIVIAN LORENA RAMIREZ SERNA	</t>
  </si>
  <si>
    <t xml:space="preserve"> SUBDIRECCIÓN ADMINISTRATIVA Y FINANCIERA</t>
  </si>
  <si>
    <t>GESTIÓN TALENTO HUMANO</t>
  </si>
  <si>
    <t>16-02-2022 13:34 PM	Archivar	Jorge Restrepo Sanguino	SE DIO RESPUESTA MEDIANTE OFICIO N° 20222110038141 EL 16/02/2022</t>
  </si>
  <si>
    <t>Bogota</t>
  </si>
  <si>
    <t>15-02-2022 16:33 PM	Archivar	Jiud Magnoly Gaviria Narvaez	Se brinda respuesta vía email: segurosdnbc@gmail.com</t>
  </si>
  <si>
    <t>Cauca</t>
  </si>
  <si>
    <t>Jiud Magnoly Gaviria Narvaez</t>
  </si>
  <si>
    <t>COORDINACIÓN OPERATIVA</t>
  </si>
  <si>
    <t>18-02-2022 14:59 PM	Archivar	Carlos Cartagena Cano	Documento enviado y archivado para fines pertinentes.</t>
  </si>
  <si>
    <t>Carlos Cartagena</t>
  </si>
  <si>
    <t>Citel</t>
  </si>
  <si>
    <t xml:space="preserve">	20221000039421</t>
  </si>
  <si>
    <t>12-02-2022 08:17 AM	Archivar	Mauricio Delgado Perdomo	Se responden 20221000127622 - 20222140038351 TRABAJO DE GRADO ZIPAQUIRA</t>
  </si>
  <si>
    <t>Otros</t>
  </si>
  <si>
    <t>Mauricio Delgado Perdomo</t>
  </si>
  <si>
    <t>EDUCACIÓN NACIONAL PARA BOMBEROS</t>
  </si>
  <si>
    <t>16-02-2022 15:20 PM	Archivar	Jorge Restrepo Sanguino	SE DIO RESPUESTA MEDIANTE OFICIO N°20222110038201 EL 16/02/2022</t>
  </si>
  <si>
    <t>19-02-2022 15:57 PM	Archivar	Andrea Bibiana Castañeda Durán	SE DIO TRÁMITE CON RADICADO 20222110037851 ENVIADO EL 15/02/22</t>
  </si>
  <si>
    <t xml:space="preserve">	20222000038101</t>
  </si>
  <si>
    <t>JAIRO SOTO GIL</t>
  </si>
  <si>
    <t>14-02-2022 14:46 PM	Archivar	JAIRO SOTO GIL	02/10/2022 correo electronico</t>
  </si>
  <si>
    <t>08-02-2022 15:41 PM	Archivar	Carlos Cartagena Cano	Se archiva documentación, se hace la gestión vía correo electrónico para habilitar el Usuario y Clave en el RUE.</t>
  </si>
  <si>
    <t>Carlos Cartagena Cano</t>
  </si>
  <si>
    <t>Se actualiza pagina DNBC</t>
  </si>
  <si>
    <t>18-02-2022 14:58 PM	Archivar	Carlos Cartagena Cano	Documento enviado por correo y archivado.</t>
  </si>
  <si>
    <t>No se anexa evidencia nde respuesta por correo electronico</t>
  </si>
  <si>
    <t>Tolima</t>
  </si>
  <si>
    <t xml:space="preserve">	20221000039441</t>
  </si>
  <si>
    <t>16-02-2022 09:59 AM	Archivar	Carlos Cartagena Cano	se envía correo electrónico con respuesta 15/02/2022</t>
  </si>
  <si>
    <t xml:space="preserve">	20221000039301</t>
  </si>
  <si>
    <t>18-02-2022 17:51 PM	Archivar	Alvaro Perez	Se da respuesta mediante el correo del Director el dia 17/02/2022.</t>
  </si>
  <si>
    <t>Entidad Publica</t>
  </si>
  <si>
    <t xml:space="preserve">	Alvaro Perez</t>
  </si>
  <si>
    <t>GESTIÓN CONTRACTUAL</t>
  </si>
  <si>
    <t>Se solicita adjuntar evidencia de respuesta</t>
  </si>
  <si>
    <t>17-02-2022 10:49 AM	Archivar	Edwin Alfonso Zamora Oyola	Se diligencio formulario de la información solicitada.</t>
  </si>
  <si>
    <t>Edwin Alfonso Zamora Oyola</t>
  </si>
  <si>
    <t>GESTIÓN DE TECNOLOGÍA E INFORMACIÓN</t>
  </si>
  <si>
    <t>02-03-2022 22:38 PM	Archivar	Lina Maria Rojas Gallego	Se responde radicado por correo electrónico el 02-03-2022, se asigna registro 111-2022</t>
  </si>
  <si>
    <t>Casanare</t>
  </si>
  <si>
    <t>Lina Maria Rojas Gallego</t>
  </si>
  <si>
    <t>No se genero radicado de salida</t>
  </si>
  <si>
    <t>22-02-2022 11:08 AM	Archivar	Carlos Cartagena Cano	se envía la información a la dependencia encargada, Gestión de comunicaciones para la respectiva actualización, se archiva documento para tal fin.</t>
  </si>
  <si>
    <t>No se tiene evidencia de respuesta o actualizacion en este caso</t>
  </si>
  <si>
    <t>Risaralda</t>
  </si>
  <si>
    <t>21-02-2022 10:22 AM	Archivar	Faubricio Sanchez Cortes	Se da respuesta vía correo electrónico el día 21/02/2022 según ley Ley 2052 de 2020</t>
  </si>
  <si>
    <t>Atlantico</t>
  </si>
  <si>
    <t>Andres Garcia Mariño</t>
  </si>
  <si>
    <t>GESTIÓN ATENCIÓN AL USUARIO</t>
  </si>
  <si>
    <t>DIRECCION GENERAL</t>
  </si>
  <si>
    <t>No se genera radicado de salida por según Ley 2052 de 2022 ley anti-tramites</t>
  </si>
  <si>
    <t>24-02-2022 16:16 PM	Archivar	Mauricio Delgado Perdomo	SE RESPONDE MEDIANTE CORREO ELECTRONICO. SE ADJUNTA IMAGEN</t>
  </si>
  <si>
    <t>Caldas</t>
  </si>
  <si>
    <t xml:space="preserve">	Orlando Murillo Lopez</t>
  </si>
  <si>
    <t>27-02-2022 13:28 PM	Archivar	Orlando Murillo Lopez	Se dio respuesta con radicado 20222110042301</t>
  </si>
  <si>
    <t>Reiteracion solicitud/ no se adjunta evidencia de respuesta con firma</t>
  </si>
  <si>
    <t>28-02-2022 16:06 PM	Archivar	Carlos Cartagena Cano	Documento se archiva, se pasa la información a CITEL vía correo electrónico para realizar lo pertinente.</t>
  </si>
  <si>
    <t>Sin evidencia de Correo respuesta</t>
  </si>
  <si>
    <t>28-02-2022 09:59 AM	Archivar	Mauricio Delgado Perdomo	SE RESPONDE MEDIANTE CORREO ELECRONICO. SE ADJUNTA IMAGEN DEL CORREO</t>
  </si>
  <si>
    <t>Canal virtual</t>
  </si>
  <si>
    <t>No se genera radicado de salida por según Ley 2052 de 2020 ley anti-tramites</t>
  </si>
  <si>
    <t>Santander</t>
  </si>
  <si>
    <t>Huila</t>
  </si>
  <si>
    <t>Putumayo</t>
  </si>
  <si>
    <t>Valle del cauca</t>
  </si>
  <si>
    <t>Sucre</t>
  </si>
  <si>
    <t>Nariño</t>
  </si>
  <si>
    <t>Guainia</t>
  </si>
  <si>
    <t>Bolivar</t>
  </si>
  <si>
    <t>Magdalena</t>
  </si>
  <si>
    <t>Caqueta</t>
  </si>
  <si>
    <t>Vichada</t>
  </si>
  <si>
    <t>Norte de Santander</t>
  </si>
  <si>
    <t>Choco</t>
  </si>
  <si>
    <t>En Proceso</t>
  </si>
  <si>
    <t>PLANEACIÓN ESTRATEGICA</t>
  </si>
  <si>
    <t>Vencida</t>
  </si>
  <si>
    <t xml:space="preserve">	INSPECCIÓN, VIGILANCIA Y CONTROL</t>
  </si>
  <si>
    <t>INSPECCIÓN, VIGILANCIA Y CONTROL</t>
  </si>
  <si>
    <t>FORTALECIMIENTO BOMBERIL PARA LA RESPUESTA</t>
  </si>
  <si>
    <t>GESTIÓN JURÍDICA</t>
  </si>
  <si>
    <t>GESTIÓN ADMININSTRATIVA</t>
  </si>
  <si>
    <t xml:space="preserve">	FORTALECIMIENTO BOMBERIL PARA LA RESPUESTA</t>
  </si>
  <si>
    <t xml:space="preserve">	GESTIÓN CONTRACTUAL</t>
  </si>
  <si>
    <t>09-03-2022 09:50 AM	Archivar	Carlos Cartagena Cano	documento enviado por correo el dia 08 de marzo. se archiva documento</t>
  </si>
  <si>
    <t xml:space="preserve">	20221000041511</t>
  </si>
  <si>
    <t>03-03-2022 15:35 PM	Archivar	Miguel Ángel Franco Torres	EL DIA 03 DE MARZO DE 2022, EDIANTE ORFEO DE SALIDA 20223110043771; SE DIO RESPUESTA A LO SOLICITADO POR LA COMISION LEGAL DE CUENTAS SOBRE EL INFORME FINANCIERO 2021</t>
  </si>
  <si>
    <t>GESTIÓN FINANCIERA</t>
  </si>
  <si>
    <t>Word</t>
  </si>
  <si>
    <t>No se adjunta repuesta con firma</t>
  </si>
  <si>
    <t>Queja contra CB</t>
  </si>
  <si>
    <t>SUBDIRECCIÓN ESTRATÉGICA Y DE COORDINACIÓN BOMBERIL</t>
  </si>
  <si>
    <t>INSPECCION, VIGILANCIA Y CONTROL</t>
  </si>
  <si>
    <t>04-03-2022 09:06 AM	Archivar	Andrea Bibiana Castañeda Durán	SE DIO TRÁMITE CON RADICADO 20222110041471 ENVIADO EL 02/03/22</t>
  </si>
  <si>
    <t>Meta</t>
  </si>
  <si>
    <t>09-03-2022 17:41 PM	Archivar	Andrea Bibiana Castañeda Durán	SE DIO TRÁMITE CON RADICADO 20222110041961 ENVIADO EL 09/03/22</t>
  </si>
  <si>
    <t xml:space="preserve">	PLANEACIÓN ESTRATEGICA</t>
  </si>
  <si>
    <t>09-03-2022 14:35 PM	Archivar	Maicol Villarreal Ospina	SE DA RESPUESTA CON RADICADO DNBC 20222140039411 POR CORREO CERTIFICADO</t>
  </si>
  <si>
    <t>Se envia por correo electronico, no por correo certificado</t>
  </si>
  <si>
    <t>04-03-2022 09:12 AM	Archivar	Andrea Bibiana Castañeda Durán	SE DIO TRÁMITE CON RADICADO 20222110040561 ENVIADO EL 02/03/22</t>
  </si>
  <si>
    <t>10-03-2022 13:35 PM	Archivar	Jose Alexander Teuta Gomez	Se da respuesta con radicado 20222140046171 por correo electrónico</t>
  </si>
  <si>
    <t>09-03-2022 17:20 PM	Archivar	Andrea Bibiana Castañeda Durán	SE DIO TRÁMITE CON RADICADO 20221140130412 ENVIADO EL 09/03/22</t>
  </si>
  <si>
    <t xml:space="preserve">	20222110041451</t>
  </si>
  <si>
    <t>COOPERACIÓN INTERNACIONAL Y ALIANZAS ESTRATEGICAS</t>
  </si>
  <si>
    <t>04-03-2022 16:00 PM	Archivar	Jiud Magnoly Gaviria Narvaez	Se brinda respuesta mediante correo electrónico. 4 de marzo 2022.</t>
  </si>
  <si>
    <t>No se genero radicado de salida para seguimiento.</t>
  </si>
  <si>
    <t>Cordoba</t>
  </si>
  <si>
    <t>08-03-2022 14:03 PM	Archivar	Jorge Restrepo Sanguino	SE DIO TRAMITE CON RADICADOS N° 20222110036011 Y 20222110036001</t>
  </si>
  <si>
    <t>20222110036011 Y 20222110036001</t>
  </si>
  <si>
    <t>Misma peticion, diferente destinatario</t>
  </si>
  <si>
    <t>09-03-2022 17:37 PM	Archivar	Andrea Bibiana Castañeda Durán	SE DIO TRÁMITE CON RAD. 20222110041951 ENVIADO EL 09/03/22</t>
  </si>
  <si>
    <t>09-03-2022 17:16 PM	Archivar	Andrea Bibiana Castañeda Durán	MISMA PETICIÓN DEL RADICADO 20221000124622 RESPONDIO CON EL RAD. No. 20222110041351</t>
  </si>
  <si>
    <t xml:space="preserve">	20222110043981</t>
  </si>
  <si>
    <t xml:space="preserve">	20222110044491</t>
  </si>
  <si>
    <t>Se da respuesta vía correo electrónico el día 16/02/2022</t>
  </si>
  <si>
    <t>Radicado de entrada sin archivar.</t>
  </si>
  <si>
    <t xml:space="preserve">	20222110039011</t>
  </si>
  <si>
    <t>Se da respuesta vía correo electrónico el día 24/02/2022</t>
  </si>
  <si>
    <t xml:space="preserve">	20221000040941</t>
  </si>
  <si>
    <t xml:space="preserve">	20221000046471</t>
  </si>
  <si>
    <t xml:space="preserve">	20222110044781</t>
  </si>
  <si>
    <t xml:space="preserve">	20221000042131</t>
  </si>
  <si>
    <t xml:space="preserve">	20222150041081</t>
  </si>
  <si>
    <t>SE ADJUNTA IMAGEN DEL CORREO 09-03-2022</t>
  </si>
  <si>
    <t xml:space="preserve"> 	20222150041891</t>
  </si>
  <si>
    <t xml:space="preserve">	20222110044811</t>
  </si>
  <si>
    <t xml:space="preserve">	20223120042441</t>
  </si>
  <si>
    <t>Se envía por correo electrónico el día 3/3/22</t>
  </si>
  <si>
    <t xml:space="preserve">	20222110044821</t>
  </si>
  <si>
    <t xml:space="preserve">	20221000041521</t>
  </si>
  <si>
    <t xml:space="preserve">	20222110045461</t>
  </si>
  <si>
    <t xml:space="preserve">	20222110044881</t>
  </si>
  <si>
    <t>14-03-2022 09:56 AM	Archivar	Alvaro Perez	Se da respuesta mediante el correo electrónico del ordenador del gasto el dia 22/02/2021.</t>
  </si>
  <si>
    <t xml:space="preserve">	20223130045451</t>
  </si>
  <si>
    <t>Extemporanea</t>
  </si>
  <si>
    <t xml:space="preserve">	20222150040851</t>
  </si>
  <si>
    <t>15-03-2022 17:24 PM	Archivar	VIVIANA ANDRADE TOVAR	SE DA CONTESTACIÓN A LA SOLICITUD MEDIANTE RADICADO NUMERO 20221100047091</t>
  </si>
  <si>
    <t>Sin evidencia de Correo respuesta, ni imagen de respuesta</t>
  </si>
  <si>
    <t>15-03-2022 04:59 AM	Archivar	Andrea Bibiana Castañeda Durán	SE DIO TRÁMITE CON RAD. 20222110043981 ENVIADO EL 14/3/22</t>
  </si>
  <si>
    <t>15-03-2022 04:55 AM	Archivar	Andrea Bibiana Castañeda Durán	SE DIO TRÁMITE CON RADICADO 20222110044491 ENVIADO EL 14/03/22</t>
  </si>
  <si>
    <t>15-03-2022 09:31 AM	Archivar	Jorge Restrepo Sanguino	SE DIO RESPUESTA MEDIANTE OFICIO N°20222110038151 EL 14/03/2022</t>
  </si>
  <si>
    <t>15-03-2022 04:56 AM	Archivar	Andrea Bibiana Castañeda Durán	SE DIO TRAMITE CON RAD. 20222110044581 ENVIADO EL 14/03/22</t>
  </si>
  <si>
    <t>15-03-2022 09:30 AM	Archivar	Jorge Restrepo Sanguino	SE DIO RESPUESTA MEDIANTE OFICIO N°20222110044781 EL 14/03/2022</t>
  </si>
  <si>
    <t>se adjunta imagen correo enviado 09-03-2022</t>
  </si>
  <si>
    <t>15-03-2022 09:24 AM	Archivar	Jorge Restrepo Sanguino	SE DIO RESPUESTA MEDIANTE OFICIO N° 20222110044811 EL 14/02/2022</t>
  </si>
  <si>
    <t>15-03-2022 09:26 AM	Archivar	Jorge Restrepo Sanguino	SE DIO RESPUESTA MEDIANTE OFICIO N° 20222110044821 EL 14/03/2022</t>
  </si>
  <si>
    <t>15-03-2022 09:25 AM	Archivar	Jorge Restrepo Sanguino	SE DIO RESPUESTA MEDIANTE OFICIO N°20222110044881 EL 14/02/2022</t>
  </si>
  <si>
    <t>17-03-2022 09:34 AM	Archivar	Edgar Alexander Maya Lopez	Se atiende la solicitud de manera presencial, con representantes del cuerpo oficial de bomberos Bucaramanga, se deja como evidencia listado de asistencia de los participantes en la Reunión</t>
  </si>
  <si>
    <t>Reunion</t>
  </si>
  <si>
    <t>18-03-2022 11:18 AM	Archivar	Julio Cesar Garcia Triana	se da respuesta el 28 de febrero de 2022 archivese</t>
  </si>
  <si>
    <t>17-03-2022 12:16 PM	Archivar	Edgar Alexander Maya Lopez	Se da respuesta por correo electrónico se deja evidencia en digital</t>
  </si>
  <si>
    <t>No se genero numero de radicado para respuesta.</t>
  </si>
  <si>
    <t xml:space="preserve">	20222150049001</t>
  </si>
  <si>
    <t>23-03-2022 16:29 PM	Archivar	VIVIAN LORENA RAMIREZ SERNA	se dio respuesta vía correo electrónico el 23 de marzo de 2022 conforme al radicado 20223100048731</t>
  </si>
  <si>
    <t>Orfeo salida sin archivar</t>
  </si>
  <si>
    <t xml:space="preserve">	20221000047711</t>
  </si>
  <si>
    <t>17-03-2022 14:15 PM	Archivar	Edgar Alexander Maya Lopez	Se da respuesta por correo electrónico se deja evidencia en digital</t>
  </si>
  <si>
    <t xml:space="preserve">	20222110046951</t>
  </si>
  <si>
    <t xml:space="preserve">	20223130047611</t>
  </si>
  <si>
    <t xml:space="preserve">	20222150047621</t>
  </si>
  <si>
    <t>17-03-2022 09:37 AM	Archivar	Carlos Cartagena Cano	Se da respuesta vía correo electrónico el día 16 de marzo para fines pertinentes y se anexa el documento para fines pertinentes.</t>
  </si>
  <si>
    <t xml:space="preserve">	20222110046981</t>
  </si>
  <si>
    <t>21-03-2022 09:54 AM	Archivar	LUZ MARINA SERNA	Esta solicitud se atendió hace mas de un mes por el Cap Charles, Cap Soto, e igualmente Luz Serna y Mauricio Delgado.</t>
  </si>
  <si>
    <t>Sin evidencia de respuesta</t>
  </si>
  <si>
    <t>17-03-2022 17:13 PM	Archivar	Jorge Restrepo Sanguino	SE DIO RESPUESTA MEDIANTE OFICIO N° 20222110045461 EL 17/03/2022</t>
  </si>
  <si>
    <t xml:space="preserve">	20222110046971</t>
  </si>
  <si>
    <t>17-03-2022 17:05 PM	Archivar	Jorge Restrepo Sanguino	SE DIO RESPUESTA MEDIANTE OFICIO N° 20222110044871 EL 17/03/2022</t>
  </si>
  <si>
    <t xml:space="preserve">	20222110047531</t>
  </si>
  <si>
    <t xml:space="preserve">	20222150049151</t>
  </si>
  <si>
    <t xml:space="preserve">	20222110047601</t>
  </si>
  <si>
    <t>18-03-2022 12:12 PM	Archivar	Edgar Alexander Maya Lopez	Se da respuesta por correo electrónico se deja evidencia en digital</t>
  </si>
  <si>
    <t>No se ha subido envidencia ni archivado radicados</t>
  </si>
  <si>
    <t>Etiquetas de fila</t>
  </si>
  <si>
    <t>Total general</t>
  </si>
  <si>
    <t>Cuenta de Estado</t>
  </si>
  <si>
    <t>%</t>
  </si>
  <si>
    <t>Cuenta de Área</t>
  </si>
  <si>
    <t>Mes</t>
  </si>
  <si>
    <t>Cuenta de estado</t>
  </si>
  <si>
    <t>Diciembre</t>
  </si>
  <si>
    <t>Enero</t>
  </si>
  <si>
    <t>Febrero</t>
  </si>
  <si>
    <t>Cuenta de Tipo de petición</t>
  </si>
  <si>
    <t>Cuenta de Canal Oficial de Entrada</t>
  </si>
  <si>
    <t>Cuenta de Naturaleza jurídica del peticionario</t>
  </si>
  <si>
    <t>Cuenta de Departamento</t>
  </si>
  <si>
    <t>Cuenta de Tema de Consulta</t>
  </si>
  <si>
    <t>Promedio de Tiempo de atención</t>
  </si>
  <si>
    <t>Cuenta de Canal de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</si>
</sst>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dd\-mmm\-yy;@"/>
  </numFmts>
  <fonts count="11" x14ac:knownFonts="1">
    <font>
      <sz val="11"/>
      <color theme="1"/>
      <name val="Calibri"/>
      <family val="2"/>
      <scheme val="minor"/>
    </font>
    <font>
      <b/>
      <sz val="8"/>
      <color rgb="FF000000"/>
      <name val="Verdana"/>
      <family val="2"/>
    </font>
    <font>
      <b/>
      <sz val="10"/>
      <name val="Calibri"/>
      <family val="2"/>
      <scheme val="minor"/>
    </font>
    <font>
      <sz val="11"/>
      <name val="Calibri"/>
      <family val="2"/>
      <scheme val="minor"/>
    </font>
    <font>
      <b/>
      <sz val="11"/>
      <color theme="1"/>
      <name val="Calibri"/>
      <family val="2"/>
      <scheme val="minor"/>
    </font>
    <font>
      <b/>
      <sz val="8"/>
      <color rgb="FF006699"/>
      <name val="Verdana"/>
      <family val="2"/>
    </font>
    <font>
      <sz val="11"/>
      <name val="Arial"/>
      <family val="2"/>
    </font>
    <font>
      <sz val="8"/>
      <name val="Arial"/>
      <family val="2"/>
    </font>
    <font>
      <sz val="10"/>
      <name val="Calibri"/>
      <family val="2"/>
      <scheme val="minor"/>
    </font>
    <font>
      <sz val="11"/>
      <color theme="1"/>
      <name val="Calibri"/>
      <family val="2"/>
      <scheme val="minor"/>
    </font>
    <font>
      <sz val="8"/>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00B050"/>
        <bgColor indexed="64"/>
      </patternFill>
    </fill>
    <fill>
      <patternFill patternType="solid">
        <fgColor rgb="FFC00000"/>
        <bgColor indexed="64"/>
      </patternFill>
    </fill>
    <fill>
      <patternFill patternType="solid">
        <fgColor rgb="FF0070C0"/>
        <bgColor indexed="64"/>
      </patternFill>
    </fill>
    <fill>
      <patternFill patternType="solid">
        <fgColor rgb="FFFFFF00"/>
        <bgColor indexed="64"/>
      </patternFill>
    </fill>
    <fill>
      <patternFill patternType="solid">
        <fgColor rgb="FFFFC00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77">
    <xf numFmtId="0" fontId="0" fillId="0" borderId="0" xfId="0"/>
    <xf numFmtId="0" fontId="0" fillId="0" borderId="1" xfId="0" applyBorder="1"/>
    <xf numFmtId="0" fontId="3" fillId="2" borderId="0" xfId="0" applyFont="1" applyFill="1" applyAlignment="1">
      <alignment horizontal="center" vertical="center" wrapText="1"/>
    </xf>
    <xf numFmtId="1" fontId="3" fillId="2" borderId="0" xfId="0" applyNumberFormat="1" applyFont="1" applyFill="1" applyAlignment="1">
      <alignment horizontal="center" vertical="center" wrapText="1"/>
    </xf>
    <xf numFmtId="0" fontId="3" fillId="2" borderId="0" xfId="0" applyFont="1" applyFill="1"/>
    <xf numFmtId="0" fontId="0" fillId="0" borderId="1" xfId="0" applyFill="1" applyBorder="1" applyAlignment="1">
      <alignment wrapText="1"/>
    </xf>
    <xf numFmtId="0" fontId="5" fillId="0" borderId="1" xfId="0" applyFont="1" applyFill="1" applyBorder="1" applyAlignment="1">
      <alignment horizontal="left" vertical="center" wrapText="1"/>
    </xf>
    <xf numFmtId="0" fontId="1" fillId="3" borderId="1" xfId="0" applyFont="1" applyFill="1" applyBorder="1" applyAlignment="1">
      <alignment vertical="center" wrapText="1"/>
    </xf>
    <xf numFmtId="0" fontId="0" fillId="3" borderId="1" xfId="0" applyFill="1" applyBorder="1" applyAlignment="1">
      <alignment vertical="center" wrapText="1"/>
    </xf>
    <xf numFmtId="0" fontId="4" fillId="3" borderId="0" xfId="0" applyFont="1" applyFill="1" applyAlignment="1">
      <alignment vertical="center"/>
    </xf>
    <xf numFmtId="0" fontId="2" fillId="3"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3" borderId="0" xfId="0" applyFill="1" applyAlignment="1">
      <alignment wrapText="1"/>
    </xf>
    <xf numFmtId="14" fontId="3" fillId="2" borderId="0" xfId="0" applyNumberFormat="1" applyFont="1" applyFill="1" applyAlignment="1">
      <alignment horizontal="center" vertical="center" wrapText="1"/>
    </xf>
    <xf numFmtId="164" fontId="2" fillId="3" borderId="1" xfId="0" applyNumberFormat="1" applyFont="1" applyFill="1" applyBorder="1" applyAlignment="1">
      <alignment horizontal="center" vertical="center" wrapText="1"/>
    </xf>
    <xf numFmtId="164" fontId="3" fillId="2" borderId="0" xfId="0" applyNumberFormat="1" applyFont="1" applyFill="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1" fontId="6" fillId="6" borderId="1" xfId="0" applyNumberFormat="1"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0" fontId="0" fillId="6" borderId="0" xfId="0" applyFill="1"/>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4" borderId="0" xfId="0" applyFill="1"/>
    <xf numFmtId="0" fontId="0" fillId="5" borderId="0" xfId="0" applyFill="1"/>
    <xf numFmtId="0" fontId="6"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1" fontId="6" fillId="8" borderId="1" xfId="0" applyNumberFormat="1"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164" fontId="6" fillId="8" borderId="1" xfId="0" applyNumberFormat="1" applyFont="1" applyFill="1" applyBorder="1" applyAlignment="1">
      <alignment horizontal="center" vertical="center" wrapText="1"/>
    </xf>
    <xf numFmtId="0" fontId="0" fillId="0" borderId="1" xfId="0" pivotButton="1" applyBorder="1"/>
    <xf numFmtId="0" fontId="0" fillId="0" borderId="1" xfId="0" applyBorder="1" applyAlignment="1">
      <alignment horizontal="left"/>
    </xf>
    <xf numFmtId="0" fontId="0" fillId="0" borderId="1" xfId="0" applyNumberFormat="1" applyBorder="1"/>
    <xf numFmtId="10" fontId="0" fillId="0" borderId="1" xfId="1" applyNumberFormat="1" applyFont="1" applyBorder="1" applyAlignment="1">
      <alignment horizontal="center"/>
    </xf>
    <xf numFmtId="10" fontId="0" fillId="0" borderId="0" xfId="1" applyNumberFormat="1" applyFont="1"/>
    <xf numFmtId="10" fontId="4" fillId="8" borderId="1" xfId="1" applyNumberFormat="1" applyFont="1" applyFill="1" applyBorder="1"/>
    <xf numFmtId="10" fontId="10" fillId="8" borderId="1" xfId="1" applyNumberFormat="1" applyFont="1" applyFill="1" applyBorder="1"/>
    <xf numFmtId="10" fontId="4" fillId="0" borderId="1" xfId="1" applyNumberFormat="1" applyFont="1" applyBorder="1"/>
    <xf numFmtId="10" fontId="10" fillId="0" borderId="1" xfId="1" applyNumberFormat="1" applyFont="1" applyBorder="1"/>
    <xf numFmtId="10" fontId="10" fillId="0" borderId="0" xfId="1" applyNumberFormat="1" applyFont="1" applyBorder="1"/>
    <xf numFmtId="10" fontId="0" fillId="0" borderId="0" xfId="1" applyNumberFormat="1" applyFont="1" applyBorder="1"/>
    <xf numFmtId="0" fontId="0" fillId="0" borderId="1" xfId="0" pivotButton="1" applyBorder="1" applyAlignment="1">
      <alignment wrapText="1"/>
    </xf>
    <xf numFmtId="0" fontId="0" fillId="8" borderId="1" xfId="0" applyFill="1" applyBorder="1" applyAlignment="1">
      <alignment horizontal="left" wrapText="1"/>
    </xf>
    <xf numFmtId="0" fontId="0" fillId="0" borderId="1" xfId="0" applyBorder="1" applyAlignment="1">
      <alignment horizontal="left" wrapText="1"/>
    </xf>
    <xf numFmtId="0" fontId="0" fillId="0" borderId="0" xfId="0" applyAlignment="1">
      <alignment wrapText="1"/>
    </xf>
    <xf numFmtId="0" fontId="0" fillId="0" borderId="1" xfId="0" applyBorder="1" applyAlignment="1">
      <alignment wrapText="1"/>
    </xf>
    <xf numFmtId="0" fontId="4" fillId="9" borderId="1" xfId="0" applyFont="1" applyFill="1" applyBorder="1" applyAlignment="1">
      <alignment wrapText="1"/>
    </xf>
    <xf numFmtId="10" fontId="0" fillId="0" borderId="1" xfId="1" applyNumberFormat="1" applyFont="1" applyBorder="1" applyAlignment="1">
      <alignment horizontal="right"/>
    </xf>
    <xf numFmtId="10" fontId="0" fillId="0" borderId="0" xfId="1" applyNumberFormat="1" applyFont="1" applyAlignment="1">
      <alignment horizontal="right"/>
    </xf>
    <xf numFmtId="9" fontId="0" fillId="0" borderId="1" xfId="1" applyNumberFormat="1" applyFont="1" applyBorder="1" applyAlignment="1">
      <alignment horizontal="right"/>
    </xf>
    <xf numFmtId="0" fontId="0" fillId="8" borderId="1" xfId="0" applyNumberFormat="1" applyFill="1" applyBorder="1" applyAlignment="1">
      <alignment wrapText="1"/>
    </xf>
    <xf numFmtId="0" fontId="10" fillId="8" borderId="1" xfId="0" applyNumberFormat="1" applyFont="1" applyFill="1" applyBorder="1" applyAlignment="1">
      <alignment wrapText="1"/>
    </xf>
    <xf numFmtId="0" fontId="4" fillId="0" borderId="1" xfId="0" applyNumberFormat="1" applyFont="1" applyBorder="1" applyAlignment="1">
      <alignment wrapText="1"/>
    </xf>
    <xf numFmtId="0" fontId="10" fillId="0" borderId="1" xfId="0" applyNumberFormat="1" applyFont="1" applyBorder="1" applyAlignment="1">
      <alignment wrapText="1"/>
    </xf>
    <xf numFmtId="0" fontId="0" fillId="0" borderId="1" xfId="0" applyNumberFormat="1" applyBorder="1" applyAlignment="1">
      <alignment wrapText="1"/>
    </xf>
    <xf numFmtId="0" fontId="0" fillId="0" borderId="0" xfId="0" applyBorder="1" applyAlignment="1">
      <alignment wrapText="1"/>
    </xf>
    <xf numFmtId="10" fontId="0" fillId="0" borderId="1" xfId="1" applyNumberFormat="1" applyFont="1" applyBorder="1" applyAlignment="1">
      <alignment horizontal="right" wrapText="1"/>
    </xf>
    <xf numFmtId="9" fontId="0" fillId="0" borderId="1" xfId="1" applyNumberFormat="1" applyFont="1" applyBorder="1" applyAlignment="1">
      <alignment horizontal="right" wrapText="1"/>
    </xf>
    <xf numFmtId="1" fontId="0" fillId="0" borderId="1" xfId="0" applyNumberFormat="1" applyBorder="1" applyAlignment="1">
      <alignment wrapText="1"/>
    </xf>
    <xf numFmtId="0" fontId="0" fillId="4" borderId="1" xfId="0" applyNumberFormat="1" applyFill="1" applyBorder="1" applyAlignment="1">
      <alignment wrapText="1"/>
    </xf>
    <xf numFmtId="0" fontId="0" fillId="0" borderId="1" xfId="0" applyNumberFormat="1" applyFill="1" applyBorder="1" applyAlignment="1">
      <alignment wrapText="1"/>
    </xf>
    <xf numFmtId="0" fontId="0" fillId="0" borderId="0" xfId="0" applyFill="1"/>
  </cellXfs>
  <cellStyles count="2">
    <cellStyle name="Normal" xfId="0" builtinId="0"/>
    <cellStyle name="Porcentaje" xfId="1" builtinId="5"/>
  </cellStyles>
  <dxfs count="172">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numFmt numFmtId="1" formatCode="0"/>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00B05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font>
        <b/>
      </font>
    </dxf>
    <dxf>
      <font>
        <sz val="8"/>
      </font>
    </dxf>
    <dxf>
      <fill>
        <patternFill>
          <bgColor rgb="FFFFC000"/>
        </patternFill>
      </fill>
    </dxf>
    <dxf>
      <fill>
        <patternFill>
          <bgColor rgb="FFFFC000"/>
        </patternFill>
      </fill>
    </dxf>
    <dxf>
      <border>
        <bottom style="thin">
          <color indexed="64"/>
        </bottom>
        <horizontal style="thin">
          <color indexed="64"/>
        </horizontal>
      </border>
    </dxf>
    <dxf>
      <font>
        <sz val="8"/>
      </font>
    </dxf>
    <dxf>
      <font>
        <sz val="8"/>
      </font>
    </dxf>
    <dxf>
      <font>
        <sz val="8"/>
      </font>
    </dxf>
    <dxf>
      <font>
        <sz val="8"/>
      </font>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Febrero2022.xlsx]DINAMICAS!TablaDinámica3</c:name>
    <c:fmtId val="0"/>
  </c:pivotSource>
  <c:chart>
    <c:title>
      <c:overlay val="0"/>
      <c:spPr>
        <a:noFill/>
        <a:ln>
          <a:noFill/>
        </a:ln>
        <a:effectLst/>
      </c:spPr>
      <c:txPr>
        <a:bodyPr rot="0" spcFirstLastPara="1" vertOverflow="ellipsis" vert="horz" wrap="square" anchor="ctr" anchorCtr="1"/>
        <a:lstStyle/>
        <a:p>
          <a:pPr>
            <a:defRPr sz="1800" b="0" i="0" u="none" strike="noStrike" kern="1200" cap="none" spc="50" baseline="0">
              <a:solidFill>
                <a:schemeClr val="tx1">
                  <a:lumMod val="65000"/>
                  <a:lumOff val="35000"/>
                </a:schemeClr>
              </a:solidFill>
              <a:latin typeface="+mn-lt"/>
              <a:ea typeface="+mn-ea"/>
              <a:cs typeface="+mn-cs"/>
            </a:defRPr>
          </a:pPr>
          <a:endParaRPr lang="en-US"/>
        </a:p>
      </c:txPr>
    </c:title>
    <c:autoTitleDeleted val="0"/>
    <c:pivotFmts>
      <c:pivotFmt>
        <c:idx val="0"/>
        <c:spPr>
          <a:noFill/>
          <a:ln w="25400" cap="flat" cmpd="sng" algn="ctr">
            <a:solidFill>
              <a:schemeClr val="accent1"/>
            </a:solidFill>
            <a:miter lim="800000"/>
          </a:ln>
          <a:effectLst/>
        </c:spPr>
        <c:marker>
          <c:symbol val="none"/>
        </c:marker>
      </c:pivotFmt>
    </c:pivotFmts>
    <c:plotArea>
      <c:layout/>
      <c:barChart>
        <c:barDir val="col"/>
        <c:grouping val="clustered"/>
        <c:varyColors val="0"/>
        <c:ser>
          <c:idx val="0"/>
          <c:order val="0"/>
          <c:tx>
            <c:strRef>
              <c:f>DINAMICAS!$B$42</c:f>
              <c:strCache>
                <c:ptCount val="1"/>
                <c:pt idx="0">
                  <c:v>Total</c:v>
                </c:pt>
              </c:strCache>
            </c:strRef>
          </c:tx>
          <c:spPr>
            <a:noFill/>
            <a:ln w="25400" cap="flat" cmpd="sng" algn="ctr">
              <a:solidFill>
                <a:schemeClr val="accent1"/>
              </a:solidFill>
              <a:miter lim="800000"/>
            </a:ln>
            <a:effectLst/>
          </c:spPr>
          <c:invertIfNegative val="0"/>
          <c:cat>
            <c:strRef>
              <c:f>DINAMICAS!$A$43:$A$47</c:f>
              <c:strCache>
                <c:ptCount val="4"/>
                <c:pt idx="0">
                  <c:v>Cumplida</c:v>
                </c:pt>
                <c:pt idx="1">
                  <c:v>En Proceso</c:v>
                </c:pt>
                <c:pt idx="2">
                  <c:v>Extemporanea</c:v>
                </c:pt>
                <c:pt idx="3">
                  <c:v>Vencida</c:v>
                </c:pt>
              </c:strCache>
            </c:strRef>
          </c:cat>
          <c:val>
            <c:numRef>
              <c:f>DINAMICAS!$B$43:$B$47</c:f>
              <c:numCache>
                <c:formatCode>General</c:formatCode>
                <c:ptCount val="4"/>
                <c:pt idx="0">
                  <c:v>67</c:v>
                </c:pt>
                <c:pt idx="1">
                  <c:v>39</c:v>
                </c:pt>
                <c:pt idx="2">
                  <c:v>2</c:v>
                </c:pt>
                <c:pt idx="3">
                  <c:v>20</c:v>
                </c:pt>
              </c:numCache>
            </c:numRef>
          </c:val>
          <c:extLst>
            <c:ext xmlns:c16="http://schemas.microsoft.com/office/drawing/2014/chart" uri="{C3380CC4-5D6E-409C-BE32-E72D297353CC}">
              <c16:uniqueId val="{00000000-B386-4910-9698-2E97C8BC7BD7}"/>
            </c:ext>
          </c:extLst>
        </c:ser>
        <c:dLbls>
          <c:showLegendKey val="0"/>
          <c:showVal val="0"/>
          <c:showCatName val="0"/>
          <c:showSerName val="0"/>
          <c:showPercent val="0"/>
          <c:showBubbleSize val="0"/>
        </c:dLbls>
        <c:gapWidth val="164"/>
        <c:overlap val="-35"/>
        <c:axId val="677774031"/>
        <c:axId val="677775695"/>
      </c:barChart>
      <c:catAx>
        <c:axId val="67777403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7775695"/>
        <c:crosses val="autoZero"/>
        <c:auto val="1"/>
        <c:lblAlgn val="ctr"/>
        <c:lblOffset val="100"/>
        <c:noMultiLvlLbl val="0"/>
      </c:catAx>
      <c:valAx>
        <c:axId val="677775695"/>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77740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DINAMICAS!$A$57:$A$59</c:f>
              <c:strCache>
                <c:ptCount val="3"/>
                <c:pt idx="0">
                  <c:v>Diciembre</c:v>
                </c:pt>
                <c:pt idx="1">
                  <c:v>Enero</c:v>
                </c:pt>
                <c:pt idx="2">
                  <c:v>Febrero</c:v>
                </c:pt>
              </c:strCache>
            </c:strRef>
          </c:cat>
          <c:val>
            <c:numRef>
              <c:f>DINAMICAS!$B$57:$B$59</c:f>
              <c:numCache>
                <c:formatCode>General</c:formatCode>
                <c:ptCount val="3"/>
                <c:pt idx="0">
                  <c:v>83</c:v>
                </c:pt>
                <c:pt idx="1">
                  <c:v>69</c:v>
                </c:pt>
                <c:pt idx="2">
                  <c:v>128</c:v>
                </c:pt>
              </c:numCache>
            </c:numRef>
          </c:val>
          <c:extLst>
            <c:ext xmlns:c16="http://schemas.microsoft.com/office/drawing/2014/chart" uri="{C3380CC4-5D6E-409C-BE32-E72D297353CC}">
              <c16:uniqueId val="{00000000-4BA7-42ED-879C-EE923317CDAB}"/>
            </c:ext>
          </c:extLst>
        </c:ser>
        <c:dLbls>
          <c:showLegendKey val="0"/>
          <c:showVal val="0"/>
          <c:showCatName val="0"/>
          <c:showSerName val="0"/>
          <c:showPercent val="0"/>
          <c:showBubbleSize val="0"/>
        </c:dLbls>
        <c:gapWidth val="219"/>
        <c:overlap val="-27"/>
        <c:axId val="770895135"/>
        <c:axId val="770898463"/>
      </c:barChart>
      <c:lineChart>
        <c:grouping val="standard"/>
        <c:varyColors val="0"/>
        <c:ser>
          <c:idx val="1"/>
          <c:order val="1"/>
          <c:spPr>
            <a:ln w="28575" cap="rnd">
              <a:solidFill>
                <a:schemeClr val="accent2"/>
              </a:solidFill>
              <a:round/>
            </a:ln>
            <a:effectLst/>
          </c:spPr>
          <c:marker>
            <c:symbol val="none"/>
          </c:marker>
          <c:cat>
            <c:strRef>
              <c:f>DINAMICAS!$A$57:$A$59</c:f>
              <c:strCache>
                <c:ptCount val="3"/>
                <c:pt idx="0">
                  <c:v>Diciembre</c:v>
                </c:pt>
                <c:pt idx="1">
                  <c:v>Enero</c:v>
                </c:pt>
                <c:pt idx="2">
                  <c:v>Febrero</c:v>
                </c:pt>
              </c:strCache>
            </c:strRef>
          </c:cat>
          <c:val>
            <c:numRef>
              <c:f>DINAMICAS!$C$57:$C$59</c:f>
              <c:numCache>
                <c:formatCode>0.00%</c:formatCode>
                <c:ptCount val="3"/>
                <c:pt idx="0">
                  <c:v>0.29642857142857143</c:v>
                </c:pt>
                <c:pt idx="1">
                  <c:v>0.24642857142857144</c:v>
                </c:pt>
                <c:pt idx="2">
                  <c:v>0.45714285714285713</c:v>
                </c:pt>
              </c:numCache>
            </c:numRef>
          </c:val>
          <c:smooth val="0"/>
          <c:extLst>
            <c:ext xmlns:c16="http://schemas.microsoft.com/office/drawing/2014/chart" uri="{C3380CC4-5D6E-409C-BE32-E72D297353CC}">
              <c16:uniqueId val="{00000001-4BA7-42ED-879C-EE923317CDAB}"/>
            </c:ext>
          </c:extLst>
        </c:ser>
        <c:dLbls>
          <c:showLegendKey val="0"/>
          <c:showVal val="0"/>
          <c:showCatName val="0"/>
          <c:showSerName val="0"/>
          <c:showPercent val="0"/>
          <c:showBubbleSize val="0"/>
        </c:dLbls>
        <c:marker val="1"/>
        <c:smooth val="0"/>
        <c:axId val="770898047"/>
        <c:axId val="770897631"/>
      </c:lineChart>
      <c:catAx>
        <c:axId val="770895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98463"/>
        <c:crosses val="autoZero"/>
        <c:auto val="1"/>
        <c:lblAlgn val="ctr"/>
        <c:lblOffset val="100"/>
        <c:noMultiLvlLbl val="0"/>
      </c:catAx>
      <c:valAx>
        <c:axId val="7708984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95135"/>
        <c:crosses val="autoZero"/>
        <c:crossBetween val="between"/>
      </c:valAx>
      <c:valAx>
        <c:axId val="770897631"/>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98047"/>
        <c:crosses val="max"/>
        <c:crossBetween val="between"/>
      </c:valAx>
      <c:catAx>
        <c:axId val="770898047"/>
        <c:scaling>
          <c:orientation val="minMax"/>
        </c:scaling>
        <c:delete val="1"/>
        <c:axPos val="b"/>
        <c:numFmt formatCode="General" sourceLinked="1"/>
        <c:majorTickMark val="none"/>
        <c:minorTickMark val="none"/>
        <c:tickLblPos val="nextTo"/>
        <c:crossAx val="7708976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Febrero2022.xlsx]DINAMICAS!TablaDinámica4</c:name>
    <c:fmtId val="0"/>
  </c:pivotSource>
  <c:chart>
    <c:title>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ivotFmts>
      <c:pivotFmt>
        <c:idx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marker>
          <c:symbol val="none"/>
        </c:marker>
      </c:pivotFmt>
      <c:pivotFmt>
        <c:idx val="1"/>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2"/>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3"/>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4"/>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5"/>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
        <c:idx val="6"/>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pivotFmt>
    </c:pivotFmts>
    <c:plotArea>
      <c:layout/>
      <c:pieChart>
        <c:varyColors val="1"/>
        <c:ser>
          <c:idx val="0"/>
          <c:order val="0"/>
          <c:tx>
            <c:strRef>
              <c:f>DINAMICAS!$B$73</c:f>
              <c:strCache>
                <c:ptCount val="1"/>
                <c:pt idx="0">
                  <c:v>Total</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454C-42DA-AE04-8AC9CF844343}"/>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454C-42DA-AE04-8AC9CF844343}"/>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454C-42DA-AE04-8AC9CF844343}"/>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454C-42DA-AE04-8AC9CF844343}"/>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9-454C-42DA-AE04-8AC9CF844343}"/>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B-454C-42DA-AE04-8AC9CF844343}"/>
              </c:ext>
            </c:extLst>
          </c:dPt>
          <c:cat>
            <c:strRef>
              <c:f>DINAMICAS!$A$74:$A$80</c:f>
              <c:strCache>
                <c:ptCount val="6"/>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strCache>
            </c:strRef>
          </c:cat>
          <c:val>
            <c:numRef>
              <c:f>DINAMICAS!$B$74:$B$80</c:f>
              <c:numCache>
                <c:formatCode>General</c:formatCode>
                <c:ptCount val="6"/>
                <c:pt idx="0">
                  <c:v>23</c:v>
                </c:pt>
                <c:pt idx="1">
                  <c:v>13</c:v>
                </c:pt>
                <c:pt idx="2">
                  <c:v>9</c:v>
                </c:pt>
                <c:pt idx="3">
                  <c:v>1</c:v>
                </c:pt>
                <c:pt idx="4">
                  <c:v>37</c:v>
                </c:pt>
                <c:pt idx="5">
                  <c:v>45</c:v>
                </c:pt>
              </c:numCache>
            </c:numRef>
          </c:val>
          <c:extLst>
            <c:ext xmlns:c16="http://schemas.microsoft.com/office/drawing/2014/chart" uri="{C3380CC4-5D6E-409C-BE32-E72D297353CC}">
              <c16:uniqueId val="{00000000-26DE-49DE-A8B4-E0AF8E3D946D}"/>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Febrero2022.xlsx]DINAMICAS!TablaDinámica5</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DINAMICAS!$B$94</c:f>
              <c:strCache>
                <c:ptCount val="1"/>
                <c:pt idx="0">
                  <c:v>Total</c:v>
                </c:pt>
              </c:strCache>
            </c:strRef>
          </c:tx>
          <c:spPr>
            <a:solidFill>
              <a:schemeClr val="accent1"/>
            </a:solidFill>
            <a:ln>
              <a:noFill/>
            </a:ln>
            <a:effectLst/>
          </c:spPr>
          <c:invertIfNegative val="0"/>
          <c:cat>
            <c:strRef>
              <c:f>DINAMICAS!$A$95:$A$97</c:f>
              <c:strCache>
                <c:ptCount val="2"/>
                <c:pt idx="0">
                  <c:v>Canal Escrito</c:v>
                </c:pt>
                <c:pt idx="1">
                  <c:v>Canal virtual</c:v>
                </c:pt>
              </c:strCache>
            </c:strRef>
          </c:cat>
          <c:val>
            <c:numRef>
              <c:f>DINAMICAS!$B$95:$B$97</c:f>
              <c:numCache>
                <c:formatCode>General</c:formatCode>
                <c:ptCount val="2"/>
                <c:pt idx="0">
                  <c:v>127</c:v>
                </c:pt>
                <c:pt idx="1">
                  <c:v>1</c:v>
                </c:pt>
              </c:numCache>
            </c:numRef>
          </c:val>
          <c:extLst>
            <c:ext xmlns:c16="http://schemas.microsoft.com/office/drawing/2014/chart" uri="{C3380CC4-5D6E-409C-BE32-E72D297353CC}">
              <c16:uniqueId val="{00000000-61BF-49DC-91A7-BE6D07ECAC32}"/>
            </c:ext>
          </c:extLst>
        </c:ser>
        <c:dLbls>
          <c:showLegendKey val="0"/>
          <c:showVal val="0"/>
          <c:showCatName val="0"/>
          <c:showSerName val="0"/>
          <c:showPercent val="0"/>
          <c:showBubbleSize val="0"/>
        </c:dLbls>
        <c:gapWidth val="182"/>
        <c:axId val="768379455"/>
        <c:axId val="768380703"/>
      </c:barChart>
      <c:catAx>
        <c:axId val="7683794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8380703"/>
        <c:crosses val="autoZero"/>
        <c:auto val="1"/>
        <c:lblAlgn val="ctr"/>
        <c:lblOffset val="100"/>
        <c:noMultiLvlLbl val="0"/>
      </c:catAx>
      <c:valAx>
        <c:axId val="7683807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837945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Febrero2022.xlsx]DINAMICAS!TablaDinámica6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s>
    <c:plotArea>
      <c:layout/>
      <c:pieChart>
        <c:varyColors val="1"/>
        <c:ser>
          <c:idx val="0"/>
          <c:order val="0"/>
          <c:tx>
            <c:strRef>
              <c:f>DINAMICAS!$B$108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AC6-4B34-88BC-17EE82F54C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AC6-4B34-88BC-17EE82F54C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AC6-4B34-88BC-17EE82F54C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AC6-4B34-88BC-17EE82F54C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AC6-4B34-88BC-17EE82F54C3E}"/>
              </c:ext>
            </c:extLst>
          </c:dPt>
          <c:cat>
            <c:strRef>
              <c:f>DINAMICAS!$A$109:$A$114</c:f>
              <c:strCache>
                <c:ptCount val="5"/>
                <c:pt idx="0">
                  <c:v>Entidad Bomberil</c:v>
                </c:pt>
                <c:pt idx="1">
                  <c:v>Entidad Publica</c:v>
                </c:pt>
                <c:pt idx="2">
                  <c:v>Entidad territorial</c:v>
                </c:pt>
                <c:pt idx="3">
                  <c:v>Persona Juridica</c:v>
                </c:pt>
                <c:pt idx="4">
                  <c:v>Persona natural</c:v>
                </c:pt>
              </c:strCache>
            </c:strRef>
          </c:cat>
          <c:val>
            <c:numRef>
              <c:f>DINAMICAS!$B$109:$B$114</c:f>
              <c:numCache>
                <c:formatCode>General</c:formatCode>
                <c:ptCount val="5"/>
                <c:pt idx="0">
                  <c:v>49</c:v>
                </c:pt>
                <c:pt idx="1">
                  <c:v>11</c:v>
                </c:pt>
                <c:pt idx="2">
                  <c:v>19</c:v>
                </c:pt>
                <c:pt idx="3">
                  <c:v>12</c:v>
                </c:pt>
                <c:pt idx="4">
                  <c:v>37</c:v>
                </c:pt>
              </c:numCache>
            </c:numRef>
          </c:val>
          <c:extLst>
            <c:ext xmlns:c16="http://schemas.microsoft.com/office/drawing/2014/chart" uri="{C3380CC4-5D6E-409C-BE32-E72D297353CC}">
              <c16:uniqueId val="{00000000-F71A-471F-BE43-24602597640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Febrero2022.xlsx]DINAMICAS!TablaDinámica7</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DINAMICAS!$B$124</c:f>
              <c:strCache>
                <c:ptCount val="1"/>
                <c:pt idx="0">
                  <c:v>Total</c:v>
                </c:pt>
              </c:strCache>
            </c:strRef>
          </c:tx>
          <c:spPr>
            <a:solidFill>
              <a:schemeClr val="accent1"/>
            </a:solidFill>
            <a:ln>
              <a:noFill/>
            </a:ln>
            <a:effectLst/>
          </c:spPr>
          <c:invertIfNegative val="0"/>
          <c:cat>
            <c:strRef>
              <c:f>DINAMICAS!$A$125:$A$153</c:f>
              <c:strCache>
                <c:ptCount val="28"/>
                <c:pt idx="0">
                  <c:v>Antioquia</c:v>
                </c:pt>
                <c:pt idx="1">
                  <c:v>Atlantico</c:v>
                </c:pt>
                <c:pt idx="2">
                  <c:v>Bogota</c:v>
                </c:pt>
                <c:pt idx="3">
                  <c:v>Bolivar</c:v>
                </c:pt>
                <c:pt idx="4">
                  <c:v>Boyaca</c:v>
                </c:pt>
                <c:pt idx="5">
                  <c:v>Caldas</c:v>
                </c:pt>
                <c:pt idx="6">
                  <c:v>Caqueta</c:v>
                </c:pt>
                <c:pt idx="7">
                  <c:v>Casanare</c:v>
                </c:pt>
                <c:pt idx="8">
                  <c:v>Cauca</c:v>
                </c:pt>
                <c:pt idx="9">
                  <c:v>Cesar</c:v>
                </c:pt>
                <c:pt idx="10">
                  <c:v>Choco</c:v>
                </c:pt>
                <c:pt idx="11">
                  <c:v>Cordoba</c:v>
                </c:pt>
                <c:pt idx="12">
                  <c:v>Cundinamarca</c:v>
                </c:pt>
                <c:pt idx="13">
                  <c:v>Guainia</c:v>
                </c:pt>
                <c:pt idx="14">
                  <c:v>Huila</c:v>
                </c:pt>
                <c:pt idx="15">
                  <c:v>Magdalena</c:v>
                </c:pt>
                <c:pt idx="16">
                  <c:v>Meta</c:v>
                </c:pt>
                <c:pt idx="17">
                  <c:v>Nariño</c:v>
                </c:pt>
                <c:pt idx="18">
                  <c:v>No designa</c:v>
                </c:pt>
                <c:pt idx="19">
                  <c:v>Norte de Santander</c:v>
                </c:pt>
                <c:pt idx="20">
                  <c:v>Putumayo</c:v>
                </c:pt>
                <c:pt idx="21">
                  <c:v>Quindio</c:v>
                </c:pt>
                <c:pt idx="22">
                  <c:v>Risaralda</c:v>
                </c:pt>
                <c:pt idx="23">
                  <c:v>Santander</c:v>
                </c:pt>
                <c:pt idx="24">
                  <c:v>Sucre</c:v>
                </c:pt>
                <c:pt idx="25">
                  <c:v>Tolima</c:v>
                </c:pt>
                <c:pt idx="26">
                  <c:v>Valle del cauca</c:v>
                </c:pt>
                <c:pt idx="27">
                  <c:v>Vichada</c:v>
                </c:pt>
              </c:strCache>
            </c:strRef>
          </c:cat>
          <c:val>
            <c:numRef>
              <c:f>DINAMICAS!$B$125:$B$153</c:f>
              <c:numCache>
                <c:formatCode>General</c:formatCode>
                <c:ptCount val="28"/>
                <c:pt idx="0">
                  <c:v>11</c:v>
                </c:pt>
                <c:pt idx="1">
                  <c:v>4</c:v>
                </c:pt>
                <c:pt idx="2">
                  <c:v>35</c:v>
                </c:pt>
                <c:pt idx="3">
                  <c:v>2</c:v>
                </c:pt>
                <c:pt idx="4">
                  <c:v>2</c:v>
                </c:pt>
                <c:pt idx="5">
                  <c:v>3</c:v>
                </c:pt>
                <c:pt idx="6">
                  <c:v>1</c:v>
                </c:pt>
                <c:pt idx="7">
                  <c:v>2</c:v>
                </c:pt>
                <c:pt idx="8">
                  <c:v>2</c:v>
                </c:pt>
                <c:pt idx="9">
                  <c:v>3</c:v>
                </c:pt>
                <c:pt idx="10">
                  <c:v>1</c:v>
                </c:pt>
                <c:pt idx="11">
                  <c:v>1</c:v>
                </c:pt>
                <c:pt idx="12">
                  <c:v>13</c:v>
                </c:pt>
                <c:pt idx="13">
                  <c:v>2</c:v>
                </c:pt>
                <c:pt idx="14">
                  <c:v>7</c:v>
                </c:pt>
                <c:pt idx="15">
                  <c:v>2</c:v>
                </c:pt>
                <c:pt idx="16">
                  <c:v>2</c:v>
                </c:pt>
                <c:pt idx="17">
                  <c:v>1</c:v>
                </c:pt>
                <c:pt idx="18">
                  <c:v>1</c:v>
                </c:pt>
                <c:pt idx="19">
                  <c:v>1</c:v>
                </c:pt>
                <c:pt idx="20">
                  <c:v>3</c:v>
                </c:pt>
                <c:pt idx="21">
                  <c:v>4</c:v>
                </c:pt>
                <c:pt idx="22">
                  <c:v>3</c:v>
                </c:pt>
                <c:pt idx="23">
                  <c:v>8</c:v>
                </c:pt>
                <c:pt idx="24">
                  <c:v>1</c:v>
                </c:pt>
                <c:pt idx="25">
                  <c:v>5</c:v>
                </c:pt>
                <c:pt idx="26">
                  <c:v>7</c:v>
                </c:pt>
                <c:pt idx="27">
                  <c:v>1</c:v>
                </c:pt>
              </c:numCache>
            </c:numRef>
          </c:val>
          <c:extLst>
            <c:ext xmlns:c16="http://schemas.microsoft.com/office/drawing/2014/chart" uri="{C3380CC4-5D6E-409C-BE32-E72D297353CC}">
              <c16:uniqueId val="{00000000-F506-4DA6-9B58-4820127E4441}"/>
            </c:ext>
          </c:extLst>
        </c:ser>
        <c:dLbls>
          <c:showLegendKey val="0"/>
          <c:showVal val="0"/>
          <c:showCatName val="0"/>
          <c:showSerName val="0"/>
          <c:showPercent val="0"/>
          <c:showBubbleSize val="0"/>
        </c:dLbls>
        <c:gapWidth val="219"/>
        <c:overlap val="-27"/>
        <c:axId val="408824735"/>
        <c:axId val="408825983"/>
      </c:barChart>
      <c:catAx>
        <c:axId val="408824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825983"/>
        <c:crosses val="autoZero"/>
        <c:auto val="1"/>
        <c:lblAlgn val="ctr"/>
        <c:lblOffset val="100"/>
        <c:noMultiLvlLbl val="0"/>
      </c:catAx>
      <c:valAx>
        <c:axId val="408825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82473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Febrero2022.xlsx]DINAMICAS!TablaDinámica8</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stacked"/>
        <c:varyColors val="0"/>
        <c:ser>
          <c:idx val="0"/>
          <c:order val="0"/>
          <c:tx>
            <c:strRef>
              <c:f>DINAMICAS!$B$164</c:f>
              <c:strCache>
                <c:ptCount val="1"/>
                <c:pt idx="0">
                  <c:v>Total</c:v>
                </c:pt>
              </c:strCache>
            </c:strRef>
          </c:tx>
          <c:spPr>
            <a:solidFill>
              <a:schemeClr val="accent1"/>
            </a:solidFill>
            <a:ln>
              <a:noFill/>
            </a:ln>
            <a:effectLst/>
          </c:spPr>
          <c:invertIfNegative val="0"/>
          <c:cat>
            <c:strRef>
              <c:f>DINAMICAS!$A$165:$A$170</c:f>
              <c:strCache>
                <c:ptCount val="5"/>
                <c:pt idx="0">
                  <c:v>Acompañamiento juridico</c:v>
                </c:pt>
                <c:pt idx="1">
                  <c:v>Legislacion Bomberil</c:v>
                </c:pt>
                <c:pt idx="2">
                  <c:v>Otros</c:v>
                </c:pt>
                <c:pt idx="3">
                  <c:v>Queja contra CB</c:v>
                </c:pt>
                <c:pt idx="4">
                  <c:v>Solicitud de informacion</c:v>
                </c:pt>
              </c:strCache>
            </c:strRef>
          </c:cat>
          <c:val>
            <c:numRef>
              <c:f>DINAMICAS!$B$165:$B$170</c:f>
              <c:numCache>
                <c:formatCode>General</c:formatCode>
                <c:ptCount val="5"/>
                <c:pt idx="0">
                  <c:v>14</c:v>
                </c:pt>
                <c:pt idx="1">
                  <c:v>42</c:v>
                </c:pt>
                <c:pt idx="2">
                  <c:v>14</c:v>
                </c:pt>
                <c:pt idx="3">
                  <c:v>9</c:v>
                </c:pt>
                <c:pt idx="4">
                  <c:v>49</c:v>
                </c:pt>
              </c:numCache>
            </c:numRef>
          </c:val>
          <c:extLst>
            <c:ext xmlns:c16="http://schemas.microsoft.com/office/drawing/2014/chart" uri="{C3380CC4-5D6E-409C-BE32-E72D297353CC}">
              <c16:uniqueId val="{00000000-DE79-4B62-A910-98C0A78C5255}"/>
            </c:ext>
          </c:extLst>
        </c:ser>
        <c:dLbls>
          <c:showLegendKey val="0"/>
          <c:showVal val="0"/>
          <c:showCatName val="0"/>
          <c:showSerName val="0"/>
          <c:showPercent val="0"/>
          <c:showBubbleSize val="0"/>
        </c:dLbls>
        <c:gapWidth val="150"/>
        <c:overlap val="100"/>
        <c:axId val="681090911"/>
        <c:axId val="681087999"/>
      </c:barChart>
      <c:catAx>
        <c:axId val="681090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1087999"/>
        <c:crosses val="autoZero"/>
        <c:auto val="1"/>
        <c:lblAlgn val="ctr"/>
        <c:lblOffset val="100"/>
        <c:noMultiLvlLbl val="0"/>
      </c:catAx>
      <c:valAx>
        <c:axId val="6810879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10909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1">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bg1"/>
    </cs:fontRef>
    <cs:spPr>
      <a:solidFill>
        <a:schemeClr val="tx1">
          <a:lumMod val="35000"/>
          <a:lumOff val="65000"/>
        </a:schemeClr>
      </a:solidFill>
    </cs:spPr>
    <cs:defRPr sz="900"/>
    <cs:bodyPr rot="0" spcFirstLastPara="1" vertOverflow="clip" horzOverflow="clip" vert="horz" wrap="square" lIns="36576" tIns="18288" rIns="36576" bIns="18288" anchor="ctr" anchorCtr="1">
      <a:spAutoFit/>
    </cs:bodyPr>
  </cs:dataLabelCallout>
  <cs:dataPoint>
    <cs:lnRef idx="0">
      <cs:styleClr val="auto"/>
    </cs:lnRef>
    <cs:fillRef idx="0"/>
    <cs:effectRef idx="0"/>
    <cs:fontRef idx="minor">
      <a:schemeClr val="dk1"/>
    </cs:fontRef>
    <cs:spPr>
      <a:noFill/>
      <a:ln w="25400" cap="flat" cmpd="sng" algn="ctr">
        <a:solidFill>
          <a:schemeClr val="phClr"/>
        </a:solidFill>
        <a:miter lim="800000"/>
      </a:ln>
    </cs:spPr>
  </cs:dataPoint>
  <cs:dataPoint3D>
    <cs:lnRef idx="0">
      <cs:styleClr val="auto"/>
    </cs:lnRef>
    <cs:fillRef idx="0">
      <cs:styleClr val="auto"/>
    </cs:fillRef>
    <cs:effectRef idx="0"/>
    <cs:fontRef idx="minor">
      <a:schemeClr val="dk1"/>
    </cs:fontRef>
    <cs:spPr>
      <a:ln w="19050" cap="flat" cmpd="sng" algn="ctr">
        <a:solidFill>
          <a:schemeClr val="phClr"/>
        </a:solidFill>
        <a:miter lim="800000"/>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ln w="19050" cap="rnd">
        <a:solidFill>
          <a:schemeClr val="phClr"/>
        </a:solidFill>
        <a:round/>
      </a:ln>
    </cs:spPr>
  </cs:dataPointMarker>
  <cs:dataPointMarkerLayout symbol="circle" size="6"/>
  <cs:dataPointWireframe>
    <cs:lnRef idx="0">
      <cs:styleClr val="auto"/>
    </cs:lnRef>
    <cs:fillRef idx="1"/>
    <cs:effectRef idx="0"/>
    <cs:fontRef idx="minor">
      <a:schemeClr val="tx1"/>
    </cs:fontRef>
    <cs:spPr>
      <a:ln w="9525">
        <a:solidFill>
          <a:schemeClr val="phClr"/>
        </a:solidFill>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tx1">
            <a:lumMod val="50000"/>
            <a:lumOff val="50000"/>
          </a:schemeClr>
        </a:solidFill>
        <a:round/>
      </a:ln>
    </cs:spPr>
  </cs:downBar>
  <cs:dropLine>
    <cs:lnRef idx="0"/>
    <cs:fillRef idx="0"/>
    <cs:effectRef idx="0"/>
    <cs:fontRef idx="minor">
      <a:schemeClr val="dk1"/>
    </cs:fontRef>
    <cs:spPr>
      <a:ln w="9525" cap="flat" cmpd="sng" algn="ctr">
        <a:solidFill>
          <a:schemeClr val="tx1">
            <a:lumMod val="35000"/>
            <a:lumOff val="65000"/>
          </a:schemeClr>
        </a:solidFill>
        <a:round/>
      </a:ln>
    </cs:spPr>
  </cs:dropLine>
  <cs:errorBar>
    <cs:lnRef idx="0"/>
    <cs:fillRef idx="0"/>
    <cs:effectRef idx="0"/>
    <cs:fontRef idx="minor">
      <a:schemeClr val="dk1"/>
    </cs:fontRef>
    <cs:spPr>
      <a:ln w="9525" cap="flat" cmpd="sng" algn="ctr">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a:solidFill>
          <a:schemeClr val="tx1">
            <a:lumMod val="15000"/>
            <a:lumOff val="85000"/>
          </a:schemeClr>
        </a:solidFill>
      </a:ln>
    </cs:spPr>
  </cs:gridlineMajor>
  <cs:gridlineMinor>
    <cs:lnRef idx="0"/>
    <cs:fillRef idx="0"/>
    <cs:effectRef idx="0"/>
    <cs:fontRef idx="minor">
      <a:schemeClr val="dk1"/>
    </cs:fontRef>
    <cs:spPr>
      <a:ln w="9525">
        <a:solidFill>
          <a:schemeClr val="tx1">
            <a:lumMod val="5000"/>
            <a:lumOff val="95000"/>
          </a:schemeClr>
        </a:solidFill>
      </a:ln>
    </cs:spPr>
  </cs:gridlineMinor>
  <cs:hiLoLine>
    <cs:lnRef idx="0"/>
    <cs:fillRef idx="0"/>
    <cs:effectRef idx="0"/>
    <cs:fontRef idx="minor">
      <a:schemeClr val="dk1"/>
    </cs:fontRef>
    <cs:spPr>
      <a:ln w="9525" cap="flat" cmpd="sng" algn="ctr">
        <a:solidFill>
          <a:schemeClr val="tx1">
            <a:lumMod val="35000"/>
            <a:lumOff val="65000"/>
          </a:schemeClr>
        </a:solidFill>
        <a:round/>
      </a:ln>
    </cs:spPr>
  </cs:hiLoLine>
  <cs:leaderLine>
    <cs:lnRef idx="0"/>
    <cs:fillRef idx="0"/>
    <cs:effectRef idx="0"/>
    <cs:fontRef idx="minor">
      <a:schemeClr val="dk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00" b="0" kern="1200" cap="none" spc="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cap="flat" cmpd="sng" algn="ctr">
        <a:solidFill>
          <a:schemeClr val="tx1">
            <a:lumMod val="50000"/>
            <a:lumOff val="50000"/>
          </a:schemeClr>
        </a:solidFill>
        <a:round/>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672703</xdr:colOff>
      <xdr:row>37</xdr:row>
      <xdr:rowOff>3571</xdr:rowOff>
    </xdr:from>
    <xdr:to>
      <xdr:col>9</xdr:col>
      <xdr:colOff>672703</xdr:colOff>
      <xdr:row>51</xdr:row>
      <xdr:rowOff>79771</xdr:rowOff>
    </xdr:to>
    <xdr:graphicFrame macro="">
      <xdr:nvGraphicFramePr>
        <xdr:cNvPr id="2" name="Gráfico 1">
          <a:extLst>
            <a:ext uri="{FF2B5EF4-FFF2-40B4-BE49-F238E27FC236}">
              <a16:creationId xmlns:a16="http://schemas.microsoft.com/office/drawing/2014/main" id="{7023209E-B64F-4B31-B0AA-4CC35AF88A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672703</xdr:colOff>
      <xdr:row>52</xdr:row>
      <xdr:rowOff>15477</xdr:rowOff>
    </xdr:from>
    <xdr:to>
      <xdr:col>9</xdr:col>
      <xdr:colOff>672703</xdr:colOff>
      <xdr:row>66</xdr:row>
      <xdr:rowOff>91677</xdr:rowOff>
    </xdr:to>
    <xdr:graphicFrame macro="">
      <xdr:nvGraphicFramePr>
        <xdr:cNvPr id="5" name="Gráfico 4">
          <a:extLst>
            <a:ext uri="{FF2B5EF4-FFF2-40B4-BE49-F238E27FC236}">
              <a16:creationId xmlns:a16="http://schemas.microsoft.com/office/drawing/2014/main" id="{D8021D19-E98B-455D-974E-54AB781703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684609</xdr:colOff>
      <xdr:row>68</xdr:row>
      <xdr:rowOff>3571</xdr:rowOff>
    </xdr:from>
    <xdr:to>
      <xdr:col>9</xdr:col>
      <xdr:colOff>684609</xdr:colOff>
      <xdr:row>82</xdr:row>
      <xdr:rowOff>79771</xdr:rowOff>
    </xdr:to>
    <xdr:graphicFrame macro="">
      <xdr:nvGraphicFramePr>
        <xdr:cNvPr id="6" name="Gráfico 5">
          <a:extLst>
            <a:ext uri="{FF2B5EF4-FFF2-40B4-BE49-F238E27FC236}">
              <a16:creationId xmlns:a16="http://schemas.microsoft.com/office/drawing/2014/main" id="{50B07511-F36B-4D06-BB44-003EBE4FE5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720327</xdr:colOff>
      <xdr:row>88</xdr:row>
      <xdr:rowOff>146446</xdr:rowOff>
    </xdr:from>
    <xdr:to>
      <xdr:col>9</xdr:col>
      <xdr:colOff>720327</xdr:colOff>
      <xdr:row>102</xdr:row>
      <xdr:rowOff>32146</xdr:rowOff>
    </xdr:to>
    <xdr:graphicFrame macro="">
      <xdr:nvGraphicFramePr>
        <xdr:cNvPr id="7" name="Gráfico 6">
          <a:extLst>
            <a:ext uri="{FF2B5EF4-FFF2-40B4-BE49-F238E27FC236}">
              <a16:creationId xmlns:a16="http://schemas.microsoft.com/office/drawing/2014/main" id="{F4CB4F19-A81D-468A-BBEC-C7E3412803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5952</xdr:colOff>
      <xdr:row>103</xdr:row>
      <xdr:rowOff>158352</xdr:rowOff>
    </xdr:from>
    <xdr:to>
      <xdr:col>10</xdr:col>
      <xdr:colOff>5952</xdr:colOff>
      <xdr:row>117</xdr:row>
      <xdr:rowOff>44052</xdr:rowOff>
    </xdr:to>
    <xdr:graphicFrame macro="">
      <xdr:nvGraphicFramePr>
        <xdr:cNvPr id="8" name="Gráfico 7">
          <a:extLst>
            <a:ext uri="{FF2B5EF4-FFF2-40B4-BE49-F238E27FC236}">
              <a16:creationId xmlns:a16="http://schemas.microsoft.com/office/drawing/2014/main" id="{4832E1E5-2F48-4C7F-801A-F87BEC0D02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708421</xdr:colOff>
      <xdr:row>126</xdr:row>
      <xdr:rowOff>122633</xdr:rowOff>
    </xdr:from>
    <xdr:to>
      <xdr:col>9</xdr:col>
      <xdr:colOff>708421</xdr:colOff>
      <xdr:row>141</xdr:row>
      <xdr:rowOff>8333</xdr:rowOff>
    </xdr:to>
    <xdr:graphicFrame macro="">
      <xdr:nvGraphicFramePr>
        <xdr:cNvPr id="9" name="Gráfico 8">
          <a:extLst>
            <a:ext uri="{FF2B5EF4-FFF2-40B4-BE49-F238E27FC236}">
              <a16:creationId xmlns:a16="http://schemas.microsoft.com/office/drawing/2014/main" id="{8CBCAA44-71EE-42B8-96F4-D1D77CA76F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6804</xdr:colOff>
      <xdr:row>157</xdr:row>
      <xdr:rowOff>179614</xdr:rowOff>
    </xdr:from>
    <xdr:to>
      <xdr:col>11</xdr:col>
      <xdr:colOff>6804</xdr:colOff>
      <xdr:row>172</xdr:row>
      <xdr:rowOff>65314</xdr:rowOff>
    </xdr:to>
    <xdr:graphicFrame macro="">
      <xdr:nvGraphicFramePr>
        <xdr:cNvPr id="10" name="Gráfico 9">
          <a:extLst>
            <a:ext uri="{FF2B5EF4-FFF2-40B4-BE49-F238E27FC236}">
              <a16:creationId xmlns:a16="http://schemas.microsoft.com/office/drawing/2014/main" id="{26EACDF6-D34B-44ED-9F56-4447470BAD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4645.601415393518" createdVersion="7" refreshedVersion="7" minRefreshableVersion="3" recordCount="128">
  <cacheSource type="worksheet">
    <worksheetSource ref="A1:X129" sheet="Registro PQRSDfebrero"/>
  </cacheSource>
  <cacheFields count="25">
    <cacheField name="Canal Oficial de Entrada" numFmtId="0">
      <sharedItems count="2">
        <s v="Canal Escrito"/>
        <s v="Canal virtual"/>
      </sharedItems>
    </cacheField>
    <cacheField name="Canal de Atención" numFmtId="0">
      <sharedItems count="6">
        <s v="Correo Atencion Ciudadano"/>
        <s v="Formato PQRSD Web"/>
        <s v="Servicio de Mensajeria"/>
        <s v="Correo Institucional"/>
        <s v="Redes sociales"/>
        <s v="Radicacion Directa"/>
      </sharedItems>
    </cacheField>
    <cacheField name="Departamento" numFmtId="0">
      <sharedItems count="28">
        <s v="Quindio"/>
        <s v="Cundinamarca"/>
        <s v="Antioquia"/>
        <s v="Cesar"/>
        <s v="Bogota"/>
        <s v="Boyaca"/>
        <s v="Santander"/>
        <s v="Huila"/>
        <s v="No designa"/>
        <s v="Cauca"/>
        <s v="Putumayo"/>
        <s v="Risaralda"/>
        <s v="Valle del cauca"/>
        <s v="Sucre"/>
        <s v="Tolima"/>
        <s v="Nariño"/>
        <s v="Meta"/>
        <s v="Atlantico"/>
        <s v="Guainia"/>
        <s v="Bolivar"/>
        <s v="Caldas"/>
        <s v="Magdalena"/>
        <s v="Caqueta"/>
        <s v="Vichada"/>
        <s v="Casanare"/>
        <s v="Norte de Santander"/>
        <s v="Cordoba"/>
        <s v="Choco"/>
      </sharedItems>
    </cacheField>
    <cacheField name="Peticionario" numFmtId="0">
      <sharedItems/>
    </cacheField>
    <cacheField name="Naturaleza jurídica del peticionario" numFmtId="0">
      <sharedItems count="5">
        <s v="Persona natural"/>
        <s v="Entidad Bomberil"/>
        <s v="Persona Juridica"/>
        <s v="Entidad Publica"/>
        <s v="Entidad territorial"/>
      </sharedItems>
    </cacheField>
    <cacheField name="Tema de Consulta" numFmtId="0">
      <sharedItems count="5">
        <s v="Otros"/>
        <s v="Legislacion Bomberil"/>
        <s v="Solicitud de informacion"/>
        <s v="Acompañamiento juridico"/>
        <s v="Queja contra CB"/>
      </sharedItems>
    </cacheField>
    <cacheField name="Asunto" numFmtId="0">
      <sharedItems/>
    </cacheField>
    <cacheField name="Responsable" numFmtId="0">
      <sharedItems/>
    </cacheField>
    <cacheField name="Área" numFmtId="0">
      <sharedItems count="4">
        <s v="DIRECCION GENERAL"/>
        <s v="SUBDIRECCIÓN ESTRATÉGICA Y DE COORDINACIÓN BOMBERIL"/>
        <s v=" SUBDIRECCIÓN ADMINISTRATIVA Y FINANCIERA"/>
        <s v="SUBDIRECCIÓN ESTRATÉGICA Y DE COORDINACIÓN BOMBERIL " u="1"/>
      </sharedItems>
    </cacheField>
    <cacheField name="Dependencia" numFmtId="0">
      <sharedItems count="22">
        <s v="PLANEACIÓN ESTRATEGICA"/>
        <s v="FORMULACIÓN, ACTUALIZACIÓN ,ACOMPAÑAMINETO NORMATIVO Y OPERATIVO"/>
        <s v="GESTIÓN CONTRACTUAL"/>
        <s v="INSPECCION, VIGILANCIA Y CONTROL"/>
        <s v="EDUCACIÓN NACIONAL PARA BOMBEROS"/>
        <s v="_x0009_INSPECCIÓN, VIGILANCIA Y CONTROL"/>
        <s v="FORTALECIMIENTO BOMBERIL PARA LA RESPUESTA"/>
        <s v="GESTIÓN TALENTO HUMANO"/>
        <s v="COORDINACIÓN OPERATIVA"/>
        <s v="GESTIÓN JURÍDICA"/>
        <s v="INSPECCIÓN, VIGILANCIA Y CONTROL"/>
        <s v="Citel"/>
        <s v="SUBDIRECCIÓN ESTRATÉGICA Y DE COORDINACIÓN BOMBERIL "/>
        <s v="SUBDIRECCIÓN ESTRATÉGICA Y DE COORDINACIÓN BOMBERIL"/>
        <s v="_x0009_PLANEACIÓN ESTRATEGICA"/>
        <s v="GESTIÓN ADMININSTRATIVA"/>
        <s v="_x0009_FORTALECIMIENTO BOMBERIL PARA LA RESPUESTA"/>
        <s v="_x0009_GESTIÓN CONTRACTUAL"/>
        <s v="GESTIÓN DE TECNOLOGÍA E INFORMACIÓN"/>
        <s v="COOPERACIÓN INTERNACIONAL Y ALIANZAS ESTRATEGICAS"/>
        <s v="GESTIÓN ATENCIÓN AL USUARIO"/>
        <s v="GESTIÓN FINANCIERA"/>
      </sharedItems>
    </cacheField>
    <cacheField name="Tipo de petición" numFmtId="0">
      <sharedItems count="6">
        <s v="PETICIóN INTERéS GENERAL  "/>
        <s v="PETICIóN DE CONSULTA "/>
        <s v="PETICIóN DOCUMENTOS O INFORMACIóN "/>
        <s v="PETICIóN INTERéS PARTICULAR  "/>
        <s v="PETICIóN ENTRE AUTORIDADES  "/>
        <s v="PETICIóN INFORMES A CONGRESISTAS  "/>
      </sharedItems>
    </cacheField>
    <cacheField name="Tiempo de respuesta legal" numFmtId="1">
      <sharedItems containsSemiMixedTypes="0" containsString="0" containsNumber="1" containsInteger="1" minValue="5" maxValue="35"/>
    </cacheField>
    <cacheField name="RADICADO" numFmtId="1">
      <sharedItems/>
    </cacheField>
    <cacheField name="Fecha" numFmtId="14">
      <sharedItems containsSemiMixedTypes="0" containsNonDate="0" containsDate="1" containsString="0" minDate="2022-02-01T00:00:00" maxDate="2022-03-01T00:00:00"/>
    </cacheField>
    <cacheField name="Número de salida" numFmtId="1">
      <sharedItems containsBlank="1" containsMixedTypes="1" containsNumber="1" containsInteger="1" minValue="20221000040041" maxValue="20223110043771"/>
    </cacheField>
    <cacheField name="Fecha de salida" numFmtId="164">
      <sharedItems containsSemiMixedTypes="0" containsNonDate="0" containsDate="1" containsString="0" minDate="2022-02-07T00:00:00" maxDate="2022-03-26T00:00:00" count="29">
        <d v="2022-03-15T00:00:00"/>
        <d v="2022-02-09T00:00:00"/>
        <d v="2022-02-10T00:00:00"/>
        <d v="2022-02-16T00:00:00"/>
        <d v="2022-02-14T00:00:00"/>
        <d v="2022-02-22T00:00:00"/>
        <d v="2022-03-25T00:00:00"/>
        <d v="2022-03-17T00:00:00"/>
        <d v="2022-03-01T00:00:00"/>
        <d v="2022-03-09T00:00:00"/>
        <d v="2022-02-18T00:00:00"/>
        <d v="2022-02-15T00:00:00"/>
        <d v="2022-03-14T00:00:00"/>
        <d v="2022-02-28T00:00:00"/>
        <d v="2022-02-08T00:00:00"/>
        <d v="2022-02-24T00:00:00"/>
        <d v="2022-03-02T00:00:00"/>
        <d v="2022-03-23T00:00:00"/>
        <d v="2022-02-17T00:00:00"/>
        <d v="2022-03-03T00:00:00"/>
        <d v="2022-03-10T00:00:00"/>
        <d v="2022-03-16T00:00:00"/>
        <d v="2022-03-08T00:00:00"/>
        <d v="2022-03-21T00:00:00"/>
        <d v="2022-03-04T00:00:00"/>
        <d v="2022-02-21T00:00:00"/>
        <d v="2022-02-27T00:00:00"/>
        <d v="2022-02-07T00:00:00"/>
        <d v="2022-03-18T00:00:00"/>
      </sharedItems>
      <fieldGroup par="24" base="15">
        <rangePr groupBy="days" startDate="2022-02-07T00:00:00" endDate="2022-03-26T00:00:00"/>
        <groupItems count="368">
          <s v="&lt;7/02/2022"/>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6/03/2022"/>
        </groupItems>
      </fieldGroup>
    </cacheField>
    <cacheField name="Tiempo de atención" numFmtId="1">
      <sharedItems containsSemiMixedTypes="0" containsString="0" containsNumber="1" containsInteger="1" minValue="-16" maxValue="36"/>
    </cacheField>
    <cacheField name="Estado" numFmtId="0">
      <sharedItems count="4">
        <s v="Cumplida"/>
        <s v="Extemporanea"/>
        <s v="Vencida"/>
        <s v="En Proceso"/>
      </sharedItems>
    </cacheField>
    <cacheField name="Observaciones" numFmtId="0">
      <sharedItems containsBlank="1"/>
    </cacheField>
    <cacheField name="FECHA DIGITALIZACIÓN DOCUMENTO DE RESPUESTA" numFmtId="0">
      <sharedItems containsDate="1" containsBlank="1" containsMixedTypes="1" minDate="2022-02-04T00:00:00" maxDate="2022-03-24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 name="Meses" numFmtId="0" databaseField="0">
      <fieldGroup base="15">
        <rangePr groupBy="months" startDate="2022-02-07T00:00:00" endDate="2022-03-26T00:00:00"/>
        <groupItems count="14">
          <s v="&lt;7/02/2022"/>
          <s v="ene"/>
          <s v="feb"/>
          <s v="mar"/>
          <s v="abr"/>
          <s v="may"/>
          <s v="jun"/>
          <s v="jul"/>
          <s v="ago"/>
          <s v="sep"/>
          <s v="oct"/>
          <s v="nov"/>
          <s v="dic"/>
          <s v="&gt;26/03/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8">
  <r>
    <x v="0"/>
    <x v="0"/>
    <x v="0"/>
    <s v="JAVIER RAMIREZ FLOREZ "/>
    <x v="0"/>
    <x v="0"/>
    <s v="CAC: programa bomberos indígenas "/>
    <s v="VIVIANA ANDRADE TOVAR "/>
    <x v="0"/>
    <x v="0"/>
    <x v="0"/>
    <n v="30"/>
    <s v="20221000126742  "/>
    <d v="2022-02-01T00:00:00"/>
    <n v="20221100047091"/>
    <x v="0"/>
    <n v="30"/>
    <x v="0"/>
    <s v="15-03-2022 17:24 PM_x0009_Archivar_x0009_VIVIANA ANDRADE TOVAR_x0009_SE DA CONTESTACIÓN A LA SOLICITUD MEDIANTE RADICADO NUMERO 20221100047091"/>
    <s v="N/A"/>
    <s v="N/A"/>
    <s v="N/A"/>
    <s v="N/A"/>
    <s v="Sin evidencia de Correo respuesta, ni imagen de respuesta"/>
  </r>
  <r>
    <x v="0"/>
    <x v="0"/>
    <x v="1"/>
    <s v="CUERPO DE BOMBEROS VOLUNTARIOS DE NILO  "/>
    <x v="1"/>
    <x v="1"/>
    <s v="cac: Apoyo jurídico  "/>
    <s v="Andrea Bibiana Castañeda Durán"/>
    <x v="1"/>
    <x v="1"/>
    <x v="1"/>
    <n v="35"/>
    <s v="20221000126792  "/>
    <d v="2022-02-01T00:00:00"/>
    <n v="20222110036171"/>
    <x v="1"/>
    <n v="6"/>
    <x v="0"/>
    <s v="10-02-2022 07:30 AM Archivar Andrea Bibiana Castañeda Durán SE DIO TRÁMITE CON RADICADO 20222110036171 ENVIADO EL 9/02/2021"/>
    <d v="2022-02-04T00:00:00"/>
    <s v="PDF"/>
    <s v="Si"/>
    <s v="N/A"/>
    <s v="N/A"/>
  </r>
  <r>
    <x v="0"/>
    <x v="0"/>
    <x v="1"/>
    <s v="ROLANDO LOPEZ  "/>
    <x v="2"/>
    <x v="2"/>
    <s v="CAC: Solicitud de información "/>
    <s v="Jorge Restrepo Sanguino"/>
    <x v="1"/>
    <x v="1"/>
    <x v="2"/>
    <n v="20"/>
    <s v="20221000126842  "/>
    <d v="2022-02-02T00:00:00"/>
    <n v="20222110037011"/>
    <x v="2"/>
    <n v="6"/>
    <x v="0"/>
    <s v="10-02-2022 15:29 PM Archivar Jorge Restrepo Sanguino SE DIO RESPUESTA MEDIANTE OFICIO N°20222110037011 EL 10-02-2022"/>
    <d v="2022-02-10T00:00:00"/>
    <s v="PDF"/>
    <s v="Si"/>
    <s v="N/A"/>
    <s v="N/A"/>
  </r>
  <r>
    <x v="0"/>
    <x v="1"/>
    <x v="2"/>
    <s v="ROSENDO ELIECER OROZCO CARDONA "/>
    <x v="0"/>
    <x v="1"/>
    <s v="Alerta por la prestación del servicio de control de plagas domesticas caseras sin reunir los requisitos establecidos en la norma y la aplicación de plaguicidas no autorizados "/>
    <s v="Jorge Restrepo Sanguino"/>
    <x v="1"/>
    <x v="1"/>
    <x v="3"/>
    <n v="30"/>
    <s v="20229000126932  "/>
    <d v="2022-02-03T00:00:00"/>
    <n v="20222110038131"/>
    <x v="3"/>
    <n v="9"/>
    <x v="0"/>
    <s v="16-02-2022 15:17 PM_x0009_Archivar_x0009_Jorge Restrepo Sanguino_x0009_SE DIO RESPUESTA N° 20222110038131 EL 16/02/2022"/>
    <d v="2022-02-17T00:00:00"/>
    <s v="PDF"/>
    <s v="Si"/>
    <s v="N/A"/>
    <s v="N/A"/>
  </r>
  <r>
    <x v="0"/>
    <x v="0"/>
    <x v="3"/>
    <s v="OSCAR GUILLERMO LUQUEZ ALVARADO "/>
    <x v="1"/>
    <x v="3"/>
    <s v="CAC; SOLICITUD CONCEPTO VIGENCIA EXAMENES PREOPERACIONALES "/>
    <s v="Andrea Bibiana Castañeda Durán"/>
    <x v="1"/>
    <x v="1"/>
    <x v="3"/>
    <n v="30"/>
    <s v="20221000126972  "/>
    <d v="2022-02-03T00:00:00"/>
    <n v="20222110037491"/>
    <x v="4"/>
    <n v="7"/>
    <x v="0"/>
    <s v="19-02-2022 15:54 PM_x0009_Archivar_x0009_Andrea Bibiana Castañeda Durán_x0009_SE DIO TRÁMITE CON RAD. 20222110037491 ENVIADO EL DÍA 14/02/22"/>
    <d v="2022-02-14T00:00:00"/>
    <s v="PDF"/>
    <s v="Si"/>
    <s v="N/A"/>
    <s v="N/A"/>
  </r>
  <r>
    <x v="0"/>
    <x v="0"/>
    <x v="4"/>
    <s v="CONTRALORIA GENERAL DE LA NACION  "/>
    <x v="3"/>
    <x v="2"/>
    <s v="CAC: SEGUNDO REQUERIMIENTO – Solicitud información Circular No. 005 de 2021 de la CGR / DNBC.  "/>
    <s v="Alvaro Perez "/>
    <x v="2"/>
    <x v="2"/>
    <x v="4"/>
    <n v="10"/>
    <s v="20221000126982  "/>
    <d v="2022-02-03T00:00:00"/>
    <s v="_x0009_20223130045451"/>
    <x v="5"/>
    <n v="13"/>
    <x v="1"/>
    <s v="14-03-2022 09:56 AM_x0009_Archivar_x0009_Alvaro Perez_x0009_Se da respuesta mediante el correo electrónico del ordenador del gasto el dia 22/02/2021."/>
    <d v="2022-03-11T00:00:00"/>
    <s v="PDF"/>
    <s v="Si"/>
    <s v="N/A"/>
    <s v="N/A"/>
  </r>
  <r>
    <x v="0"/>
    <x v="1"/>
    <x v="2"/>
    <s v="ANONIMO_PQRSD "/>
    <x v="0"/>
    <x v="4"/>
    <s v="malos manejos en el cuerpo de bombero de Cisneros Antioquia  "/>
    <s v="Arturo Enrique Cujia Amaya "/>
    <x v="1"/>
    <x v="3"/>
    <x v="3"/>
    <n v="30"/>
    <s v="20229000126992  "/>
    <d v="2022-02-03T00:00:00"/>
    <m/>
    <x v="6"/>
    <n v="36"/>
    <x v="2"/>
    <m/>
    <m/>
    <m/>
    <m/>
    <m/>
    <m/>
  </r>
  <r>
    <x v="0"/>
    <x v="1"/>
    <x v="5"/>
    <s v="ANONIMO_PQRSD "/>
    <x v="0"/>
    <x v="2"/>
    <s v="Bomberos Duitama "/>
    <s v="Andrea Bibiana Castañeda Durán"/>
    <x v="1"/>
    <x v="1"/>
    <x v="3"/>
    <n v="30"/>
    <s v="20229000127002  "/>
    <d v="2022-02-03T00:00:00"/>
    <n v="20222110037491"/>
    <x v="4"/>
    <n v="7"/>
    <x v="0"/>
    <s v="24-02-2022 05:11 AM_x0009_Archivar_x0009_Andrea Bibiana Castañeda Durán_x0009_MISMA PETICIÓN DEL RADICADO 20221140124472"/>
    <d v="2022-02-14T00:00:00"/>
    <s v="PDF"/>
    <s v="Si"/>
    <s v="N/A"/>
    <s v="Reiterativa/duplicado"/>
  </r>
  <r>
    <x v="0"/>
    <x v="0"/>
    <x v="6"/>
    <s v="BOMBEROS OFICIALES DE BUCARAMANGA  "/>
    <x v="1"/>
    <x v="3"/>
    <s v="CAC: SOLICITUD CITA PARA ASESORIA REGIMEN TARIFARIO NACIONAL BOMBEROS DE BUCARAMANGA "/>
    <s v="Edgar Alexander Maya Lopez "/>
    <x v="1"/>
    <x v="4"/>
    <x v="0"/>
    <n v="30"/>
    <s v="20221000127022  "/>
    <d v="2022-02-04T00:00:00"/>
    <s v="N/A"/>
    <x v="7"/>
    <n v="29"/>
    <x v="0"/>
    <s v="17-03-2022 09:34 AM_x0009_Archivar_x0009_Edgar Alexander Maya Lopez_x0009_Se atiende la solicitud de manera presencial, con representantes del cuerpo oficial de bomberos Bucaramanga, se deja como evidencia listado de asistencia de los participantes en la Reunión"/>
    <s v="N/A"/>
    <s v="N/A"/>
    <s v="N/A"/>
    <s v="N/A"/>
    <s v="Reunion"/>
  </r>
  <r>
    <x v="0"/>
    <x v="2"/>
    <x v="7"/>
    <s v="PROCURADURIA PROVINCIAL NEIVA HUILA "/>
    <x v="4"/>
    <x v="2"/>
    <s v="SM: SOLICITUD DE INFORMACION URGENTE "/>
    <s v="Melba Vidal "/>
    <x v="1"/>
    <x v="5"/>
    <x v="4"/>
    <n v="10"/>
    <s v="20221000127042  "/>
    <d v="2022-02-04T00:00:00"/>
    <s v="_x0009_20222150040851"/>
    <x v="8"/>
    <n v="17"/>
    <x v="1"/>
    <m/>
    <d v="2022-03-02T00:00:00"/>
    <s v="PDF"/>
    <s v="Si"/>
    <s v="N/A"/>
    <s v="Radicado de entrada sin archivar."/>
  </r>
  <r>
    <x v="0"/>
    <x v="2"/>
    <x v="0"/>
    <s v="GOBERNACION DEL QUINDIO  "/>
    <x v="4"/>
    <x v="1"/>
    <s v="SM SOLICITUD CONCEPTO JURIDICO "/>
    <s v="Andrea Bibiana Castañeda Durán"/>
    <x v="1"/>
    <x v="1"/>
    <x v="0"/>
    <n v="30"/>
    <s v="20221000127052  "/>
    <d v="2022-02-04T00:00:00"/>
    <n v="20222110041951"/>
    <x v="9"/>
    <n v="23"/>
    <x v="0"/>
    <s v="25-02-2022 06:22 AM_x0009_Archivar_x0009_Andrea Bibiana Castañeda Durán_x0009_MISMA PETICIÓN DEL RADICADO 20221140127212"/>
    <d v="2022-03-09T00:00:00"/>
    <s v="PDF"/>
    <s v="Si"/>
    <s v="N/A"/>
    <s v="Misma peticion, diferente destinatario"/>
  </r>
  <r>
    <x v="0"/>
    <x v="0"/>
    <x v="6"/>
    <s v="DELEGACIÓN DEPARTAMENTAL DE NORTE DE SANTANDER  "/>
    <x v="1"/>
    <x v="2"/>
    <s v="CAC: solicitud de informacion "/>
    <s v="Andrés Fernando Muñoz Cabrera "/>
    <x v="1"/>
    <x v="6"/>
    <x v="2"/>
    <n v="20"/>
    <s v="20221000127062  "/>
    <d v="2022-02-04T00:00:00"/>
    <m/>
    <x v="6"/>
    <n v="35"/>
    <x v="2"/>
    <m/>
    <m/>
    <m/>
    <m/>
    <m/>
    <m/>
  </r>
  <r>
    <x v="0"/>
    <x v="0"/>
    <x v="8"/>
    <s v="GERSON DAVID CORDERO ESTéVEZ "/>
    <x v="0"/>
    <x v="2"/>
    <s v="CAC: Solicitud de información "/>
    <s v="VIVIAN LORENA RAMIREZ SERNA_x0009_"/>
    <x v="2"/>
    <x v="7"/>
    <x v="2"/>
    <n v="20"/>
    <s v="20221000127072  "/>
    <d v="2022-02-04T00:00:00"/>
    <n v="20223100040031"/>
    <x v="10"/>
    <n v="10"/>
    <x v="0"/>
    <s v="18-02-2022 15:27 PM_x0009_Archivar_x0009_VIVIAN LORENA RAMIREZ SERNA_x0009_se archiva documento conforme al radicado 20221000127072 enviado vía correo electrónico"/>
    <s v="N/A"/>
    <s v="N/A"/>
    <s v="N/A"/>
    <s v="N/A"/>
    <s v="No se adjunta documento con firma"/>
  </r>
  <r>
    <x v="0"/>
    <x v="0"/>
    <x v="4"/>
    <s v="MARISOL PENA LUQUE "/>
    <x v="0"/>
    <x v="1"/>
    <s v="CAC: INQUIETUDES MANEJO ASPIRANTES A BOMBEROS VOLUNTARIOS "/>
    <s v="Jorge Restrepo Sanguino"/>
    <x v="1"/>
    <x v="1"/>
    <x v="0"/>
    <n v="30"/>
    <s v="20221000127082  "/>
    <d v="2022-02-04T00:00:00"/>
    <n v="20222110038141"/>
    <x v="3"/>
    <n v="8"/>
    <x v="0"/>
    <s v="16-02-2022 13:34 PM_x0009_Archivar_x0009_Jorge Restrepo Sanguino_x0009_SE DIO RESPUESTA MEDIANTE OFICIO N° 20222110038141 EL 16/02/2022"/>
    <d v="2022-02-16T00:00:00"/>
    <s v="PDF"/>
    <s v="Si"/>
    <s v="N/A"/>
    <s v="N/A"/>
  </r>
  <r>
    <x v="0"/>
    <x v="0"/>
    <x v="9"/>
    <s v="ASISTENTE COMANDANTE BOMBEROS POPAYAN  "/>
    <x v="1"/>
    <x v="2"/>
    <s v="CAC: SOLICITUD DE CERTIFICADO "/>
    <s v="Jiud Magnoly Gaviria Narvaez"/>
    <x v="1"/>
    <x v="8"/>
    <x v="2"/>
    <n v="20"/>
    <s v="20221000127102  "/>
    <d v="2022-02-04T00:00:00"/>
    <s v="N/A"/>
    <x v="11"/>
    <n v="7"/>
    <x v="0"/>
    <s v="15-02-2022 16:33 PM_x0009_Archivar_x0009_Jiud Magnoly Gaviria Narvaez_x0009_Se brinda respuesta vía email: segurosdnbc@gmail.com"/>
    <s v="N/A"/>
    <s v="N/A"/>
    <s v="Si"/>
    <s v="N/A"/>
    <s v="N/A"/>
  </r>
  <r>
    <x v="0"/>
    <x v="0"/>
    <x v="4"/>
    <s v="VICEMINISTERIO DE RELACIONES POLÍTICAS  "/>
    <x v="3"/>
    <x v="2"/>
    <s v="CAC: Derecho de petición de información y solicitud de documentos. "/>
    <s v="Carlos Armando López Barrera "/>
    <x v="0"/>
    <x v="9"/>
    <x v="2"/>
    <n v="20"/>
    <s v="20221000127132  "/>
    <d v="2022-02-04T00:00:00"/>
    <m/>
    <x v="6"/>
    <n v="35"/>
    <x v="2"/>
    <m/>
    <m/>
    <m/>
    <m/>
    <m/>
    <m/>
  </r>
  <r>
    <x v="0"/>
    <x v="0"/>
    <x v="0"/>
    <s v="GOBERNACION DEL QUINDIO  "/>
    <x v="4"/>
    <x v="1"/>
    <s v="CAC. Solicitud concepto jurídico. "/>
    <s v="Andrea Bibiana Castañeda Durán  "/>
    <x v="1"/>
    <x v="1"/>
    <x v="0"/>
    <n v="30"/>
    <s v="20221140127212  "/>
    <d v="2022-02-07T00:00:00"/>
    <n v="20222110041951"/>
    <x v="9"/>
    <n v="22"/>
    <x v="0"/>
    <s v="09-03-2022 17:37 PM_x0009_Archivar_x0009_Andrea Bibiana Castañeda Durán_x0009_SE DIO TRÁMITE CON RAD. 20222110041951 ENVIADO EL 09/03/22"/>
    <d v="2022-03-09T00:00:00"/>
    <s v="PDF"/>
    <s v="Si"/>
    <s v="N/A"/>
    <s v="N/A"/>
  </r>
  <r>
    <x v="0"/>
    <x v="0"/>
    <x v="1"/>
    <s v="ALEJANDRO PEREA GOMEZ  "/>
    <x v="0"/>
    <x v="0"/>
    <s v="CAC. DERECHO DE PETICION. "/>
    <s v="Andrea Bibiana Castañeda Durán  "/>
    <x v="1"/>
    <x v="1"/>
    <x v="3"/>
    <n v="30"/>
    <s v="20221140127232  "/>
    <d v="2022-02-07T00:00:00"/>
    <s v="_x0009_20222110043981"/>
    <x v="12"/>
    <n v="25"/>
    <x v="0"/>
    <s v="15-03-2022 04:59 AM_x0009_Archivar_x0009_Andrea Bibiana Castañeda Durán_x0009_SE DIO TRÁMITE CON RAD. 20222110043981 ENVIADO EL 14/3/22"/>
    <d v="2022-03-14T00:00:00"/>
    <s v="PDF"/>
    <s v="Si"/>
    <s v="N/A"/>
    <s v="N/A"/>
  </r>
  <r>
    <x v="0"/>
    <x v="0"/>
    <x v="4"/>
    <s v="QUEJAS Y SOLUCIONES  "/>
    <x v="3"/>
    <x v="1"/>
    <s v="CAC. PETICIÓN 273202022, Traslado de petición. "/>
    <s v="Andrea Bibiana Castañeda Durán  "/>
    <x v="1"/>
    <x v="1"/>
    <x v="3"/>
    <n v="30"/>
    <s v="20221140127352  "/>
    <d v="2022-02-07T00:00:00"/>
    <s v="_x0009_20222110044491"/>
    <x v="12"/>
    <n v="25"/>
    <x v="0"/>
    <s v="15-03-2022 04:55 AM_x0009_Archivar_x0009_Andrea Bibiana Castañeda Durán_x0009_SE DIO TRÁMITE CON RADICADO 20222110044491 ENVIADO EL 14/03/22"/>
    <d v="2022-03-14T00:00:00"/>
    <s v="PDF"/>
    <s v="Si"/>
    <s v="N/A"/>
    <s v="N/A"/>
  </r>
  <r>
    <x v="0"/>
    <x v="0"/>
    <x v="10"/>
    <s v="CUERPO DE BOMBEROS VOLUNTARIOS DE LA HORMIGA  "/>
    <x v="1"/>
    <x v="3"/>
    <s v="CAC. SOLICITUD DEL CUERPO DE BOMBEROS VOLUNTARIOS LA HORMIGA PUTUMAYO. "/>
    <s v="Melba Vidal "/>
    <x v="1"/>
    <x v="10"/>
    <x v="0"/>
    <n v="30"/>
    <s v="20221140127422  "/>
    <d v="2022-02-07T00:00:00"/>
    <m/>
    <x v="6"/>
    <n v="34"/>
    <x v="2"/>
    <m/>
    <m/>
    <m/>
    <m/>
    <m/>
    <m/>
  </r>
  <r>
    <x v="0"/>
    <x v="0"/>
    <x v="7"/>
    <s v="CUERPO DE BOMBEROS VOLUNTARIOS DE PITALITO  "/>
    <x v="1"/>
    <x v="3"/>
    <s v="CAC: Solicitud asesoría técnica para expedición del certificado de cumplimiento. "/>
    <s v="Julio Cesar Garcia Triana "/>
    <x v="1"/>
    <x v="10"/>
    <x v="0"/>
    <n v="30"/>
    <s v="20221000127442  "/>
    <d v="2022-02-07T00:00:00"/>
    <n v="20222150039321"/>
    <x v="13"/>
    <n v="15"/>
    <x v="0"/>
    <s v="18-03-2022 11:18 AM_x0009_Archivar_x0009_Julio Cesar Garcia Triana_x0009_se da respuesta el 28 de febrero de 2022 archivese"/>
    <d v="2022-03-18T00:00:00"/>
    <s v="PDF"/>
    <s v="Si"/>
    <s v="N/A"/>
    <s v="N/A"/>
  </r>
  <r>
    <x v="0"/>
    <x v="0"/>
    <x v="4"/>
    <s v="MARIA ANGELA LIZARAZO FONSECA  "/>
    <x v="0"/>
    <x v="2"/>
    <s v="CAC. DERECHO DE PETICIÓN. "/>
    <s v="Jorge Restrepo Sanguino "/>
    <x v="1"/>
    <x v="1"/>
    <x v="0"/>
    <n v="30"/>
    <s v="20221140127462  "/>
    <d v="2022-02-07T00:00:00"/>
    <n v="20222110038151"/>
    <x v="12"/>
    <n v="25"/>
    <x v="0"/>
    <s v="15-03-2022 09:31 AM_x0009_Archivar_x0009_Jorge Restrepo Sanguino_x0009_SE DIO RESPUESTA MEDIANTE OFICIO N°20222110038151 EL 14/03/2022"/>
    <d v="2022-03-14T00:00:00"/>
    <s v="PDF"/>
    <s v="Si"/>
    <s v="N/A"/>
    <s v="N/A"/>
  </r>
  <r>
    <x v="0"/>
    <x v="0"/>
    <x v="4"/>
    <s v="NICOLáS ANDRéS LASTRE  "/>
    <x v="0"/>
    <x v="1"/>
    <s v="CAC. Consulta resolución. "/>
    <s v="Edgar Alexander Maya Lopez "/>
    <x v="1"/>
    <x v="4"/>
    <x v="1"/>
    <n v="35"/>
    <s v="20221140127522  "/>
    <d v="2022-02-07T00:00:00"/>
    <s v="N/A"/>
    <x v="7"/>
    <n v="28"/>
    <x v="0"/>
    <s v="17-03-2022 12:16 PM_x0009_Archivar_x0009_Edgar Alexander Maya Lopez_x0009_Se da respuesta por correo electrónico se deja evidencia en digital"/>
    <s v="N/A"/>
    <s v="PDF"/>
    <s v="Si"/>
    <s v="N/A"/>
    <s v="No se genero numero de radicado para respuesta."/>
  </r>
  <r>
    <x v="0"/>
    <x v="0"/>
    <x v="4"/>
    <s v="CONSEJO COLOMBIANO DE SEGURIDAD  "/>
    <x v="2"/>
    <x v="2"/>
    <s v="CAC. Solicitud Directorio de Cuerpos de Bomberos. "/>
    <s v="Carlos Cartagena"/>
    <x v="1"/>
    <x v="11"/>
    <x v="3"/>
    <n v="30"/>
    <s v="20221140127552  "/>
    <d v="2022-02-07T00:00:00"/>
    <s v="_x0009_20221000039421"/>
    <x v="10"/>
    <n v="9"/>
    <x v="0"/>
    <s v="18-02-2022 14:59 PM_x0009_Archivar_x0009_Carlos Cartagena Cano_x0009_Documento enviado y archivado para fines pertinentes."/>
    <d v="2022-02-18T00:00:00"/>
    <s v="PDF"/>
    <s v="Si"/>
    <s v="N/A"/>
    <s v="N/A"/>
  </r>
  <r>
    <x v="0"/>
    <x v="0"/>
    <x v="5"/>
    <s v="CUERPO DE BOMBEROS VOLUNTARIOS DE SOATA  "/>
    <x v="1"/>
    <x v="1"/>
    <s v="CAC. solicitud respuesta derechos de petición. "/>
    <s v="Camilo Portilla Quelal "/>
    <x v="1"/>
    <x v="1"/>
    <x v="0"/>
    <n v="30"/>
    <s v="20221140127562  "/>
    <d v="2022-02-07T00:00:00"/>
    <n v="20222110037841"/>
    <x v="3"/>
    <n v="7"/>
    <x v="0"/>
    <s v="Se da respuesta vía correo electrónico el día 16/02/2022"/>
    <d v="2022-02-16T00:00:00"/>
    <s v="PDF"/>
    <s v="Si"/>
    <s v="N/A"/>
    <s v="Radicado de entrada sin archivar."/>
  </r>
  <r>
    <x v="0"/>
    <x v="0"/>
    <x v="11"/>
    <s v="DELEGACIÓN DEPARTAMENTAL DE BOMBEROS DE RISARALDA  "/>
    <x v="1"/>
    <x v="0"/>
    <s v="CAC. Equidad de género. "/>
    <s v="Robinson Palacio Moná "/>
    <x v="1"/>
    <x v="12"/>
    <x v="0"/>
    <n v="30"/>
    <s v="20221140127572  "/>
    <d v="2022-02-07T00:00:00"/>
    <m/>
    <x v="6"/>
    <n v="34"/>
    <x v="2"/>
    <m/>
    <m/>
    <m/>
    <m/>
    <m/>
    <m/>
  </r>
  <r>
    <x v="0"/>
    <x v="0"/>
    <x v="1"/>
    <s v="CUERPO DE BOMBEROS VOLUNTARIOS DE ZIPAQUIRA  "/>
    <x v="1"/>
    <x v="0"/>
    <s v="CAC. : SOLICITUD AUTORIZACION PROYECTO DE GRADO. "/>
    <s v="Mauricio Delgado Perdomo"/>
    <x v="1"/>
    <x v="4"/>
    <x v="3"/>
    <n v="30"/>
    <s v="20221140127622  "/>
    <d v="2022-02-07T00:00:00"/>
    <n v="20222140038351"/>
    <x v="5"/>
    <n v="11"/>
    <x v="0"/>
    <s v="12-02-2022 08:17 AM_x0009_Archivar_x0009_Mauricio Delgado Perdomo_x0009_Se responden 20221000127622 - 20222140038351 TRABAJO DE GRADO ZIPAQUIRA"/>
    <d v="2022-02-24T00:00:00"/>
    <s v="PDF"/>
    <s v="Si"/>
    <s v="N/A"/>
    <s v="N/A"/>
  </r>
  <r>
    <x v="0"/>
    <x v="0"/>
    <x v="4"/>
    <s v="MARISOL PENA LUQUE "/>
    <x v="0"/>
    <x v="1"/>
    <s v="CAC. INQUIETUD ATRIBUCIONES COMANDANTES ESTACION. "/>
    <s v="Jorge Restrepo Sanguino"/>
    <x v="1"/>
    <x v="1"/>
    <x v="3"/>
    <n v="30"/>
    <s v="20221140127692  "/>
    <d v="2022-02-07T00:00:00"/>
    <n v="20222110038201"/>
    <x v="3"/>
    <n v="7"/>
    <x v="0"/>
    <s v="16-02-2022 15:20 PM_x0009_Archivar_x0009_Jorge Restrepo Sanguino_x0009_SE DIO RESPUESTA MEDIANTE OFICIO N°20222110038201 EL 16/02/2022"/>
    <d v="2022-02-17T00:00:00"/>
    <s v="PDF"/>
    <s v="Si"/>
    <s v="N/A"/>
    <s v="N/A"/>
  </r>
  <r>
    <x v="0"/>
    <x v="0"/>
    <x v="1"/>
    <s v="CUERPO DE BOMBEROS VOLUNTARIOS DE PANDI  "/>
    <x v="1"/>
    <x v="3"/>
    <s v="CAC. CONTRATO BOMBEROS PANDI 2022. "/>
    <s v="Andrea Bibiana Castañeda Durán"/>
    <x v="1"/>
    <x v="1"/>
    <x v="1"/>
    <n v="35"/>
    <s v="20221140127732  "/>
    <d v="2022-02-07T00:00:00"/>
    <n v="20222110037851"/>
    <x v="11"/>
    <n v="6"/>
    <x v="0"/>
    <s v="19-02-2022 15:57 PM_x0009_Archivar_x0009_Andrea Bibiana Castañeda Durán_x0009_SE DIO TRÁMITE CON RADICADO 20222110037851 ENVIADO EL 15/02/22"/>
    <d v="2022-02-16T00:00:00"/>
    <s v="PDF"/>
    <s v="Si"/>
    <s v="N/A"/>
    <s v="N/A"/>
  </r>
  <r>
    <x v="0"/>
    <x v="0"/>
    <x v="7"/>
    <s v="ASDEBER NEIVA  "/>
    <x v="2"/>
    <x v="1"/>
    <s v="CAC. Respuesta Oficial, EXT_S22-00004685-PQRSD-004580-PQR, TRASLADO.  "/>
    <s v="Melba Vidal "/>
    <x v="1"/>
    <x v="10"/>
    <x v="1"/>
    <n v="35"/>
    <s v="20221140127872  "/>
    <d v="2022-02-07T00:00:00"/>
    <m/>
    <x v="6"/>
    <n v="34"/>
    <x v="3"/>
    <m/>
    <m/>
    <m/>
    <m/>
    <m/>
    <m/>
  </r>
  <r>
    <x v="0"/>
    <x v="0"/>
    <x v="7"/>
    <s v="ASDEBER NEIVA  "/>
    <x v="2"/>
    <x v="2"/>
    <s v="CAC. Respuesta Oficial, EXT_S22-00005070-PQRSD-004962-PQR. "/>
    <s v="Alvaro Perez "/>
    <x v="2"/>
    <x v="2"/>
    <x v="2"/>
    <n v="20"/>
    <s v="20221140127882  "/>
    <d v="2022-02-07T00:00:00"/>
    <m/>
    <x v="6"/>
    <n v="34"/>
    <x v="2"/>
    <m/>
    <m/>
    <m/>
    <m/>
    <m/>
    <m/>
  </r>
  <r>
    <x v="0"/>
    <x v="0"/>
    <x v="1"/>
    <s v="DELEGACION DEPARTAMENTAL DE BOMBEROS CUNDINAMARCA  "/>
    <x v="1"/>
    <x v="3"/>
    <s v="CAC. SOLICITUD ACOMPAÑAMIENTO JURIDICO. "/>
    <s v="JAIRO SOTO GIL"/>
    <x v="1"/>
    <x v="12"/>
    <x v="0"/>
    <n v="30"/>
    <s v="20221140127912  "/>
    <d v="2022-02-07T00:00:00"/>
    <s v="_x0009_20222000038101"/>
    <x v="2"/>
    <n v="3"/>
    <x v="0"/>
    <s v="14-02-2022 14:46 PM_x0009_Archivar_x0009_JAIRO SOTO GIL_x0009_02/10/2022 correo electronico"/>
    <d v="2022-02-14T00:00:00"/>
    <s v="PDF"/>
    <s v="Si"/>
    <s v="N/A"/>
    <s v="N/A"/>
  </r>
  <r>
    <x v="0"/>
    <x v="0"/>
    <x v="12"/>
    <s v="CUERPO DE BOMBEROS VOLUNTARIOS DE YOTOCO  "/>
    <x v="1"/>
    <x v="0"/>
    <s v="CAC. Atención solicitud expedición de carne por primera vez. "/>
    <s v="Liz Margaret Álvarez calderon "/>
    <x v="1"/>
    <x v="13"/>
    <x v="0"/>
    <n v="30"/>
    <s v="20221140127942  "/>
    <d v="2022-02-07T00:00:00"/>
    <m/>
    <x v="6"/>
    <n v="34"/>
    <x v="2"/>
    <m/>
    <m/>
    <m/>
    <m/>
    <m/>
    <m/>
  </r>
  <r>
    <x v="0"/>
    <x v="0"/>
    <x v="2"/>
    <s v="CUERPO DE BOMBEROS DE ALEJANDRIA  "/>
    <x v="1"/>
    <x v="1"/>
    <s v="CAC. URGENTE Cumplimiento Ley 1575 de 2012. "/>
    <s v="Carlos Cartagena Cano"/>
    <x v="1"/>
    <x v="11"/>
    <x v="0"/>
    <n v="30"/>
    <s v="20221140127952  "/>
    <d v="2022-02-07T00:00:00"/>
    <s v="N/A"/>
    <x v="14"/>
    <n v="1"/>
    <x v="0"/>
    <s v="08-02-2022 15:41 PM_x0009_Archivar_x0009_Carlos Cartagena Cano_x0009_Se archiva documentación, se hace la gestión vía correo electrónico para habilitar el Usuario y Clave en el RUE."/>
    <s v="N/A"/>
    <s v="N/A"/>
    <s v="N/A"/>
    <s v="N/A"/>
    <s v="Se actualiza pagina DNBC"/>
  </r>
  <r>
    <x v="0"/>
    <x v="0"/>
    <x v="4"/>
    <s v="DARIO JACK MEJIA ARAUJO  "/>
    <x v="0"/>
    <x v="4"/>
    <s v="CAC. ESCRITO DIRECTOR NACIONAL BOMBEROS. "/>
    <s v="Jorge Restrepo Sanguino "/>
    <x v="1"/>
    <x v="1"/>
    <x v="3"/>
    <n v="30"/>
    <s v="20221140128012  "/>
    <d v="2022-02-08T00:00:00"/>
    <s v="_x0009_20222110039011"/>
    <x v="15"/>
    <n v="12"/>
    <x v="0"/>
    <s v="Se da respuesta vía correo electrónico el día 24/02/2022"/>
    <d v="2022-02-24T00:00:00"/>
    <s v="PDF"/>
    <s v="Si"/>
    <s v="N/A"/>
    <s v="Radicado de entrada sin archivar."/>
  </r>
  <r>
    <x v="0"/>
    <x v="0"/>
    <x v="13"/>
    <s v="CUERPO DE BOMBEROS VOLUNTARIOS DE COVEÑAS - SUCRE  "/>
    <x v="1"/>
    <x v="3"/>
    <s v="CAC: SOLICITUD DE APOYO JURÍDICO "/>
    <s v="Andrea Bibiana Castañeda Durán  "/>
    <x v="1"/>
    <x v="1"/>
    <x v="1"/>
    <n v="35"/>
    <s v="20221140128032  "/>
    <d v="2022-02-08T00:00:00"/>
    <n v="20222110041471"/>
    <x v="16"/>
    <n v="16"/>
    <x v="0"/>
    <s v="04-03-2022 09:06 AM_x0009_Archivar_x0009_Andrea Bibiana Castañeda Durán_x0009_SE DIO TRÁMITE CON RADICADO 20222110041471 ENVIADO EL 02/03/22"/>
    <d v="2022-03-09T00:00:00"/>
    <s v="PDF"/>
    <s v="Si"/>
    <s v="N/A"/>
    <s v="N/A"/>
  </r>
  <r>
    <x v="0"/>
    <x v="0"/>
    <x v="4"/>
    <s v="CONTRALORIA DELAGA PARA INFRAESTRUCTORA  "/>
    <x v="3"/>
    <x v="2"/>
    <s v="CAC. Reiteración Solicitud Información Contraloría General de la República - Atención Denuncias 2021-206012-82111-D, 2021-208978-82111-D, 2021-210344-82111-D, 2021-212026-82111-D. "/>
    <s v="Carlos Armando López Barrera "/>
    <x v="0"/>
    <x v="9"/>
    <x v="4"/>
    <n v="10"/>
    <s v="20221140128092  "/>
    <d v="2022-02-08T00:00:00"/>
    <m/>
    <x v="6"/>
    <n v="33"/>
    <x v="2"/>
    <m/>
    <m/>
    <m/>
    <m/>
    <m/>
    <m/>
  </r>
  <r>
    <x v="0"/>
    <x v="0"/>
    <x v="6"/>
    <s v="VEEDURIA VIGILANCIA CIUDADANA  "/>
    <x v="2"/>
    <x v="1"/>
    <s v="CAC. DERECHO DE PETICIÓN. "/>
    <s v="Melba Vidal "/>
    <x v="1"/>
    <x v="10"/>
    <x v="1"/>
    <n v="35"/>
    <s v="20221140128132  "/>
    <d v="2022-02-08T00:00:00"/>
    <s v="_x0009_20222150049001"/>
    <x v="6"/>
    <n v="33"/>
    <x v="3"/>
    <m/>
    <m/>
    <m/>
    <m/>
    <m/>
    <m/>
  </r>
  <r>
    <x v="0"/>
    <x v="0"/>
    <x v="7"/>
    <s v="CUERPO DE BOMBEROS VOLUNTARIOS DE PALESTINA - HUILA  "/>
    <x v="1"/>
    <x v="1"/>
    <s v="CAC. Requerimiento de cambio de unidad del tribunal disciplinario y de la junta de dignatarios. "/>
    <s v="Andrea Bibiana Castañeda Durán  "/>
    <x v="1"/>
    <x v="1"/>
    <x v="3"/>
    <n v="30"/>
    <s v="20221140128192  "/>
    <d v="2022-02-08T00:00:00"/>
    <n v="20222110044581"/>
    <x v="12"/>
    <n v="24"/>
    <x v="0"/>
    <s v="15-03-2022 04:56 AM_x0009_Archivar_x0009_Andrea Bibiana Castañeda Durán_x0009_SE DIO TRAMITE CON RAD. 20222110044581 ENVIADO EL 14/03/22"/>
    <d v="2022-03-14T00:00:00"/>
    <s v="PDF"/>
    <s v="Si"/>
    <s v="N/A"/>
    <s v="N/A"/>
  </r>
  <r>
    <x v="0"/>
    <x v="0"/>
    <x v="6"/>
    <s v="SOLANGE SERRANO DE DOMINGUEZ  "/>
    <x v="0"/>
    <x v="0"/>
    <s v="CAC. Entrega de medalla pendiente de la madre del señor WILLIAMS JAVIER DOMINGUEZ (QEP). "/>
    <s v="Carlos Cartagena Cano "/>
    <x v="0"/>
    <x v="11"/>
    <x v="3"/>
    <n v="30"/>
    <s v="20221140128212  "/>
    <d v="2022-02-08T00:00:00"/>
    <s v="_x0009_20221000040941"/>
    <x v="3"/>
    <n v="6"/>
    <x v="0"/>
    <m/>
    <s v="N/A"/>
    <s v="PDF"/>
    <s v="Si"/>
    <s v="N/A"/>
    <s v="No se ha subido envidencia ni archivado radicados"/>
  </r>
  <r>
    <x v="0"/>
    <x v="0"/>
    <x v="2"/>
    <s v="ÁREA METROPOLITANA VALLE DE ABURRA  "/>
    <x v="2"/>
    <x v="2"/>
    <s v="CAC. Solicitud información incendios a nivel nacional. "/>
    <s v="Carlos Cartagena Cano"/>
    <x v="1"/>
    <x v="11"/>
    <x v="3"/>
    <n v="30"/>
    <s v="20221140128372  "/>
    <d v="2022-02-08T00:00:00"/>
    <s v="N/A"/>
    <x v="10"/>
    <n v="8"/>
    <x v="0"/>
    <s v="18-02-2022 14:58 PM_x0009_Archivar_x0009_Carlos Cartagena Cano_x0009_Documento enviado por correo y archivado."/>
    <s v="N/A"/>
    <s v="N/A"/>
    <s v="N/A"/>
    <s v="N/A"/>
    <s v="No se anexa evidencia nde respuesta por correo electronico"/>
  </r>
  <r>
    <x v="0"/>
    <x v="3"/>
    <x v="4"/>
    <s v="EDGARDO MANDON ARENAS "/>
    <x v="0"/>
    <x v="2"/>
    <s v="CI. Solicitud copia de documentos traslado de planta global radicado DNBC No 20203000001061 y certificación laboral. "/>
    <s v="VIVIAN LORENA RAMIREZ SERNA "/>
    <x v="2"/>
    <x v="7"/>
    <x v="3"/>
    <n v="30"/>
    <s v="20221140128392  "/>
    <d v="2022-02-09T00:00:00"/>
    <n v="20223100048731"/>
    <x v="17"/>
    <n v="30"/>
    <x v="0"/>
    <s v="23-03-2022 16:29 PM_x0009_Archivar_x0009_VIVIAN LORENA RAMIREZ SERNA_x0009_se dio respuesta vía correo electrónico el 23 de marzo de 2022 conforme al radicado 20223100048731"/>
    <d v="2022-03-23T00:00:00"/>
    <s v="PDF"/>
    <s v="Si"/>
    <s v="N/A"/>
    <s v="Orfeo salida sin archivar"/>
  </r>
  <r>
    <x v="0"/>
    <x v="0"/>
    <x v="6"/>
    <s v="BOMBEROS OFICIALES DE BUCARAMANGA  "/>
    <x v="1"/>
    <x v="0"/>
    <s v="CAC. reclamación de medalla del señor WILLIAMS JAVIER DOMINGUEZ (QEP) para su señora Madre Solangel Serrano de Dominguez radicado No 20222000170. "/>
    <s v="Carlos Cartagena Cano "/>
    <x v="0"/>
    <x v="11"/>
    <x v="3"/>
    <n v="30"/>
    <s v="20221140128402  "/>
    <d v="2022-02-09T00:00:00"/>
    <m/>
    <x v="6"/>
    <n v="32"/>
    <x v="2"/>
    <m/>
    <m/>
    <m/>
    <m/>
    <m/>
    <m/>
  </r>
  <r>
    <x v="0"/>
    <x v="0"/>
    <x v="6"/>
    <s v="CUERPO DE BOMBEROS VOLUNTARIOS FLORIDABLANCA  "/>
    <x v="1"/>
    <x v="1"/>
    <s v="CAC. Consulta. "/>
    <s v="Camilo Portilla Quelal "/>
    <x v="1"/>
    <x v="1"/>
    <x v="3"/>
    <n v="30"/>
    <s v="20221140128482  "/>
    <d v="2022-02-09T00:00:00"/>
    <m/>
    <x v="6"/>
    <n v="32"/>
    <x v="2"/>
    <m/>
    <m/>
    <m/>
    <m/>
    <m/>
    <m/>
  </r>
  <r>
    <x v="0"/>
    <x v="0"/>
    <x v="4"/>
    <s v="CCAP  "/>
    <x v="2"/>
    <x v="2"/>
    <s v="CAC. DERECHO DE PETICIÓN CUMPLIMIENTO ARTÍCULO 7 y 8 Ley 1006 de 2006. "/>
    <s v="VIVIAN LORENA RAMIREZ SERNA "/>
    <x v="2"/>
    <x v="7"/>
    <x v="0"/>
    <n v="30"/>
    <s v="20221140128562  "/>
    <d v="2022-02-09T00:00:00"/>
    <m/>
    <x v="6"/>
    <n v="32"/>
    <x v="2"/>
    <m/>
    <m/>
    <m/>
    <m/>
    <m/>
    <m/>
  </r>
  <r>
    <x v="0"/>
    <x v="0"/>
    <x v="2"/>
    <s v="JESUS ANTONIO PéREZ  "/>
    <x v="0"/>
    <x v="4"/>
    <s v="CAC. Inquietudes Bomberos Venecia. "/>
    <s v="Arturo Enrique Cujia Amaya "/>
    <x v="1"/>
    <x v="10"/>
    <x v="3"/>
    <n v="30"/>
    <s v="20221140128602  "/>
    <d v="2022-02-09T00:00:00"/>
    <s v="_x0009_20221000046471"/>
    <x v="17"/>
    <n v="30"/>
    <x v="0"/>
    <m/>
    <s v="N/A"/>
    <s v="PDF"/>
    <s v="Si"/>
    <s v="N/A"/>
    <s v="No se ha subido envidencia ni archivado radicados"/>
  </r>
  <r>
    <x v="0"/>
    <x v="0"/>
    <x v="14"/>
    <s v="CUERPO DE BOMBEROS VOLUNTARIOS DE GUAMO  "/>
    <x v="1"/>
    <x v="2"/>
    <s v="CAC. SOLICITUD INFORMACION URGENTE. "/>
    <s v="Carlos Cartagena Cano"/>
    <x v="1"/>
    <x v="11"/>
    <x v="0"/>
    <n v="30"/>
    <s v="20221140128622  "/>
    <d v="2022-02-09T00:00:00"/>
    <s v="_x0009_20221000039441"/>
    <x v="10"/>
    <n v="7"/>
    <x v="0"/>
    <s v="18-02-2022 14:58 PM_x0009_Archivar_x0009_Carlos Cartagena Cano_x0009_Documento enviado por correo y archivado."/>
    <d v="2022-02-18T00:00:00"/>
    <s v="PDF"/>
    <s v="Si"/>
    <s v="N/A"/>
    <s v="N/A"/>
  </r>
  <r>
    <x v="0"/>
    <x v="0"/>
    <x v="15"/>
    <s v="FISCALIA NOVENA SECCIONAL PASTO  "/>
    <x v="4"/>
    <x v="2"/>
    <s v="CAC. SOLICITUD INFORMACIÓN NUNC 520016099032201910014. "/>
    <s v="Carlos Armando López Barrera "/>
    <x v="0"/>
    <x v="9"/>
    <x v="4"/>
    <n v="10"/>
    <s v="20221140128702  "/>
    <d v="2022-02-09T00:00:00"/>
    <m/>
    <x v="6"/>
    <n v="32"/>
    <x v="2"/>
    <m/>
    <m/>
    <m/>
    <m/>
    <m/>
    <m/>
  </r>
  <r>
    <x v="0"/>
    <x v="0"/>
    <x v="10"/>
    <s v="CUERPO DE BOMBEROS VOLUNTARIOS DE LA HORMIGA  "/>
    <x v="1"/>
    <x v="1"/>
    <s v="CAC. SOLICITUD ACLARACIÓN. "/>
    <s v="Melba Vidal "/>
    <x v="1"/>
    <x v="10"/>
    <x v="1"/>
    <n v="35"/>
    <s v="20221140128712  "/>
    <d v="2022-02-09T00:00:00"/>
    <m/>
    <x v="6"/>
    <n v="32"/>
    <x v="3"/>
    <m/>
    <m/>
    <m/>
    <m/>
    <m/>
    <m/>
  </r>
  <r>
    <x v="0"/>
    <x v="0"/>
    <x v="12"/>
    <s v="PERSONERIA MUNICIPAL DE RIOFRIO  "/>
    <x v="4"/>
    <x v="3"/>
    <s v="CAC. Oficio pmr-0192, SOLICITUD, ACOMPAÑAMIENTO Y APOYO EN RELACIÓN A QUEJA POR VEEDURÍA DE CUERPO DE BOMBEROS DEL MUNICIPIO DE RIOFRIO. "/>
    <s v="Camilo Portilla Quelal "/>
    <x v="1"/>
    <x v="1"/>
    <x v="0"/>
    <n v="30"/>
    <s v="20221140128722  "/>
    <d v="2022-02-09T00:00:00"/>
    <m/>
    <x v="6"/>
    <n v="32"/>
    <x v="2"/>
    <m/>
    <m/>
    <m/>
    <m/>
    <m/>
    <m/>
  </r>
  <r>
    <x v="0"/>
    <x v="0"/>
    <x v="1"/>
    <s v="PROCURADURíA PROVINCIAL ZIPAQUIRá  "/>
    <x v="4"/>
    <x v="2"/>
    <s v="CAC: Solicitud en Acción Preventiva E-2022-068333 "/>
    <s v="Carlos Cartagena Cano"/>
    <x v="1"/>
    <x v="11"/>
    <x v="4"/>
    <n v="10"/>
    <s v="20221140128812  "/>
    <d v="2022-02-11T00:00:00"/>
    <s v="_x0009_20221000039301"/>
    <x v="11"/>
    <n v="2"/>
    <x v="0"/>
    <s v="16-02-2022 09:59 AM_x0009_Archivar_x0009_Carlos Cartagena Cano_x0009_se envía correo electrónico con respuesta 15/02/2022"/>
    <d v="2022-02-16T00:00:00"/>
    <s v="PDF"/>
    <s v="Si"/>
    <s v="N/A"/>
    <s v="N/A"/>
  </r>
  <r>
    <x v="0"/>
    <x v="2"/>
    <x v="0"/>
    <s v="CUERPO DE BOMBEROS VOLUNTARIOS DE CIRCASIA  "/>
    <x v="1"/>
    <x v="1"/>
    <s v="SM SOLICITUD NULIDAD JUNTA CBV CIRCASIA "/>
    <s v="Jorge Restrepo Sanguino "/>
    <x v="1"/>
    <x v="1"/>
    <x v="3"/>
    <n v="30"/>
    <s v="20221140128862  "/>
    <d v="2022-02-11T00:00:00"/>
    <s v="_x0009_20222110044781"/>
    <x v="12"/>
    <n v="21"/>
    <x v="0"/>
    <s v="15-03-2022 09:30 AM_x0009_Archivar_x0009_Jorge Restrepo Sanguino_x0009_SE DIO RESPUESTA MEDIANTE OFICIO N°20222110044781 EL 14/03/2022"/>
    <d v="2022-03-14T00:00:00"/>
    <s v="PDF"/>
    <s v="Si"/>
    <s v="N/A"/>
    <s v="N/A"/>
  </r>
  <r>
    <x v="0"/>
    <x v="0"/>
    <x v="4"/>
    <s v="JOSE A DE HOYOS  "/>
    <x v="0"/>
    <x v="4"/>
    <s v="CAC: Derecho de petición. "/>
    <s v="Arturo Enrique Cujia Amaya "/>
    <x v="1"/>
    <x v="10"/>
    <x v="3"/>
    <n v="30"/>
    <s v="20221140128872  "/>
    <d v="2022-02-11T00:00:00"/>
    <s v="_x0009_20221000047711"/>
    <x v="6"/>
    <n v="30"/>
    <x v="2"/>
    <m/>
    <m/>
    <m/>
    <m/>
    <m/>
    <m/>
  </r>
  <r>
    <x v="0"/>
    <x v="0"/>
    <x v="12"/>
    <s v="ALVARO OCTAVIO GUTIERREZ ALEGRE  "/>
    <x v="0"/>
    <x v="2"/>
    <s v="CAC: Derecho de petición "/>
    <s v="Camilo Portilla Quelal "/>
    <x v="1"/>
    <x v="1"/>
    <x v="2"/>
    <n v="20"/>
    <s v="20221140128882  "/>
    <d v="2022-02-11T00:00:00"/>
    <m/>
    <x v="6"/>
    <n v="30"/>
    <x v="2"/>
    <m/>
    <m/>
    <m/>
    <m/>
    <m/>
    <m/>
  </r>
  <r>
    <x v="0"/>
    <x v="1"/>
    <x v="16"/>
    <s v="Jhonny Triana "/>
    <x v="0"/>
    <x v="1"/>
    <s v="Informacion Relacionada Con Capacitacion Brigadas "/>
    <s v="Edgar Alexander Maya Lopez "/>
    <x v="1"/>
    <x v="4"/>
    <x v="3"/>
    <n v="30"/>
    <s v="20229000128932  "/>
    <d v="2022-02-11T00:00:00"/>
    <s v="N/A"/>
    <x v="7"/>
    <n v="24"/>
    <x v="0"/>
    <s v="17-03-2022 14:15 PM_x0009_Archivar_x0009_Edgar Alexander Maya Lopez_x0009_Se da respuesta por correo electrónico se deja evidencia en digital"/>
    <s v="N/A"/>
    <s v="PDF"/>
    <s v="Si"/>
    <s v="N/A"/>
    <s v="No se genero numero de radicado para respuesta."/>
  </r>
  <r>
    <x v="0"/>
    <x v="0"/>
    <x v="14"/>
    <s v="DIEGO GUTIERREZ  "/>
    <x v="0"/>
    <x v="2"/>
    <s v="CAC: solicitud de documentación de proceso  "/>
    <s v="Camilo Portilla Quelal "/>
    <x v="1"/>
    <x v="1"/>
    <x v="3"/>
    <n v="30"/>
    <s v="20221140128952  "/>
    <d v="2022-02-11T00:00:00"/>
    <m/>
    <x v="6"/>
    <n v="30"/>
    <x v="2"/>
    <m/>
    <m/>
    <m/>
    <m/>
    <m/>
    <m/>
  </r>
  <r>
    <x v="0"/>
    <x v="0"/>
    <x v="4"/>
    <s v="MARIA FERNANDA RANGEL ESPARZA  "/>
    <x v="3"/>
    <x v="2"/>
    <s v="CAC: TERCER REQUERIMIENTO – Solicitud información Circular No. 005 de 2021 de la CGR / DNBC. "/>
    <s v="_x0009_Alvaro Perez"/>
    <x v="2"/>
    <x v="2"/>
    <x v="4"/>
    <n v="10"/>
    <s v="20221140128972  "/>
    <d v="2022-02-11T00:00:00"/>
    <s v="N/A"/>
    <x v="18"/>
    <n v="4"/>
    <x v="0"/>
    <s v="18-02-2022 17:51 PM_x0009_Archivar_x0009_Alvaro Perez_x0009_Se da respuesta mediante el correo del Director el dia 17/02/2022."/>
    <s v="N/A"/>
    <s v="N/A"/>
    <s v="N/A"/>
    <s v="N/A"/>
    <s v="Se solicita adjuntar evidencia de respuesta"/>
  </r>
  <r>
    <x v="0"/>
    <x v="0"/>
    <x v="7"/>
    <s v="CARLOS ALBERTO ROJAS ROJAS  "/>
    <x v="0"/>
    <x v="4"/>
    <s v="CAC. envió información para investigación y asesoría. "/>
    <s v="Arturo Enrique Cujia Amaya "/>
    <x v="1"/>
    <x v="10"/>
    <x v="3"/>
    <n v="30"/>
    <s v="20221140128982  "/>
    <d v="2022-02-14T00:00:00"/>
    <s v="_x0009_20221000042131"/>
    <x v="6"/>
    <n v="29"/>
    <x v="3"/>
    <m/>
    <m/>
    <m/>
    <m/>
    <m/>
    <m/>
  </r>
  <r>
    <x v="0"/>
    <x v="0"/>
    <x v="1"/>
    <s v="CUERPO DE BOMBEROS VOLUNTARIOS DE NILO  "/>
    <x v="1"/>
    <x v="1"/>
    <s v="CAC. Concepto Jurídico. "/>
    <s v="Andrea Bibiana Castañeda Durán  "/>
    <x v="1"/>
    <x v="1"/>
    <x v="1"/>
    <n v="35"/>
    <s v="20221140128992  "/>
    <d v="2022-02-14T00:00:00"/>
    <n v="20222110041961"/>
    <x v="9"/>
    <n v="17"/>
    <x v="0"/>
    <s v="09-03-2022 17:41 PM_x0009_Archivar_x0009_Andrea Bibiana Castañeda Durán_x0009_SE DIO TRÁMITE CON RADICADO 20222110041961 ENVIADO EL 09/03/22"/>
    <d v="2022-03-09T00:00:00"/>
    <s v="PDF"/>
    <s v="Si"/>
    <s v="N/A"/>
    <s v="N/A"/>
  </r>
  <r>
    <x v="0"/>
    <x v="0"/>
    <x v="17"/>
    <s v="CUERPO DE BOMBEROS VOLUNTARIOS DE GALAPA - ATLANTICO  "/>
    <x v="1"/>
    <x v="1"/>
    <s v="CAC. CONSULTA JURÍDICA. "/>
    <s v="Andrea Bibiana Castañeda Durán  "/>
    <x v="1"/>
    <x v="1"/>
    <x v="1"/>
    <n v="35"/>
    <s v="20221140129192  "/>
    <d v="2022-02-14T00:00:00"/>
    <s v="_x0009_20222110046951"/>
    <x v="17"/>
    <n v="27"/>
    <x v="0"/>
    <m/>
    <s v="N/A"/>
    <s v="PDF"/>
    <s v="Si"/>
    <s v="N/A"/>
    <s v="No se ha subido envidencia ni archivado radicados"/>
  </r>
  <r>
    <x v="0"/>
    <x v="1"/>
    <x v="4"/>
    <s v="ANONIMO_PQRSD "/>
    <x v="0"/>
    <x v="2"/>
    <s v="Solicitud de Equipos de Rescate "/>
    <s v="Camilo Portilla Quelal "/>
    <x v="1"/>
    <x v="1"/>
    <x v="3"/>
    <n v="30"/>
    <s v="20229000129282  "/>
    <d v="2022-02-15T00:00:00"/>
    <m/>
    <x v="6"/>
    <n v="28"/>
    <x v="3"/>
    <m/>
    <m/>
    <m/>
    <m/>
    <m/>
    <m/>
  </r>
  <r>
    <x v="0"/>
    <x v="0"/>
    <x v="1"/>
    <s v="CUERPO DE BOMBEROS VOLUNTARIOS DE COGUA  "/>
    <x v="1"/>
    <x v="0"/>
    <s v="CAC. Solicitud de apoyo en la creación y conformación de la Brigada Forestal de Cundinamarca.  "/>
    <s v="VIVIANA ANDRADE TOVAR "/>
    <x v="0"/>
    <x v="14"/>
    <x v="0"/>
    <n v="30"/>
    <s v="20221140129312  "/>
    <d v="2022-02-15T00:00:00"/>
    <m/>
    <x v="6"/>
    <n v="28"/>
    <x v="3"/>
    <m/>
    <m/>
    <m/>
    <m/>
    <m/>
    <m/>
  </r>
  <r>
    <x v="0"/>
    <x v="0"/>
    <x v="7"/>
    <s v="CUERPO DE BOMBEROS VOLUNTARIOS DE PALESTINA - HUILA  "/>
    <x v="1"/>
    <x v="4"/>
    <s v="CAC. informe de lo sucedido en el proceso que se me interpuso. "/>
    <s v="Melba Vidal "/>
    <x v="1"/>
    <x v="10"/>
    <x v="0"/>
    <n v="30"/>
    <s v="20221140129362  "/>
    <d v="2022-02-15T00:00:00"/>
    <s v="_x0009_20222150041081"/>
    <x v="9"/>
    <n v="16"/>
    <x v="0"/>
    <s v="se adjunta imagen correo enviado 09-03-2022"/>
    <d v="2022-03-06T00:00:00"/>
    <s v="PDF"/>
    <s v="Si"/>
    <s v="N/A"/>
    <s v="Radicado de entrada sin archivar."/>
  </r>
  <r>
    <x v="0"/>
    <x v="0"/>
    <x v="4"/>
    <s v="FABIAN CESPEDES  "/>
    <x v="0"/>
    <x v="2"/>
    <s v="CAC. SOLICITUD CERTIFICADO. "/>
    <s v="Maicol Villarreal Ospina "/>
    <x v="1"/>
    <x v="4"/>
    <x v="3"/>
    <n v="30"/>
    <s v="20221140129372  "/>
    <d v="2022-02-15T00:00:00"/>
    <n v="20222140039411"/>
    <x v="9"/>
    <n v="16"/>
    <x v="0"/>
    <s v="09-03-2022 14:35 PM_x0009_Archivar_x0009_Maicol Villarreal Ospina_x0009_SE DA RESPUESTA CON RADICADO DNBC 20222140039411 POR CORREO CERTIFICADO"/>
    <d v="2022-03-09T00:00:00"/>
    <s v="PDF"/>
    <s v="Si"/>
    <s v="N/A"/>
    <s v="Se envia por correo electronico, no por correo certificado"/>
  </r>
  <r>
    <x v="0"/>
    <x v="0"/>
    <x v="4"/>
    <s v="FRANCISCO JAVIER GAMBOA PEDRAZA "/>
    <x v="0"/>
    <x v="2"/>
    <s v="CAC. Solicitud respuesta radicado No. 20213800095552 "/>
    <s v="Julio Cesar Garcia Triana "/>
    <x v="1"/>
    <x v="10"/>
    <x v="1"/>
    <n v="35"/>
    <s v="20221140129442  "/>
    <d v="2022-02-15T00:00:00"/>
    <s v=" _x0009_20222150041891"/>
    <x v="9"/>
    <n v="16"/>
    <x v="0"/>
    <s v="SE ADJUNTA IMAGEN DEL CORREO 09-03-2022"/>
    <d v="2022-03-09T00:00:00"/>
    <s v="PDF"/>
    <s v="Si"/>
    <s v="N/A"/>
    <s v="Radicado de entrada sin archivar."/>
  </r>
  <r>
    <x v="0"/>
    <x v="3"/>
    <x v="18"/>
    <s v="CUERPO DE BOMBEROS DE PUERTO INIRIDA  "/>
    <x v="1"/>
    <x v="1"/>
    <s v="CI. concepto jurídico. "/>
    <s v="Camilo Portilla Quelal "/>
    <x v="1"/>
    <x v="1"/>
    <x v="0"/>
    <n v="30"/>
    <s v="20221140129472  "/>
    <d v="2022-02-15T00:00:00"/>
    <m/>
    <x v="6"/>
    <n v="28"/>
    <x v="3"/>
    <m/>
    <m/>
    <m/>
    <m/>
    <m/>
    <m/>
  </r>
  <r>
    <x v="0"/>
    <x v="1"/>
    <x v="4"/>
    <s v="ANONIMO_PQRSD "/>
    <x v="0"/>
    <x v="2"/>
    <s v="DERECHO DE PETICIÓN  "/>
    <s v="Andrea Bibiana Castañeda Durán  "/>
    <x v="1"/>
    <x v="1"/>
    <x v="1"/>
    <n v="35"/>
    <s v="20229000129602  "/>
    <d v="2022-02-15T00:00:00"/>
    <n v="20222110041351"/>
    <x v="9"/>
    <n v="16"/>
    <x v="0"/>
    <s v="09-03-2022 17:16 PM_x0009_Archivar_x0009_Andrea Bibiana Castañeda Durán_x0009_MISMA PETICIÓN DEL RADICADO 20221000124622 RESPONDIO CON EL RAD. No. 20222110041351"/>
    <d v="2022-03-09T00:00:00"/>
    <s v="PDF"/>
    <s v="Si"/>
    <s v="N/A"/>
    <s v="N/A"/>
  </r>
  <r>
    <x v="1"/>
    <x v="4"/>
    <x v="19"/>
    <s v="ALCALDIA - DISTRITAL CARTAGENA DE INDIAS BOLIVAR "/>
    <x v="4"/>
    <x v="1"/>
    <s v="CHT.SOLICITUD DE CONCEPTO TECNICO PARA LA ADQUISICION DE EQUIPOS DE APROXIMACIÓN Y PROTECCIÓN AL FUEGO Y EQUIPOS DE RESPIRACION AUTOMATICA...  "/>
    <s v="Andrés Fernando Muñoz Cabrera "/>
    <x v="1"/>
    <x v="6"/>
    <x v="0"/>
    <n v="30"/>
    <s v="20221140129632  "/>
    <d v="2022-02-16T00:00:00"/>
    <m/>
    <x v="6"/>
    <n v="27"/>
    <x v="3"/>
    <m/>
    <m/>
    <m/>
    <m/>
    <m/>
    <m/>
  </r>
  <r>
    <x v="0"/>
    <x v="0"/>
    <x v="17"/>
    <s v="ALCALDIA PIOJO ATLANTICO "/>
    <x v="4"/>
    <x v="3"/>
    <s v="CAC. SOLICITUD DE APOYO ECONÓMICO Y ACOMPAÑAMIENTO PARA FORMULACIÓN DE PROYECTO DE INVERSIÓN. "/>
    <s v="Jorge Restrepo Sanguino "/>
    <x v="1"/>
    <x v="1"/>
    <x v="0"/>
    <n v="30"/>
    <s v="20221140129682  "/>
    <d v="2022-02-16T00:00:00"/>
    <s v="_x0009_20222110044811"/>
    <x v="12"/>
    <n v="18"/>
    <x v="0"/>
    <s v="15-03-2022 09:24 AM_x0009_Archivar_x0009_Jorge Restrepo Sanguino_x0009_SE DIO RESPUESTA MEDIANTE OFICIO N° 20222110044811 EL 14/02/2022"/>
    <d v="2022-03-14T00:00:00"/>
    <s v="PDF"/>
    <s v="Si"/>
    <s v="N/A"/>
    <s v="N/A"/>
  </r>
  <r>
    <x v="0"/>
    <x v="3"/>
    <x v="4"/>
    <s v="MINISTERIO DE TECNOLOGIAS Y LAS COMUNICACIONES  "/>
    <x v="3"/>
    <x v="2"/>
    <s v="CI. Radicado de Salida No: 212132962 (EMAIL CERTIFICADO de notificaciones@mintic.gov.co), Requerimiento de información. "/>
    <s v="Jeison Andrés López Ruiz "/>
    <x v="2"/>
    <x v="15"/>
    <x v="2"/>
    <n v="20"/>
    <s v="20221140129692  "/>
    <d v="2022-02-16T00:00:00"/>
    <s v="_x0009_20223120042441"/>
    <x v="19"/>
    <n v="11"/>
    <x v="0"/>
    <s v="Se envía por correo electrónico el día 3/3/22"/>
    <d v="2022-03-03T00:00:00"/>
    <s v="PDF"/>
    <s v="Si"/>
    <s v="N/A"/>
    <s v="Radicado de entrada sin archivar."/>
  </r>
  <r>
    <x v="0"/>
    <x v="0"/>
    <x v="11"/>
    <s v="DELEGACIÓN DEPARTAMENTAL DE BOMBEROS DE RISARALDA  "/>
    <x v="1"/>
    <x v="1"/>
    <s v="CAC. CONCEPTO JURIDICO FIRMADO "/>
    <s v="Andrea Bibiana Castañeda Durán  "/>
    <x v="1"/>
    <x v="1"/>
    <x v="1"/>
    <n v="35"/>
    <s v="20221140129712  "/>
    <d v="2022-02-16T00:00:00"/>
    <n v="20222110040561"/>
    <x v="16"/>
    <n v="10"/>
    <x v="0"/>
    <s v="04-03-2022 09:12 AM_x0009_Archivar_x0009_Andrea Bibiana Castañeda Durán_x0009_SE DIO TRÁMITE CON RADICADO 20222110040561 ENVIADO EL 02/03/22"/>
    <d v="2022-03-02T00:00:00"/>
    <s v="PDF"/>
    <s v="Si"/>
    <s v="N/A"/>
    <s v="N/A"/>
  </r>
  <r>
    <x v="0"/>
    <x v="0"/>
    <x v="2"/>
    <s v="ALCALDIA AMAGA ANTIOQUIA "/>
    <x v="4"/>
    <x v="1"/>
    <s v="CAC. Solicitud de asistencia técnica para el fortalecimiento bomberil. "/>
    <s v="Jonathan Prieto "/>
    <x v="1"/>
    <x v="6"/>
    <x v="0"/>
    <n v="30"/>
    <s v="20221140129752  "/>
    <d v="2022-02-16T00:00:00"/>
    <m/>
    <x v="6"/>
    <n v="27"/>
    <x v="3"/>
    <m/>
    <m/>
    <m/>
    <m/>
    <m/>
    <m/>
  </r>
  <r>
    <x v="0"/>
    <x v="0"/>
    <x v="3"/>
    <s v="CUERPO DE BOMBEROS VOLUNTARIOS DE EL COPEY - CESAR  "/>
    <x v="1"/>
    <x v="2"/>
    <s v="CAC. Derecho de Petición. "/>
    <s v="Andrés Fernando Muñoz Cabrera "/>
    <x v="1"/>
    <x v="6"/>
    <x v="0"/>
    <n v="30"/>
    <s v="20221140129802  "/>
    <d v="2022-02-16T00:00:00"/>
    <m/>
    <x v="6"/>
    <n v="27"/>
    <x v="3"/>
    <m/>
    <m/>
    <m/>
    <m/>
    <m/>
    <m/>
  </r>
  <r>
    <x v="0"/>
    <x v="0"/>
    <x v="6"/>
    <s v="CUERPO DE BOMBEROS VOLUNTARIOS DE SAN VICENTE DE CHUCURI  "/>
    <x v="1"/>
    <x v="2"/>
    <s v="CAC. SOLICITUD DE INFORMACIÓN. "/>
    <s v="Jonathan Prieto "/>
    <x v="1"/>
    <x v="16"/>
    <x v="2"/>
    <n v="20"/>
    <s v="20221140129812  "/>
    <d v="2022-02-16T00:00:00"/>
    <m/>
    <x v="6"/>
    <n v="27"/>
    <x v="2"/>
    <m/>
    <m/>
    <m/>
    <m/>
    <m/>
    <m/>
  </r>
  <r>
    <x v="0"/>
    <x v="0"/>
    <x v="6"/>
    <s v="ALCALDIA SAN BENITO-SANTANDER  "/>
    <x v="4"/>
    <x v="3"/>
    <s v="CAC. APOYO ASESORIA CRACION CUERPO DE BOMBEROS SAN BENITO. "/>
    <s v="Camilo Portilla Quelal "/>
    <x v="1"/>
    <x v="1"/>
    <x v="0"/>
    <n v="30"/>
    <s v="20221140129852  "/>
    <d v="2022-02-16T00:00:00"/>
    <m/>
    <x v="6"/>
    <n v="27"/>
    <x v="3"/>
    <m/>
    <m/>
    <m/>
    <m/>
    <m/>
    <m/>
  </r>
  <r>
    <x v="0"/>
    <x v="0"/>
    <x v="18"/>
    <s v="CUERPO DE BOMBEROS DE PUERTO INIRIDA  "/>
    <x v="4"/>
    <x v="1"/>
    <s v="CAC. concepto jurídico. "/>
    <s v="Camilo Portilla Quelal "/>
    <x v="1"/>
    <x v="1"/>
    <x v="1"/>
    <n v="35"/>
    <s v="20221140129862  "/>
    <d v="2022-02-16T00:00:00"/>
    <m/>
    <x v="6"/>
    <n v="27"/>
    <x v="3"/>
    <m/>
    <m/>
    <m/>
    <m/>
    <m/>
    <m/>
  </r>
  <r>
    <x v="0"/>
    <x v="0"/>
    <x v="4"/>
    <s v="ZEUSS  "/>
    <x v="2"/>
    <x v="1"/>
    <s v="CAC. Consulta de capacitaciones para EDS Nacionales "/>
    <s v="Edgar Alexander Maya Lopez "/>
    <x v="1"/>
    <x v="4"/>
    <x v="3"/>
    <n v="30"/>
    <s v="20221140129912  "/>
    <d v="2022-02-17T00:00:00"/>
    <m/>
    <x v="6"/>
    <n v="26"/>
    <x v="3"/>
    <m/>
    <m/>
    <m/>
    <m/>
    <m/>
    <m/>
  </r>
  <r>
    <x v="0"/>
    <x v="0"/>
    <x v="2"/>
    <s v="CONCEJAL MUNICIPIO DE AMAGA SANTIAGO BEDOYA ROMAN  "/>
    <x v="4"/>
    <x v="1"/>
    <s v="CAC. Solicitud de Apoyo Técnico - Municipio de Amagá.  "/>
    <s v="Jonathan Prieto "/>
    <x v="1"/>
    <x v="6"/>
    <x v="0"/>
    <n v="30"/>
    <s v="20221140129952  "/>
    <d v="2022-02-17T00:00:00"/>
    <m/>
    <x v="6"/>
    <n v="26"/>
    <x v="3"/>
    <m/>
    <m/>
    <m/>
    <m/>
    <m/>
    <m/>
  </r>
  <r>
    <x v="0"/>
    <x v="0"/>
    <x v="4"/>
    <s v="BACKOFFICE CALL CENTER  "/>
    <x v="2"/>
    <x v="2"/>
    <s v="CAC. VALIDACIÓN CERTIFICACIÓN LABORAL-1013657254-NATALY ALEXANDRA QUIROGA HERNANDEZ. "/>
    <s v="Alvaro Perez "/>
    <x v="2"/>
    <x v="17"/>
    <x v="3"/>
    <n v="30"/>
    <s v="20221140129962  "/>
    <d v="2022-02-17T00:00:00"/>
    <s v="_x0009_20223130047611"/>
    <x v="17"/>
    <n v="24"/>
    <x v="0"/>
    <m/>
    <d v="2022-03-23T00:00:00"/>
    <s v="PDF"/>
    <s v="Si"/>
    <s v="N/A"/>
    <s v="Orfeo salida sin archivar"/>
  </r>
  <r>
    <x v="0"/>
    <x v="3"/>
    <x v="4"/>
    <s v="URNA DE CRISTAL  "/>
    <x v="3"/>
    <x v="0"/>
    <s v="CI. Buscamos equipos de comunicación y tecnología del Estado. "/>
    <s v="Edwin Alfonso Zamora Oyola"/>
    <x v="2"/>
    <x v="18"/>
    <x v="2"/>
    <n v="20"/>
    <s v="20221140129972  "/>
    <d v="2022-02-17T00:00:00"/>
    <s v="N/A"/>
    <x v="18"/>
    <n v="0"/>
    <x v="0"/>
    <s v="17-02-2022 10:49 AM_x0009_Archivar_x0009_Edwin Alfonso Zamora Oyola_x0009_Se diligencio formulario de la información solicitada."/>
    <s v="N/A"/>
    <s v="N/A"/>
    <s v="N/A"/>
    <s v="N/A"/>
    <s v="N/A"/>
  </r>
  <r>
    <x v="0"/>
    <x v="0"/>
    <x v="4"/>
    <s v="SINDICATO NACIONAL MEMORIA VIVA DE LOS TRBAJADORES  "/>
    <x v="2"/>
    <x v="2"/>
    <s v="CAC. Oficio 2022EE00344-Traslado por competencia – DERECHO DE PETICION SIMBOCOLOMBIA UNGRD. RADICADO UNGRD No. 2021ER10478. (EMAIL CERTIFICADO de correspondencia@gestiondelriesgo.gov.co). "/>
    <s v="Camilo Portilla Quelal "/>
    <x v="1"/>
    <x v="1"/>
    <x v="0"/>
    <n v="30"/>
    <s v="20221140129982  "/>
    <d v="2022-02-17T00:00:00"/>
    <m/>
    <x v="6"/>
    <n v="26"/>
    <x v="3"/>
    <m/>
    <m/>
    <m/>
    <m/>
    <m/>
    <m/>
  </r>
  <r>
    <x v="0"/>
    <x v="0"/>
    <x v="20"/>
    <s v="CUERPO DE BOMBEROS VOLUNTARIOS DE VILLAMARIA  "/>
    <x v="4"/>
    <x v="1"/>
    <s v="CAC. Duda sobre licencia de Conductor de Vehículo de emergencia. "/>
    <s v="Jorge Restrepo Sanguino "/>
    <x v="1"/>
    <x v="1"/>
    <x v="1"/>
    <n v="35"/>
    <s v="20221140129992  "/>
    <d v="2022-02-17T00:00:00"/>
    <s v="_x0009_20222110044821"/>
    <x v="12"/>
    <n v="17"/>
    <x v="0"/>
    <s v="15-03-2022 09:26 AM_x0009_Archivar_x0009_Jorge Restrepo Sanguino_x0009_SE DIO RESPUESTA MEDIANTE OFICIO N° 20222110044821 EL 14/03/2022"/>
    <d v="2022-03-14T00:00:00"/>
    <s v="PDF"/>
    <s v="Si"/>
    <s v="N/A"/>
    <s v="N/A"/>
  </r>
  <r>
    <x v="0"/>
    <x v="0"/>
    <x v="4"/>
    <s v="FELIPE MUNOZ  "/>
    <x v="2"/>
    <x v="1"/>
    <s v="CAC. Certificación de sistemas contra incendio. "/>
    <s v="Edgar Alexander Maya Lopez "/>
    <x v="1"/>
    <x v="4"/>
    <x v="3"/>
    <n v="30"/>
    <s v="20221140130002  "/>
    <d v="2022-02-17T00:00:00"/>
    <m/>
    <x v="6"/>
    <n v="26"/>
    <x v="3"/>
    <m/>
    <m/>
    <m/>
    <m/>
    <m/>
    <m/>
  </r>
  <r>
    <x v="0"/>
    <x v="0"/>
    <x v="2"/>
    <s v="COORDINACIóN EJECUTIVA BOMBEROS DE ANTIOQUIA TE. PAULA ANDREA RíOS  "/>
    <x v="1"/>
    <x v="1"/>
    <s v="CAC. solicitud de concepto jurídico. "/>
    <s v="Melba Vidal "/>
    <x v="1"/>
    <x v="10"/>
    <x v="1"/>
    <n v="35"/>
    <s v="20221140130032  "/>
    <d v="2022-02-17T00:00:00"/>
    <s v="_x0009_20222150047621"/>
    <x v="6"/>
    <n v="26"/>
    <x v="3"/>
    <m/>
    <m/>
    <m/>
    <m/>
    <m/>
    <m/>
  </r>
  <r>
    <x v="0"/>
    <x v="0"/>
    <x v="4"/>
    <s v="MINISTERIO DE EDUCACION NACIONAL  "/>
    <x v="3"/>
    <x v="2"/>
    <s v="CAC. Comunicación de respuesta (2022-EE-028975), estampilla pro Universidad Nacional.  "/>
    <s v="Alvaro Perez "/>
    <x v="2"/>
    <x v="17"/>
    <x v="4"/>
    <n v="10"/>
    <s v="20221140130142  "/>
    <d v="2022-02-17T00:00:00"/>
    <m/>
    <x v="6"/>
    <n v="26"/>
    <x v="2"/>
    <m/>
    <m/>
    <m/>
    <m/>
    <m/>
    <m/>
  </r>
  <r>
    <x v="0"/>
    <x v="0"/>
    <x v="12"/>
    <s v="LUIS ANIBAL PEREZ GARCIA "/>
    <x v="0"/>
    <x v="1"/>
    <s v="CAC. Asesoría y solicitud de homologación de curso sistema comando de incidentes. "/>
    <s v="Jose Alexander Teuta Gomez "/>
    <x v="1"/>
    <x v="4"/>
    <x v="0"/>
    <n v="30"/>
    <s v="20221140130272  "/>
    <d v="2022-02-17T00:00:00"/>
    <n v="20222140046171"/>
    <x v="20"/>
    <n v="15"/>
    <x v="0"/>
    <s v="10-03-2022 13:35 PM_x0009_Archivar_x0009_Jose Alexander Teuta Gomez_x0009_Se da respuesta con radicado 20222140046171 por correo electrónico"/>
    <s v="N/A"/>
    <s v="Word"/>
    <s v="Si"/>
    <s v="N/A"/>
    <s v="No se adjunta documento con firma"/>
  </r>
  <r>
    <x v="0"/>
    <x v="0"/>
    <x v="10"/>
    <s v="CUERPO DE BOMBEROS VOLUNTARIOS DE LEGUIZAMO  "/>
    <x v="1"/>
    <x v="2"/>
    <s v="CAC. Solicitud listado de personal registrado en el RUE. "/>
    <s v="Carlos Cartagena Cano "/>
    <x v="0"/>
    <x v="11"/>
    <x v="2"/>
    <n v="20"/>
    <s v="20221140130302  "/>
    <d v="2022-02-17T00:00:00"/>
    <n v="20221000040041"/>
    <x v="21"/>
    <n v="19"/>
    <x v="0"/>
    <s v="17-03-2022 09:37 AM_x0009_Archivar_x0009_Carlos Cartagena Cano_x0009_Se da respuesta vía correo electrónico el día 16 de marzo para fines pertinentes y se anexa el documento para fines pertinentes."/>
    <d v="2022-03-16T00:00:00"/>
    <s v="PDF"/>
    <s v="Si"/>
    <s v="N/A"/>
    <s v="N/A"/>
  </r>
  <r>
    <x v="0"/>
    <x v="0"/>
    <x v="21"/>
    <s v="DIRECCION JURIDICA DISTRITAL SANTA MARTA  "/>
    <x v="4"/>
    <x v="1"/>
    <s v="CAC. DJ-137-2022 REMISION POR COMPETENCIA. "/>
    <s v="Edgar Alexander Maya Lopez "/>
    <x v="1"/>
    <x v="4"/>
    <x v="3"/>
    <n v="30"/>
    <s v="20221140130332  "/>
    <d v="2022-02-17T00:00:00"/>
    <m/>
    <x v="6"/>
    <n v="26"/>
    <x v="3"/>
    <m/>
    <m/>
    <m/>
    <m/>
    <m/>
    <m/>
  </r>
  <r>
    <x v="0"/>
    <x v="0"/>
    <x v="2"/>
    <s v="CUERPO DE BOMBEROS VOLUNTARIOS DE ARBOLETES  "/>
    <x v="1"/>
    <x v="2"/>
    <s v="CAC. Solicitud de Información de Donación de Inmueble de una Entidad pública a una Entidad Privada. "/>
    <s v="Camilo Portilla Quelal "/>
    <x v="1"/>
    <x v="1"/>
    <x v="0"/>
    <n v="30"/>
    <s v="20221140130342  "/>
    <d v="2022-02-17T00:00:00"/>
    <m/>
    <x v="6"/>
    <n v="26"/>
    <x v="3"/>
    <m/>
    <m/>
    <m/>
    <m/>
    <m/>
    <m/>
  </r>
  <r>
    <x v="0"/>
    <x v="0"/>
    <x v="17"/>
    <s v="FEDERACION BOMBEROS DE COLOMBIA  "/>
    <x v="1"/>
    <x v="2"/>
    <s v="CAC. Respuesta Oficial, EXT_S22-00005169-PQRSD-005060-PQR, TRASLADO POR COMPETENCIA. "/>
    <s v="Andrés Fernando Muñoz Cabrera "/>
    <x v="1"/>
    <x v="6"/>
    <x v="3"/>
    <n v="30"/>
    <s v="20221140130382  "/>
    <d v="2022-02-17T00:00:00"/>
    <m/>
    <x v="6"/>
    <n v="26"/>
    <x v="3"/>
    <m/>
    <m/>
    <m/>
    <m/>
    <m/>
    <m/>
  </r>
  <r>
    <x v="0"/>
    <x v="0"/>
    <x v="22"/>
    <s v="GOBERNACION DE CAQUETA SECRETARIA DE GOBIERNO  "/>
    <x v="4"/>
    <x v="3"/>
    <s v="CAC. SOLICITUD ACOMPAÑAMIENTO. "/>
    <s v="Melba Vidal "/>
    <x v="1"/>
    <x v="10"/>
    <x v="0"/>
    <n v="30"/>
    <s v="20221140130392  "/>
    <d v="2022-02-17T00:00:00"/>
    <m/>
    <x v="6"/>
    <n v="26"/>
    <x v="3"/>
    <m/>
    <m/>
    <m/>
    <m/>
    <m/>
    <m/>
  </r>
  <r>
    <x v="0"/>
    <x v="0"/>
    <x v="23"/>
    <s v="ALCALDÍA DE PUERTO CARREÑO  "/>
    <x v="4"/>
    <x v="1"/>
    <s v="CAC. SOLICITUD ASESORIA.  "/>
    <s v="Andrea Bibiana Castañeda Durán  "/>
    <x v="1"/>
    <x v="1"/>
    <x v="1"/>
    <n v="35"/>
    <s v="20221140130412  "/>
    <d v="2022-02-18T00:00:00"/>
    <s v="_x0009_20222110041451"/>
    <x v="9"/>
    <n v="13"/>
    <x v="0"/>
    <s v="09-03-2022 17:20 PM_x0009_Archivar_x0009_Andrea Bibiana Castañeda Durán_x0009_SE DIO TRÁMITE CON RADICADO 20221140130412 ENVIADO EL 09/03/22"/>
    <d v="2022-03-09T00:00:00"/>
    <s v="PDF"/>
    <s v="Si"/>
    <s v="N/A"/>
    <s v="N/A"/>
  </r>
  <r>
    <x v="0"/>
    <x v="0"/>
    <x v="12"/>
    <s v="FISCALIA GENERAL DE LA NACION INGRID KATHERINE MURILLO A.  "/>
    <x v="3"/>
    <x v="2"/>
    <s v="CAC: SOLICITUD DE INFORMACIÓN "/>
    <s v="Carlos Cartagena Cano "/>
    <x v="0"/>
    <x v="11"/>
    <x v="4"/>
    <n v="20"/>
    <s v="20221140130462  "/>
    <d v="2022-02-18T00:00:00"/>
    <s v="_x0009_20221000041511"/>
    <x v="22"/>
    <n v="12"/>
    <x v="0"/>
    <s v="09-03-2022 09:50 AM_x0009_Archivar_x0009_Carlos Cartagena Cano_x0009_documento enviado por correo el dia 08 de marzo. se archiva documento"/>
    <d v="2022-03-09T00:00:00"/>
    <s v="PDF"/>
    <s v="Si"/>
    <s v="N/A"/>
    <s v="N/A"/>
  </r>
  <r>
    <x v="0"/>
    <x v="0"/>
    <x v="19"/>
    <s v="DELEGACION DEPARTAMENTAL DE BOMBEROS DE BOLIVAR  "/>
    <x v="1"/>
    <x v="2"/>
    <s v="CAC. INFORMACIÓN DE RECURSOS DEL FONDO NACIONAL. "/>
    <s v="Andrés Fernando Muñoz Cabrera "/>
    <x v="1"/>
    <x v="6"/>
    <x v="0"/>
    <n v="30"/>
    <s v="20221140130522  "/>
    <d v="2022-02-18T00:00:00"/>
    <m/>
    <x v="6"/>
    <n v="25"/>
    <x v="3"/>
    <m/>
    <m/>
    <m/>
    <m/>
    <m/>
    <m/>
  </r>
  <r>
    <x v="0"/>
    <x v="0"/>
    <x v="24"/>
    <s v="CUERPO DE BOMBEROS VOLUNTARIOS DE YOPAL  "/>
    <x v="1"/>
    <x v="3"/>
    <s v="CAC. SOLICITUD DE APOYO. "/>
    <s v="Lina Maria Rojas Gallego"/>
    <x v="1"/>
    <x v="4"/>
    <x v="1"/>
    <n v="30"/>
    <s v="20221140130542  "/>
    <d v="2022-02-18T00:00:00"/>
    <s v="N/A"/>
    <x v="16"/>
    <n v="8"/>
    <x v="0"/>
    <s v="02-03-2022 22:38 PM_x0009_Archivar_x0009_Lina Maria Rojas Gallego_x0009_Se responde radicado por correo electrónico el 02-03-2022, se asigna registro 111-2022"/>
    <s v="N/A"/>
    <s v="N/A"/>
    <s v="Si"/>
    <s v="N/A"/>
    <s v="No se genero radicado de salida"/>
  </r>
  <r>
    <x v="0"/>
    <x v="0"/>
    <x v="14"/>
    <s v="MIYERLAN LOURIDO  "/>
    <x v="0"/>
    <x v="4"/>
    <s v="CAC. Solicitud de Intervención. "/>
    <s v="Jorge Restrepo Sanguino "/>
    <x v="1"/>
    <x v="1"/>
    <x v="3"/>
    <n v="30"/>
    <s v="20221140130552  "/>
    <d v="2022-02-18T00:00:00"/>
    <s v="_x0009_20222110046981"/>
    <x v="6"/>
    <n v="25"/>
    <x v="3"/>
    <m/>
    <m/>
    <m/>
    <m/>
    <m/>
    <m/>
  </r>
  <r>
    <x v="0"/>
    <x v="0"/>
    <x v="25"/>
    <s v="CUERPO DE BOMBEROS VOLUNTARIOS DE CUCUTA  "/>
    <x v="1"/>
    <x v="1"/>
    <s v="CAC. SOLICITUD CONCEPTO. "/>
    <s v="Edgar Alexander Maya Lopez "/>
    <x v="1"/>
    <x v="4"/>
    <x v="1"/>
    <n v="35"/>
    <s v="20221140130562  "/>
    <d v="2022-02-18T00:00:00"/>
    <m/>
    <x v="6"/>
    <n v="25"/>
    <x v="3"/>
    <m/>
    <m/>
    <m/>
    <m/>
    <m/>
    <m/>
  </r>
  <r>
    <x v="0"/>
    <x v="0"/>
    <x v="4"/>
    <s v="PROCURADURIA 2 DELEGADA CONTRATACION ESTATAL  "/>
    <x v="3"/>
    <x v="2"/>
    <s v="CAC. OFICIOS PRUEBAS 2021-721033BOMBEROS. "/>
    <s v="Carlos Armando López Barrera "/>
    <x v="0"/>
    <x v="9"/>
    <x v="4"/>
    <n v="10"/>
    <s v="20221140130572  "/>
    <d v="2022-02-18T00:00:00"/>
    <m/>
    <x v="6"/>
    <n v="25"/>
    <x v="2"/>
    <m/>
    <m/>
    <m/>
    <m/>
    <m/>
    <m/>
  </r>
  <r>
    <x v="0"/>
    <x v="0"/>
    <x v="4"/>
    <s v="AMERICAN TACTICAL S.A.S  "/>
    <x v="2"/>
    <x v="0"/>
    <s v="CAC. Oficio Presentación Compañía American Táctica / Solicitud Visita. "/>
    <s v="Andrés Fernando Muñoz Cabrera "/>
    <x v="1"/>
    <x v="6"/>
    <x v="3"/>
    <n v="30"/>
    <s v="20221140130582  "/>
    <d v="2022-02-18T00:00:00"/>
    <m/>
    <x v="6"/>
    <n v="25"/>
    <x v="3"/>
    <m/>
    <m/>
    <m/>
    <m/>
    <m/>
    <m/>
  </r>
  <r>
    <x v="0"/>
    <x v="5"/>
    <x v="1"/>
    <s v="CUERPO DE BOMBEROS VOLUNTARIOS DE MOSQUERA  "/>
    <x v="1"/>
    <x v="0"/>
    <s v="RD. Remisión de información y solicitud de Cooperación 4to. Congreso Internacional de Emergencias con Materiales Peligrosos - Colombia. "/>
    <s v="LUZ MARINA SERNA "/>
    <x v="0"/>
    <x v="19"/>
    <x v="0"/>
    <n v="30"/>
    <s v="20221140130592  "/>
    <d v="2022-02-18T00:00:00"/>
    <s v="N/A"/>
    <x v="23"/>
    <n v="21"/>
    <x v="0"/>
    <s v="21-03-2022 09:54 AM_x0009_Archivar_x0009_LUZ MARINA SERNA_x0009_Esta solicitud se atendió hace mas de un mes por el Cap Charles, Cap Soto, e igualmente Luz Serna y Mauricio Delgado."/>
    <s v="N/A"/>
    <s v="N/A"/>
    <s v="N/A"/>
    <s v="N/A"/>
    <s v="Sin evidencia de respuesta"/>
  </r>
  <r>
    <x v="0"/>
    <x v="1"/>
    <x v="16"/>
    <s v="John Perez Zapata "/>
    <x v="0"/>
    <x v="2"/>
    <s v="Formato hoja de vida bomberos. "/>
    <s v="Jiud Magnoly Gaviria Narvaez "/>
    <x v="1"/>
    <x v="6"/>
    <x v="3"/>
    <n v="30"/>
    <s v="20229000130612  "/>
    <d v="2022-02-19T00:00:00"/>
    <s v="N/A"/>
    <x v="24"/>
    <n v="9"/>
    <x v="0"/>
    <s v="04-03-2022 16:00 PM_x0009_Archivar_x0009_Jiud Magnoly Gaviria Narvaez_x0009_Se brinda respuesta mediante correo electrónico. 4 de marzo 2022."/>
    <s v="N/A"/>
    <s v="Word"/>
    <s v="Si"/>
    <s v="N/A"/>
    <s v="No se genero radicado de salida para seguimiento."/>
  </r>
  <r>
    <x v="0"/>
    <x v="1"/>
    <x v="11"/>
    <s v="Sargento GLORIA MARÍA LONDOÑO LÓPEZ "/>
    <x v="0"/>
    <x v="2"/>
    <s v="INCLUSIÓN DE LA U.A.E. CUERPO OFICIAL DE BOMBEROS DE PEREIRA EN EL DIRECTORIO DE LA DIRECCIÓN NACIONAL DE BOMBEROS "/>
    <s v="Carlos Cartagena Cano"/>
    <x v="1"/>
    <x v="11"/>
    <x v="3"/>
    <n v="30"/>
    <s v="20229000130622  "/>
    <d v="2022-02-19T00:00:00"/>
    <s v="N/A"/>
    <x v="5"/>
    <n v="1"/>
    <x v="0"/>
    <s v="22-02-2022 11:08 AM_x0009_Archivar_x0009_Carlos Cartagena Cano_x0009_se envía la información a la dependencia encargada, Gestión de comunicaciones para la respectiva actualización, se archiva documento para tal fin."/>
    <s v="N/A"/>
    <s v="N/A"/>
    <s v="N/A"/>
    <s v="N/A"/>
    <s v="No se tiene evidencia de respuesta o actualizacion en este caso"/>
  </r>
  <r>
    <x v="0"/>
    <x v="1"/>
    <x v="17"/>
    <s v="DIANA CAROLINA VELOSA GUEVARA  "/>
    <x v="0"/>
    <x v="2"/>
    <s v="WEB RIESGO CONTRA LA SALUD POR FRUTOS DE ARBOL (BONGA) "/>
    <s v="Andres Garcia Mariño"/>
    <x v="0"/>
    <x v="20"/>
    <x v="3"/>
    <n v="30"/>
    <s v="20229000130662  "/>
    <d v="2022-02-21T00:00:00"/>
    <s v="N/A"/>
    <x v="25"/>
    <n v="0"/>
    <x v="0"/>
    <s v="21-02-2022 10:22 AM_x0009_Archivar_x0009_Faubricio Sanchez Cortes_x0009_Se da respuesta vía correo electrónico el día 21/02/2022 según ley Ley 2052 de 2020"/>
    <s v="N/A"/>
    <s v="N/A"/>
    <s v="Si"/>
    <s v="N/A"/>
    <s v="No se genera radicado de salida por según Ley 2052 de 2022 ley anti-tramites"/>
  </r>
  <r>
    <x v="0"/>
    <x v="0"/>
    <x v="14"/>
    <s v="CUERPO DE BOMBEROS VOLUNTARIOS DE ALPUJARRA - TOLIMA  "/>
    <x v="1"/>
    <x v="0"/>
    <s v="CAC: apoyo con la construcción de la estación del Cuerpo de Bomberos de esa municipalidad. "/>
    <s v="Jonathan Prieto "/>
    <x v="1"/>
    <x v="6"/>
    <x v="3"/>
    <n v="30"/>
    <s v="20221140130752  "/>
    <d v="2022-02-21T00:00:00"/>
    <m/>
    <x v="6"/>
    <n v="24"/>
    <x v="3"/>
    <m/>
    <m/>
    <m/>
    <m/>
    <m/>
    <m/>
  </r>
  <r>
    <x v="0"/>
    <x v="0"/>
    <x v="26"/>
    <s v="JORGE ELIECER ARBELÁEZ MORALES "/>
    <x v="0"/>
    <x v="2"/>
    <s v="CAC: Solicitud de información "/>
    <s v="Camilo Portilla Quelal "/>
    <x v="1"/>
    <x v="1"/>
    <x v="3"/>
    <n v="30"/>
    <s v="20221140130822  "/>
    <d v="2022-02-21T00:00:00"/>
    <m/>
    <x v="6"/>
    <n v="24"/>
    <x v="3"/>
    <m/>
    <m/>
    <m/>
    <m/>
    <m/>
    <m/>
  </r>
  <r>
    <x v="0"/>
    <x v="0"/>
    <x v="12"/>
    <s v="CUERPO DE BOMBEROS VOLUNTARIOS CAICEDONIA  "/>
    <x v="1"/>
    <x v="2"/>
    <s v="CAC: SOLCITUD BASE DATOS "/>
    <s v="Carlos Cartagena Cano "/>
    <x v="0"/>
    <x v="11"/>
    <x v="2"/>
    <n v="20"/>
    <s v="20221140130842  "/>
    <d v="2022-02-21T00:00:00"/>
    <s v="_x0009_20221000041521"/>
    <x v="6"/>
    <n v="24"/>
    <x v="2"/>
    <m/>
    <m/>
    <m/>
    <m/>
    <m/>
    <m/>
  </r>
  <r>
    <x v="0"/>
    <x v="0"/>
    <x v="4"/>
    <s v="ISELE PAOLA TOSCANO RIVERO  "/>
    <x v="0"/>
    <x v="1"/>
    <s v="CAC: Pregunta sobre reingreso "/>
    <s v="Jorge Restrepo Sanguino "/>
    <x v="1"/>
    <x v="1"/>
    <x v="3"/>
    <n v="30"/>
    <s v="20221140130882  "/>
    <d v="2022-02-21T00:00:00"/>
    <s v="_x0009_20222110045461"/>
    <x v="7"/>
    <n v="18"/>
    <x v="0"/>
    <s v="17-03-2022 17:13 PM_x0009_Archivar_x0009_Jorge Restrepo Sanguino_x0009_SE DIO RESPUESTA MEDIANTE OFICIO N° 20222110045461 EL 17/03/2022"/>
    <d v="2022-03-17T00:00:00"/>
    <s v="PDF"/>
    <s v="Si"/>
    <s v="N/A"/>
    <s v="N/A"/>
  </r>
  <r>
    <x v="0"/>
    <x v="0"/>
    <x v="4"/>
    <s v="ISELE PAOLA TOSCANO RIVERO  "/>
    <x v="0"/>
    <x v="1"/>
    <s v="CAC: Pregunta de cargo "/>
    <s v="Andrea Bibiana Castañeda Durán  "/>
    <x v="1"/>
    <x v="1"/>
    <x v="3"/>
    <n v="30"/>
    <s v="20221140130892  "/>
    <d v="2022-02-21T00:00:00"/>
    <s v="_x0009_20222110046971"/>
    <x v="6"/>
    <n v="24"/>
    <x v="3"/>
    <m/>
    <m/>
    <m/>
    <m/>
    <m/>
    <m/>
  </r>
  <r>
    <x v="0"/>
    <x v="0"/>
    <x v="21"/>
    <s v="CUERPO DE BOMBEROS VOLUNTARIOS DE EL BANCO  "/>
    <x v="1"/>
    <x v="2"/>
    <s v="CAC: Solicitud de Apoyo y Asesoría para proceso de Tramité y Traspaso de Vehículos Asignados a Nuestra Institución. "/>
    <s v="Jiud Magnoly Gaviria Narvaez "/>
    <x v="1"/>
    <x v="6"/>
    <x v="0"/>
    <n v="30"/>
    <s v="20221140130902  "/>
    <d v="2022-02-21T00:00:00"/>
    <m/>
    <x v="6"/>
    <n v="24"/>
    <x v="3"/>
    <m/>
    <m/>
    <m/>
    <m/>
    <m/>
    <m/>
  </r>
  <r>
    <x v="0"/>
    <x v="1"/>
    <x v="4"/>
    <s v="ANONIMO_PQRSD "/>
    <x v="0"/>
    <x v="1"/>
    <s v="seguridad social "/>
    <s v="Jorge Restrepo Sanguino "/>
    <x v="1"/>
    <x v="1"/>
    <x v="3"/>
    <n v="30"/>
    <s v="20229000131172  "/>
    <d v="2022-02-22T00:00:00"/>
    <m/>
    <x v="6"/>
    <n v="23"/>
    <x v="3"/>
    <m/>
    <m/>
    <m/>
    <m/>
    <m/>
    <m/>
  </r>
  <r>
    <x v="0"/>
    <x v="1"/>
    <x v="12"/>
    <s v="ANONIMO_PQRSD "/>
    <x v="0"/>
    <x v="4"/>
    <s v="Denuncia y queja, malos tratos del actual Comandante de Bomberos de Caicedonia el Sub-teniente Jesus Antonio Ospina. "/>
    <s v="Melba Vidal "/>
    <x v="1"/>
    <x v="10"/>
    <x v="3"/>
    <n v="30"/>
    <s v="20229000131422  "/>
    <d v="2022-02-22T00:00:00"/>
    <m/>
    <x v="6"/>
    <n v="23"/>
    <x v="3"/>
    <m/>
    <m/>
    <m/>
    <m/>
    <m/>
    <m/>
  </r>
  <r>
    <x v="0"/>
    <x v="0"/>
    <x v="1"/>
    <s v="CUERPO DE BOMBEROS VOLUNTARIOS DE CAPARRAPI - CUNDINAMARCA  "/>
    <x v="1"/>
    <x v="1"/>
    <s v="CAC: consulta jurídica "/>
    <s v="Andrea Bibiana Castañeda Durán  "/>
    <x v="1"/>
    <x v="1"/>
    <x v="1"/>
    <n v="35"/>
    <s v="20221140131432  "/>
    <d v="2022-02-23T00:00:00"/>
    <m/>
    <x v="6"/>
    <n v="22"/>
    <x v="3"/>
    <m/>
    <m/>
    <m/>
    <m/>
    <m/>
    <m/>
  </r>
  <r>
    <x v="0"/>
    <x v="0"/>
    <x v="20"/>
    <s v="DIRECCION TERRITORIAL DE SALUD DE CALDAS ADRIANA ISABEL HOYOS TAMAYO  "/>
    <x v="4"/>
    <x v="1"/>
    <s v="CAC: Denuncia contra cuerpo de bomberos "/>
    <s v="Jorge Restrepo Sanguino "/>
    <x v="1"/>
    <x v="1"/>
    <x v="3"/>
    <n v="30"/>
    <s v="20221140131442  "/>
    <d v="2022-02-23T00:00:00"/>
    <n v="20222110044871"/>
    <x v="7"/>
    <n v="16"/>
    <x v="0"/>
    <s v="17-03-2022 17:05 PM_x0009_Archivar_x0009_Jorge Restrepo Sanguino_x0009_SE DIO RESPUESTA MEDIANTE OFICIO N° 20222110044871 EL 17/03/2022"/>
    <d v="2022-03-17T00:00:00"/>
    <s v="PDF"/>
    <s v="Si"/>
    <s v="N/A"/>
    <s v="N/A"/>
  </r>
  <r>
    <x v="0"/>
    <x v="0"/>
    <x v="27"/>
    <s v="CUERPO DE BOMBEROS VOLUNTARIOS DE TADO CHOCO  "/>
    <x v="1"/>
    <x v="3"/>
    <s v="CAC: Reiteración Solicitud de Apoyo "/>
    <s v="Jorge Restrepo Sanguino "/>
    <x v="1"/>
    <x v="1"/>
    <x v="0"/>
    <n v="30"/>
    <s v="20221140131482  "/>
    <d v="2022-02-23T00:00:00"/>
    <s v="_x0009_20222110044881"/>
    <x v="12"/>
    <n v="13"/>
    <x v="0"/>
    <s v="15-03-2022 09:25 AM_x0009_Archivar_x0009_Jorge Restrepo Sanguino_x0009_SE DIO RESPUESTA MEDIANTE OFICIO N°20222110044881 EL 14/02/2022"/>
    <d v="2022-03-14T00:00:00"/>
    <s v="PDF"/>
    <s v="Si"/>
    <s v="N/A"/>
    <s v="N/A"/>
  </r>
  <r>
    <x v="0"/>
    <x v="0"/>
    <x v="4"/>
    <s v="NORMA BUITRAGO  "/>
    <x v="0"/>
    <x v="2"/>
    <s v="CAC DERECHO DE PETICION  "/>
    <s v="Jorge Restrepo Sanguino "/>
    <x v="1"/>
    <x v="1"/>
    <x v="3"/>
    <n v="30"/>
    <s v="20221000131532  "/>
    <d v="2022-02-23T00:00:00"/>
    <m/>
    <x v="6"/>
    <n v="22"/>
    <x v="3"/>
    <m/>
    <m/>
    <m/>
    <m/>
    <m/>
    <m/>
  </r>
  <r>
    <x v="0"/>
    <x v="0"/>
    <x v="4"/>
    <s v="NELSON ENRIQUE YISUS SR BRO  "/>
    <x v="0"/>
    <x v="0"/>
    <s v="CAC. Solicitud de la nueva modificación de los 38 Items. "/>
    <s v="Mauricio Delgado Perdomo"/>
    <x v="1"/>
    <x v="4"/>
    <x v="3"/>
    <n v="30"/>
    <s v="20221140131822  "/>
    <d v="2022-02-23T00:00:00"/>
    <s v="N/A"/>
    <x v="15"/>
    <n v="1"/>
    <x v="0"/>
    <s v="24-02-2022 16:16 PM_x0009_Archivar_x0009_Mauricio Delgado Perdomo_x0009_SE RESPONDE MEDIANTE CORREO ELECTRONICO. SE ADJUNTA IMAGEN"/>
    <s v="N/A"/>
    <s v="N/A"/>
    <s v="Si"/>
    <s v="N/A"/>
    <s v="No se genera radicado de salida por según Ley 2052 de 2020 ley anti-tramites"/>
  </r>
  <r>
    <x v="0"/>
    <x v="0"/>
    <x v="20"/>
    <s v="CUERPO DE BOMBEROS VOLUNTARIOS DE MANIZALES  "/>
    <x v="1"/>
    <x v="0"/>
    <s v="CAC REITERACION SOLICITUD RESPUESTA AL RADICADO N° 20213800091042 "/>
    <s v="_x0009_Orlando Murillo Lopez"/>
    <x v="1"/>
    <x v="1"/>
    <x v="0"/>
    <n v="30"/>
    <s v="20221000132142  "/>
    <d v="2022-02-24T00:00:00"/>
    <n v="20222110042301"/>
    <x v="26"/>
    <n v="1"/>
    <x v="0"/>
    <s v="27-02-2022 13:28 PM_x0009_Archivar_x0009_Orlando Murillo Lopez_x0009_Se dio respuesta con radicado 20222110042301"/>
    <s v="N/A"/>
    <s v="N/A"/>
    <s v="N/A"/>
    <s v="N/A"/>
    <s v="Reiteracion solicitud/ no se adjunta evidencia de respuesta con firma"/>
  </r>
  <r>
    <x v="0"/>
    <x v="0"/>
    <x v="2"/>
    <s v="ALCALDIA CUERQUIA ANTIOQUIA "/>
    <x v="4"/>
    <x v="1"/>
    <s v="CAC SOLICITUD SAN ANDRES DE CUERQUIA "/>
    <s v="Andrea Bibiana Castañeda Durán  "/>
    <x v="1"/>
    <x v="6"/>
    <x v="0"/>
    <n v="30"/>
    <s v="20221000132202  "/>
    <d v="2022-02-24T00:00:00"/>
    <m/>
    <x v="6"/>
    <n v="21"/>
    <x v="3"/>
    <m/>
    <m/>
    <m/>
    <m/>
    <m/>
    <m/>
  </r>
  <r>
    <x v="0"/>
    <x v="0"/>
    <x v="24"/>
    <s v="RUTH GOMEZ  "/>
    <x v="1"/>
    <x v="2"/>
    <s v="CAC SOLICITUD USUARIO Y CLAVE RUE "/>
    <s v="Carlos Cartagena Cano"/>
    <x v="1"/>
    <x v="11"/>
    <x v="3"/>
    <n v="30"/>
    <s v="20221000132232  "/>
    <d v="2022-02-24T00:00:00"/>
    <s v="N/A"/>
    <x v="13"/>
    <n v="2"/>
    <x v="0"/>
    <s v="28-02-2022 16:06 PM_x0009_Archivar_x0009_Carlos Cartagena Cano_x0009_Documento se archiva, se pasa la información a CITEL vía correo electrónico para realizar lo pertinente."/>
    <s v="N/A"/>
    <s v="N/A"/>
    <s v="N/A"/>
    <s v="N/A"/>
    <s v="Sin evidencia de Correo respuesta"/>
  </r>
  <r>
    <x v="0"/>
    <x v="0"/>
    <x v="1"/>
    <s v="CUERPO DE BOMBEROS DE CACHIPAY  "/>
    <x v="1"/>
    <x v="1"/>
    <s v="CAC Traslado por competencia de solicitud radicada en la Sociedad de Activos Especiales mediante radicado con el consecutivo 23630-CS2021-026532 "/>
    <s v="Andrea Bibiana Castañeda Durán  "/>
    <x v="1"/>
    <x v="1"/>
    <x v="1"/>
    <n v="35"/>
    <s v="20221000132282  "/>
    <d v="2022-02-24T00:00:00"/>
    <s v="_x0009_20222110047531"/>
    <x v="6"/>
    <n v="21"/>
    <x v="3"/>
    <m/>
    <m/>
    <m/>
    <m/>
    <m/>
    <m/>
  </r>
  <r>
    <x v="0"/>
    <x v="0"/>
    <x v="4"/>
    <s v="KRISTHIAN BARRAGAN R  "/>
    <x v="0"/>
    <x v="1"/>
    <s v="CAC Derecho Petición: Validez de los Conceptos de Seguridad Bomberos Voluntarios "/>
    <s v="Andrea Bibiana Castañeda Durán  "/>
    <x v="1"/>
    <x v="1"/>
    <x v="1"/>
    <n v="35"/>
    <s v="20221140132622  "/>
    <d v="2022-02-25T00:00:00"/>
    <m/>
    <x v="6"/>
    <n v="20"/>
    <x v="3"/>
    <m/>
    <m/>
    <m/>
    <m/>
    <m/>
    <m/>
  </r>
  <r>
    <x v="0"/>
    <x v="0"/>
    <x v="9"/>
    <s v="CUERPO DE BOMBEROS VOLUNTARIOS DE CALDONO - CAUCA  "/>
    <x v="1"/>
    <x v="2"/>
    <s v="CAC Solicitud de Información "/>
    <s v="Mauricio Delgado Perdomo"/>
    <x v="1"/>
    <x v="4"/>
    <x v="3"/>
    <n v="30"/>
    <s v="20221140132672  "/>
    <d v="2022-02-25T00:00:00"/>
    <s v="N/A"/>
    <x v="13"/>
    <n v="1"/>
    <x v="0"/>
    <s v="28-02-2022 09:59 AM_x0009_Archivar_x0009_Mauricio Delgado Perdomo_x0009_SE RESPONDE MEDIANTE CORREO ELECRONICO. SE ADJUNTA IMAGEN DEL CORREO"/>
    <m/>
    <m/>
    <m/>
    <m/>
    <s v="No se genera radicado de salida por según Ley 2052 de 2022 ley anti-tramites"/>
  </r>
  <r>
    <x v="0"/>
    <x v="0"/>
    <x v="4"/>
    <s v="ROSALBA NARANJO VALENCIA "/>
    <x v="0"/>
    <x v="2"/>
    <s v="CAC TRASLADO CONSULTA "/>
    <s v="Jorge Restrepo Sanguino "/>
    <x v="1"/>
    <x v="1"/>
    <x v="1"/>
    <n v="35"/>
    <s v="20221140132712  "/>
    <d v="2022-02-25T00:00:00"/>
    <s v="20222110036011 Y 20222110036001"/>
    <x v="27"/>
    <n v="-16"/>
    <x v="0"/>
    <s v="08-03-2022 14:03 PM_x0009_Archivar_x0009_Jorge Restrepo Sanguino_x0009_SE DIO TRAMITE CON RADICADOS N° 20222110036011 Y 20222110036001"/>
    <d v="2022-02-08T00:00:00"/>
    <s v="PDF"/>
    <s v="Si"/>
    <s v="N/A"/>
    <s v="N/A"/>
  </r>
  <r>
    <x v="0"/>
    <x v="2"/>
    <x v="3"/>
    <s v="CUERPO DE BOMBEROS VOLUNTARIOS AGUACHICA  "/>
    <x v="1"/>
    <x v="4"/>
    <s v="SM. Solicitud urgente de la Comandante de Aguachica - Cesar. Solicitud intervención por parte de la DNBC. "/>
    <s v="Melba Vidal "/>
    <x v="1"/>
    <x v="10"/>
    <x v="0"/>
    <n v="30"/>
    <s v="20221140132892  "/>
    <d v="2022-02-28T00:00:00"/>
    <s v="_x0009_20222150049151"/>
    <x v="6"/>
    <n v="19"/>
    <x v="3"/>
    <m/>
    <m/>
    <m/>
    <m/>
    <m/>
    <m/>
  </r>
  <r>
    <x v="0"/>
    <x v="2"/>
    <x v="4"/>
    <s v="CONGRESO DE LA REPUBLICA DE COLOMBIA COMISION LEGAL DE CUENTAS  "/>
    <x v="3"/>
    <x v="2"/>
    <s v="SM. Requerimiento información presupuestal y contable para el fenecimiento de la Cuetna General del Presupuesto y del tesoro y la situación financiera de la Nación, Vigencia fiscal 2021. "/>
    <s v="Miguel Ángel Franco Torres "/>
    <x v="2"/>
    <x v="21"/>
    <x v="5"/>
    <n v="5"/>
    <s v="20221140132912  "/>
    <d v="2022-02-28T00:00:00"/>
    <n v="20223110043771"/>
    <x v="19"/>
    <n v="3"/>
    <x v="0"/>
    <s v="03-03-2022 15:35 PM_x0009_Archivar_x0009_Miguel Ángel Franco Torres_x0009_EL DIA 03 DE MARZO DE 2022, EDIANTE ORFEO DE SALIDA 20223110043771; SE DIO RESPUESTA A LO SOLICITADO POR LA COMISION LEGAL DE CUENTAS SOBRE EL INFORME FINANCIERO 2021"/>
    <s v="N/A"/>
    <s v="Word"/>
    <s v="Si"/>
    <s v="N/A"/>
    <s v="No se adjunta repuesta con firma"/>
  </r>
  <r>
    <x v="0"/>
    <x v="0"/>
    <x v="2"/>
    <s v="CUERPO DE BOMBEROS VOLUNTARIOS DE SABANETA CUERPO DE BOMBEROS VOLUNTARIOS DE SABANETA  "/>
    <x v="1"/>
    <x v="1"/>
    <s v="CAC. Consulta del CBVS. "/>
    <s v="Jorge Restrepo Sanguino "/>
    <x v="1"/>
    <x v="1"/>
    <x v="1"/>
    <n v="35"/>
    <s v="20221140132932  "/>
    <d v="2022-02-28T00:00:00"/>
    <s v="_x0009_20222110047601"/>
    <x v="6"/>
    <n v="19"/>
    <x v="3"/>
    <m/>
    <m/>
    <m/>
    <m/>
    <m/>
    <m/>
  </r>
  <r>
    <x v="0"/>
    <x v="0"/>
    <x v="1"/>
    <s v="CUERPO DE BOMBEROS VOLUNTARIOS DE GACHETA  "/>
    <x v="1"/>
    <x v="2"/>
    <s v="CAC. Copia resolución 369 de 2016. "/>
    <s v="Edgar Alexander Maya Lopez "/>
    <x v="1"/>
    <x v="4"/>
    <x v="2"/>
    <n v="20"/>
    <s v="20221140132972  "/>
    <d v="2022-02-28T00:00:00"/>
    <s v="N/A"/>
    <x v="28"/>
    <n v="14"/>
    <x v="0"/>
    <s v="18-03-2022 12:12 PM_x0009_Archivar_x0009_Edgar Alexander Maya Lopez_x0009_Se da respuesta por correo electrónico se deja evidencia en digital"/>
    <s v="N/A"/>
    <s v="PDF"/>
    <s v="Si"/>
    <s v="N/A"/>
    <s v="No se genero radicado de salida"/>
  </r>
  <r>
    <x v="0"/>
    <x v="0"/>
    <x v="14"/>
    <s v="ALCALDIA MUNICIPAL DE VILLAHERMOSA TOLIMA  "/>
    <x v="4"/>
    <x v="3"/>
    <s v="CAC. OFICIO SOLICITUD APOYO - MUNICIPIO DE VILLAHERMOSA TOLIMA. "/>
    <s v="Jiud Magnoly Gaviria Narvaez "/>
    <x v="1"/>
    <x v="6"/>
    <x v="0"/>
    <n v="30"/>
    <s v="20221140133002  "/>
    <d v="2022-02-28T00:00:00"/>
    <m/>
    <x v="6"/>
    <n v="19"/>
    <x v="3"/>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0"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193:B200" firstHeaderRow="1" firstDataRow="1" firstDataCol="1"/>
  <pivotFields count="25">
    <pivotField showAll="0"/>
    <pivotField axis="axisRow" dataField="1" showAll="0">
      <items count="7">
        <item x="0"/>
        <item x="3"/>
        <item x="1"/>
        <item x="5"/>
        <item x="4"/>
        <item x="2"/>
        <item t="default"/>
      </items>
    </pivotField>
    <pivotField showAll="0"/>
    <pivotField showAll="0"/>
    <pivotField showAll="0"/>
    <pivotField showAll="0"/>
    <pivotField showAll="0"/>
    <pivotField showAll="0"/>
    <pivotField showAll="0"/>
    <pivotField showAll="0"/>
    <pivotField showAll="0"/>
    <pivotField numFmtId="1" showAll="0"/>
    <pivotField showAll="0"/>
    <pivotField numFmtId="14" showAll="0"/>
    <pivotField showAll="0"/>
    <pivotField numFmtId="164" showAll="0"/>
    <pivotField numFmtId="1" showAll="0"/>
    <pivotField showAll="0"/>
    <pivotField showAll="0"/>
    <pivotField showAll="0"/>
    <pivotField showAll="0"/>
    <pivotField showAll="0"/>
    <pivotField showAll="0"/>
    <pivotField showAll="0"/>
    <pivotField showAll="0" defaultSubtotal="0"/>
  </pivotFields>
  <rowFields count="1">
    <field x="1"/>
  </rowFields>
  <rowItems count="7">
    <i>
      <x/>
    </i>
    <i>
      <x v="1"/>
    </i>
    <i>
      <x v="2"/>
    </i>
    <i>
      <x v="3"/>
    </i>
    <i>
      <x v="4"/>
    </i>
    <i>
      <x v="5"/>
    </i>
    <i t="grand">
      <x/>
    </i>
  </rowItems>
  <colItems count="1">
    <i/>
  </colItems>
  <dataFields count="1">
    <dataField name="Cuenta de Canal de Atención" fld="1" subtotal="count" baseField="0" baseItem="0"/>
  </dataFields>
  <formats count="6">
    <format dxfId="5">
      <pivotArea type="all" dataOnly="0" outline="0" fieldPosition="0"/>
    </format>
    <format dxfId="4">
      <pivotArea outline="0" collapsedLevelsAreSubtotals="1" fieldPosition="0"/>
    </format>
    <format dxfId="3">
      <pivotArea field="1" type="button" dataOnly="0" labelOnly="1" outline="0" axis="axisRow" fieldPosition="0"/>
    </format>
    <format dxfId="2">
      <pivotArea dataOnly="0" labelOnly="1" fieldPosition="0">
        <references count="1">
          <reference field="1"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TablaDinámica5"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3">
  <location ref="A94:B97" firstHeaderRow="1" firstDataRow="1" firstDataCol="1"/>
  <pivotFields count="25">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numFmtId="1" showAll="0"/>
    <pivotField showAll="0"/>
    <pivotField numFmtId="14" showAll="0"/>
    <pivotField showAll="0"/>
    <pivotField numFmtId="164" showAll="0"/>
    <pivotField numFmtId="1" showAll="0"/>
    <pivotField showAll="0"/>
    <pivotField showAll="0"/>
    <pivotField showAll="0"/>
    <pivotField showAll="0"/>
    <pivotField showAll="0"/>
    <pivotField showAll="0"/>
    <pivotField showAll="0"/>
    <pivotField showAll="0" defaultSubtotal="0"/>
  </pivotFields>
  <rowFields count="1">
    <field x="0"/>
  </rowFields>
  <rowItems count="3">
    <i>
      <x/>
    </i>
    <i>
      <x v="1"/>
    </i>
    <i t="grand">
      <x/>
    </i>
  </rowItems>
  <colItems count="1">
    <i/>
  </colItems>
  <dataFields count="1">
    <dataField name="Cuenta de Canal Oficial de Entrada" fld="0" subtotal="count" baseField="0" baseItem="0"/>
  </dataFields>
  <formats count="12">
    <format dxfId="171">
      <pivotArea type="all" dataOnly="0" outline="0" fieldPosition="0"/>
    </format>
    <format dxfId="170">
      <pivotArea outline="0" collapsedLevelsAreSubtotals="1" fieldPosition="0"/>
    </format>
    <format dxfId="169">
      <pivotArea field="0" type="button" dataOnly="0" labelOnly="1" outline="0" axis="axisRow" fieldPosition="0"/>
    </format>
    <format dxfId="168">
      <pivotArea dataOnly="0" labelOnly="1" fieldPosition="0">
        <references count="1">
          <reference field="0" count="0"/>
        </references>
      </pivotArea>
    </format>
    <format dxfId="167">
      <pivotArea dataOnly="0" labelOnly="1" grandRow="1" outline="0" fieldPosition="0"/>
    </format>
    <format dxfId="166">
      <pivotArea dataOnly="0" labelOnly="1" outline="0" axis="axisValues" fieldPosition="0"/>
    </format>
    <format dxfId="165">
      <pivotArea type="all" dataOnly="0" outline="0" fieldPosition="0"/>
    </format>
    <format dxfId="164">
      <pivotArea outline="0" collapsedLevelsAreSubtotals="1" fieldPosition="0"/>
    </format>
    <format dxfId="163">
      <pivotArea field="0" type="button" dataOnly="0" labelOnly="1" outline="0" axis="axisRow" fieldPosition="0"/>
    </format>
    <format dxfId="162">
      <pivotArea dataOnly="0" labelOnly="1" fieldPosition="0">
        <references count="1">
          <reference field="0" count="0"/>
        </references>
      </pivotArea>
    </format>
    <format dxfId="161">
      <pivotArea dataOnly="0" labelOnly="1" grandRow="1" outline="0" fieldPosition="0"/>
    </format>
    <format dxfId="16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9"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178:B185"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7">
        <item x="1"/>
        <item x="2"/>
        <item x="4"/>
        <item x="5"/>
        <item x="0"/>
        <item x="3"/>
        <item t="default"/>
      </items>
    </pivotField>
    <pivotField numFmtId="1" showAll="0"/>
    <pivotField showAll="0"/>
    <pivotField numFmtId="14" showAll="0"/>
    <pivotField showAll="0"/>
    <pivotField numFmtId="164" showAll="0"/>
    <pivotField dataField="1" numFmtId="1" showAll="0"/>
    <pivotField showAll="0"/>
    <pivotField showAll="0"/>
    <pivotField showAll="0"/>
    <pivotField showAll="0"/>
    <pivotField showAll="0"/>
    <pivotField showAll="0"/>
    <pivotField showAll="0"/>
    <pivotField showAll="0" defaultSubtotal="0"/>
  </pivotFields>
  <rowFields count="1">
    <field x="10"/>
  </rowFields>
  <rowItems count="7">
    <i>
      <x/>
    </i>
    <i>
      <x v="1"/>
    </i>
    <i>
      <x v="2"/>
    </i>
    <i>
      <x v="3"/>
    </i>
    <i>
      <x v="4"/>
    </i>
    <i>
      <x v="5"/>
    </i>
    <i t="grand">
      <x/>
    </i>
  </rowItems>
  <colItems count="1">
    <i/>
  </colItems>
  <dataFields count="1">
    <dataField name="Promedio de Tiempo de atención" fld="16" subtotal="average" baseField="10" baseItem="0" numFmtId="1"/>
  </dataFields>
  <formats count="13">
    <format dxfId="18">
      <pivotArea outline="0" collapsedLevelsAreSubtotals="1" fieldPosition="0"/>
    </format>
    <format dxfId="17">
      <pivotArea type="all" dataOnly="0" outline="0" fieldPosition="0"/>
    </format>
    <format dxfId="16">
      <pivotArea outline="0" collapsedLevelsAreSubtotals="1" fieldPosition="0"/>
    </format>
    <format dxfId="15">
      <pivotArea field="10" type="button" dataOnly="0" labelOnly="1" outline="0" axis="axisRow" fieldPosition="0"/>
    </format>
    <format dxfId="14">
      <pivotArea dataOnly="0" labelOnly="1" fieldPosition="0">
        <references count="1">
          <reference field="10" count="0"/>
        </references>
      </pivotArea>
    </format>
    <format dxfId="13">
      <pivotArea dataOnly="0" labelOnly="1" grandRow="1" outline="0" fieldPosition="0"/>
    </format>
    <format dxfId="12">
      <pivotArea dataOnly="0" labelOnly="1" outline="0" axis="axisValues" fieldPosition="0"/>
    </format>
    <format dxfId="11">
      <pivotArea type="all" dataOnly="0" outline="0" fieldPosition="0"/>
    </format>
    <format dxfId="10">
      <pivotArea outline="0" collapsedLevelsAreSubtotals="1" fieldPosition="0"/>
    </format>
    <format dxfId="9">
      <pivotArea field="10" type="button" dataOnly="0" labelOnly="1" outline="0" axis="axisRow" fieldPosition="0"/>
    </format>
    <format dxfId="8">
      <pivotArea dataOnly="0" labelOnly="1" fieldPosition="0">
        <references count="1">
          <reference field="10" count="0"/>
        </references>
      </pivotArea>
    </format>
    <format dxfId="7">
      <pivotArea dataOnly="0" labelOnly="1" grandRow="1" outline="0" fieldPosition="0"/>
    </format>
    <format dxfId="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4"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3">
  <location ref="A73:B80"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7">
        <item x="1"/>
        <item x="2"/>
        <item x="4"/>
        <item x="5"/>
        <item x="0"/>
        <item x="3"/>
        <item t="default"/>
      </items>
    </pivotField>
    <pivotField numFmtId="1" showAll="0"/>
    <pivotField showAll="0"/>
    <pivotField numFmtId="14" showAll="0"/>
    <pivotField showAll="0"/>
    <pivotField numFmtId="164" showAll="0"/>
    <pivotField numFmtId="1" showAll="0"/>
    <pivotField showAll="0"/>
    <pivotField showAll="0"/>
    <pivotField showAll="0"/>
    <pivotField showAll="0"/>
    <pivotField showAll="0"/>
    <pivotField showAll="0"/>
    <pivotField showAll="0"/>
    <pivotField showAll="0" defaultSubtotal="0"/>
  </pivotFields>
  <rowFields count="1">
    <field x="10"/>
  </rowFields>
  <rowItems count="7">
    <i>
      <x/>
    </i>
    <i>
      <x v="1"/>
    </i>
    <i>
      <x v="2"/>
    </i>
    <i>
      <x v="3"/>
    </i>
    <i>
      <x v="4"/>
    </i>
    <i>
      <x v="5"/>
    </i>
    <i t="grand">
      <x/>
    </i>
  </rowItems>
  <colItems count="1">
    <i/>
  </colItems>
  <dataFields count="1">
    <dataField name="Cuenta de Tipo de petición" fld="10" subtotal="count" baseField="0" baseItem="0"/>
  </dataFields>
  <formats count="12">
    <format dxfId="30">
      <pivotArea type="all" dataOnly="0" outline="0" fieldPosition="0"/>
    </format>
    <format dxfId="29">
      <pivotArea outline="0" collapsedLevelsAreSubtotals="1" fieldPosition="0"/>
    </format>
    <format dxfId="28">
      <pivotArea field="10" type="button" dataOnly="0" labelOnly="1" outline="0" axis="axisRow" fieldPosition="0"/>
    </format>
    <format dxfId="27">
      <pivotArea dataOnly="0" labelOnly="1" fieldPosition="0">
        <references count="1">
          <reference field="10" count="0"/>
        </references>
      </pivotArea>
    </format>
    <format dxfId="26">
      <pivotArea dataOnly="0" labelOnly="1" grandRow="1" outline="0" fieldPosition="0"/>
    </format>
    <format dxfId="25">
      <pivotArea dataOnly="0" labelOnly="1" outline="0" axis="axisValues" fieldPosition="0"/>
    </format>
    <format dxfId="24">
      <pivotArea type="all" dataOnly="0" outline="0" fieldPosition="0"/>
    </format>
    <format dxfId="23">
      <pivotArea outline="0" collapsedLevelsAreSubtotals="1" fieldPosition="0"/>
    </format>
    <format dxfId="22">
      <pivotArea field="10" type="button" dataOnly="0" labelOnly="1" outline="0" axis="axisRow" fieldPosition="0"/>
    </format>
    <format dxfId="21">
      <pivotArea dataOnly="0" labelOnly="1" fieldPosition="0">
        <references count="1">
          <reference field="10" count="0"/>
        </references>
      </pivotArea>
    </format>
    <format dxfId="20">
      <pivotArea dataOnly="0" labelOnly="1" grandRow="1" outline="0" fieldPosition="0"/>
    </format>
    <format dxfId="19">
      <pivotArea dataOnly="0" labelOnly="1" outline="0" axis="axisValues" fieldPosition="0"/>
    </format>
  </formats>
  <chartFormats count="7">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0" count="1" selected="0">
            <x v="0"/>
          </reference>
        </references>
      </pivotArea>
    </chartFormat>
    <chartFormat chart="0" format="2">
      <pivotArea type="data" outline="0" fieldPosition="0">
        <references count="2">
          <reference field="4294967294" count="1" selected="0">
            <x v="0"/>
          </reference>
          <reference field="10" count="1" selected="0">
            <x v="1"/>
          </reference>
        </references>
      </pivotArea>
    </chartFormat>
    <chartFormat chart="0" format="3">
      <pivotArea type="data" outline="0" fieldPosition="0">
        <references count="2">
          <reference field="4294967294" count="1" selected="0">
            <x v="0"/>
          </reference>
          <reference field="10" count="1" selected="0">
            <x v="2"/>
          </reference>
        </references>
      </pivotArea>
    </chartFormat>
    <chartFormat chart="0" format="4">
      <pivotArea type="data" outline="0" fieldPosition="0">
        <references count="2">
          <reference field="4294967294" count="1" selected="0">
            <x v="0"/>
          </reference>
          <reference field="10" count="1" selected="0">
            <x v="3"/>
          </reference>
        </references>
      </pivotArea>
    </chartFormat>
    <chartFormat chart="0" format="5">
      <pivotArea type="data" outline="0" fieldPosition="0">
        <references count="2">
          <reference field="4294967294" count="1" selected="0">
            <x v="0"/>
          </reference>
          <reference field="10" count="1" selected="0">
            <x v="4"/>
          </reference>
        </references>
      </pivotArea>
    </chartFormat>
    <chartFormat chart="0" format="6">
      <pivotArea type="data" outline="0" fieldPosition="0">
        <references count="2">
          <reference field="4294967294" count="1" selected="0">
            <x v="0"/>
          </reference>
          <reference field="10"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8"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3">
  <location ref="A164:B170" firstHeaderRow="1" firstDataRow="1" firstDataCol="1"/>
  <pivotFields count="25">
    <pivotField showAll="0"/>
    <pivotField showAll="0"/>
    <pivotField showAll="0"/>
    <pivotField showAll="0"/>
    <pivotField showAll="0"/>
    <pivotField axis="axisRow" dataField="1" showAll="0">
      <items count="6">
        <item x="3"/>
        <item x="1"/>
        <item x="0"/>
        <item x="4"/>
        <item x="2"/>
        <item t="default"/>
      </items>
    </pivotField>
    <pivotField showAll="0"/>
    <pivotField showAll="0"/>
    <pivotField showAll="0"/>
    <pivotField showAll="0"/>
    <pivotField showAll="0"/>
    <pivotField numFmtId="1" showAll="0"/>
    <pivotField showAll="0"/>
    <pivotField numFmtId="14" showAll="0"/>
    <pivotField showAll="0"/>
    <pivotField numFmtId="164" showAll="0"/>
    <pivotField numFmtId="1" showAll="0"/>
    <pivotField showAll="0"/>
    <pivotField showAll="0"/>
    <pivotField showAll="0"/>
    <pivotField showAll="0"/>
    <pivotField showAll="0"/>
    <pivotField showAll="0"/>
    <pivotField showAll="0"/>
    <pivotField showAll="0" defaultSubtotal="0"/>
  </pivotFields>
  <rowFields count="1">
    <field x="5"/>
  </rowFields>
  <rowItems count="6">
    <i>
      <x/>
    </i>
    <i>
      <x v="1"/>
    </i>
    <i>
      <x v="2"/>
    </i>
    <i>
      <x v="3"/>
    </i>
    <i>
      <x v="4"/>
    </i>
    <i t="grand">
      <x/>
    </i>
  </rowItems>
  <colItems count="1">
    <i/>
  </colItems>
  <dataFields count="1">
    <dataField name="Cuenta de Tema de Consulta" fld="5" subtotal="count" baseField="0" baseItem="0"/>
  </dataFields>
  <formats count="18">
    <format dxfId="48">
      <pivotArea type="all" dataOnly="0" outline="0" fieldPosition="0"/>
    </format>
    <format dxfId="47">
      <pivotArea outline="0" collapsedLevelsAreSubtotals="1" fieldPosition="0"/>
    </format>
    <format dxfId="46">
      <pivotArea field="5" type="button" dataOnly="0" labelOnly="1" outline="0" axis="axisRow" fieldPosition="0"/>
    </format>
    <format dxfId="45">
      <pivotArea dataOnly="0" labelOnly="1" fieldPosition="0">
        <references count="1">
          <reference field="5" count="0"/>
        </references>
      </pivotArea>
    </format>
    <format dxfId="44">
      <pivotArea dataOnly="0" labelOnly="1" grandRow="1" outline="0" fieldPosition="0"/>
    </format>
    <format dxfId="43">
      <pivotArea dataOnly="0" labelOnly="1" outline="0" axis="axisValues" fieldPosition="0"/>
    </format>
    <format dxfId="42">
      <pivotArea type="all" dataOnly="0" outline="0" fieldPosition="0"/>
    </format>
    <format dxfId="41">
      <pivotArea outline="0" collapsedLevelsAreSubtotals="1" fieldPosition="0"/>
    </format>
    <format dxfId="40">
      <pivotArea field="5" type="button" dataOnly="0" labelOnly="1" outline="0" axis="axisRow" fieldPosition="0"/>
    </format>
    <format dxfId="39">
      <pivotArea dataOnly="0" labelOnly="1" fieldPosition="0">
        <references count="1">
          <reference field="5" count="0"/>
        </references>
      </pivotArea>
    </format>
    <format dxfId="38">
      <pivotArea dataOnly="0" labelOnly="1" grandRow="1" outline="0" fieldPosition="0"/>
    </format>
    <format dxfId="37">
      <pivotArea dataOnly="0" labelOnly="1" outline="0" axis="axisValues" fieldPosition="0"/>
    </format>
    <format dxfId="36">
      <pivotArea collapsedLevelsAreSubtotals="1" fieldPosition="0">
        <references count="1">
          <reference field="5" count="0"/>
        </references>
      </pivotArea>
    </format>
    <format dxfId="35">
      <pivotArea collapsedLevelsAreSubtotals="1" fieldPosition="0">
        <references count="1">
          <reference field="5" count="1">
            <x v="4"/>
          </reference>
        </references>
      </pivotArea>
    </format>
    <format dxfId="34">
      <pivotArea collapsedLevelsAreSubtotals="1" fieldPosition="0">
        <references count="1">
          <reference field="5" count="1">
            <x v="1"/>
          </reference>
        </references>
      </pivotArea>
    </format>
    <format dxfId="33">
      <pivotArea collapsedLevelsAreSubtotals="1" fieldPosition="0">
        <references count="1">
          <reference field="5" count="1">
            <x v="3"/>
          </reference>
        </references>
      </pivotArea>
    </format>
    <format dxfId="32">
      <pivotArea collapsedLevelsAreSubtotals="1" fieldPosition="0">
        <references count="1">
          <reference field="5" count="1">
            <x v="0"/>
          </reference>
        </references>
      </pivotArea>
    </format>
    <format dxfId="31">
      <pivotArea collapsedLevelsAreSubtotals="1" fieldPosition="0">
        <references count="1">
          <reference field="5" count="1">
            <x v="2"/>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3"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3">
  <location ref="A42:B47"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numFmtId="14" showAll="0"/>
    <pivotField showAll="0"/>
    <pivotField numFmtId="164" showAll="0"/>
    <pivotField numFmtId="1" showAll="0"/>
    <pivotField axis="axisRow" dataField="1" showAll="0">
      <items count="5">
        <item x="0"/>
        <item x="3"/>
        <item x="1"/>
        <item x="2"/>
        <item t="default"/>
      </items>
    </pivotField>
    <pivotField showAll="0"/>
    <pivotField showAll="0"/>
    <pivotField showAll="0"/>
    <pivotField showAll="0"/>
    <pivotField showAll="0"/>
    <pivotField showAll="0"/>
    <pivotField showAll="0" defaultSubtotal="0"/>
  </pivotFields>
  <rowFields count="1">
    <field x="17"/>
  </rowFields>
  <rowItems count="5">
    <i>
      <x/>
    </i>
    <i>
      <x v="1"/>
    </i>
    <i>
      <x v="2"/>
    </i>
    <i>
      <x v="3"/>
    </i>
    <i t="grand">
      <x/>
    </i>
  </rowItems>
  <colItems count="1">
    <i/>
  </colItems>
  <dataFields count="1">
    <dataField name="Cuenta de Estado" fld="17" subtotal="count" baseField="0" baseItem="0"/>
  </dataFields>
  <formats count="15">
    <format dxfId="63">
      <pivotArea type="all" dataOnly="0" outline="0" fieldPosition="0"/>
    </format>
    <format dxfId="62">
      <pivotArea outline="0" collapsedLevelsAreSubtotals="1" fieldPosition="0"/>
    </format>
    <format dxfId="61">
      <pivotArea field="17" type="button" dataOnly="0" labelOnly="1" outline="0" axis="axisRow" fieldPosition="0"/>
    </format>
    <format dxfId="60">
      <pivotArea dataOnly="0" labelOnly="1" fieldPosition="0">
        <references count="1">
          <reference field="17" count="0"/>
        </references>
      </pivotArea>
    </format>
    <format dxfId="59">
      <pivotArea dataOnly="0" labelOnly="1" grandRow="1" outline="0" fieldPosition="0"/>
    </format>
    <format dxfId="58">
      <pivotArea dataOnly="0" labelOnly="1" outline="0" axis="axisValues" fieldPosition="0"/>
    </format>
    <format dxfId="57">
      <pivotArea field="17" type="button" dataOnly="0" labelOnly="1" outline="0" axis="axisRow" fieldPosition="0"/>
    </format>
    <format dxfId="56">
      <pivotArea dataOnly="0" labelOnly="1" fieldPosition="0">
        <references count="1">
          <reference field="17" count="0"/>
        </references>
      </pivotArea>
    </format>
    <format dxfId="55">
      <pivotArea dataOnly="0" labelOnly="1" grandRow="1" outline="0" fieldPosition="0"/>
    </format>
    <format dxfId="54">
      <pivotArea type="all" dataOnly="0" outline="0" fieldPosition="0"/>
    </format>
    <format dxfId="53">
      <pivotArea outline="0" collapsedLevelsAreSubtotals="1" fieldPosition="0"/>
    </format>
    <format dxfId="52">
      <pivotArea field="17" type="button" dataOnly="0" labelOnly="1" outline="0" axis="axisRow" fieldPosition="0"/>
    </format>
    <format dxfId="51">
      <pivotArea dataOnly="0" labelOnly="1" fieldPosition="0">
        <references count="1">
          <reference field="17" count="0"/>
        </references>
      </pivotArea>
    </format>
    <format dxfId="50">
      <pivotArea dataOnly="0" labelOnly="1" grandRow="1" outline="0" fieldPosition="0"/>
    </format>
    <format dxfId="49">
      <pivotArea dataOnly="0" labelOnly="1" outline="0" axis="axisValues" fieldPosition="0"/>
    </format>
  </format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26:B30" firstHeaderRow="1" firstDataRow="1" firstDataCol="1"/>
  <pivotFields count="25">
    <pivotField showAll="0"/>
    <pivotField showAll="0"/>
    <pivotField showAll="0"/>
    <pivotField showAll="0"/>
    <pivotField showAll="0"/>
    <pivotField showAll="0"/>
    <pivotField showAll="0"/>
    <pivotField showAll="0"/>
    <pivotField axis="axisRow" dataField="1" showAll="0">
      <items count="5">
        <item x="2"/>
        <item x="0"/>
        <item x="1"/>
        <item m="1" x="3"/>
        <item t="default"/>
      </items>
    </pivotField>
    <pivotField showAll="0">
      <items count="23">
        <item x="16"/>
        <item x="17"/>
        <item x="5"/>
        <item x="14"/>
        <item x="11"/>
        <item x="19"/>
        <item x="8"/>
        <item x="4"/>
        <item x="1"/>
        <item x="6"/>
        <item x="15"/>
        <item x="20"/>
        <item x="2"/>
        <item x="18"/>
        <item x="21"/>
        <item x="9"/>
        <item x="7"/>
        <item x="3"/>
        <item x="10"/>
        <item x="0"/>
        <item x="13"/>
        <item x="12"/>
        <item t="default"/>
      </items>
    </pivotField>
    <pivotField showAll="0"/>
    <pivotField numFmtId="1" showAll="0"/>
    <pivotField showAll="0"/>
    <pivotField numFmtId="14" showAll="0"/>
    <pivotField showAll="0"/>
    <pivotField numFmtId="164" showAll="0"/>
    <pivotField numFmtId="1" showAll="0"/>
    <pivotField showAll="0"/>
    <pivotField showAll="0"/>
    <pivotField showAll="0"/>
    <pivotField showAll="0"/>
    <pivotField showAll="0"/>
    <pivotField showAll="0"/>
    <pivotField showAll="0"/>
    <pivotField showAll="0" defaultSubtotal="0"/>
  </pivotFields>
  <rowFields count="1">
    <field x="8"/>
  </rowFields>
  <rowItems count="4">
    <i>
      <x/>
    </i>
    <i>
      <x v="1"/>
    </i>
    <i>
      <x v="2"/>
    </i>
    <i t="grand">
      <x/>
    </i>
  </rowItems>
  <colItems count="1">
    <i/>
  </colItems>
  <dataFields count="1">
    <dataField name="Cuenta de Área" fld="8" subtotal="count" baseField="0" baseItem="0"/>
  </dataFields>
  <formats count="15">
    <format dxfId="78">
      <pivotArea type="all" dataOnly="0" outline="0" fieldPosition="0"/>
    </format>
    <format dxfId="77">
      <pivotArea outline="0" collapsedLevelsAreSubtotals="1" fieldPosition="0"/>
    </format>
    <format dxfId="76">
      <pivotArea field="8" type="button" dataOnly="0" labelOnly="1" outline="0" axis="axisRow" fieldPosition="0"/>
    </format>
    <format dxfId="75">
      <pivotArea dataOnly="0" labelOnly="1" fieldPosition="0">
        <references count="1">
          <reference field="8" count="0"/>
        </references>
      </pivotArea>
    </format>
    <format dxfId="74">
      <pivotArea dataOnly="0" labelOnly="1" grandRow="1" outline="0" fieldPosition="0"/>
    </format>
    <format dxfId="73">
      <pivotArea dataOnly="0" labelOnly="1" outline="0" axis="axisValues" fieldPosition="0"/>
    </format>
    <format dxfId="72">
      <pivotArea field="8" type="button" dataOnly="0" labelOnly="1" outline="0" axis="axisRow" fieldPosition="0"/>
    </format>
    <format dxfId="71">
      <pivotArea dataOnly="0" labelOnly="1" fieldPosition="0">
        <references count="1">
          <reference field="8" count="0"/>
        </references>
      </pivotArea>
    </format>
    <format dxfId="70">
      <pivotArea dataOnly="0" labelOnly="1" grandRow="1" outline="0" fieldPosition="0"/>
    </format>
    <format dxfId="69">
      <pivotArea type="all" dataOnly="0" outline="0" fieldPosition="0"/>
    </format>
    <format dxfId="68">
      <pivotArea outline="0" collapsedLevelsAreSubtotals="1" fieldPosition="0"/>
    </format>
    <format dxfId="67">
      <pivotArea field="8" type="button" dataOnly="0" labelOnly="1" outline="0" axis="axisRow" fieldPosition="0"/>
    </format>
    <format dxfId="66">
      <pivotArea dataOnly="0" labelOnly="1" fieldPosition="0">
        <references count="1">
          <reference field="8" count="0"/>
        </references>
      </pivotArea>
    </format>
    <format dxfId="65">
      <pivotArea dataOnly="0" labelOnly="1" grandRow="1" outline="0" fieldPosition="0"/>
    </format>
    <format dxfId="6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laDinámica7"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3">
  <location ref="A124:B153" firstHeaderRow="1" firstDataRow="1" firstDataCol="1"/>
  <pivotFields count="25">
    <pivotField showAll="0"/>
    <pivotField showAll="0"/>
    <pivotField axis="axisRow" dataField="1" showAll="0">
      <items count="29">
        <item x="2"/>
        <item x="17"/>
        <item x="4"/>
        <item x="19"/>
        <item x="5"/>
        <item x="20"/>
        <item x="22"/>
        <item x="24"/>
        <item x="9"/>
        <item x="3"/>
        <item x="27"/>
        <item x="26"/>
        <item x="1"/>
        <item x="18"/>
        <item x="7"/>
        <item x="21"/>
        <item x="16"/>
        <item x="15"/>
        <item x="8"/>
        <item x="25"/>
        <item x="10"/>
        <item x="0"/>
        <item x="11"/>
        <item x="6"/>
        <item x="13"/>
        <item x="14"/>
        <item x="12"/>
        <item x="23"/>
        <item t="default"/>
      </items>
    </pivotField>
    <pivotField showAll="0"/>
    <pivotField showAll="0"/>
    <pivotField showAll="0"/>
    <pivotField showAll="0"/>
    <pivotField showAll="0"/>
    <pivotField showAll="0"/>
    <pivotField showAll="0"/>
    <pivotField showAll="0"/>
    <pivotField numFmtId="1" showAll="0"/>
    <pivotField showAll="0"/>
    <pivotField numFmtId="14" showAll="0"/>
    <pivotField showAll="0"/>
    <pivotField numFmtId="164" showAll="0"/>
    <pivotField numFmtId="1" showAll="0"/>
    <pivotField showAll="0"/>
    <pivotField showAll="0"/>
    <pivotField showAll="0"/>
    <pivotField showAll="0"/>
    <pivotField showAll="0"/>
    <pivotField showAll="0"/>
    <pivotField showAll="0"/>
    <pivotField showAll="0" defaultSubtotal="0"/>
  </pivotFields>
  <rowFields count="1">
    <field x="2"/>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t="grand">
      <x/>
    </i>
  </rowItems>
  <colItems count="1">
    <i/>
  </colItems>
  <dataFields count="1">
    <dataField name="Cuenta de Departamento" fld="2" subtotal="count" baseField="0" baseItem="0"/>
  </dataFields>
  <formats count="17">
    <format dxfId="95">
      <pivotArea type="all" dataOnly="0" outline="0" fieldPosition="0"/>
    </format>
    <format dxfId="94">
      <pivotArea outline="0" collapsedLevelsAreSubtotals="1" fieldPosition="0"/>
    </format>
    <format dxfId="93">
      <pivotArea field="2" type="button" dataOnly="0" labelOnly="1" outline="0" axis="axisRow" fieldPosition="0"/>
    </format>
    <format dxfId="92">
      <pivotArea dataOnly="0" labelOnly="1" fieldPosition="0">
        <references count="1">
          <reference field="2" count="0"/>
        </references>
      </pivotArea>
    </format>
    <format dxfId="91">
      <pivotArea dataOnly="0" labelOnly="1" grandRow="1" outline="0" fieldPosition="0"/>
    </format>
    <format dxfId="90">
      <pivotArea dataOnly="0" labelOnly="1" outline="0" axis="axisValues" fieldPosition="0"/>
    </format>
    <format dxfId="89">
      <pivotArea type="all" dataOnly="0" outline="0" fieldPosition="0"/>
    </format>
    <format dxfId="88">
      <pivotArea outline="0" collapsedLevelsAreSubtotals="1" fieldPosition="0"/>
    </format>
    <format dxfId="87">
      <pivotArea field="2" type="button" dataOnly="0" labelOnly="1" outline="0" axis="axisRow" fieldPosition="0"/>
    </format>
    <format dxfId="86">
      <pivotArea dataOnly="0" labelOnly="1" fieldPosition="0">
        <references count="1">
          <reference field="2" count="0"/>
        </references>
      </pivotArea>
    </format>
    <format dxfId="85">
      <pivotArea dataOnly="0" labelOnly="1" grandRow="1" outline="0" fieldPosition="0"/>
    </format>
    <format dxfId="84">
      <pivotArea dataOnly="0" labelOnly="1" outline="0" axis="axisValues" fieldPosition="0"/>
    </format>
    <format dxfId="83">
      <pivotArea collapsedLevelsAreSubtotals="1" fieldPosition="0">
        <references count="1">
          <reference field="2" count="1">
            <x v="2"/>
          </reference>
        </references>
      </pivotArea>
    </format>
    <format dxfId="82">
      <pivotArea collapsedLevelsAreSubtotals="1" fieldPosition="0">
        <references count="1">
          <reference field="2" count="1">
            <x v="12"/>
          </reference>
        </references>
      </pivotArea>
    </format>
    <format dxfId="81">
      <pivotArea collapsedLevelsAreSubtotals="1" fieldPosition="0">
        <references count="1">
          <reference field="2" count="1">
            <x v="0"/>
          </reference>
        </references>
      </pivotArea>
    </format>
    <format dxfId="80">
      <pivotArea collapsedLevelsAreSubtotals="1" fieldPosition="0">
        <references count="1">
          <reference field="2" count="1">
            <x v="23"/>
          </reference>
        </references>
      </pivotArea>
    </format>
    <format dxfId="79">
      <pivotArea collapsedLevelsAreSubtotals="1" fieldPosition="0">
        <references count="1">
          <reference field="2" count="1">
            <x v="14"/>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2:B16" firstHeaderRow="1" firstDataRow="1" firstDataCol="1"/>
  <pivotFields count="25">
    <pivotField showAll="0"/>
    <pivotField showAll="0"/>
    <pivotField showAll="0"/>
    <pivotField showAll="0"/>
    <pivotField showAll="0"/>
    <pivotField showAll="0"/>
    <pivotField showAll="0"/>
    <pivotField showAll="0"/>
    <pivotField axis="axisRow" showAll="0">
      <items count="5">
        <item x="2"/>
        <item x="0"/>
        <item x="1"/>
        <item m="1" x="3"/>
        <item t="default"/>
      </items>
    </pivotField>
    <pivotField showAll="0"/>
    <pivotField showAll="0"/>
    <pivotField numFmtId="1" showAll="0"/>
    <pivotField showAll="0"/>
    <pivotField numFmtId="14" showAll="0"/>
    <pivotField showAll="0"/>
    <pivotField numFmtId="16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numFmtId="1" showAll="0"/>
    <pivotField axis="axisRow" dataField="1" showAll="0">
      <items count="5">
        <item x="0"/>
        <item x="3"/>
        <item x="1"/>
        <item x="2"/>
        <item t="default"/>
      </items>
    </pivotField>
    <pivotField showAll="0"/>
    <pivotField showAll="0"/>
    <pivotField showAll="0"/>
    <pivotField showAll="0"/>
    <pivotField showAll="0"/>
    <pivotField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8"/>
    <field x="17"/>
  </rowFields>
  <rowItems count="14">
    <i>
      <x/>
    </i>
    <i r="1">
      <x/>
    </i>
    <i r="1">
      <x v="2"/>
    </i>
    <i r="1">
      <x v="3"/>
    </i>
    <i>
      <x v="1"/>
    </i>
    <i r="1">
      <x/>
    </i>
    <i r="1">
      <x v="1"/>
    </i>
    <i r="1">
      <x v="3"/>
    </i>
    <i>
      <x v="2"/>
    </i>
    <i r="1">
      <x/>
    </i>
    <i r="1">
      <x v="1"/>
    </i>
    <i r="1">
      <x v="2"/>
    </i>
    <i r="1">
      <x v="3"/>
    </i>
    <i t="grand">
      <x/>
    </i>
  </rowItems>
  <colItems count="1">
    <i/>
  </colItems>
  <dataFields count="1">
    <dataField name="Cuenta de Estado" fld="17" subtotal="count" baseField="0" baseItem="0"/>
  </dataFields>
  <formats count="52">
    <format dxfId="147">
      <pivotArea type="all" dataOnly="0" outline="0" fieldPosition="0"/>
    </format>
    <format dxfId="146">
      <pivotArea outline="0" collapsedLevelsAreSubtotals="1" fieldPosition="0"/>
    </format>
    <format dxfId="145">
      <pivotArea field="8" type="button" dataOnly="0" labelOnly="1" outline="0" axis="axisRow" fieldPosition="0"/>
    </format>
    <format dxfId="144">
      <pivotArea dataOnly="0" labelOnly="1" fieldPosition="0">
        <references count="1">
          <reference field="8" count="0"/>
        </references>
      </pivotArea>
    </format>
    <format dxfId="143">
      <pivotArea dataOnly="0" labelOnly="1" grandRow="1" outline="0" fieldPosition="0"/>
    </format>
    <format dxfId="142">
      <pivotArea dataOnly="0" labelOnly="1" fieldPosition="0">
        <references count="2">
          <reference field="8" count="1" selected="0">
            <x v="0"/>
          </reference>
          <reference field="17" count="3">
            <x v="0"/>
            <x v="2"/>
            <x v="3"/>
          </reference>
        </references>
      </pivotArea>
    </format>
    <format dxfId="141">
      <pivotArea dataOnly="0" labelOnly="1" fieldPosition="0">
        <references count="2">
          <reference field="8" count="1" selected="0">
            <x v="1"/>
          </reference>
          <reference field="17" count="3">
            <x v="0"/>
            <x v="1"/>
            <x v="3"/>
          </reference>
        </references>
      </pivotArea>
    </format>
    <format dxfId="140">
      <pivotArea dataOnly="0" labelOnly="1" fieldPosition="0">
        <references count="2">
          <reference field="8" count="1" selected="0">
            <x v="2"/>
          </reference>
          <reference field="17" count="3">
            <x v="0"/>
            <x v="1"/>
            <x v="3"/>
          </reference>
        </references>
      </pivotArea>
    </format>
    <format dxfId="139">
      <pivotArea dataOnly="0" labelOnly="1" fieldPosition="0">
        <references count="2">
          <reference field="8" count="1" selected="0">
            <x v="3"/>
          </reference>
          <reference field="17" count="0"/>
        </references>
      </pivotArea>
    </format>
    <format dxfId="138">
      <pivotArea dataOnly="0" labelOnly="1" outline="0" axis="axisValues" fieldPosition="0"/>
    </format>
    <format dxfId="137">
      <pivotArea type="all" dataOnly="0" outline="0" fieldPosition="0"/>
    </format>
    <format dxfId="136">
      <pivotArea outline="0" collapsedLevelsAreSubtotals="1" fieldPosition="0"/>
    </format>
    <format dxfId="135">
      <pivotArea field="8" type="button" dataOnly="0" labelOnly="1" outline="0" axis="axisRow" fieldPosition="0"/>
    </format>
    <format dxfId="134">
      <pivotArea dataOnly="0" labelOnly="1" fieldPosition="0">
        <references count="1">
          <reference field="8" count="0"/>
        </references>
      </pivotArea>
    </format>
    <format dxfId="133">
      <pivotArea dataOnly="0" labelOnly="1" grandRow="1" outline="0" fieldPosition="0"/>
    </format>
    <format dxfId="132">
      <pivotArea dataOnly="0" labelOnly="1" fieldPosition="0">
        <references count="2">
          <reference field="8" count="1" selected="0">
            <x v="0"/>
          </reference>
          <reference field="17" count="3">
            <x v="0"/>
            <x v="2"/>
            <x v="3"/>
          </reference>
        </references>
      </pivotArea>
    </format>
    <format dxfId="131">
      <pivotArea dataOnly="0" labelOnly="1" fieldPosition="0">
        <references count="2">
          <reference field="8" count="1" selected="0">
            <x v="1"/>
          </reference>
          <reference field="17" count="3">
            <x v="0"/>
            <x v="1"/>
            <x v="3"/>
          </reference>
        </references>
      </pivotArea>
    </format>
    <format dxfId="130">
      <pivotArea dataOnly="0" labelOnly="1" fieldPosition="0">
        <references count="2">
          <reference field="8" count="1" selected="0">
            <x v="2"/>
          </reference>
          <reference field="17" count="3">
            <x v="0"/>
            <x v="1"/>
            <x v="3"/>
          </reference>
        </references>
      </pivotArea>
    </format>
    <format dxfId="129">
      <pivotArea dataOnly="0" labelOnly="1" fieldPosition="0">
        <references count="2">
          <reference field="8" count="1" selected="0">
            <x v="3"/>
          </reference>
          <reference field="17" count="0"/>
        </references>
      </pivotArea>
    </format>
    <format dxfId="128">
      <pivotArea dataOnly="0" labelOnly="1" outline="0" axis="axisValues" fieldPosition="0"/>
    </format>
    <format dxfId="127">
      <pivotArea collapsedLevelsAreSubtotals="1" fieldPosition="0">
        <references count="1">
          <reference field="8" count="1">
            <x v="0"/>
          </reference>
        </references>
      </pivotArea>
    </format>
    <format dxfId="126">
      <pivotArea collapsedLevelsAreSubtotals="1" fieldPosition="0">
        <references count="2">
          <reference field="8" count="1" selected="0">
            <x v="0"/>
          </reference>
          <reference field="17" count="3">
            <x v="0"/>
            <x v="2"/>
            <x v="3"/>
          </reference>
        </references>
      </pivotArea>
    </format>
    <format dxfId="125">
      <pivotArea dataOnly="0" labelOnly="1" fieldPosition="0">
        <references count="1">
          <reference field="8" count="1">
            <x v="0"/>
          </reference>
        </references>
      </pivotArea>
    </format>
    <format dxfId="124">
      <pivotArea dataOnly="0" labelOnly="1" fieldPosition="0">
        <references count="2">
          <reference field="8" count="1" selected="0">
            <x v="0"/>
          </reference>
          <reference field="17" count="3">
            <x v="0"/>
            <x v="2"/>
            <x v="3"/>
          </reference>
        </references>
      </pivotArea>
    </format>
    <format dxfId="123">
      <pivotArea collapsedLevelsAreSubtotals="1" fieldPosition="0">
        <references count="1">
          <reference field="8" count="1">
            <x v="2"/>
          </reference>
        </references>
      </pivotArea>
    </format>
    <format dxfId="122">
      <pivotArea collapsedLevelsAreSubtotals="1" fieldPosition="0">
        <references count="2">
          <reference field="8" count="1" selected="0">
            <x v="2"/>
          </reference>
          <reference field="17" count="3">
            <x v="0"/>
            <x v="1"/>
            <x v="3"/>
          </reference>
        </references>
      </pivotArea>
    </format>
    <format dxfId="121">
      <pivotArea dataOnly="0" labelOnly="1" fieldPosition="0">
        <references count="1">
          <reference field="8" count="1">
            <x v="2"/>
          </reference>
        </references>
      </pivotArea>
    </format>
    <format dxfId="120">
      <pivotArea dataOnly="0" labelOnly="1" fieldPosition="0">
        <references count="2">
          <reference field="8" count="1" selected="0">
            <x v="2"/>
          </reference>
          <reference field="17" count="3">
            <x v="0"/>
            <x v="1"/>
            <x v="3"/>
          </reference>
        </references>
      </pivotArea>
    </format>
    <format dxfId="119">
      <pivotArea collapsedLevelsAreSubtotals="1" fieldPosition="0">
        <references count="2">
          <reference field="8" count="1" selected="0">
            <x v="3"/>
          </reference>
          <reference field="17" count="0"/>
        </references>
      </pivotArea>
    </format>
    <format dxfId="118">
      <pivotArea collapsedLevelsAreSubtotals="1" fieldPosition="0">
        <references count="2">
          <reference field="8" count="1" selected="0">
            <x v="1"/>
          </reference>
          <reference field="17" count="3">
            <x v="0"/>
            <x v="1"/>
            <x v="3"/>
          </reference>
        </references>
      </pivotArea>
    </format>
    <format dxfId="117">
      <pivotArea collapsedLevelsAreSubtotals="1" fieldPosition="0">
        <references count="2">
          <reference field="8" count="1" selected="0">
            <x v="2"/>
          </reference>
          <reference field="17" count="3">
            <x v="0"/>
            <x v="1"/>
            <x v="3"/>
          </reference>
        </references>
      </pivotArea>
    </format>
    <format dxfId="116">
      <pivotArea collapsedLevelsAreSubtotals="1" fieldPosition="0">
        <references count="2">
          <reference field="8" count="1" selected="0">
            <x v="0"/>
          </reference>
          <reference field="17" count="3">
            <x v="0"/>
            <x v="2"/>
            <x v="3"/>
          </reference>
        </references>
      </pivotArea>
    </format>
    <format dxfId="115">
      <pivotArea grandRow="1" outline="0" collapsedLevelsAreSubtotals="1" fieldPosition="0"/>
    </format>
    <format dxfId="114">
      <pivotArea collapsedLevelsAreSubtotals="1" fieldPosition="0">
        <references count="2">
          <reference field="8" count="1" selected="0">
            <x v="2"/>
          </reference>
          <reference field="17" count="0"/>
        </references>
      </pivotArea>
    </format>
    <format dxfId="113">
      <pivotArea dataOnly="0" labelOnly="1" fieldPosition="0">
        <references count="2">
          <reference field="8" count="1" selected="0">
            <x v="2"/>
          </reference>
          <reference field="17" count="0"/>
        </references>
      </pivotArea>
    </format>
    <format dxfId="112">
      <pivotArea collapsedLevelsAreSubtotals="1" fieldPosition="0">
        <references count="2">
          <reference field="8" count="1" selected="0">
            <x v="2"/>
          </reference>
          <reference field="17" count="0"/>
        </references>
      </pivotArea>
    </format>
    <format dxfId="111">
      <pivotArea collapsedLevelsAreSubtotals="1" fieldPosition="0">
        <references count="1">
          <reference field="8" count="1">
            <x v="1"/>
          </reference>
        </references>
      </pivotArea>
    </format>
    <format dxfId="110">
      <pivotArea field="8" type="button" dataOnly="0" labelOnly="1" outline="0" axis="axisRow" fieldPosition="0"/>
    </format>
    <format dxfId="109">
      <pivotArea dataOnly="0" labelOnly="1" fieldPosition="0">
        <references count="1">
          <reference field="8" count="0"/>
        </references>
      </pivotArea>
    </format>
    <format dxfId="108">
      <pivotArea dataOnly="0" labelOnly="1" grandRow="1" outline="0" fieldPosition="0"/>
    </format>
    <format dxfId="107">
      <pivotArea dataOnly="0" labelOnly="1" fieldPosition="0">
        <references count="2">
          <reference field="8" count="1" selected="0">
            <x v="0"/>
          </reference>
          <reference field="17" count="3">
            <x v="0"/>
            <x v="2"/>
            <x v="3"/>
          </reference>
        </references>
      </pivotArea>
    </format>
    <format dxfId="106">
      <pivotArea dataOnly="0" labelOnly="1" fieldPosition="0">
        <references count="2">
          <reference field="8" count="1" selected="0">
            <x v="1"/>
          </reference>
          <reference field="17" count="3">
            <x v="0"/>
            <x v="1"/>
            <x v="3"/>
          </reference>
        </references>
      </pivotArea>
    </format>
    <format dxfId="105">
      <pivotArea dataOnly="0" labelOnly="1" fieldPosition="0">
        <references count="2">
          <reference field="8" count="1" selected="0">
            <x v="2"/>
          </reference>
          <reference field="17" count="0"/>
        </references>
      </pivotArea>
    </format>
    <format dxfId="104">
      <pivotArea type="all" dataOnly="0" outline="0" fieldPosition="0"/>
    </format>
    <format dxfId="103">
      <pivotArea outline="0" collapsedLevelsAreSubtotals="1" fieldPosition="0"/>
    </format>
    <format dxfId="102">
      <pivotArea field="8" type="button" dataOnly="0" labelOnly="1" outline="0" axis="axisRow" fieldPosition="0"/>
    </format>
    <format dxfId="101">
      <pivotArea dataOnly="0" labelOnly="1" fieldPosition="0">
        <references count="1">
          <reference field="8" count="0"/>
        </references>
      </pivotArea>
    </format>
    <format dxfId="100">
      <pivotArea dataOnly="0" labelOnly="1" grandRow="1" outline="0" fieldPosition="0"/>
    </format>
    <format dxfId="99">
      <pivotArea dataOnly="0" labelOnly="1" fieldPosition="0">
        <references count="2">
          <reference field="8" count="1" selected="0">
            <x v="0"/>
          </reference>
          <reference field="17" count="3">
            <x v="0"/>
            <x v="2"/>
            <x v="3"/>
          </reference>
        </references>
      </pivotArea>
    </format>
    <format dxfId="98">
      <pivotArea dataOnly="0" labelOnly="1" fieldPosition="0">
        <references count="2">
          <reference field="8" count="1" selected="0">
            <x v="1"/>
          </reference>
          <reference field="17" count="3">
            <x v="0"/>
            <x v="1"/>
            <x v="3"/>
          </reference>
        </references>
      </pivotArea>
    </format>
    <format dxfId="97">
      <pivotArea dataOnly="0" labelOnly="1" fieldPosition="0">
        <references count="2">
          <reference field="8" count="1" selected="0">
            <x v="2"/>
          </reference>
          <reference field="17" count="0"/>
        </references>
      </pivotArea>
    </format>
    <format dxfId="96">
      <pivotArea dataOnly="0" labelOnly="1" outline="0" axis="axisValues"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TablaDinámica6"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3">
  <location ref="A108:B114" firstHeaderRow="1" firstDataRow="1" firstDataCol="1"/>
  <pivotFields count="25">
    <pivotField showAll="0"/>
    <pivotField showAll="0"/>
    <pivotField showAll="0"/>
    <pivotField showAll="0"/>
    <pivotField axis="axisRow" dataField="1" showAll="0">
      <items count="6">
        <item x="1"/>
        <item x="3"/>
        <item x="4"/>
        <item x="2"/>
        <item x="0"/>
        <item t="default"/>
      </items>
    </pivotField>
    <pivotField showAll="0"/>
    <pivotField showAll="0"/>
    <pivotField showAll="0"/>
    <pivotField showAll="0"/>
    <pivotField showAll="0"/>
    <pivotField showAll="0"/>
    <pivotField numFmtId="1" showAll="0"/>
    <pivotField showAll="0"/>
    <pivotField numFmtId="14" showAll="0"/>
    <pivotField showAll="0"/>
    <pivotField numFmtId="164" showAll="0"/>
    <pivotField numFmtId="1" showAll="0"/>
    <pivotField showAll="0"/>
    <pivotField showAll="0"/>
    <pivotField showAll="0"/>
    <pivotField showAll="0"/>
    <pivotField showAll="0"/>
    <pivotField showAll="0"/>
    <pivotField showAll="0"/>
    <pivotField showAll="0" defaultSubtota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12">
    <format dxfId="159">
      <pivotArea type="all" dataOnly="0" outline="0" fieldPosition="0"/>
    </format>
    <format dxfId="158">
      <pivotArea outline="0" collapsedLevelsAreSubtotals="1" fieldPosition="0"/>
    </format>
    <format dxfId="157">
      <pivotArea field="4" type="button" dataOnly="0" labelOnly="1" outline="0" axis="axisRow" fieldPosition="0"/>
    </format>
    <format dxfId="156">
      <pivotArea dataOnly="0" labelOnly="1" fieldPosition="0">
        <references count="1">
          <reference field="4" count="0"/>
        </references>
      </pivotArea>
    </format>
    <format dxfId="155">
      <pivotArea dataOnly="0" labelOnly="1" grandRow="1" outline="0" fieldPosition="0"/>
    </format>
    <format dxfId="154">
      <pivotArea dataOnly="0" labelOnly="1" outline="0" axis="axisValues" fieldPosition="0"/>
    </format>
    <format dxfId="153">
      <pivotArea type="all" dataOnly="0" outline="0" fieldPosition="0"/>
    </format>
    <format dxfId="152">
      <pivotArea outline="0" collapsedLevelsAreSubtotals="1" fieldPosition="0"/>
    </format>
    <format dxfId="151">
      <pivotArea field="4" type="button" dataOnly="0" labelOnly="1" outline="0" axis="axisRow" fieldPosition="0"/>
    </format>
    <format dxfId="150">
      <pivotArea dataOnly="0" labelOnly="1" fieldPosition="0">
        <references count="1">
          <reference field="4" count="0"/>
        </references>
      </pivotArea>
    </format>
    <format dxfId="149">
      <pivotArea dataOnly="0" labelOnly="1" grandRow="1" outline="0" fieldPosition="0"/>
    </format>
    <format dxfId="148">
      <pivotArea dataOnly="0" labelOnly="1" outline="0" axis="axisValues" fieldPosition="0"/>
    </format>
  </format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 chart="0" format="5">
      <pivotArea type="data" outline="0" fieldPosition="0">
        <references count="2">
          <reference field="4294967294" count="1" selected="0">
            <x v="0"/>
          </reference>
          <reference field="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3.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5"/>
  <sheetViews>
    <sheetView workbookViewId="0">
      <selection activeCell="D1" sqref="D1:D1048576"/>
    </sheetView>
  </sheetViews>
  <sheetFormatPr baseColWidth="10" defaultColWidth="0" defaultRowHeight="15" x14ac:dyDescent="0.25"/>
  <cols>
    <col min="1" max="1" width="22.42578125" style="1" customWidth="1"/>
    <col min="2" max="2" width="14.140625" style="1" customWidth="1"/>
    <col min="3" max="3" width="22.85546875" style="1" customWidth="1"/>
    <col min="4" max="4" width="18" style="1" customWidth="1"/>
    <col min="5" max="5" width="18.42578125" style="1" customWidth="1"/>
    <col min="6" max="6" width="18" style="1" customWidth="1"/>
    <col min="7" max="7" width="18.5703125" style="1" customWidth="1"/>
    <col min="8" max="8" width="16.85546875" style="1" customWidth="1"/>
    <col min="9" max="9" width="19.85546875" style="1" customWidth="1"/>
    <col min="10" max="10" width="22.5703125" style="1" customWidth="1"/>
    <col min="11" max="11" width="16.85546875" style="1" customWidth="1"/>
    <col min="12" max="12" width="11.42578125" style="1" customWidth="1"/>
    <col min="13" max="13" width="9.28515625" style="1" customWidth="1"/>
    <col min="14" max="18" width="0" hidden="1" customWidth="1"/>
    <col min="19" max="16384" width="11.42578125" hidden="1"/>
  </cols>
  <sheetData>
    <row r="1" spans="1:13" s="9" customFormat="1" ht="45" x14ac:dyDescent="0.25">
      <c r="A1" s="8" t="s">
        <v>0</v>
      </c>
      <c r="B1" s="8" t="s">
        <v>1</v>
      </c>
      <c r="C1" s="8" t="s">
        <v>2</v>
      </c>
      <c r="D1" s="8" t="s">
        <v>3</v>
      </c>
      <c r="E1" s="8" t="s">
        <v>4</v>
      </c>
      <c r="F1" s="8" t="s">
        <v>5</v>
      </c>
      <c r="G1" s="8" t="s">
        <v>6</v>
      </c>
      <c r="H1" s="8" t="s">
        <v>7</v>
      </c>
      <c r="I1" s="8" t="s">
        <v>8</v>
      </c>
      <c r="J1" s="7" t="s">
        <v>9</v>
      </c>
      <c r="K1" s="7" t="s">
        <v>10</v>
      </c>
      <c r="L1" s="8" t="s">
        <v>11</v>
      </c>
      <c r="M1" s="8" t="s">
        <v>12</v>
      </c>
    </row>
    <row r="2" spans="1:13" s="4" customFormat="1" ht="31.5" x14ac:dyDescent="0.25">
      <c r="A2" s="5" t="s">
        <v>151</v>
      </c>
      <c r="B2" s="5" t="s">
        <v>152</v>
      </c>
      <c r="C2" s="6" t="s">
        <v>153</v>
      </c>
      <c r="D2" s="6" t="s">
        <v>17</v>
      </c>
      <c r="E2" s="6" t="s">
        <v>154</v>
      </c>
      <c r="F2" s="6" t="s">
        <v>155</v>
      </c>
      <c r="G2" s="6" t="s">
        <v>156</v>
      </c>
      <c r="H2" s="6" t="s">
        <v>157</v>
      </c>
      <c r="I2" s="6" t="s">
        <v>81</v>
      </c>
      <c r="J2" s="6" t="s">
        <v>82</v>
      </c>
      <c r="K2" s="6" t="s">
        <v>40</v>
      </c>
      <c r="L2" s="6" t="s">
        <v>16</v>
      </c>
      <c r="M2" s="6" t="s">
        <v>158</v>
      </c>
    </row>
    <row r="3" spans="1:13" s="4" customFormat="1" ht="42" x14ac:dyDescent="0.25">
      <c r="A3" s="5" t="s">
        <v>160</v>
      </c>
      <c r="B3" s="5" t="s">
        <v>161</v>
      </c>
      <c r="C3" s="6" t="s">
        <v>162</v>
      </c>
      <c r="D3" s="6" t="s">
        <v>163</v>
      </c>
      <c r="E3" s="6" t="s">
        <v>164</v>
      </c>
      <c r="F3" s="6" t="s">
        <v>165</v>
      </c>
      <c r="G3" s="6" t="s">
        <v>166</v>
      </c>
      <c r="H3" s="6" t="s">
        <v>167</v>
      </c>
      <c r="I3" s="6" t="s">
        <v>13</v>
      </c>
      <c r="J3" s="6" t="s">
        <v>14</v>
      </c>
      <c r="K3" s="6" t="s">
        <v>43</v>
      </c>
      <c r="L3" s="6" t="s">
        <v>16</v>
      </c>
      <c r="M3" s="6" t="s">
        <v>158</v>
      </c>
    </row>
    <row r="4" spans="1:13" s="4" customFormat="1" ht="31.5" x14ac:dyDescent="0.25">
      <c r="A4" s="5" t="s">
        <v>168</v>
      </c>
      <c r="B4" s="5" t="s">
        <v>169</v>
      </c>
      <c r="C4" s="6" t="s">
        <v>84</v>
      </c>
      <c r="D4" s="6" t="s">
        <v>27</v>
      </c>
      <c r="E4" s="6" t="s">
        <v>170</v>
      </c>
      <c r="F4" s="6" t="s">
        <v>171</v>
      </c>
      <c r="G4" s="6" t="s">
        <v>172</v>
      </c>
      <c r="H4" s="6" t="s">
        <v>173</v>
      </c>
      <c r="I4" s="6" t="s">
        <v>13</v>
      </c>
      <c r="J4" s="6" t="s">
        <v>14</v>
      </c>
      <c r="K4" s="6" t="s">
        <v>32</v>
      </c>
      <c r="L4" s="6" t="s">
        <v>16</v>
      </c>
      <c r="M4" s="6" t="s">
        <v>83</v>
      </c>
    </row>
    <row r="5" spans="1:13" s="4" customFormat="1" ht="42" x14ac:dyDescent="0.25">
      <c r="A5" s="5" t="s">
        <v>174</v>
      </c>
      <c r="B5" s="5" t="s">
        <v>175</v>
      </c>
      <c r="C5" s="6" t="s">
        <v>176</v>
      </c>
      <c r="D5" s="6" t="s">
        <v>44</v>
      </c>
      <c r="E5" s="6" t="s">
        <v>54</v>
      </c>
      <c r="F5" s="6" t="s">
        <v>55</v>
      </c>
      <c r="G5" s="6" t="s">
        <v>56</v>
      </c>
      <c r="H5" s="6" t="s">
        <v>57</v>
      </c>
      <c r="I5" s="6" t="s">
        <v>13</v>
      </c>
      <c r="J5" s="6" t="s">
        <v>14</v>
      </c>
      <c r="K5" s="6" t="s">
        <v>32</v>
      </c>
      <c r="L5" s="6" t="s">
        <v>16</v>
      </c>
      <c r="M5" s="6" t="s">
        <v>177</v>
      </c>
    </row>
    <row r="6" spans="1:13" s="4" customFormat="1" ht="52.5" x14ac:dyDescent="0.25">
      <c r="A6" s="5" t="s">
        <v>178</v>
      </c>
      <c r="B6" s="5" t="s">
        <v>179</v>
      </c>
      <c r="C6" s="6" t="s">
        <v>180</v>
      </c>
      <c r="D6" s="6" t="s">
        <v>118</v>
      </c>
      <c r="E6" s="6" t="s">
        <v>50</v>
      </c>
      <c r="F6" s="6" t="s">
        <v>51</v>
      </c>
      <c r="G6" s="6" t="s">
        <v>52</v>
      </c>
      <c r="H6" s="6" t="s">
        <v>53</v>
      </c>
      <c r="I6" s="6" t="s">
        <v>13</v>
      </c>
      <c r="J6" s="6" t="s">
        <v>14</v>
      </c>
      <c r="K6" s="6" t="s">
        <v>43</v>
      </c>
      <c r="L6" s="6" t="s">
        <v>16</v>
      </c>
      <c r="M6" s="6" t="s">
        <v>177</v>
      </c>
    </row>
    <row r="7" spans="1:13" s="4" customFormat="1" ht="52.5" x14ac:dyDescent="0.25">
      <c r="A7" s="5" t="s">
        <v>181</v>
      </c>
      <c r="B7" s="5" t="s">
        <v>182</v>
      </c>
      <c r="C7" s="6" t="s">
        <v>183</v>
      </c>
      <c r="D7" s="6" t="s">
        <v>44</v>
      </c>
      <c r="E7" s="6" t="s">
        <v>58</v>
      </c>
      <c r="F7" s="6" t="s">
        <v>85</v>
      </c>
      <c r="G7" s="6" t="s">
        <v>184</v>
      </c>
      <c r="H7" s="6" t="s">
        <v>185</v>
      </c>
      <c r="I7" s="6" t="s">
        <v>30</v>
      </c>
      <c r="J7" s="6" t="s">
        <v>31</v>
      </c>
      <c r="K7" s="6" t="s">
        <v>39</v>
      </c>
      <c r="L7" s="6" t="s">
        <v>16</v>
      </c>
      <c r="M7" s="6" t="s">
        <v>177</v>
      </c>
    </row>
    <row r="8" spans="1:13" s="4" customFormat="1" ht="105" x14ac:dyDescent="0.25">
      <c r="A8" s="5" t="s">
        <v>187</v>
      </c>
      <c r="B8" s="5" t="s">
        <v>188</v>
      </c>
      <c r="C8" s="6" t="s">
        <v>189</v>
      </c>
      <c r="D8" s="6" t="s">
        <v>42</v>
      </c>
      <c r="E8" s="6" t="s">
        <v>190</v>
      </c>
      <c r="F8" s="6" t="s">
        <v>191</v>
      </c>
      <c r="G8" s="6" t="s">
        <v>192</v>
      </c>
      <c r="H8" s="6" t="s">
        <v>193</v>
      </c>
      <c r="I8" s="6" t="s">
        <v>13</v>
      </c>
      <c r="J8" s="6" t="s">
        <v>14</v>
      </c>
      <c r="K8" s="6" t="s">
        <v>32</v>
      </c>
      <c r="L8" s="6" t="s">
        <v>16</v>
      </c>
      <c r="M8" s="6" t="s">
        <v>79</v>
      </c>
    </row>
    <row r="9" spans="1:13" s="4" customFormat="1" ht="42" x14ac:dyDescent="0.25">
      <c r="A9" s="5" t="s">
        <v>194</v>
      </c>
      <c r="B9" s="5" t="s">
        <v>195</v>
      </c>
      <c r="C9" s="6" t="s">
        <v>196</v>
      </c>
      <c r="D9" s="6" t="s">
        <v>80</v>
      </c>
      <c r="E9" s="6" t="s">
        <v>197</v>
      </c>
      <c r="F9" s="6"/>
      <c r="G9" s="6" t="s">
        <v>197</v>
      </c>
      <c r="H9" s="6" t="s">
        <v>198</v>
      </c>
      <c r="I9" s="6" t="s">
        <v>13</v>
      </c>
      <c r="J9" s="6" t="s">
        <v>14</v>
      </c>
      <c r="K9" s="6" t="s">
        <v>43</v>
      </c>
      <c r="L9" s="6" t="s">
        <v>33</v>
      </c>
      <c r="M9" s="6" t="s">
        <v>199</v>
      </c>
    </row>
    <row r="10" spans="1:13" s="4" customFormat="1" ht="63" x14ac:dyDescent="0.25">
      <c r="A10" s="5" t="s">
        <v>200</v>
      </c>
      <c r="B10" s="5" t="s">
        <v>201</v>
      </c>
      <c r="C10" s="6" t="s">
        <v>202</v>
      </c>
      <c r="D10" s="6" t="s">
        <v>44</v>
      </c>
      <c r="E10" s="6" t="s">
        <v>203</v>
      </c>
      <c r="F10" s="6"/>
      <c r="G10" s="6" t="s">
        <v>204</v>
      </c>
      <c r="H10" s="6" t="s">
        <v>205</v>
      </c>
      <c r="I10" s="6" t="s">
        <v>48</v>
      </c>
      <c r="J10" s="6" t="s">
        <v>49</v>
      </c>
      <c r="K10" s="6" t="s">
        <v>40</v>
      </c>
      <c r="L10" s="6" t="s">
        <v>16</v>
      </c>
      <c r="M10" s="6" t="s">
        <v>206</v>
      </c>
    </row>
    <row r="11" spans="1:13" s="4" customFormat="1" ht="31.5" x14ac:dyDescent="0.25">
      <c r="A11" s="5" t="s">
        <v>207</v>
      </c>
      <c r="B11" s="5" t="s">
        <v>208</v>
      </c>
      <c r="C11" s="6" t="s">
        <v>209</v>
      </c>
      <c r="D11" s="6" t="s">
        <v>42</v>
      </c>
      <c r="E11" s="6"/>
      <c r="F11" s="6"/>
      <c r="G11" s="6"/>
      <c r="H11" s="6" t="s">
        <v>186</v>
      </c>
      <c r="I11" s="6" t="s">
        <v>210</v>
      </c>
      <c r="J11" s="6" t="s">
        <v>74</v>
      </c>
      <c r="K11" s="6" t="s">
        <v>20</v>
      </c>
      <c r="L11" s="6" t="s">
        <v>16</v>
      </c>
      <c r="M11" s="6" t="s">
        <v>79</v>
      </c>
    </row>
    <row r="12" spans="1:13" s="4" customFormat="1" ht="31.5" x14ac:dyDescent="0.25">
      <c r="A12" s="5" t="s">
        <v>211</v>
      </c>
      <c r="B12" s="5" t="s">
        <v>212</v>
      </c>
      <c r="C12" s="6" t="s">
        <v>213</v>
      </c>
      <c r="D12" s="6" t="s">
        <v>42</v>
      </c>
      <c r="E12" s="6"/>
      <c r="F12" s="6"/>
      <c r="G12" s="6"/>
      <c r="H12" s="6" t="s">
        <v>186</v>
      </c>
      <c r="I12" s="6" t="s">
        <v>13</v>
      </c>
      <c r="J12" s="6" t="s">
        <v>14</v>
      </c>
      <c r="K12" s="6" t="s">
        <v>43</v>
      </c>
      <c r="L12" s="6" t="s">
        <v>16</v>
      </c>
      <c r="M12" s="6" t="s">
        <v>79</v>
      </c>
    </row>
    <row r="13" spans="1:13" s="4" customFormat="1" ht="52.5" x14ac:dyDescent="0.25">
      <c r="A13" s="5" t="s">
        <v>215</v>
      </c>
      <c r="B13" s="5" t="s">
        <v>216</v>
      </c>
      <c r="C13" s="6" t="s">
        <v>217</v>
      </c>
      <c r="D13" s="6" t="s">
        <v>17</v>
      </c>
      <c r="E13" s="6" t="s">
        <v>218</v>
      </c>
      <c r="F13" s="6" t="s">
        <v>219</v>
      </c>
      <c r="G13" s="6" t="s">
        <v>220</v>
      </c>
      <c r="H13" s="6" t="s">
        <v>221</v>
      </c>
      <c r="I13" s="6" t="s">
        <v>86</v>
      </c>
      <c r="J13" s="6" t="s">
        <v>19</v>
      </c>
      <c r="K13" s="6" t="s">
        <v>41</v>
      </c>
      <c r="L13" s="6" t="s">
        <v>16</v>
      </c>
      <c r="M13" s="6" t="s">
        <v>103</v>
      </c>
    </row>
    <row r="14" spans="1:13" s="4" customFormat="1" ht="31.5" x14ac:dyDescent="0.25">
      <c r="A14" s="5" t="s">
        <v>223</v>
      </c>
      <c r="B14" s="5" t="s">
        <v>224</v>
      </c>
      <c r="C14" s="6" t="s">
        <v>225</v>
      </c>
      <c r="D14" s="6" t="s">
        <v>118</v>
      </c>
      <c r="E14" s="6" t="s">
        <v>226</v>
      </c>
      <c r="F14" s="6" t="s">
        <v>227</v>
      </c>
      <c r="G14" s="6" t="s">
        <v>228</v>
      </c>
      <c r="H14" s="6" t="s">
        <v>229</v>
      </c>
      <c r="I14" s="6" t="s">
        <v>75</v>
      </c>
      <c r="J14" s="6" t="s">
        <v>21</v>
      </c>
      <c r="K14" s="6" t="s">
        <v>20</v>
      </c>
      <c r="L14" s="6" t="s">
        <v>16</v>
      </c>
      <c r="M14" s="6" t="s">
        <v>214</v>
      </c>
    </row>
    <row r="15" spans="1:13" s="4" customFormat="1" ht="31.5" x14ac:dyDescent="0.25">
      <c r="A15" s="5" t="s">
        <v>230</v>
      </c>
      <c r="B15" s="5" t="s">
        <v>231</v>
      </c>
      <c r="C15" s="6" t="s">
        <v>232</v>
      </c>
      <c r="D15" s="6" t="s">
        <v>17</v>
      </c>
      <c r="E15" s="6" t="s">
        <v>233</v>
      </c>
      <c r="F15" s="6" t="s">
        <v>234</v>
      </c>
      <c r="G15" s="6" t="s">
        <v>235</v>
      </c>
      <c r="H15" s="6" t="s">
        <v>236</v>
      </c>
      <c r="I15" s="6" t="s">
        <v>13</v>
      </c>
      <c r="J15" s="6" t="s">
        <v>14</v>
      </c>
      <c r="K15" s="6" t="s">
        <v>43</v>
      </c>
      <c r="L15" s="6" t="s">
        <v>16</v>
      </c>
      <c r="M15" s="6" t="s">
        <v>103</v>
      </c>
    </row>
    <row r="16" spans="1:13" s="4" customFormat="1" ht="42" x14ac:dyDescent="0.25">
      <c r="A16" s="5" t="s">
        <v>237</v>
      </c>
      <c r="B16" s="5" t="s">
        <v>238</v>
      </c>
      <c r="C16" s="6" t="s">
        <v>239</v>
      </c>
      <c r="D16" s="6" t="s">
        <v>27</v>
      </c>
      <c r="E16" s="6" t="s">
        <v>240</v>
      </c>
      <c r="F16" s="6" t="s">
        <v>241</v>
      </c>
      <c r="G16" s="6" t="s">
        <v>242</v>
      </c>
      <c r="H16" s="6" t="s">
        <v>243</v>
      </c>
      <c r="I16" s="6" t="s">
        <v>62</v>
      </c>
      <c r="J16" s="6" t="s">
        <v>63</v>
      </c>
      <c r="K16" s="6" t="s">
        <v>39</v>
      </c>
      <c r="L16" s="6" t="s">
        <v>16</v>
      </c>
      <c r="M16" s="6" t="s">
        <v>96</v>
      </c>
    </row>
    <row r="17" spans="1:13" s="4" customFormat="1" ht="31.5" x14ac:dyDescent="0.25">
      <c r="A17" s="5" t="s">
        <v>244</v>
      </c>
      <c r="B17" s="5" t="s">
        <v>245</v>
      </c>
      <c r="C17" s="6" t="s">
        <v>84</v>
      </c>
      <c r="D17" s="6" t="s">
        <v>246</v>
      </c>
      <c r="E17" s="6" t="s">
        <v>247</v>
      </c>
      <c r="F17" s="6" t="s">
        <v>248</v>
      </c>
      <c r="G17" s="6" t="s">
        <v>249</v>
      </c>
      <c r="H17" s="6" t="s">
        <v>250</v>
      </c>
      <c r="I17" s="6" t="s">
        <v>13</v>
      </c>
      <c r="J17" s="6" t="s">
        <v>14</v>
      </c>
      <c r="K17" s="6" t="s">
        <v>251</v>
      </c>
      <c r="L17" s="6" t="s">
        <v>16</v>
      </c>
      <c r="M17" s="6" t="s">
        <v>214</v>
      </c>
    </row>
    <row r="18" spans="1:13" s="4" customFormat="1" ht="42" x14ac:dyDescent="0.25">
      <c r="A18" s="5" t="s">
        <v>252</v>
      </c>
      <c r="B18" s="5" t="s">
        <v>253</v>
      </c>
      <c r="C18" s="6" t="s">
        <v>254</v>
      </c>
      <c r="D18" s="6" t="s">
        <v>17</v>
      </c>
      <c r="E18" s="6" t="s">
        <v>255</v>
      </c>
      <c r="F18" s="6" t="s">
        <v>256</v>
      </c>
      <c r="G18" s="6" t="s">
        <v>257</v>
      </c>
      <c r="H18" s="6" t="s">
        <v>258</v>
      </c>
      <c r="I18" s="6" t="s">
        <v>13</v>
      </c>
      <c r="J18" s="6" t="s">
        <v>14</v>
      </c>
      <c r="K18" s="6" t="s">
        <v>32</v>
      </c>
      <c r="L18" s="6" t="s">
        <v>16</v>
      </c>
      <c r="M18" s="6" t="s">
        <v>103</v>
      </c>
    </row>
    <row r="19" spans="1:13" s="4" customFormat="1" ht="42" x14ac:dyDescent="0.25">
      <c r="A19" s="5" t="s">
        <v>263</v>
      </c>
      <c r="B19" s="5" t="s">
        <v>264</v>
      </c>
      <c r="C19" s="6" t="s">
        <v>265</v>
      </c>
      <c r="D19" s="6" t="s">
        <v>27</v>
      </c>
      <c r="E19" s="6" t="s">
        <v>266</v>
      </c>
      <c r="F19" s="6"/>
      <c r="G19" s="6" t="s">
        <v>266</v>
      </c>
      <c r="H19" s="6" t="s">
        <v>267</v>
      </c>
      <c r="I19" s="6" t="s">
        <v>13</v>
      </c>
      <c r="J19" s="6" t="s">
        <v>14</v>
      </c>
      <c r="K19" s="6" t="s">
        <v>28</v>
      </c>
      <c r="L19" s="6" t="s">
        <v>16</v>
      </c>
      <c r="M19" s="6" t="s">
        <v>96</v>
      </c>
    </row>
    <row r="20" spans="1:13" s="4" customFormat="1" ht="42" x14ac:dyDescent="0.25">
      <c r="A20" s="5" t="s">
        <v>268</v>
      </c>
      <c r="B20" s="5" t="s">
        <v>269</v>
      </c>
      <c r="C20" s="6" t="s">
        <v>270</v>
      </c>
      <c r="D20" s="6" t="s">
        <v>27</v>
      </c>
      <c r="E20" s="6" t="s">
        <v>271</v>
      </c>
      <c r="F20" s="6" t="s">
        <v>272</v>
      </c>
      <c r="G20" s="6" t="s">
        <v>273</v>
      </c>
      <c r="H20" s="6" t="s">
        <v>274</v>
      </c>
      <c r="I20" s="6" t="s">
        <v>106</v>
      </c>
      <c r="J20" s="6" t="s">
        <v>107</v>
      </c>
      <c r="K20" s="6"/>
      <c r="L20" s="6" t="s">
        <v>16</v>
      </c>
      <c r="M20" s="6" t="s">
        <v>96</v>
      </c>
    </row>
    <row r="21" spans="1:13" s="4" customFormat="1" ht="52.5" x14ac:dyDescent="0.25">
      <c r="A21" s="5" t="s">
        <v>276</v>
      </c>
      <c r="B21" s="5" t="s">
        <v>277</v>
      </c>
      <c r="C21" s="6" t="s">
        <v>278</v>
      </c>
      <c r="D21" s="6" t="s">
        <v>17</v>
      </c>
      <c r="E21" s="6" t="s">
        <v>233</v>
      </c>
      <c r="F21" s="6" t="s">
        <v>234</v>
      </c>
      <c r="G21" s="6" t="s">
        <v>279</v>
      </c>
      <c r="H21" s="6" t="s">
        <v>236</v>
      </c>
      <c r="I21" s="6" t="s">
        <v>47</v>
      </c>
      <c r="J21" s="6" t="s">
        <v>31</v>
      </c>
      <c r="K21" s="6" t="s">
        <v>39</v>
      </c>
      <c r="L21" s="6" t="s">
        <v>16</v>
      </c>
      <c r="M21" s="6" t="s">
        <v>123</v>
      </c>
    </row>
    <row r="22" spans="1:13" s="4" customFormat="1" ht="52.5" x14ac:dyDescent="0.25">
      <c r="A22" s="5" t="s">
        <v>280</v>
      </c>
      <c r="B22" s="5" t="s">
        <v>281</v>
      </c>
      <c r="C22" s="6" t="s">
        <v>282</v>
      </c>
      <c r="D22" s="6" t="s">
        <v>17</v>
      </c>
      <c r="E22" s="6" t="s">
        <v>283</v>
      </c>
      <c r="F22" s="6"/>
      <c r="G22" s="6" t="s">
        <v>283</v>
      </c>
      <c r="H22" s="6" t="s">
        <v>284</v>
      </c>
      <c r="I22" s="6" t="s">
        <v>13</v>
      </c>
      <c r="J22" s="6" t="s">
        <v>14</v>
      </c>
      <c r="K22" s="6" t="s">
        <v>25</v>
      </c>
      <c r="L22" s="6" t="s">
        <v>16</v>
      </c>
      <c r="M22" s="6" t="s">
        <v>123</v>
      </c>
    </row>
    <row r="23" spans="1:13" s="4" customFormat="1" ht="52.5" x14ac:dyDescent="0.25">
      <c r="A23" s="5" t="s">
        <v>285</v>
      </c>
      <c r="B23" s="5" t="s">
        <v>286</v>
      </c>
      <c r="C23" s="6" t="s">
        <v>287</v>
      </c>
      <c r="D23" s="6" t="s">
        <v>42</v>
      </c>
      <c r="E23" s="6" t="s">
        <v>288</v>
      </c>
      <c r="F23" s="6" t="s">
        <v>289</v>
      </c>
      <c r="G23" s="6" t="s">
        <v>288</v>
      </c>
      <c r="H23" s="6" t="s">
        <v>290</v>
      </c>
      <c r="I23" s="6" t="s">
        <v>47</v>
      </c>
      <c r="J23" s="6" t="s">
        <v>31</v>
      </c>
      <c r="K23" s="6" t="s">
        <v>39</v>
      </c>
      <c r="L23" s="6" t="s">
        <v>16</v>
      </c>
      <c r="M23" s="6" t="s">
        <v>123</v>
      </c>
    </row>
    <row r="24" spans="1:13" s="4" customFormat="1" ht="52.5" x14ac:dyDescent="0.25">
      <c r="A24" s="5" t="s">
        <v>299</v>
      </c>
      <c r="B24" s="5" t="s">
        <v>300</v>
      </c>
      <c r="C24" s="6" t="s">
        <v>301</v>
      </c>
      <c r="D24" s="6" t="s">
        <v>42</v>
      </c>
      <c r="E24" s="6" t="s">
        <v>302</v>
      </c>
      <c r="F24" s="6" t="s">
        <v>303</v>
      </c>
      <c r="G24" s="6" t="s">
        <v>302</v>
      </c>
      <c r="H24" s="6" t="s">
        <v>304</v>
      </c>
      <c r="I24" s="6" t="s">
        <v>47</v>
      </c>
      <c r="J24" s="6" t="s">
        <v>31</v>
      </c>
      <c r="K24" s="6" t="s">
        <v>39</v>
      </c>
      <c r="L24" s="6" t="s">
        <v>16</v>
      </c>
      <c r="M24" s="6" t="s">
        <v>26</v>
      </c>
    </row>
    <row r="25" spans="1:13" ht="42" x14ac:dyDescent="0.25">
      <c r="A25" s="5" t="s">
        <v>312</v>
      </c>
      <c r="B25" s="5" t="s">
        <v>313</v>
      </c>
      <c r="C25" s="6" t="s">
        <v>314</v>
      </c>
      <c r="D25" s="6" t="s">
        <v>17</v>
      </c>
      <c r="E25" s="6" t="s">
        <v>315</v>
      </c>
      <c r="F25" s="6" t="s">
        <v>316</v>
      </c>
      <c r="G25" s="6" t="s">
        <v>317</v>
      </c>
      <c r="H25" s="6" t="s">
        <v>318</v>
      </c>
      <c r="I25" s="6" t="s">
        <v>75</v>
      </c>
      <c r="J25" s="6" t="s">
        <v>21</v>
      </c>
      <c r="K25" s="6" t="s">
        <v>20</v>
      </c>
      <c r="L25" s="6" t="s">
        <v>16</v>
      </c>
      <c r="M25" s="6" t="s">
        <v>26</v>
      </c>
    </row>
    <row r="26" spans="1:13" ht="52.5" x14ac:dyDescent="0.25">
      <c r="A26" s="5" t="s">
        <v>322</v>
      </c>
      <c r="B26" s="5" t="s">
        <v>323</v>
      </c>
      <c r="C26" s="6" t="s">
        <v>324</v>
      </c>
      <c r="D26" s="6" t="s">
        <v>17</v>
      </c>
      <c r="E26" s="6" t="s">
        <v>325</v>
      </c>
      <c r="F26" s="6" t="s">
        <v>326</v>
      </c>
      <c r="G26" s="6" t="s">
        <v>327</v>
      </c>
      <c r="H26" s="6" t="s">
        <v>328</v>
      </c>
      <c r="I26" s="6" t="s">
        <v>329</v>
      </c>
      <c r="J26" s="6" t="s">
        <v>21</v>
      </c>
      <c r="K26" s="6" t="s">
        <v>20</v>
      </c>
      <c r="L26" s="6" t="s">
        <v>16</v>
      </c>
      <c r="M26" s="6" t="s">
        <v>26</v>
      </c>
    </row>
    <row r="27" spans="1:13" ht="52.5" x14ac:dyDescent="0.25">
      <c r="A27" s="5" t="s">
        <v>330</v>
      </c>
      <c r="B27" s="5" t="s">
        <v>331</v>
      </c>
      <c r="C27" s="6" t="s">
        <v>332</v>
      </c>
      <c r="D27" s="6" t="s">
        <v>17</v>
      </c>
      <c r="E27" s="6" t="s">
        <v>333</v>
      </c>
      <c r="F27" s="6" t="s">
        <v>334</v>
      </c>
      <c r="G27" s="6" t="s">
        <v>333</v>
      </c>
      <c r="H27" s="6" t="s">
        <v>335</v>
      </c>
      <c r="I27" s="6" t="s">
        <v>38</v>
      </c>
      <c r="J27" s="6" t="s">
        <v>31</v>
      </c>
      <c r="K27" s="6" t="s">
        <v>39</v>
      </c>
      <c r="L27" s="6" t="s">
        <v>16</v>
      </c>
      <c r="M27" s="6" t="s">
        <v>26</v>
      </c>
    </row>
    <row r="28" spans="1:13" ht="30" x14ac:dyDescent="0.25">
      <c r="A28" s="5" t="s">
        <v>336</v>
      </c>
      <c r="B28" s="5" t="s">
        <v>337</v>
      </c>
      <c r="C28" s="6" t="s">
        <v>338</v>
      </c>
      <c r="D28" s="6" t="s">
        <v>65</v>
      </c>
      <c r="E28" s="6" t="s">
        <v>339</v>
      </c>
      <c r="F28" s="6" t="s">
        <v>340</v>
      </c>
      <c r="G28" s="6" t="s">
        <v>341</v>
      </c>
      <c r="H28" s="6" t="s">
        <v>342</v>
      </c>
      <c r="I28" s="6" t="s">
        <v>86</v>
      </c>
      <c r="J28" s="6" t="s">
        <v>19</v>
      </c>
      <c r="K28" s="6" t="s">
        <v>39</v>
      </c>
      <c r="L28" s="6" t="s">
        <v>16</v>
      </c>
      <c r="M28" s="6" t="s">
        <v>60</v>
      </c>
    </row>
    <row r="29" spans="1:13" ht="31.5" x14ac:dyDescent="0.25">
      <c r="A29" s="5" t="s">
        <v>344</v>
      </c>
      <c r="B29" s="5" t="s">
        <v>345</v>
      </c>
      <c r="C29" s="6" t="s">
        <v>346</v>
      </c>
      <c r="D29" s="6" t="s">
        <v>42</v>
      </c>
      <c r="E29" s="6" t="s">
        <v>347</v>
      </c>
      <c r="F29" s="6" t="s">
        <v>348</v>
      </c>
      <c r="G29" s="6" t="s">
        <v>349</v>
      </c>
      <c r="H29" s="6" t="s">
        <v>350</v>
      </c>
      <c r="I29" s="6" t="s">
        <v>13</v>
      </c>
      <c r="J29" s="6" t="s">
        <v>14</v>
      </c>
      <c r="K29" s="6" t="s">
        <v>59</v>
      </c>
      <c r="L29" s="6" t="s">
        <v>16</v>
      </c>
      <c r="M29" s="6" t="s">
        <v>26</v>
      </c>
    </row>
    <row r="30" spans="1:13" ht="52.5" x14ac:dyDescent="0.25">
      <c r="A30" s="5" t="s">
        <v>351</v>
      </c>
      <c r="B30" s="5" t="s">
        <v>352</v>
      </c>
      <c r="C30" s="6" t="s">
        <v>353</v>
      </c>
      <c r="D30" s="6" t="s">
        <v>17</v>
      </c>
      <c r="E30" s="6" t="s">
        <v>354</v>
      </c>
      <c r="F30" s="6" t="s">
        <v>355</v>
      </c>
      <c r="G30" s="6" t="s">
        <v>356</v>
      </c>
      <c r="H30" s="6" t="s">
        <v>357</v>
      </c>
      <c r="I30" s="6" t="s">
        <v>30</v>
      </c>
      <c r="J30" s="6" t="s">
        <v>31</v>
      </c>
      <c r="K30" s="6" t="s">
        <v>39</v>
      </c>
      <c r="L30" s="6" t="s">
        <v>16</v>
      </c>
      <c r="M30" s="6" t="s">
        <v>26</v>
      </c>
    </row>
    <row r="31" spans="1:13" ht="42" x14ac:dyDescent="0.25">
      <c r="A31" s="5" t="s">
        <v>358</v>
      </c>
      <c r="B31" s="5" t="s">
        <v>359</v>
      </c>
      <c r="C31" s="6" t="s">
        <v>360</v>
      </c>
      <c r="D31" s="6" t="s">
        <v>17</v>
      </c>
      <c r="E31" s="6" t="s">
        <v>361</v>
      </c>
      <c r="F31" s="6" t="s">
        <v>362</v>
      </c>
      <c r="G31" s="6" t="s">
        <v>363</v>
      </c>
      <c r="H31" s="6" t="s">
        <v>364</v>
      </c>
      <c r="I31" s="6" t="s">
        <v>365</v>
      </c>
      <c r="J31" s="6" t="s">
        <v>24</v>
      </c>
      <c r="K31" s="6" t="s">
        <v>40</v>
      </c>
      <c r="L31" s="6" t="s">
        <v>16</v>
      </c>
      <c r="M31" s="6" t="s">
        <v>26</v>
      </c>
    </row>
    <row r="32" spans="1:13" ht="42" x14ac:dyDescent="0.25">
      <c r="A32" s="5" t="s">
        <v>366</v>
      </c>
      <c r="B32" s="5" t="s">
        <v>367</v>
      </c>
      <c r="C32" s="6" t="s">
        <v>368</v>
      </c>
      <c r="D32" s="6" t="s">
        <v>27</v>
      </c>
      <c r="E32" s="6" t="s">
        <v>283</v>
      </c>
      <c r="F32" s="6"/>
      <c r="G32" s="6" t="s">
        <v>283</v>
      </c>
      <c r="H32" s="6" t="s">
        <v>369</v>
      </c>
      <c r="I32" s="6" t="s">
        <v>13</v>
      </c>
      <c r="J32" s="6" t="s">
        <v>14</v>
      </c>
      <c r="K32" s="6" t="s">
        <v>25</v>
      </c>
      <c r="L32" s="6" t="s">
        <v>16</v>
      </c>
      <c r="M32" s="6" t="s">
        <v>29</v>
      </c>
    </row>
    <row r="33" spans="1:13" ht="42" x14ac:dyDescent="0.25">
      <c r="A33" s="5" t="s">
        <v>370</v>
      </c>
      <c r="B33" s="5" t="s">
        <v>371</v>
      </c>
      <c r="C33" s="6" t="s">
        <v>372</v>
      </c>
      <c r="D33" s="6" t="s">
        <v>42</v>
      </c>
      <c r="E33" s="6" t="s">
        <v>373</v>
      </c>
      <c r="F33" s="6" t="s">
        <v>374</v>
      </c>
      <c r="G33" s="6" t="s">
        <v>375</v>
      </c>
      <c r="H33" s="6" t="s">
        <v>376</v>
      </c>
      <c r="I33" s="6" t="s">
        <v>13</v>
      </c>
      <c r="J33" s="6" t="s">
        <v>14</v>
      </c>
      <c r="K33" s="6" t="s">
        <v>41</v>
      </c>
      <c r="L33" s="6" t="s">
        <v>16</v>
      </c>
      <c r="M33" s="6">
        <v>19</v>
      </c>
    </row>
    <row r="34" spans="1:13" ht="52.5" x14ac:dyDescent="0.25">
      <c r="A34" s="5" t="s">
        <v>377</v>
      </c>
      <c r="B34" s="5" t="s">
        <v>378</v>
      </c>
      <c r="C34" s="6" t="s">
        <v>379</v>
      </c>
      <c r="D34" s="6" t="s">
        <v>27</v>
      </c>
      <c r="E34" s="6" t="s">
        <v>283</v>
      </c>
      <c r="F34" s="6"/>
      <c r="G34" s="6" t="s">
        <v>283</v>
      </c>
      <c r="H34" s="6" t="s">
        <v>369</v>
      </c>
      <c r="I34" s="6" t="s">
        <v>13</v>
      </c>
      <c r="J34" s="6" t="s">
        <v>14</v>
      </c>
      <c r="K34" s="6" t="s">
        <v>25</v>
      </c>
      <c r="L34" s="6" t="s">
        <v>16</v>
      </c>
      <c r="M34" s="6" t="s">
        <v>29</v>
      </c>
    </row>
    <row r="35" spans="1:13" ht="63" x14ac:dyDescent="0.25">
      <c r="A35" s="5" t="s">
        <v>380</v>
      </c>
      <c r="B35" s="5" t="s">
        <v>381</v>
      </c>
      <c r="C35" s="6" t="s">
        <v>382</v>
      </c>
      <c r="D35" s="6" t="s">
        <v>27</v>
      </c>
      <c r="E35" s="6" t="s">
        <v>283</v>
      </c>
      <c r="F35" s="6"/>
      <c r="G35" s="6" t="s">
        <v>283</v>
      </c>
      <c r="H35" s="6" t="s">
        <v>369</v>
      </c>
      <c r="I35" s="6" t="s">
        <v>13</v>
      </c>
      <c r="J35" s="6" t="s">
        <v>14</v>
      </c>
      <c r="K35" s="6" t="s">
        <v>25</v>
      </c>
      <c r="L35" s="6" t="s">
        <v>16</v>
      </c>
      <c r="M35" s="6" t="s">
        <v>29</v>
      </c>
    </row>
    <row r="36" spans="1:13" ht="42" x14ac:dyDescent="0.25">
      <c r="A36" s="5" t="s">
        <v>387</v>
      </c>
      <c r="B36" s="5" t="s">
        <v>388</v>
      </c>
      <c r="C36" s="6" t="s">
        <v>389</v>
      </c>
      <c r="D36" s="6" t="s">
        <v>42</v>
      </c>
      <c r="E36" s="6" t="s">
        <v>255</v>
      </c>
      <c r="F36" s="6" t="s">
        <v>256</v>
      </c>
      <c r="G36" s="6" t="s">
        <v>257</v>
      </c>
      <c r="H36" s="6" t="s">
        <v>258</v>
      </c>
      <c r="I36" s="6" t="s">
        <v>13</v>
      </c>
      <c r="J36" s="6" t="s">
        <v>14</v>
      </c>
      <c r="K36" s="6" t="s">
        <v>32</v>
      </c>
      <c r="L36" s="6" t="s">
        <v>16</v>
      </c>
      <c r="M36" s="6" t="s">
        <v>26</v>
      </c>
    </row>
    <row r="37" spans="1:13" ht="52.5" x14ac:dyDescent="0.25">
      <c r="A37" s="5" t="s">
        <v>390</v>
      </c>
      <c r="B37" s="5" t="s">
        <v>391</v>
      </c>
      <c r="C37" s="6" t="s">
        <v>392</v>
      </c>
      <c r="D37" s="6" t="s">
        <v>42</v>
      </c>
      <c r="E37" s="6" t="s">
        <v>305</v>
      </c>
      <c r="F37" s="6" t="s">
        <v>306</v>
      </c>
      <c r="G37" s="6" t="s">
        <v>307</v>
      </c>
      <c r="H37" s="6" t="s">
        <v>308</v>
      </c>
      <c r="I37" s="6" t="s">
        <v>13</v>
      </c>
      <c r="J37" s="6" t="s">
        <v>14</v>
      </c>
      <c r="K37" s="6" t="s">
        <v>15</v>
      </c>
      <c r="L37" s="6" t="s">
        <v>16</v>
      </c>
      <c r="M37" s="6" t="s">
        <v>26</v>
      </c>
    </row>
    <row r="38" spans="1:13" ht="42" x14ac:dyDescent="0.25">
      <c r="A38" s="5" t="s">
        <v>393</v>
      </c>
      <c r="B38" s="5" t="s">
        <v>394</v>
      </c>
      <c r="C38" s="6" t="s">
        <v>395</v>
      </c>
      <c r="D38" s="6" t="s">
        <v>65</v>
      </c>
      <c r="E38" s="6" t="s">
        <v>396</v>
      </c>
      <c r="F38" s="6" t="s">
        <v>397</v>
      </c>
      <c r="G38" s="6" t="s">
        <v>398</v>
      </c>
      <c r="H38" s="6" t="s">
        <v>399</v>
      </c>
      <c r="I38" s="6" t="s">
        <v>13</v>
      </c>
      <c r="J38" s="6" t="s">
        <v>14</v>
      </c>
      <c r="K38" s="6" t="s">
        <v>43</v>
      </c>
      <c r="L38" s="6" t="s">
        <v>16</v>
      </c>
      <c r="M38" s="6" t="s">
        <v>60</v>
      </c>
    </row>
    <row r="39" spans="1:13" ht="42" x14ac:dyDescent="0.25">
      <c r="A39" s="5" t="s">
        <v>400</v>
      </c>
      <c r="B39" s="5" t="s">
        <v>401</v>
      </c>
      <c r="C39" s="6" t="s">
        <v>402</v>
      </c>
      <c r="D39" s="6" t="s">
        <v>65</v>
      </c>
      <c r="E39" s="6" t="s">
        <v>110</v>
      </c>
      <c r="F39" s="6" t="s">
        <v>111</v>
      </c>
      <c r="G39" s="6" t="s">
        <v>112</v>
      </c>
      <c r="H39" s="6" t="s">
        <v>113</v>
      </c>
      <c r="I39" s="6" t="s">
        <v>75</v>
      </c>
      <c r="J39" s="6" t="s">
        <v>21</v>
      </c>
      <c r="K39" s="6" t="s">
        <v>20</v>
      </c>
      <c r="L39" s="6" t="s">
        <v>16</v>
      </c>
      <c r="M39" s="6" t="s">
        <v>60</v>
      </c>
    </row>
    <row r="40" spans="1:13" ht="31.5" x14ac:dyDescent="0.25">
      <c r="A40" s="5" t="s">
        <v>403</v>
      </c>
      <c r="B40" s="5" t="s">
        <v>404</v>
      </c>
      <c r="C40" s="6" t="s">
        <v>405</v>
      </c>
      <c r="D40" s="6" t="s">
        <v>27</v>
      </c>
      <c r="E40" s="6" t="s">
        <v>110</v>
      </c>
      <c r="F40" s="6" t="s">
        <v>111</v>
      </c>
      <c r="G40" s="6" t="s">
        <v>112</v>
      </c>
      <c r="H40" s="6" t="s">
        <v>113</v>
      </c>
      <c r="I40" s="6" t="s">
        <v>48</v>
      </c>
      <c r="J40" s="6" t="s">
        <v>49</v>
      </c>
      <c r="K40" s="6" t="s">
        <v>40</v>
      </c>
      <c r="L40" s="6" t="s">
        <v>16</v>
      </c>
      <c r="M40" s="6" t="s">
        <v>29</v>
      </c>
    </row>
    <row r="41" spans="1:13" ht="52.5" x14ac:dyDescent="0.25">
      <c r="A41" s="5" t="s">
        <v>410</v>
      </c>
      <c r="B41" s="5" t="s">
        <v>411</v>
      </c>
      <c r="C41" s="6" t="s">
        <v>412</v>
      </c>
      <c r="D41" s="6" t="s">
        <v>17</v>
      </c>
      <c r="E41" s="6" t="s">
        <v>309</v>
      </c>
      <c r="F41" s="6"/>
      <c r="G41" s="6" t="s">
        <v>310</v>
      </c>
      <c r="H41" s="6" t="s">
        <v>311</v>
      </c>
      <c r="I41" s="6" t="s">
        <v>13</v>
      </c>
      <c r="J41" s="6" t="s">
        <v>14</v>
      </c>
      <c r="K41" s="6" t="s">
        <v>22</v>
      </c>
      <c r="L41" s="6" t="s">
        <v>16</v>
      </c>
      <c r="M41" s="6" t="s">
        <v>26</v>
      </c>
    </row>
    <row r="42" spans="1:13" ht="42" x14ac:dyDescent="0.25">
      <c r="A42" s="5" t="s">
        <v>414</v>
      </c>
      <c r="B42" s="5" t="s">
        <v>415</v>
      </c>
      <c r="C42" s="6" t="s">
        <v>416</v>
      </c>
      <c r="D42" s="6" t="s">
        <v>17</v>
      </c>
      <c r="E42" s="6" t="s">
        <v>417</v>
      </c>
      <c r="F42" s="6" t="s">
        <v>418</v>
      </c>
      <c r="G42" s="6" t="s">
        <v>419</v>
      </c>
      <c r="H42" s="6" t="s">
        <v>420</v>
      </c>
      <c r="I42" s="6" t="s">
        <v>94</v>
      </c>
      <c r="J42" s="6" t="s">
        <v>45</v>
      </c>
      <c r="K42" s="6" t="s">
        <v>222</v>
      </c>
      <c r="L42" s="6" t="s">
        <v>16</v>
      </c>
      <c r="M42" s="6" t="s">
        <v>26</v>
      </c>
    </row>
    <row r="43" spans="1:13" ht="31.5" x14ac:dyDescent="0.25">
      <c r="A43" s="5" t="s">
        <v>421</v>
      </c>
      <c r="B43" s="5" t="s">
        <v>422</v>
      </c>
      <c r="C43" s="6" t="s">
        <v>343</v>
      </c>
      <c r="D43" s="6" t="s">
        <v>17</v>
      </c>
      <c r="E43" s="6" t="s">
        <v>423</v>
      </c>
      <c r="F43" s="6"/>
      <c r="G43" s="6" t="s">
        <v>423</v>
      </c>
      <c r="H43" s="6" t="s">
        <v>424</v>
      </c>
      <c r="I43" s="6" t="s">
        <v>13</v>
      </c>
      <c r="J43" s="6" t="s">
        <v>14</v>
      </c>
      <c r="K43" s="6" t="s">
        <v>59</v>
      </c>
      <c r="L43" s="6" t="s">
        <v>16</v>
      </c>
      <c r="M43" s="6" t="s">
        <v>26</v>
      </c>
    </row>
    <row r="44" spans="1:13" ht="52.5" x14ac:dyDescent="0.25">
      <c r="A44" s="5" t="s">
        <v>426</v>
      </c>
      <c r="B44" s="5" t="s">
        <v>427</v>
      </c>
      <c r="C44" s="6" t="s">
        <v>428</v>
      </c>
      <c r="D44" s="6" t="s">
        <v>42</v>
      </c>
      <c r="E44" s="6" t="s">
        <v>429</v>
      </c>
      <c r="F44" s="6"/>
      <c r="G44" s="6" t="s">
        <v>429</v>
      </c>
      <c r="H44" s="6" t="s">
        <v>430</v>
      </c>
      <c r="I44" s="6" t="s">
        <v>38</v>
      </c>
      <c r="J44" s="6" t="s">
        <v>31</v>
      </c>
      <c r="K44" s="6" t="s">
        <v>39</v>
      </c>
      <c r="L44" s="6" t="s">
        <v>16</v>
      </c>
      <c r="M44" s="6" t="s">
        <v>431</v>
      </c>
    </row>
    <row r="45" spans="1:13" ht="52.5" x14ac:dyDescent="0.25">
      <c r="A45" s="5" t="s">
        <v>432</v>
      </c>
      <c r="B45" s="5" t="s">
        <v>433</v>
      </c>
      <c r="C45" s="6" t="s">
        <v>434</v>
      </c>
      <c r="D45" s="6" t="s">
        <v>65</v>
      </c>
      <c r="E45" s="6" t="s">
        <v>435</v>
      </c>
      <c r="F45" s="6" t="s">
        <v>436</v>
      </c>
      <c r="G45" s="6" t="s">
        <v>437</v>
      </c>
      <c r="H45" s="6" t="s">
        <v>438</v>
      </c>
      <c r="I45" s="6" t="s">
        <v>47</v>
      </c>
      <c r="J45" s="6" t="s">
        <v>31</v>
      </c>
      <c r="K45" s="6" t="s">
        <v>39</v>
      </c>
      <c r="L45" s="6" t="s">
        <v>16</v>
      </c>
      <c r="M45" s="6" t="s">
        <v>439</v>
      </c>
    </row>
    <row r="46" spans="1:13" ht="94.5" x14ac:dyDescent="0.25">
      <c r="A46" s="5" t="s">
        <v>440</v>
      </c>
      <c r="B46" s="5" t="s">
        <v>441</v>
      </c>
      <c r="C46" s="6" t="s">
        <v>442</v>
      </c>
      <c r="D46" s="6" t="s">
        <v>44</v>
      </c>
      <c r="E46" s="6" t="s">
        <v>443</v>
      </c>
      <c r="F46" s="6" t="s">
        <v>105</v>
      </c>
      <c r="G46" s="6" t="s">
        <v>444</v>
      </c>
      <c r="H46" s="6" t="s">
        <v>445</v>
      </c>
      <c r="I46" s="6" t="s">
        <v>106</v>
      </c>
      <c r="J46" s="6" t="s">
        <v>107</v>
      </c>
      <c r="K46" s="6" t="s">
        <v>40</v>
      </c>
      <c r="L46" s="6" t="s">
        <v>16</v>
      </c>
      <c r="M46" s="6" t="s">
        <v>425</v>
      </c>
    </row>
    <row r="47" spans="1:13" ht="31.5" x14ac:dyDescent="0.25">
      <c r="A47" s="5" t="s">
        <v>446</v>
      </c>
      <c r="B47" s="5" t="s">
        <v>447</v>
      </c>
      <c r="C47" s="6" t="s">
        <v>332</v>
      </c>
      <c r="D47" s="6" t="s">
        <v>65</v>
      </c>
      <c r="E47" s="6" t="s">
        <v>448</v>
      </c>
      <c r="F47" s="6" t="s">
        <v>449</v>
      </c>
      <c r="G47" s="6" t="s">
        <v>450</v>
      </c>
      <c r="H47" s="6" t="s">
        <v>451</v>
      </c>
      <c r="I47" s="6" t="s">
        <v>75</v>
      </c>
      <c r="J47" s="6" t="s">
        <v>21</v>
      </c>
      <c r="K47" s="6" t="s">
        <v>20</v>
      </c>
      <c r="L47" s="6" t="s">
        <v>16</v>
      </c>
      <c r="M47" s="6" t="s">
        <v>439</v>
      </c>
    </row>
    <row r="48" spans="1:13" ht="52.5" x14ac:dyDescent="0.25">
      <c r="A48" s="5" t="s">
        <v>452</v>
      </c>
      <c r="B48" s="5" t="s">
        <v>453</v>
      </c>
      <c r="C48" s="6" t="s">
        <v>454</v>
      </c>
      <c r="D48" s="6" t="s">
        <v>42</v>
      </c>
      <c r="E48" s="6" t="s">
        <v>455</v>
      </c>
      <c r="F48" s="6" t="s">
        <v>456</v>
      </c>
      <c r="G48" s="6" t="s">
        <v>457</v>
      </c>
      <c r="H48" s="6" t="s">
        <v>458</v>
      </c>
      <c r="I48" s="6" t="s">
        <v>47</v>
      </c>
      <c r="J48" s="6" t="s">
        <v>31</v>
      </c>
      <c r="K48" s="6" t="s">
        <v>39</v>
      </c>
      <c r="L48" s="6" t="s">
        <v>16</v>
      </c>
      <c r="M48" s="6" t="s">
        <v>431</v>
      </c>
    </row>
    <row r="49" spans="1:13" ht="52.5" x14ac:dyDescent="0.25">
      <c r="A49" s="5" t="s">
        <v>459</v>
      </c>
      <c r="B49" s="5" t="s">
        <v>460</v>
      </c>
      <c r="C49" s="6" t="s">
        <v>461</v>
      </c>
      <c r="D49" s="6" t="s">
        <v>42</v>
      </c>
      <c r="E49" s="6" t="s">
        <v>462</v>
      </c>
      <c r="F49" s="6" t="s">
        <v>463</v>
      </c>
      <c r="G49" s="6" t="s">
        <v>462</v>
      </c>
      <c r="H49" s="6" t="s">
        <v>464</v>
      </c>
      <c r="I49" s="6" t="s">
        <v>73</v>
      </c>
      <c r="J49" s="6" t="s">
        <v>74</v>
      </c>
      <c r="K49" s="6" t="s">
        <v>39</v>
      </c>
      <c r="L49" s="6" t="s">
        <v>16</v>
      </c>
      <c r="M49" s="6" t="s">
        <v>431</v>
      </c>
    </row>
    <row r="50" spans="1:13" ht="42" x14ac:dyDescent="0.25">
      <c r="A50" s="5" t="s">
        <v>466</v>
      </c>
      <c r="B50" s="5" t="s">
        <v>467</v>
      </c>
      <c r="C50" s="6" t="s">
        <v>468</v>
      </c>
      <c r="D50" s="6" t="s">
        <v>42</v>
      </c>
      <c r="E50" s="6" t="s">
        <v>469</v>
      </c>
      <c r="F50" s="6" t="s">
        <v>470</v>
      </c>
      <c r="G50" s="6" t="s">
        <v>471</v>
      </c>
      <c r="H50" s="6" t="s">
        <v>472</v>
      </c>
      <c r="I50" s="6" t="s">
        <v>13</v>
      </c>
      <c r="J50" s="6" t="s">
        <v>14</v>
      </c>
      <c r="K50" s="6" t="s">
        <v>59</v>
      </c>
      <c r="L50" s="6" t="s">
        <v>16</v>
      </c>
      <c r="M50" s="6" t="s">
        <v>431</v>
      </c>
    </row>
    <row r="51" spans="1:13" ht="63" x14ac:dyDescent="0.25">
      <c r="A51" s="5" t="s">
        <v>473</v>
      </c>
      <c r="B51" s="5" t="s">
        <v>474</v>
      </c>
      <c r="C51" s="6" t="s">
        <v>475</v>
      </c>
      <c r="D51" s="6" t="s">
        <v>42</v>
      </c>
      <c r="E51" s="6" t="s">
        <v>476</v>
      </c>
      <c r="F51" s="6" t="s">
        <v>477</v>
      </c>
      <c r="G51" s="6" t="s">
        <v>478</v>
      </c>
      <c r="H51" s="6" t="s">
        <v>479</v>
      </c>
      <c r="I51" s="6" t="s">
        <v>100</v>
      </c>
      <c r="J51" s="6" t="s">
        <v>101</v>
      </c>
      <c r="K51" s="6" t="s">
        <v>40</v>
      </c>
      <c r="L51" s="6" t="s">
        <v>16</v>
      </c>
      <c r="M51" s="6" t="s">
        <v>431</v>
      </c>
    </row>
    <row r="52" spans="1:13" ht="84" x14ac:dyDescent="0.25">
      <c r="A52" s="5" t="s">
        <v>480</v>
      </c>
      <c r="B52" s="5" t="s">
        <v>481</v>
      </c>
      <c r="C52" s="6" t="s">
        <v>482</v>
      </c>
      <c r="D52" s="6" t="s">
        <v>42</v>
      </c>
      <c r="E52" s="6" t="s">
        <v>218</v>
      </c>
      <c r="F52" s="6" t="s">
        <v>219</v>
      </c>
      <c r="G52" s="6" t="s">
        <v>220</v>
      </c>
      <c r="H52" s="6" t="s">
        <v>221</v>
      </c>
      <c r="I52" s="6" t="s">
        <v>73</v>
      </c>
      <c r="J52" s="6" t="s">
        <v>74</v>
      </c>
      <c r="K52" s="6" t="s">
        <v>39</v>
      </c>
      <c r="L52" s="6" t="s">
        <v>16</v>
      </c>
      <c r="M52" s="6" t="s">
        <v>431</v>
      </c>
    </row>
    <row r="53" spans="1:13" ht="52.5" x14ac:dyDescent="0.25">
      <c r="A53" s="5" t="s">
        <v>489</v>
      </c>
      <c r="B53" s="5" t="s">
        <v>490</v>
      </c>
      <c r="C53" s="6" t="s">
        <v>491</v>
      </c>
      <c r="D53" s="6" t="s">
        <v>42</v>
      </c>
      <c r="E53" s="6" t="s">
        <v>492</v>
      </c>
      <c r="F53" s="6" t="s">
        <v>493</v>
      </c>
      <c r="G53" s="6" t="s">
        <v>494</v>
      </c>
      <c r="H53" s="6" t="s">
        <v>119</v>
      </c>
      <c r="I53" s="6" t="s">
        <v>30</v>
      </c>
      <c r="J53" s="6" t="s">
        <v>31</v>
      </c>
      <c r="K53" s="6" t="s">
        <v>39</v>
      </c>
      <c r="L53" s="6" t="s">
        <v>16</v>
      </c>
      <c r="M53" s="6" t="s">
        <v>495</v>
      </c>
    </row>
    <row r="54" spans="1:13" ht="52.5" x14ac:dyDescent="0.25">
      <c r="A54" s="5" t="s">
        <v>496</v>
      </c>
      <c r="B54" s="5" t="s">
        <v>497</v>
      </c>
      <c r="C54" s="6" t="s">
        <v>498</v>
      </c>
      <c r="D54" s="6" t="s">
        <v>17</v>
      </c>
      <c r="E54" s="6" t="s">
        <v>499</v>
      </c>
      <c r="F54" s="6" t="s">
        <v>500</v>
      </c>
      <c r="G54" s="6" t="s">
        <v>501</v>
      </c>
      <c r="H54" s="6" t="s">
        <v>502</v>
      </c>
      <c r="I54" s="6" t="s">
        <v>100</v>
      </c>
      <c r="J54" s="6" t="s">
        <v>101</v>
      </c>
      <c r="K54" s="6" t="s">
        <v>102</v>
      </c>
      <c r="L54" s="6" t="s">
        <v>16</v>
      </c>
      <c r="M54" s="6" t="s">
        <v>495</v>
      </c>
    </row>
    <row r="55" spans="1:13" ht="31.5" x14ac:dyDescent="0.25">
      <c r="A55" s="5" t="s">
        <v>503</v>
      </c>
      <c r="B55" s="5" t="s">
        <v>504</v>
      </c>
      <c r="C55" s="6" t="s">
        <v>505</v>
      </c>
      <c r="D55" s="6" t="s">
        <v>42</v>
      </c>
      <c r="E55" s="6" t="s">
        <v>506</v>
      </c>
      <c r="F55" s="6" t="s">
        <v>507</v>
      </c>
      <c r="G55" s="6" t="s">
        <v>506</v>
      </c>
      <c r="H55" s="6" t="s">
        <v>508</v>
      </c>
      <c r="I55" s="6" t="s">
        <v>210</v>
      </c>
      <c r="J55" s="6" t="s">
        <v>74</v>
      </c>
      <c r="K55" s="6" t="s">
        <v>20</v>
      </c>
      <c r="L55" s="6" t="s">
        <v>16</v>
      </c>
      <c r="M55" s="6" t="s">
        <v>495</v>
      </c>
    </row>
    <row r="56" spans="1:13" ht="42" x14ac:dyDescent="0.25">
      <c r="A56" s="5" t="s">
        <v>509</v>
      </c>
      <c r="B56" s="5" t="s">
        <v>510</v>
      </c>
      <c r="C56" s="6" t="s">
        <v>511</v>
      </c>
      <c r="D56" s="6" t="s">
        <v>17</v>
      </c>
      <c r="E56" s="6" t="s">
        <v>66</v>
      </c>
      <c r="F56" s="6" t="s">
        <v>67</v>
      </c>
      <c r="G56" s="6" t="s">
        <v>68</v>
      </c>
      <c r="H56" s="6" t="s">
        <v>69</v>
      </c>
      <c r="I56" s="6" t="s">
        <v>13</v>
      </c>
      <c r="J56" s="6" t="s">
        <v>14</v>
      </c>
      <c r="K56" s="6" t="s">
        <v>32</v>
      </c>
      <c r="L56" s="6" t="s">
        <v>16</v>
      </c>
      <c r="M56" s="6">
        <v>21</v>
      </c>
    </row>
    <row r="57" spans="1:13" ht="42" x14ac:dyDescent="0.25">
      <c r="A57" s="5" t="s">
        <v>515</v>
      </c>
      <c r="B57" s="5" t="s">
        <v>516</v>
      </c>
      <c r="C57" s="6" t="s">
        <v>517</v>
      </c>
      <c r="D57" s="6" t="s">
        <v>44</v>
      </c>
      <c r="E57" s="6" t="s">
        <v>518</v>
      </c>
      <c r="F57" s="6" t="s">
        <v>519</v>
      </c>
      <c r="G57" s="6" t="s">
        <v>520</v>
      </c>
      <c r="H57" s="6" t="s">
        <v>521</v>
      </c>
      <c r="I57" s="6" t="s">
        <v>106</v>
      </c>
      <c r="J57" s="6" t="s">
        <v>107</v>
      </c>
      <c r="K57" s="6" t="s">
        <v>40</v>
      </c>
      <c r="L57" s="6" t="s">
        <v>16</v>
      </c>
      <c r="M57" s="6" t="s">
        <v>484</v>
      </c>
    </row>
    <row r="58" spans="1:13" ht="42" x14ac:dyDescent="0.25">
      <c r="A58" s="5" t="s">
        <v>522</v>
      </c>
      <c r="B58" s="5" t="s">
        <v>523</v>
      </c>
      <c r="C58" s="6" t="s">
        <v>524</v>
      </c>
      <c r="D58" s="6" t="s">
        <v>65</v>
      </c>
      <c r="E58" s="6" t="s">
        <v>315</v>
      </c>
      <c r="F58" s="6" t="s">
        <v>316</v>
      </c>
      <c r="G58" s="6" t="s">
        <v>317</v>
      </c>
      <c r="H58" s="6" t="s">
        <v>318</v>
      </c>
      <c r="I58" s="6" t="s">
        <v>75</v>
      </c>
      <c r="J58" s="6" t="s">
        <v>21</v>
      </c>
      <c r="K58" s="6" t="s">
        <v>222</v>
      </c>
      <c r="L58" s="6" t="s">
        <v>16</v>
      </c>
      <c r="M58" s="6" t="s">
        <v>525</v>
      </c>
    </row>
    <row r="59" spans="1:13" ht="94.5" x14ac:dyDescent="0.25">
      <c r="A59" s="5" t="s">
        <v>526</v>
      </c>
      <c r="B59" s="5" t="s">
        <v>527</v>
      </c>
      <c r="C59" s="6" t="s">
        <v>528</v>
      </c>
      <c r="D59" s="6" t="s">
        <v>17</v>
      </c>
      <c r="E59" s="6" t="s">
        <v>529</v>
      </c>
      <c r="F59" s="6" t="s">
        <v>530</v>
      </c>
      <c r="G59" s="6" t="s">
        <v>531</v>
      </c>
      <c r="H59" s="6" t="s">
        <v>532</v>
      </c>
      <c r="I59" s="6" t="s">
        <v>30</v>
      </c>
      <c r="J59" s="6" t="s">
        <v>31</v>
      </c>
      <c r="K59" s="6" t="s">
        <v>39</v>
      </c>
      <c r="L59" s="6" t="s">
        <v>16</v>
      </c>
      <c r="M59" s="6" t="s">
        <v>495</v>
      </c>
    </row>
    <row r="60" spans="1:13" ht="31.5" x14ac:dyDescent="0.25">
      <c r="A60" s="5" t="s">
        <v>533</v>
      </c>
      <c r="B60" s="5" t="s">
        <v>534</v>
      </c>
      <c r="C60" s="6" t="s">
        <v>535</v>
      </c>
      <c r="D60" s="6" t="s">
        <v>118</v>
      </c>
      <c r="E60" s="6" t="s">
        <v>536</v>
      </c>
      <c r="F60" s="6" t="s">
        <v>537</v>
      </c>
      <c r="G60" s="6" t="s">
        <v>538</v>
      </c>
      <c r="H60" s="6" t="s">
        <v>539</v>
      </c>
      <c r="I60" s="6" t="s">
        <v>13</v>
      </c>
      <c r="J60" s="6" t="s">
        <v>14</v>
      </c>
      <c r="K60" s="6" t="s">
        <v>59</v>
      </c>
      <c r="L60" s="6" t="s">
        <v>16</v>
      </c>
      <c r="M60" s="6" t="s">
        <v>540</v>
      </c>
    </row>
    <row r="61" spans="1:13" ht="52.5" x14ac:dyDescent="0.25">
      <c r="A61" s="5" t="s">
        <v>541</v>
      </c>
      <c r="B61" s="5" t="s">
        <v>542</v>
      </c>
      <c r="C61" s="6" t="s">
        <v>543</v>
      </c>
      <c r="D61" s="6" t="s">
        <v>42</v>
      </c>
      <c r="E61" s="6" t="s">
        <v>34</v>
      </c>
      <c r="F61" s="6" t="s">
        <v>35</v>
      </c>
      <c r="G61" s="6" t="s">
        <v>36</v>
      </c>
      <c r="H61" s="6" t="s">
        <v>37</v>
      </c>
      <c r="I61" s="6" t="s">
        <v>38</v>
      </c>
      <c r="J61" s="6" t="s">
        <v>31</v>
      </c>
      <c r="K61" s="6" t="s">
        <v>39</v>
      </c>
      <c r="L61" s="6" t="s">
        <v>16</v>
      </c>
      <c r="M61" s="6" t="s">
        <v>544</v>
      </c>
    </row>
    <row r="62" spans="1:13" ht="31.5" x14ac:dyDescent="0.25">
      <c r="A62" s="5" t="s">
        <v>545</v>
      </c>
      <c r="B62" s="5" t="s">
        <v>546</v>
      </c>
      <c r="C62" s="6" t="s">
        <v>547</v>
      </c>
      <c r="D62" s="6" t="s">
        <v>42</v>
      </c>
      <c r="E62" s="6" t="s">
        <v>548</v>
      </c>
      <c r="F62" s="6" t="s">
        <v>549</v>
      </c>
      <c r="G62" s="6" t="s">
        <v>550</v>
      </c>
      <c r="H62" s="6" t="s">
        <v>551</v>
      </c>
      <c r="I62" s="6" t="s">
        <v>210</v>
      </c>
      <c r="J62" s="6" t="s">
        <v>74</v>
      </c>
      <c r="K62" s="6" t="s">
        <v>20</v>
      </c>
      <c r="L62" s="6" t="s">
        <v>16</v>
      </c>
      <c r="M62" s="6" t="s">
        <v>544</v>
      </c>
    </row>
    <row r="63" spans="1:13" ht="52.5" x14ac:dyDescent="0.25">
      <c r="A63" s="5" t="s">
        <v>552</v>
      </c>
      <c r="B63" s="5" t="s">
        <v>553</v>
      </c>
      <c r="C63" s="6" t="s">
        <v>554</v>
      </c>
      <c r="D63" s="6" t="s">
        <v>27</v>
      </c>
      <c r="E63" s="6" t="s">
        <v>555</v>
      </c>
      <c r="F63" s="6" t="s">
        <v>556</v>
      </c>
      <c r="G63" s="6" t="s">
        <v>557</v>
      </c>
      <c r="H63" s="6" t="s">
        <v>558</v>
      </c>
      <c r="I63" s="6" t="s">
        <v>30</v>
      </c>
      <c r="J63" s="6" t="s">
        <v>31</v>
      </c>
      <c r="K63" s="6" t="s">
        <v>39</v>
      </c>
      <c r="L63" s="6" t="s">
        <v>16</v>
      </c>
      <c r="M63" s="6" t="s">
        <v>559</v>
      </c>
    </row>
    <row r="64" spans="1:13" ht="31.5" x14ac:dyDescent="0.25">
      <c r="A64" s="5" t="s">
        <v>560</v>
      </c>
      <c r="B64" s="5" t="s">
        <v>561</v>
      </c>
      <c r="C64" s="6" t="s">
        <v>562</v>
      </c>
      <c r="D64" s="6" t="s">
        <v>42</v>
      </c>
      <c r="E64" s="6" t="s">
        <v>563</v>
      </c>
      <c r="F64" s="6" t="s">
        <v>564</v>
      </c>
      <c r="G64" s="6" t="s">
        <v>565</v>
      </c>
      <c r="H64" s="6" t="s">
        <v>566</v>
      </c>
      <c r="I64" s="6" t="s">
        <v>86</v>
      </c>
      <c r="J64" s="6" t="s">
        <v>19</v>
      </c>
      <c r="K64" s="6" t="s">
        <v>39</v>
      </c>
      <c r="L64" s="6" t="s">
        <v>16</v>
      </c>
      <c r="M64" s="6" t="s">
        <v>544</v>
      </c>
    </row>
    <row r="65" spans="1:13" ht="52.5" x14ac:dyDescent="0.25">
      <c r="A65" s="5" t="s">
        <v>567</v>
      </c>
      <c r="B65" s="5" t="s">
        <v>568</v>
      </c>
      <c r="C65" s="6" t="s">
        <v>569</v>
      </c>
      <c r="D65" s="6" t="s">
        <v>42</v>
      </c>
      <c r="E65" s="6" t="s">
        <v>570</v>
      </c>
      <c r="F65" s="6"/>
      <c r="G65" s="6" t="s">
        <v>570</v>
      </c>
      <c r="H65" s="6" t="s">
        <v>571</v>
      </c>
      <c r="I65" s="6" t="s">
        <v>30</v>
      </c>
      <c r="J65" s="6" t="s">
        <v>31</v>
      </c>
      <c r="K65" s="6" t="s">
        <v>32</v>
      </c>
      <c r="L65" s="6" t="s">
        <v>16</v>
      </c>
      <c r="M65" s="6" t="s">
        <v>544</v>
      </c>
    </row>
    <row r="66" spans="1:13" ht="63" x14ac:dyDescent="0.25">
      <c r="A66" s="5" t="s">
        <v>573</v>
      </c>
      <c r="B66" s="5" t="s">
        <v>574</v>
      </c>
      <c r="C66" s="6" t="s">
        <v>575</v>
      </c>
      <c r="D66" s="6" t="s">
        <v>44</v>
      </c>
      <c r="E66" s="6" t="s">
        <v>576</v>
      </c>
      <c r="F66" s="6"/>
      <c r="G66" s="6" t="s">
        <v>204</v>
      </c>
      <c r="H66" s="6" t="s">
        <v>577</v>
      </c>
      <c r="I66" s="6" t="s">
        <v>13</v>
      </c>
      <c r="J66" s="6" t="s">
        <v>14</v>
      </c>
      <c r="K66" s="6" t="s">
        <v>104</v>
      </c>
      <c r="L66" s="6" t="s">
        <v>16</v>
      </c>
      <c r="M66" s="6" t="s">
        <v>540</v>
      </c>
    </row>
    <row r="67" spans="1:13" ht="31.5" x14ac:dyDescent="0.25">
      <c r="A67" s="5" t="s">
        <v>578</v>
      </c>
      <c r="B67" s="5" t="s">
        <v>579</v>
      </c>
      <c r="C67" s="6" t="s">
        <v>580</v>
      </c>
      <c r="D67" s="6" t="s">
        <v>42</v>
      </c>
      <c r="E67" s="6" t="s">
        <v>457</v>
      </c>
      <c r="F67" s="6"/>
      <c r="G67" s="6" t="s">
        <v>457</v>
      </c>
      <c r="H67" s="6" t="s">
        <v>581</v>
      </c>
      <c r="I67" s="6" t="s">
        <v>210</v>
      </c>
      <c r="J67" s="6" t="s">
        <v>74</v>
      </c>
      <c r="K67" s="6" t="s">
        <v>222</v>
      </c>
      <c r="L67" s="6" t="s">
        <v>16</v>
      </c>
      <c r="M67" s="6" t="s">
        <v>46</v>
      </c>
    </row>
    <row r="68" spans="1:13" ht="52.5" x14ac:dyDescent="0.25">
      <c r="A68" s="5" t="s">
        <v>582</v>
      </c>
      <c r="B68" s="5" t="s">
        <v>583</v>
      </c>
      <c r="C68" s="6" t="s">
        <v>584</v>
      </c>
      <c r="D68" s="6" t="s">
        <v>65</v>
      </c>
      <c r="E68" s="6" t="s">
        <v>164</v>
      </c>
      <c r="F68" s="6" t="s">
        <v>165</v>
      </c>
      <c r="G68" s="6" t="s">
        <v>166</v>
      </c>
      <c r="H68" s="6" t="s">
        <v>167</v>
      </c>
      <c r="I68" s="6" t="s">
        <v>47</v>
      </c>
      <c r="J68" s="6" t="s">
        <v>31</v>
      </c>
      <c r="K68" s="6" t="s">
        <v>39</v>
      </c>
      <c r="L68" s="6" t="s">
        <v>16</v>
      </c>
      <c r="M68" s="6" t="s">
        <v>122</v>
      </c>
    </row>
    <row r="69" spans="1:13" ht="52.5" x14ac:dyDescent="0.25">
      <c r="A69" s="5" t="s">
        <v>585</v>
      </c>
      <c r="B69" s="5" t="s">
        <v>586</v>
      </c>
      <c r="C69" s="6" t="s">
        <v>587</v>
      </c>
      <c r="D69" s="6" t="s">
        <v>65</v>
      </c>
      <c r="E69" s="6" t="s">
        <v>406</v>
      </c>
      <c r="F69" s="6" t="s">
        <v>407</v>
      </c>
      <c r="G69" s="6" t="s">
        <v>408</v>
      </c>
      <c r="H69" s="6" t="s">
        <v>409</v>
      </c>
      <c r="I69" s="6" t="s">
        <v>47</v>
      </c>
      <c r="J69" s="6" t="s">
        <v>31</v>
      </c>
      <c r="K69" s="6" t="s">
        <v>39</v>
      </c>
      <c r="L69" s="6" t="s">
        <v>16</v>
      </c>
      <c r="M69" s="6" t="s">
        <v>70</v>
      </c>
    </row>
    <row r="70" spans="1:13" ht="52.5" x14ac:dyDescent="0.25">
      <c r="A70" s="5" t="s">
        <v>588</v>
      </c>
      <c r="B70" s="5" t="s">
        <v>589</v>
      </c>
      <c r="C70" s="6" t="s">
        <v>590</v>
      </c>
      <c r="D70" s="6" t="s">
        <v>42</v>
      </c>
      <c r="E70" s="6"/>
      <c r="F70" s="6"/>
      <c r="G70" s="6"/>
      <c r="H70" s="6" t="s">
        <v>186</v>
      </c>
      <c r="I70" s="6" t="s">
        <v>30</v>
      </c>
      <c r="J70" s="6" t="s">
        <v>31</v>
      </c>
      <c r="K70" s="6" t="s">
        <v>39</v>
      </c>
      <c r="L70" s="6" t="s">
        <v>16</v>
      </c>
      <c r="M70" s="6" t="s">
        <v>60</v>
      </c>
    </row>
    <row r="71" spans="1:13" ht="52.5" x14ac:dyDescent="0.25">
      <c r="A71" s="5" t="s">
        <v>592</v>
      </c>
      <c r="B71" s="5" t="s">
        <v>593</v>
      </c>
      <c r="C71" s="6" t="s">
        <v>594</v>
      </c>
      <c r="D71" s="6" t="s">
        <v>17</v>
      </c>
      <c r="E71" s="6" t="s">
        <v>91</v>
      </c>
      <c r="F71" s="6" t="s">
        <v>92</v>
      </c>
      <c r="G71" s="6" t="s">
        <v>595</v>
      </c>
      <c r="H71" s="6" t="s">
        <v>93</v>
      </c>
      <c r="I71" s="6" t="s">
        <v>81</v>
      </c>
      <c r="J71" s="6" t="s">
        <v>82</v>
      </c>
      <c r="K71" s="6" t="s">
        <v>40</v>
      </c>
      <c r="L71" s="6" t="s">
        <v>16</v>
      </c>
      <c r="M71" s="6" t="s">
        <v>60</v>
      </c>
    </row>
    <row r="72" spans="1:13" ht="52.5" x14ac:dyDescent="0.25">
      <c r="A72" s="5" t="s">
        <v>597</v>
      </c>
      <c r="B72" s="5" t="s">
        <v>598</v>
      </c>
      <c r="C72" s="6" t="s">
        <v>599</v>
      </c>
      <c r="D72" s="6" t="s">
        <v>17</v>
      </c>
      <c r="E72" s="6" t="s">
        <v>455</v>
      </c>
      <c r="F72" s="6" t="s">
        <v>456</v>
      </c>
      <c r="G72" s="6" t="s">
        <v>457</v>
      </c>
      <c r="H72" s="6" t="s">
        <v>458</v>
      </c>
      <c r="I72" s="6" t="s">
        <v>75</v>
      </c>
      <c r="J72" s="6" t="s">
        <v>21</v>
      </c>
      <c r="K72" s="6" t="s">
        <v>222</v>
      </c>
      <c r="L72" s="6" t="s">
        <v>16</v>
      </c>
      <c r="M72" s="6" t="s">
        <v>439</v>
      </c>
    </row>
    <row r="73" spans="1:13" ht="31.5" x14ac:dyDescent="0.25">
      <c r="A73" s="5" t="s">
        <v>600</v>
      </c>
      <c r="B73" s="5" t="s">
        <v>601</v>
      </c>
      <c r="C73" s="6" t="s">
        <v>602</v>
      </c>
      <c r="D73" s="6" t="s">
        <v>42</v>
      </c>
      <c r="E73" s="6" t="s">
        <v>603</v>
      </c>
      <c r="F73" s="6" t="s">
        <v>604</v>
      </c>
      <c r="G73" s="6" t="s">
        <v>603</v>
      </c>
      <c r="H73" s="6" t="s">
        <v>605</v>
      </c>
      <c r="I73" s="6" t="s">
        <v>18</v>
      </c>
      <c r="J73" s="6" t="s">
        <v>19</v>
      </c>
      <c r="K73" s="6" t="s">
        <v>41</v>
      </c>
      <c r="L73" s="6" t="s">
        <v>16</v>
      </c>
      <c r="M73" s="6" t="s">
        <v>439</v>
      </c>
    </row>
    <row r="74" spans="1:13" ht="31.5" x14ac:dyDescent="0.25">
      <c r="A74" s="5" t="s">
        <v>606</v>
      </c>
      <c r="B74" s="5" t="s">
        <v>607</v>
      </c>
      <c r="C74" s="6" t="s">
        <v>608</v>
      </c>
      <c r="D74" s="6" t="s">
        <v>65</v>
      </c>
      <c r="E74" s="6" t="s">
        <v>339</v>
      </c>
      <c r="F74" s="6" t="s">
        <v>340</v>
      </c>
      <c r="G74" s="6" t="s">
        <v>609</v>
      </c>
      <c r="H74" s="6" t="s">
        <v>610</v>
      </c>
      <c r="I74" s="6" t="s">
        <v>329</v>
      </c>
      <c r="J74" s="6" t="s">
        <v>21</v>
      </c>
      <c r="K74" s="6" t="s">
        <v>20</v>
      </c>
      <c r="L74" s="6" t="s">
        <v>16</v>
      </c>
      <c r="M74" s="6" t="s">
        <v>611</v>
      </c>
    </row>
    <row r="75" spans="1:13" ht="52.5" x14ac:dyDescent="0.25">
      <c r="A75" s="5" t="s">
        <v>612</v>
      </c>
      <c r="B75" s="5" t="s">
        <v>613</v>
      </c>
      <c r="C75" s="6" t="s">
        <v>614</v>
      </c>
      <c r="D75" s="6" t="s">
        <v>17</v>
      </c>
      <c r="E75" s="6" t="s">
        <v>615</v>
      </c>
      <c r="F75" s="6" t="s">
        <v>616</v>
      </c>
      <c r="G75" s="6" t="s">
        <v>617</v>
      </c>
      <c r="H75" s="6" t="s">
        <v>618</v>
      </c>
      <c r="I75" s="6" t="s">
        <v>30</v>
      </c>
      <c r="J75" s="6" t="s">
        <v>31</v>
      </c>
      <c r="K75" s="6" t="s">
        <v>39</v>
      </c>
      <c r="L75" s="6" t="s">
        <v>16</v>
      </c>
      <c r="M75" s="6" t="s">
        <v>439</v>
      </c>
    </row>
    <row r="76" spans="1:13" ht="42" x14ac:dyDescent="0.25">
      <c r="A76" s="5" t="s">
        <v>619</v>
      </c>
      <c r="B76" s="5" t="s">
        <v>620</v>
      </c>
      <c r="C76" s="6" t="s">
        <v>621</v>
      </c>
      <c r="D76" s="6" t="s">
        <v>118</v>
      </c>
      <c r="E76" s="6" t="s">
        <v>622</v>
      </c>
      <c r="F76" s="6" t="s">
        <v>623</v>
      </c>
      <c r="G76" s="6" t="s">
        <v>624</v>
      </c>
      <c r="H76" s="6" t="s">
        <v>625</v>
      </c>
      <c r="I76" s="6" t="s">
        <v>94</v>
      </c>
      <c r="J76" s="6" t="s">
        <v>45</v>
      </c>
      <c r="K76" s="6" t="s">
        <v>20</v>
      </c>
      <c r="L76" s="6" t="s">
        <v>16</v>
      </c>
      <c r="M76" s="6" t="s">
        <v>596</v>
      </c>
    </row>
    <row r="77" spans="1:13" ht="52.5" x14ac:dyDescent="0.25">
      <c r="A77" s="5" t="s">
        <v>626</v>
      </c>
      <c r="B77" s="5" t="s">
        <v>627</v>
      </c>
      <c r="C77" s="6" t="s">
        <v>628</v>
      </c>
      <c r="D77" s="6" t="s">
        <v>27</v>
      </c>
      <c r="E77" s="6"/>
      <c r="F77" s="6"/>
      <c r="G77" s="6"/>
      <c r="H77" s="6" t="s">
        <v>186</v>
      </c>
      <c r="I77" s="6" t="s">
        <v>47</v>
      </c>
      <c r="J77" s="6" t="s">
        <v>31</v>
      </c>
      <c r="K77" s="6" t="s">
        <v>39</v>
      </c>
      <c r="L77" s="6" t="s">
        <v>16</v>
      </c>
      <c r="M77" s="6" t="s">
        <v>158</v>
      </c>
    </row>
    <row r="78" spans="1:13" ht="94.5" x14ac:dyDescent="0.25">
      <c r="A78" s="5" t="s">
        <v>629</v>
      </c>
      <c r="B78" s="5" t="s">
        <v>630</v>
      </c>
      <c r="C78" s="6" t="s">
        <v>631</v>
      </c>
      <c r="D78" s="6" t="s">
        <v>17</v>
      </c>
      <c r="E78" s="6" t="s">
        <v>632</v>
      </c>
      <c r="F78" s="6" t="s">
        <v>633</v>
      </c>
      <c r="G78" s="6" t="s">
        <v>634</v>
      </c>
      <c r="H78" s="6" t="s">
        <v>635</v>
      </c>
      <c r="I78" s="6" t="s">
        <v>62</v>
      </c>
      <c r="J78" s="6" t="s">
        <v>63</v>
      </c>
      <c r="K78" s="6" t="s">
        <v>40</v>
      </c>
      <c r="L78" s="6" t="s">
        <v>16</v>
      </c>
      <c r="M78" s="6" t="s">
        <v>439</v>
      </c>
    </row>
    <row r="79" spans="1:13" ht="63" x14ac:dyDescent="0.25">
      <c r="A79" s="5" t="s">
        <v>636</v>
      </c>
      <c r="B79" s="5" t="s">
        <v>637</v>
      </c>
      <c r="C79" s="6" t="s">
        <v>638</v>
      </c>
      <c r="D79" s="6" t="s">
        <v>17</v>
      </c>
      <c r="E79" s="6" t="s">
        <v>639</v>
      </c>
      <c r="F79" s="6" t="s">
        <v>85</v>
      </c>
      <c r="G79" s="6" t="s">
        <v>640</v>
      </c>
      <c r="H79" s="6" t="s">
        <v>641</v>
      </c>
      <c r="I79" s="6" t="s">
        <v>38</v>
      </c>
      <c r="J79" s="6" t="s">
        <v>31</v>
      </c>
      <c r="K79" s="6" t="s">
        <v>39</v>
      </c>
      <c r="L79" s="6" t="s">
        <v>16</v>
      </c>
      <c r="M79" s="6" t="s">
        <v>525</v>
      </c>
    </row>
    <row r="80" spans="1:13" ht="73.5" x14ac:dyDescent="0.25">
      <c r="A80" s="5" t="s">
        <v>642</v>
      </c>
      <c r="B80" s="5" t="s">
        <v>643</v>
      </c>
      <c r="C80" s="6" t="s">
        <v>644</v>
      </c>
      <c r="D80" s="6" t="s">
        <v>27</v>
      </c>
      <c r="E80" s="6" t="s">
        <v>645</v>
      </c>
      <c r="F80" s="6" t="s">
        <v>646</v>
      </c>
      <c r="G80" s="6" t="s">
        <v>647</v>
      </c>
      <c r="H80" s="6" t="s">
        <v>648</v>
      </c>
      <c r="I80" s="6" t="s">
        <v>649</v>
      </c>
      <c r="J80" s="6" t="s">
        <v>650</v>
      </c>
      <c r="K80" s="6" t="s">
        <v>40</v>
      </c>
      <c r="L80" s="6" t="s">
        <v>16</v>
      </c>
      <c r="M80" s="6" t="s">
        <v>651</v>
      </c>
    </row>
    <row r="81" spans="1:13" ht="52.5" x14ac:dyDescent="0.25">
      <c r="A81" s="5" t="s">
        <v>652</v>
      </c>
      <c r="B81" s="5" t="s">
        <v>653</v>
      </c>
      <c r="C81" s="6" t="s">
        <v>654</v>
      </c>
      <c r="D81" s="6" t="s">
        <v>65</v>
      </c>
      <c r="E81" s="6" t="s">
        <v>361</v>
      </c>
      <c r="F81" s="6" t="s">
        <v>362</v>
      </c>
      <c r="G81" s="6" t="s">
        <v>363</v>
      </c>
      <c r="H81" s="6" t="s">
        <v>364</v>
      </c>
      <c r="I81" s="6" t="s">
        <v>47</v>
      </c>
      <c r="J81" s="6" t="s">
        <v>31</v>
      </c>
      <c r="K81" s="6" t="s">
        <v>39</v>
      </c>
      <c r="L81" s="6" t="s">
        <v>16</v>
      </c>
      <c r="M81" s="6" t="s">
        <v>655</v>
      </c>
    </row>
    <row r="82" spans="1:13" ht="42" x14ac:dyDescent="0.25">
      <c r="A82" s="5" t="s">
        <v>656</v>
      </c>
      <c r="B82" s="5" t="s">
        <v>657</v>
      </c>
      <c r="C82" s="6" t="s">
        <v>658</v>
      </c>
      <c r="D82" s="6" t="s">
        <v>17</v>
      </c>
      <c r="E82" s="6" t="s">
        <v>659</v>
      </c>
      <c r="F82" s="6"/>
      <c r="G82" s="6" t="s">
        <v>660</v>
      </c>
      <c r="H82" s="6" t="s">
        <v>661</v>
      </c>
      <c r="I82" s="6" t="s">
        <v>23</v>
      </c>
      <c r="J82" s="6" t="s">
        <v>63</v>
      </c>
      <c r="K82" s="6" t="s">
        <v>25</v>
      </c>
      <c r="L82" s="6" t="s">
        <v>16</v>
      </c>
      <c r="M82" s="6" t="s">
        <v>525</v>
      </c>
    </row>
    <row r="83" spans="1:13" ht="52.5" x14ac:dyDescent="0.25">
      <c r="A83" s="5" t="s">
        <v>662</v>
      </c>
      <c r="B83" s="5" t="s">
        <v>663</v>
      </c>
      <c r="C83" s="6" t="s">
        <v>664</v>
      </c>
      <c r="D83" s="6" t="s">
        <v>17</v>
      </c>
      <c r="E83" s="6" t="s">
        <v>124</v>
      </c>
      <c r="F83" s="6"/>
      <c r="G83" s="6" t="s">
        <v>665</v>
      </c>
      <c r="H83" s="6" t="s">
        <v>125</v>
      </c>
      <c r="I83" s="6" t="s">
        <v>62</v>
      </c>
      <c r="J83" s="6" t="s">
        <v>63</v>
      </c>
      <c r="K83" s="6" t="s">
        <v>40</v>
      </c>
      <c r="L83" s="6" t="s">
        <v>16</v>
      </c>
      <c r="M83" s="6" t="s">
        <v>525</v>
      </c>
    </row>
    <row r="84" spans="1:13" ht="52.5" x14ac:dyDescent="0.25">
      <c r="A84" s="5" t="s">
        <v>666</v>
      </c>
      <c r="B84" s="5" t="s">
        <v>667</v>
      </c>
      <c r="C84" s="6" t="s">
        <v>668</v>
      </c>
      <c r="D84" s="6" t="s">
        <v>27</v>
      </c>
      <c r="E84" s="6" t="s">
        <v>669</v>
      </c>
      <c r="F84" s="6" t="s">
        <v>670</v>
      </c>
      <c r="G84" s="6" t="s">
        <v>671</v>
      </c>
      <c r="H84" s="6" t="s">
        <v>672</v>
      </c>
      <c r="I84" s="6" t="s">
        <v>23</v>
      </c>
      <c r="J84" s="6" t="s">
        <v>63</v>
      </c>
      <c r="K84" s="6" t="s">
        <v>25</v>
      </c>
      <c r="L84" s="6" t="s">
        <v>16</v>
      </c>
      <c r="M84" s="6" t="s">
        <v>651</v>
      </c>
    </row>
    <row r="85" spans="1:13" ht="52.5" x14ac:dyDescent="0.25">
      <c r="A85" s="5" t="s">
        <v>673</v>
      </c>
      <c r="B85" s="5" t="s">
        <v>674</v>
      </c>
      <c r="C85" s="6" t="s">
        <v>675</v>
      </c>
      <c r="D85" s="6" t="s">
        <v>17</v>
      </c>
      <c r="E85" s="6" t="s">
        <v>676</v>
      </c>
      <c r="F85" s="6" t="s">
        <v>677</v>
      </c>
      <c r="G85" s="6" t="s">
        <v>678</v>
      </c>
      <c r="H85" s="6" t="s">
        <v>679</v>
      </c>
      <c r="I85" s="6" t="s">
        <v>30</v>
      </c>
      <c r="J85" s="6" t="s">
        <v>31</v>
      </c>
      <c r="K85" s="6" t="s">
        <v>39</v>
      </c>
      <c r="L85" s="6" t="s">
        <v>16</v>
      </c>
      <c r="M85" s="6" t="s">
        <v>525</v>
      </c>
    </row>
    <row r="86" spans="1:13" ht="52.5" x14ac:dyDescent="0.25">
      <c r="A86" s="5" t="s">
        <v>680</v>
      </c>
      <c r="B86" s="5" t="s">
        <v>681</v>
      </c>
      <c r="C86" s="6" t="s">
        <v>682</v>
      </c>
      <c r="D86" s="6" t="s">
        <v>65</v>
      </c>
      <c r="E86" s="6" t="s">
        <v>615</v>
      </c>
      <c r="F86" s="6" t="s">
        <v>616</v>
      </c>
      <c r="G86" s="6" t="s">
        <v>617</v>
      </c>
      <c r="H86" s="6" t="s">
        <v>618</v>
      </c>
      <c r="I86" s="6" t="s">
        <v>30</v>
      </c>
      <c r="J86" s="6" t="s">
        <v>31</v>
      </c>
      <c r="K86" s="6" t="s">
        <v>39</v>
      </c>
      <c r="L86" s="6" t="s">
        <v>16</v>
      </c>
      <c r="M86" s="6" t="s">
        <v>655</v>
      </c>
    </row>
    <row r="87" spans="1:13" ht="31.5" x14ac:dyDescent="0.25">
      <c r="A87" s="5" t="s">
        <v>683</v>
      </c>
      <c r="B87" s="5" t="s">
        <v>684</v>
      </c>
      <c r="C87" s="6" t="s">
        <v>685</v>
      </c>
      <c r="D87" s="6" t="s">
        <v>42</v>
      </c>
      <c r="E87" s="6" t="s">
        <v>686</v>
      </c>
      <c r="F87" s="6"/>
      <c r="G87" s="6" t="s">
        <v>686</v>
      </c>
      <c r="H87" s="6" t="s">
        <v>687</v>
      </c>
      <c r="I87" s="6" t="s">
        <v>86</v>
      </c>
      <c r="J87" s="6" t="s">
        <v>19</v>
      </c>
      <c r="K87" s="6" t="s">
        <v>41</v>
      </c>
      <c r="L87" s="6" t="s">
        <v>16</v>
      </c>
      <c r="M87" s="6" t="s">
        <v>525</v>
      </c>
    </row>
    <row r="88" spans="1:13" ht="52.5" x14ac:dyDescent="0.25">
      <c r="A88" s="5" t="s">
        <v>689</v>
      </c>
      <c r="B88" s="5" t="s">
        <v>690</v>
      </c>
      <c r="C88" s="6" t="s">
        <v>691</v>
      </c>
      <c r="D88" s="6" t="s">
        <v>17</v>
      </c>
      <c r="E88" s="6" t="s">
        <v>692</v>
      </c>
      <c r="F88" s="6" t="s">
        <v>693</v>
      </c>
      <c r="G88" s="6" t="s">
        <v>692</v>
      </c>
      <c r="H88" s="6" t="s">
        <v>694</v>
      </c>
      <c r="I88" s="6" t="s">
        <v>23</v>
      </c>
      <c r="J88" s="6" t="s">
        <v>63</v>
      </c>
      <c r="K88" s="6" t="s">
        <v>25</v>
      </c>
      <c r="L88" s="6" t="s">
        <v>16</v>
      </c>
      <c r="M88" s="6" t="s">
        <v>77</v>
      </c>
    </row>
    <row r="89" spans="1:13" ht="52.5" x14ac:dyDescent="0.25">
      <c r="A89" s="5" t="s">
        <v>695</v>
      </c>
      <c r="B89" s="5" t="s">
        <v>696</v>
      </c>
      <c r="C89" s="6" t="s">
        <v>697</v>
      </c>
      <c r="D89" s="6" t="s">
        <v>42</v>
      </c>
      <c r="E89" s="6" t="s">
        <v>698</v>
      </c>
      <c r="F89" s="6" t="s">
        <v>699</v>
      </c>
      <c r="G89" s="6" t="s">
        <v>700</v>
      </c>
      <c r="H89" s="6" t="s">
        <v>701</v>
      </c>
      <c r="I89" s="6" t="s">
        <v>48</v>
      </c>
      <c r="J89" s="6" t="s">
        <v>49</v>
      </c>
      <c r="K89" s="6" t="s">
        <v>40</v>
      </c>
      <c r="L89" s="6" t="s">
        <v>16</v>
      </c>
      <c r="M89" s="6" t="s">
        <v>77</v>
      </c>
    </row>
    <row r="90" spans="1:13" ht="31.5" x14ac:dyDescent="0.25">
      <c r="A90" s="5" t="s">
        <v>702</v>
      </c>
      <c r="B90" s="5" t="s">
        <v>703</v>
      </c>
      <c r="C90" s="6" t="s">
        <v>704</v>
      </c>
      <c r="D90" s="6" t="s">
        <v>27</v>
      </c>
      <c r="E90" s="6" t="s">
        <v>705</v>
      </c>
      <c r="F90" s="6"/>
      <c r="G90" s="6" t="s">
        <v>705</v>
      </c>
      <c r="H90" s="6" t="s">
        <v>706</v>
      </c>
      <c r="I90" s="6" t="s">
        <v>13</v>
      </c>
      <c r="J90" s="6" t="s">
        <v>14</v>
      </c>
      <c r="K90" s="6" t="s">
        <v>275</v>
      </c>
      <c r="L90" s="6" t="s">
        <v>16</v>
      </c>
      <c r="M90" s="6" t="s">
        <v>79</v>
      </c>
    </row>
    <row r="91" spans="1:13" ht="115.5" x14ac:dyDescent="0.25">
      <c r="A91" s="5" t="s">
        <v>707</v>
      </c>
      <c r="B91" s="5" t="s">
        <v>708</v>
      </c>
      <c r="C91" s="6" t="s">
        <v>709</v>
      </c>
      <c r="D91" s="6" t="s">
        <v>17</v>
      </c>
      <c r="E91" s="6" t="s">
        <v>710</v>
      </c>
      <c r="F91" s="6" t="s">
        <v>711</v>
      </c>
      <c r="G91" s="6" t="s">
        <v>712</v>
      </c>
      <c r="H91" s="6" t="s">
        <v>713</v>
      </c>
      <c r="I91" s="6" t="s">
        <v>30</v>
      </c>
      <c r="J91" s="6" t="s">
        <v>31</v>
      </c>
      <c r="K91" s="6" t="s">
        <v>39</v>
      </c>
      <c r="L91" s="6" t="s">
        <v>16</v>
      </c>
      <c r="M91" s="6" t="s">
        <v>77</v>
      </c>
    </row>
    <row r="92" spans="1:13" ht="52.5" x14ac:dyDescent="0.25">
      <c r="A92" s="5" t="s">
        <v>714</v>
      </c>
      <c r="B92" s="5" t="s">
        <v>715</v>
      </c>
      <c r="C92" s="6" t="s">
        <v>716</v>
      </c>
      <c r="D92" s="6" t="s">
        <v>65</v>
      </c>
      <c r="E92" s="6" t="s">
        <v>291</v>
      </c>
      <c r="F92" s="6" t="s">
        <v>292</v>
      </c>
      <c r="G92" s="6" t="s">
        <v>293</v>
      </c>
      <c r="H92" s="6" t="s">
        <v>294</v>
      </c>
      <c r="I92" s="6" t="s">
        <v>38</v>
      </c>
      <c r="J92" s="6" t="s">
        <v>31</v>
      </c>
      <c r="K92" s="6" t="s">
        <v>39</v>
      </c>
      <c r="L92" s="6" t="s">
        <v>16</v>
      </c>
      <c r="M92" s="6" t="s">
        <v>76</v>
      </c>
    </row>
    <row r="93" spans="1:13" ht="31.5" x14ac:dyDescent="0.25">
      <c r="A93" s="5" t="s">
        <v>717</v>
      </c>
      <c r="B93" s="5" t="s">
        <v>718</v>
      </c>
      <c r="C93" s="6" t="s">
        <v>719</v>
      </c>
      <c r="D93" s="6" t="s">
        <v>42</v>
      </c>
      <c r="E93" s="6" t="s">
        <v>720</v>
      </c>
      <c r="F93" s="6"/>
      <c r="G93" s="6" t="s">
        <v>720</v>
      </c>
      <c r="H93" s="6" t="s">
        <v>721</v>
      </c>
      <c r="I93" s="6" t="s">
        <v>86</v>
      </c>
      <c r="J93" s="6" t="s">
        <v>19</v>
      </c>
      <c r="K93" s="6" t="s">
        <v>40</v>
      </c>
      <c r="L93" s="6" t="s">
        <v>16</v>
      </c>
      <c r="M93" s="6" t="s">
        <v>77</v>
      </c>
    </row>
    <row r="94" spans="1:13" ht="63" x14ac:dyDescent="0.25">
      <c r="A94" s="5" t="s">
        <v>722</v>
      </c>
      <c r="B94" s="5" t="s">
        <v>723</v>
      </c>
      <c r="C94" s="6" t="s">
        <v>724</v>
      </c>
      <c r="D94" s="6" t="s">
        <v>65</v>
      </c>
      <c r="E94" s="6" t="s">
        <v>725</v>
      </c>
      <c r="F94" s="6"/>
      <c r="G94" s="6" t="s">
        <v>725</v>
      </c>
      <c r="H94" s="6" t="s">
        <v>726</v>
      </c>
      <c r="I94" s="6" t="s">
        <v>75</v>
      </c>
      <c r="J94" s="6" t="s">
        <v>21</v>
      </c>
      <c r="K94" s="6" t="s">
        <v>20</v>
      </c>
      <c r="L94" s="6" t="s">
        <v>16</v>
      </c>
      <c r="M94" s="6" t="s">
        <v>76</v>
      </c>
    </row>
    <row r="95" spans="1:13" ht="52.5" x14ac:dyDescent="0.25">
      <c r="A95" s="5" t="s">
        <v>727</v>
      </c>
      <c r="B95" s="5" t="s">
        <v>728</v>
      </c>
      <c r="C95" s="6" t="s">
        <v>729</v>
      </c>
      <c r="D95" s="6" t="s">
        <v>118</v>
      </c>
      <c r="E95" s="6" t="s">
        <v>730</v>
      </c>
      <c r="F95" s="6" t="s">
        <v>731</v>
      </c>
      <c r="G95" s="6" t="s">
        <v>732</v>
      </c>
      <c r="H95" s="6" t="s">
        <v>733</v>
      </c>
      <c r="I95" s="6" t="s">
        <v>48</v>
      </c>
      <c r="J95" s="6" t="s">
        <v>49</v>
      </c>
      <c r="K95" s="6" t="s">
        <v>465</v>
      </c>
      <c r="L95" s="6" t="s">
        <v>16</v>
      </c>
      <c r="M95" s="6" t="s">
        <v>688</v>
      </c>
    </row>
    <row r="96" spans="1:13" ht="52.5" x14ac:dyDescent="0.25">
      <c r="A96" s="5" t="s">
        <v>734</v>
      </c>
      <c r="B96" s="5" t="s">
        <v>735</v>
      </c>
      <c r="C96" s="6" t="s">
        <v>736</v>
      </c>
      <c r="D96" s="6" t="s">
        <v>17</v>
      </c>
      <c r="E96" s="6" t="s">
        <v>737</v>
      </c>
      <c r="F96" s="6" t="s">
        <v>738</v>
      </c>
      <c r="G96" s="6" t="s">
        <v>737</v>
      </c>
      <c r="H96" s="6" t="s">
        <v>739</v>
      </c>
      <c r="I96" s="6" t="s">
        <v>740</v>
      </c>
      <c r="J96" s="6" t="s">
        <v>19</v>
      </c>
      <c r="K96" s="6" t="s">
        <v>41</v>
      </c>
      <c r="L96" s="6" t="s">
        <v>16</v>
      </c>
      <c r="M96" s="6" t="s">
        <v>77</v>
      </c>
    </row>
    <row r="97" spans="1:13" ht="42" x14ac:dyDescent="0.25">
      <c r="A97" s="5" t="s">
        <v>741</v>
      </c>
      <c r="B97" s="5" t="s">
        <v>742</v>
      </c>
      <c r="C97" s="6" t="s">
        <v>743</v>
      </c>
      <c r="D97" s="6" t="s">
        <v>27</v>
      </c>
      <c r="E97" s="6" t="s">
        <v>319</v>
      </c>
      <c r="F97" s="6" t="s">
        <v>320</v>
      </c>
      <c r="G97" s="6" t="s">
        <v>413</v>
      </c>
      <c r="H97" s="6" t="s">
        <v>321</v>
      </c>
      <c r="I97" s="6" t="s">
        <v>73</v>
      </c>
      <c r="J97" s="6" t="s">
        <v>74</v>
      </c>
      <c r="K97" s="6" t="s">
        <v>40</v>
      </c>
      <c r="L97" s="6" t="s">
        <v>16</v>
      </c>
      <c r="M97" s="6" t="s">
        <v>79</v>
      </c>
    </row>
    <row r="98" spans="1:13" ht="31.5" x14ac:dyDescent="0.25">
      <c r="A98" s="5" t="s">
        <v>744</v>
      </c>
      <c r="B98" s="5" t="s">
        <v>745</v>
      </c>
      <c r="C98" s="6" t="s">
        <v>746</v>
      </c>
      <c r="D98" s="6" t="s">
        <v>42</v>
      </c>
      <c r="E98" s="6" t="s">
        <v>747</v>
      </c>
      <c r="F98" s="6" t="s">
        <v>748</v>
      </c>
      <c r="G98" s="6" t="s">
        <v>749</v>
      </c>
      <c r="H98" s="6" t="s">
        <v>750</v>
      </c>
      <c r="I98" s="6" t="s">
        <v>13</v>
      </c>
      <c r="J98" s="6" t="s">
        <v>14</v>
      </c>
      <c r="K98" s="6" t="s">
        <v>572</v>
      </c>
      <c r="L98" s="6" t="s">
        <v>16</v>
      </c>
      <c r="M98" s="6" t="s">
        <v>77</v>
      </c>
    </row>
    <row r="99" spans="1:13" ht="42" x14ac:dyDescent="0.25">
      <c r="A99" s="5" t="s">
        <v>751</v>
      </c>
      <c r="B99" s="5" t="s">
        <v>752</v>
      </c>
      <c r="C99" s="6" t="s">
        <v>753</v>
      </c>
      <c r="D99" s="6" t="s">
        <v>42</v>
      </c>
      <c r="E99" s="6" t="s">
        <v>754</v>
      </c>
      <c r="F99" s="6" t="s">
        <v>755</v>
      </c>
      <c r="G99" s="6" t="s">
        <v>756</v>
      </c>
      <c r="H99" s="6" t="s">
        <v>757</v>
      </c>
      <c r="I99" s="6" t="s">
        <v>86</v>
      </c>
      <c r="J99" s="6" t="s">
        <v>19</v>
      </c>
      <c r="K99" s="6" t="s">
        <v>39</v>
      </c>
      <c r="L99" s="6" t="s">
        <v>16</v>
      </c>
      <c r="M99" s="6" t="s">
        <v>77</v>
      </c>
    </row>
    <row r="100" spans="1:13" ht="52.5" x14ac:dyDescent="0.25">
      <c r="A100" s="5" t="s">
        <v>758</v>
      </c>
      <c r="B100" s="5" t="s">
        <v>759</v>
      </c>
      <c r="C100" s="6" t="s">
        <v>760</v>
      </c>
      <c r="D100" s="6" t="s">
        <v>17</v>
      </c>
      <c r="E100" s="6" t="s">
        <v>761</v>
      </c>
      <c r="F100" s="6" t="s">
        <v>762</v>
      </c>
      <c r="G100" s="6" t="s">
        <v>763</v>
      </c>
      <c r="H100" s="6" t="s">
        <v>764</v>
      </c>
      <c r="I100" s="6" t="s">
        <v>30</v>
      </c>
      <c r="J100" s="6" t="s">
        <v>31</v>
      </c>
      <c r="K100" s="6" t="s">
        <v>39</v>
      </c>
      <c r="L100" s="6" t="s">
        <v>16</v>
      </c>
      <c r="M100" s="6" t="s">
        <v>77</v>
      </c>
    </row>
    <row r="101" spans="1:13" ht="52.5" x14ac:dyDescent="0.25">
      <c r="A101" s="5" t="s">
        <v>765</v>
      </c>
      <c r="B101" s="5" t="s">
        <v>766</v>
      </c>
      <c r="C101" s="6" t="s">
        <v>767</v>
      </c>
      <c r="D101" s="6" t="s">
        <v>42</v>
      </c>
      <c r="E101" s="6" t="s">
        <v>768</v>
      </c>
      <c r="F101" s="6" t="s">
        <v>769</v>
      </c>
      <c r="G101" s="6" t="s">
        <v>770</v>
      </c>
      <c r="H101" s="6" t="s">
        <v>771</v>
      </c>
      <c r="I101" s="6" t="s">
        <v>62</v>
      </c>
      <c r="J101" s="6" t="s">
        <v>63</v>
      </c>
      <c r="K101" s="6" t="s">
        <v>40</v>
      </c>
      <c r="L101" s="6" t="s">
        <v>16</v>
      </c>
      <c r="M101" s="6" t="s">
        <v>77</v>
      </c>
    </row>
    <row r="102" spans="1:13" ht="42" x14ac:dyDescent="0.25">
      <c r="A102" s="5" t="s">
        <v>772</v>
      </c>
      <c r="B102" s="5" t="s">
        <v>773</v>
      </c>
      <c r="C102" s="6" t="s">
        <v>774</v>
      </c>
      <c r="D102" s="6" t="s">
        <v>17</v>
      </c>
      <c r="E102" s="6" t="s">
        <v>775</v>
      </c>
      <c r="F102" s="6" t="s">
        <v>776</v>
      </c>
      <c r="G102" s="6" t="s">
        <v>777</v>
      </c>
      <c r="H102" s="6" t="s">
        <v>778</v>
      </c>
      <c r="I102" s="6" t="s">
        <v>75</v>
      </c>
      <c r="J102" s="6" t="s">
        <v>21</v>
      </c>
      <c r="K102" s="6" t="s">
        <v>222</v>
      </c>
      <c r="L102" s="6" t="s">
        <v>16</v>
      </c>
      <c r="M102" s="6" t="s">
        <v>77</v>
      </c>
    </row>
    <row r="103" spans="1:13" ht="52.5" x14ac:dyDescent="0.25">
      <c r="A103" s="5" t="s">
        <v>779</v>
      </c>
      <c r="B103" s="5" t="s">
        <v>780</v>
      </c>
      <c r="C103" s="6" t="s">
        <v>781</v>
      </c>
      <c r="D103" s="6" t="s">
        <v>65</v>
      </c>
      <c r="E103" s="6" t="s">
        <v>87</v>
      </c>
      <c r="F103" s="6" t="s">
        <v>88</v>
      </c>
      <c r="G103" s="6" t="s">
        <v>89</v>
      </c>
      <c r="H103" s="6" t="s">
        <v>90</v>
      </c>
      <c r="I103" s="6" t="s">
        <v>47</v>
      </c>
      <c r="J103" s="6" t="s">
        <v>31</v>
      </c>
      <c r="K103" s="6" t="s">
        <v>39</v>
      </c>
      <c r="L103" s="6" t="s">
        <v>16</v>
      </c>
      <c r="M103" s="6" t="s">
        <v>76</v>
      </c>
    </row>
    <row r="104" spans="1:13" ht="52.5" x14ac:dyDescent="0.25">
      <c r="A104" s="5" t="s">
        <v>782</v>
      </c>
      <c r="B104" s="5" t="s">
        <v>783</v>
      </c>
      <c r="C104" s="6" t="s">
        <v>784</v>
      </c>
      <c r="D104" s="6" t="s">
        <v>44</v>
      </c>
      <c r="E104" s="6" t="s">
        <v>785</v>
      </c>
      <c r="F104" s="6" t="s">
        <v>786</v>
      </c>
      <c r="G104" s="6" t="s">
        <v>787</v>
      </c>
      <c r="H104" s="6" t="s">
        <v>788</v>
      </c>
      <c r="I104" s="6" t="s">
        <v>73</v>
      </c>
      <c r="J104" s="6" t="s">
        <v>74</v>
      </c>
      <c r="K104" s="6" t="s">
        <v>40</v>
      </c>
      <c r="L104" s="6" t="s">
        <v>16</v>
      </c>
      <c r="M104" s="6" t="s">
        <v>96</v>
      </c>
    </row>
    <row r="105" spans="1:13" ht="52.5" x14ac:dyDescent="0.25">
      <c r="A105" s="5" t="s">
        <v>789</v>
      </c>
      <c r="B105" s="5" t="s">
        <v>790</v>
      </c>
      <c r="C105" s="6" t="s">
        <v>791</v>
      </c>
      <c r="D105" s="6" t="s">
        <v>17</v>
      </c>
      <c r="E105" s="6" t="s">
        <v>485</v>
      </c>
      <c r="F105" s="6" t="s">
        <v>486</v>
      </c>
      <c r="G105" s="6" t="s">
        <v>487</v>
      </c>
      <c r="H105" s="6" t="s">
        <v>488</v>
      </c>
      <c r="I105" s="6" t="s">
        <v>62</v>
      </c>
      <c r="J105" s="6" t="s">
        <v>63</v>
      </c>
      <c r="K105" s="6" t="s">
        <v>39</v>
      </c>
      <c r="L105" s="6" t="s">
        <v>16</v>
      </c>
      <c r="M105" s="6" t="s">
        <v>99</v>
      </c>
    </row>
    <row r="106" spans="1:13" ht="42" x14ac:dyDescent="0.25">
      <c r="A106" s="5" t="s">
        <v>792</v>
      </c>
      <c r="B106" s="5" t="s">
        <v>793</v>
      </c>
      <c r="C106" s="6" t="s">
        <v>794</v>
      </c>
      <c r="D106" s="6" t="s">
        <v>65</v>
      </c>
      <c r="E106" s="6" t="s">
        <v>259</v>
      </c>
      <c r="F106" s="6" t="s">
        <v>260</v>
      </c>
      <c r="G106" s="6" t="s">
        <v>261</v>
      </c>
      <c r="H106" s="6" t="s">
        <v>262</v>
      </c>
      <c r="I106" s="6" t="s">
        <v>13</v>
      </c>
      <c r="J106" s="6" t="s">
        <v>14</v>
      </c>
      <c r="K106" s="6" t="s">
        <v>15</v>
      </c>
      <c r="L106" s="6" t="s">
        <v>16</v>
      </c>
      <c r="M106" s="6" t="s">
        <v>108</v>
      </c>
    </row>
    <row r="107" spans="1:13" ht="52.5" x14ac:dyDescent="0.25">
      <c r="A107" s="5" t="s">
        <v>795</v>
      </c>
      <c r="B107" s="5" t="s">
        <v>796</v>
      </c>
      <c r="C107" s="6" t="s">
        <v>797</v>
      </c>
      <c r="D107" s="6" t="s">
        <v>42</v>
      </c>
      <c r="E107" s="6" t="s">
        <v>798</v>
      </c>
      <c r="F107" s="6" t="s">
        <v>799</v>
      </c>
      <c r="G107" s="6" t="s">
        <v>798</v>
      </c>
      <c r="H107" s="6" t="s">
        <v>800</v>
      </c>
      <c r="I107" s="6" t="s">
        <v>38</v>
      </c>
      <c r="J107" s="6" t="s">
        <v>31</v>
      </c>
      <c r="K107" s="6" t="s">
        <v>39</v>
      </c>
      <c r="L107" s="6" t="s">
        <v>16</v>
      </c>
      <c r="M107" s="6" t="s">
        <v>99</v>
      </c>
    </row>
    <row r="108" spans="1:13" ht="42" x14ac:dyDescent="0.25">
      <c r="A108" s="5" t="s">
        <v>801</v>
      </c>
      <c r="B108" s="5" t="s">
        <v>802</v>
      </c>
      <c r="C108" s="6" t="s">
        <v>803</v>
      </c>
      <c r="D108" s="6" t="s">
        <v>65</v>
      </c>
      <c r="E108" s="6" t="s">
        <v>804</v>
      </c>
      <c r="F108" s="6" t="s">
        <v>805</v>
      </c>
      <c r="G108" s="6" t="s">
        <v>806</v>
      </c>
      <c r="H108" s="6" t="s">
        <v>807</v>
      </c>
      <c r="I108" s="6" t="s">
        <v>86</v>
      </c>
      <c r="J108" s="6" t="s">
        <v>19</v>
      </c>
      <c r="K108" s="6" t="s">
        <v>41</v>
      </c>
      <c r="L108" s="6" t="s">
        <v>16</v>
      </c>
      <c r="M108" s="6" t="s">
        <v>108</v>
      </c>
    </row>
    <row r="109" spans="1:13" ht="42" x14ac:dyDescent="0.25">
      <c r="A109" s="5" t="s">
        <v>808</v>
      </c>
      <c r="B109" s="5" t="s">
        <v>809</v>
      </c>
      <c r="C109" s="6" t="s">
        <v>810</v>
      </c>
      <c r="D109" s="6" t="s">
        <v>44</v>
      </c>
      <c r="E109" s="6" t="s">
        <v>115</v>
      </c>
      <c r="F109" s="6" t="s">
        <v>116</v>
      </c>
      <c r="G109" s="6" t="s">
        <v>811</v>
      </c>
      <c r="H109" s="6" t="s">
        <v>117</v>
      </c>
      <c r="I109" s="6" t="s">
        <v>106</v>
      </c>
      <c r="J109" s="6" t="s">
        <v>107</v>
      </c>
      <c r="K109" s="6" t="s">
        <v>40</v>
      </c>
      <c r="L109" s="6" t="s">
        <v>16</v>
      </c>
      <c r="M109" s="6" t="s">
        <v>96</v>
      </c>
    </row>
    <row r="110" spans="1:13" ht="52.5" x14ac:dyDescent="0.25">
      <c r="A110" s="5" t="s">
        <v>812</v>
      </c>
      <c r="B110" s="5" t="s">
        <v>813</v>
      </c>
      <c r="C110" s="6" t="s">
        <v>814</v>
      </c>
      <c r="D110" s="6" t="s">
        <v>42</v>
      </c>
      <c r="E110" s="6" t="s">
        <v>815</v>
      </c>
      <c r="F110" s="6" t="s">
        <v>816</v>
      </c>
      <c r="G110" s="6" t="s">
        <v>817</v>
      </c>
      <c r="H110" s="6" t="s">
        <v>818</v>
      </c>
      <c r="I110" s="6" t="s">
        <v>62</v>
      </c>
      <c r="J110" s="6" t="s">
        <v>63</v>
      </c>
      <c r="K110" s="6" t="s">
        <v>40</v>
      </c>
      <c r="L110" s="6" t="s">
        <v>16</v>
      </c>
      <c r="M110" s="6" t="s">
        <v>99</v>
      </c>
    </row>
    <row r="111" spans="1:13" ht="84" x14ac:dyDescent="0.25">
      <c r="A111" s="5" t="s">
        <v>819</v>
      </c>
      <c r="B111" s="5" t="s">
        <v>820</v>
      </c>
      <c r="C111" s="6" t="s">
        <v>821</v>
      </c>
      <c r="D111" s="6" t="s">
        <v>17</v>
      </c>
      <c r="E111" s="6" t="s">
        <v>295</v>
      </c>
      <c r="F111" s="6" t="s">
        <v>296</v>
      </c>
      <c r="G111" s="6" t="s">
        <v>297</v>
      </c>
      <c r="H111" s="6" t="s">
        <v>298</v>
      </c>
      <c r="I111" s="6" t="s">
        <v>822</v>
      </c>
      <c r="J111" s="6" t="s">
        <v>823</v>
      </c>
      <c r="K111" s="6" t="s">
        <v>41</v>
      </c>
      <c r="L111" s="6" t="s">
        <v>16</v>
      </c>
      <c r="M111" s="6" t="s">
        <v>99</v>
      </c>
    </row>
    <row r="112" spans="1:13" ht="31.5" x14ac:dyDescent="0.25">
      <c r="A112" s="5" t="s">
        <v>824</v>
      </c>
      <c r="B112" s="5" t="s">
        <v>825</v>
      </c>
      <c r="C112" s="6" t="s">
        <v>826</v>
      </c>
      <c r="D112" s="6" t="s">
        <v>42</v>
      </c>
      <c r="E112" s="6" t="s">
        <v>827</v>
      </c>
      <c r="F112" s="6" t="s">
        <v>828</v>
      </c>
      <c r="G112" s="6" t="s">
        <v>829</v>
      </c>
      <c r="H112" s="6" t="s">
        <v>830</v>
      </c>
      <c r="I112" s="6" t="s">
        <v>120</v>
      </c>
      <c r="J112" s="6" t="s">
        <v>121</v>
      </c>
      <c r="K112" s="6" t="s">
        <v>40</v>
      </c>
      <c r="L112" s="6" t="s">
        <v>16</v>
      </c>
      <c r="M112" s="6" t="s">
        <v>114</v>
      </c>
    </row>
    <row r="113" spans="1:13" ht="73.5" x14ac:dyDescent="0.25">
      <c r="A113" s="5" t="s">
        <v>831</v>
      </c>
      <c r="B113" s="5" t="s">
        <v>832</v>
      </c>
      <c r="C113" s="6" t="s">
        <v>833</v>
      </c>
      <c r="D113" s="6" t="s">
        <v>42</v>
      </c>
      <c r="E113" s="6" t="s">
        <v>834</v>
      </c>
      <c r="F113" s="6" t="s">
        <v>835</v>
      </c>
      <c r="G113" s="6" t="s">
        <v>836</v>
      </c>
      <c r="H113" s="6" t="s">
        <v>837</v>
      </c>
      <c r="I113" s="6" t="s">
        <v>13</v>
      </c>
      <c r="J113" s="6" t="s">
        <v>14</v>
      </c>
      <c r="K113" s="6" t="s">
        <v>59</v>
      </c>
      <c r="L113" s="6" t="s">
        <v>16</v>
      </c>
      <c r="M113" s="6">
        <v>31</v>
      </c>
    </row>
    <row r="114" spans="1:13" ht="42" x14ac:dyDescent="0.25">
      <c r="A114" s="5" t="s">
        <v>838</v>
      </c>
      <c r="B114" s="5" t="s">
        <v>839</v>
      </c>
      <c r="C114" s="6" t="s">
        <v>840</v>
      </c>
      <c r="D114" s="6" t="s">
        <v>42</v>
      </c>
      <c r="E114" s="6" t="s">
        <v>841</v>
      </c>
      <c r="F114" s="6" t="s">
        <v>842</v>
      </c>
      <c r="G114" s="6" t="s">
        <v>843</v>
      </c>
      <c r="H114" s="6" t="s">
        <v>844</v>
      </c>
      <c r="I114" s="6" t="s">
        <v>13</v>
      </c>
      <c r="J114" s="6" t="s">
        <v>14</v>
      </c>
      <c r="K114" s="6" t="s">
        <v>40</v>
      </c>
      <c r="L114" s="6" t="s">
        <v>33</v>
      </c>
      <c r="M114" s="6" t="s">
        <v>70</v>
      </c>
    </row>
    <row r="115" spans="1:13" ht="52.5" x14ac:dyDescent="0.25">
      <c r="A115" s="5" t="s">
        <v>845</v>
      </c>
      <c r="B115" s="5" t="s">
        <v>846</v>
      </c>
      <c r="C115" s="6" t="s">
        <v>847</v>
      </c>
      <c r="D115" s="6" t="s">
        <v>42</v>
      </c>
      <c r="E115" s="6" t="s">
        <v>848</v>
      </c>
      <c r="F115" s="6" t="s">
        <v>849</v>
      </c>
      <c r="G115" s="6" t="s">
        <v>850</v>
      </c>
      <c r="H115" s="6" t="s">
        <v>851</v>
      </c>
      <c r="I115" s="6" t="s">
        <v>23</v>
      </c>
      <c r="J115" s="6" t="s">
        <v>63</v>
      </c>
      <c r="K115" s="6" t="s">
        <v>25</v>
      </c>
      <c r="L115" s="6" t="s">
        <v>16</v>
      </c>
      <c r="M115" s="6" t="s">
        <v>70</v>
      </c>
    </row>
    <row r="116" spans="1:13" ht="52.5" x14ac:dyDescent="0.25">
      <c r="A116" s="5" t="s">
        <v>852</v>
      </c>
      <c r="B116" s="5" t="s">
        <v>853</v>
      </c>
      <c r="C116" s="6" t="s">
        <v>84</v>
      </c>
      <c r="D116" s="6" t="s">
        <v>42</v>
      </c>
      <c r="E116" s="6" t="s">
        <v>854</v>
      </c>
      <c r="F116" s="6"/>
      <c r="G116" s="6" t="s">
        <v>855</v>
      </c>
      <c r="H116" s="6" t="s">
        <v>856</v>
      </c>
      <c r="I116" s="6" t="s">
        <v>30</v>
      </c>
      <c r="J116" s="6" t="s">
        <v>31</v>
      </c>
      <c r="K116" s="6" t="s">
        <v>39</v>
      </c>
      <c r="L116" s="6" t="s">
        <v>16</v>
      </c>
      <c r="M116" s="6" t="s">
        <v>70</v>
      </c>
    </row>
    <row r="117" spans="1:13" ht="42" x14ac:dyDescent="0.25">
      <c r="A117" s="5" t="s">
        <v>857</v>
      </c>
      <c r="B117" s="5" t="s">
        <v>858</v>
      </c>
      <c r="C117" s="6" t="s">
        <v>859</v>
      </c>
      <c r="D117" s="6" t="s">
        <v>27</v>
      </c>
      <c r="E117" s="6" t="s">
        <v>383</v>
      </c>
      <c r="F117" s="6" t="s">
        <v>384</v>
      </c>
      <c r="G117" s="6" t="s">
        <v>385</v>
      </c>
      <c r="H117" s="6" t="s">
        <v>386</v>
      </c>
      <c r="I117" s="6" t="s">
        <v>73</v>
      </c>
      <c r="J117" s="6" t="s">
        <v>74</v>
      </c>
      <c r="K117" s="6" t="s">
        <v>40</v>
      </c>
      <c r="L117" s="6" t="s">
        <v>16</v>
      </c>
      <c r="M117" s="6" t="s">
        <v>26</v>
      </c>
    </row>
    <row r="118" spans="1:13" ht="52.5" x14ac:dyDescent="0.25">
      <c r="A118" s="5" t="s">
        <v>860</v>
      </c>
      <c r="B118" s="5" t="s">
        <v>861</v>
      </c>
      <c r="C118" s="6" t="s">
        <v>862</v>
      </c>
      <c r="D118" s="6" t="s">
        <v>42</v>
      </c>
      <c r="E118" s="6" t="s">
        <v>95</v>
      </c>
      <c r="F118" s="6"/>
      <c r="G118" s="6" t="s">
        <v>95</v>
      </c>
      <c r="H118" s="6" t="s">
        <v>863</v>
      </c>
      <c r="I118" s="6" t="s">
        <v>38</v>
      </c>
      <c r="J118" s="6" t="s">
        <v>31</v>
      </c>
      <c r="K118" s="6" t="s">
        <v>39</v>
      </c>
      <c r="L118" s="6" t="s">
        <v>16</v>
      </c>
      <c r="M118" s="6" t="s">
        <v>70</v>
      </c>
    </row>
    <row r="119" spans="1:13" ht="52.5" x14ac:dyDescent="0.25">
      <c r="A119" s="5" t="s">
        <v>864</v>
      </c>
      <c r="B119" s="5" t="s">
        <v>865</v>
      </c>
      <c r="C119" s="6" t="s">
        <v>866</v>
      </c>
      <c r="D119" s="6" t="s">
        <v>42</v>
      </c>
      <c r="E119" s="6" t="s">
        <v>95</v>
      </c>
      <c r="F119" s="6"/>
      <c r="G119" s="6" t="s">
        <v>95</v>
      </c>
      <c r="H119" s="6" t="s">
        <v>863</v>
      </c>
      <c r="I119" s="6" t="s">
        <v>47</v>
      </c>
      <c r="J119" s="6" t="s">
        <v>31</v>
      </c>
      <c r="K119" s="6" t="s">
        <v>39</v>
      </c>
      <c r="L119" s="6" t="s">
        <v>16</v>
      </c>
      <c r="M119" s="6" t="s">
        <v>70</v>
      </c>
    </row>
    <row r="120" spans="1:13" ht="63" x14ac:dyDescent="0.25">
      <c r="A120" s="5" t="s">
        <v>867</v>
      </c>
      <c r="B120" s="5" t="s">
        <v>868</v>
      </c>
      <c r="C120" s="6" t="s">
        <v>869</v>
      </c>
      <c r="D120" s="6" t="s">
        <v>17</v>
      </c>
      <c r="E120" s="6" t="s">
        <v>870</v>
      </c>
      <c r="F120" s="6" t="s">
        <v>871</v>
      </c>
      <c r="G120" s="6" t="s">
        <v>872</v>
      </c>
      <c r="H120" s="6" t="s">
        <v>873</v>
      </c>
      <c r="I120" s="6" t="s">
        <v>120</v>
      </c>
      <c r="J120" s="6" t="s">
        <v>121</v>
      </c>
      <c r="K120" s="6" t="s">
        <v>39</v>
      </c>
      <c r="L120" s="6" t="s">
        <v>16</v>
      </c>
      <c r="M120" s="6" t="s">
        <v>70</v>
      </c>
    </row>
    <row r="121" spans="1:13" ht="31.5" x14ac:dyDescent="0.25">
      <c r="A121" s="5" t="s">
        <v>875</v>
      </c>
      <c r="B121" s="5" t="s">
        <v>876</v>
      </c>
      <c r="C121" s="6" t="s">
        <v>159</v>
      </c>
      <c r="D121" s="6" t="s">
        <v>246</v>
      </c>
      <c r="E121" s="6" t="s">
        <v>58</v>
      </c>
      <c r="F121" s="6" t="s">
        <v>85</v>
      </c>
      <c r="G121" s="6" t="s">
        <v>58</v>
      </c>
      <c r="H121" s="6" t="s">
        <v>483</v>
      </c>
      <c r="I121" s="6" t="s">
        <v>13</v>
      </c>
      <c r="J121" s="6" t="s">
        <v>14</v>
      </c>
      <c r="K121" s="6" t="s">
        <v>61</v>
      </c>
      <c r="L121" s="6" t="s">
        <v>16</v>
      </c>
      <c r="M121" s="6" t="s">
        <v>874</v>
      </c>
    </row>
    <row r="122" spans="1:13" ht="52.5" x14ac:dyDescent="0.25">
      <c r="A122" s="5" t="s">
        <v>877</v>
      </c>
      <c r="B122" s="5" t="s">
        <v>878</v>
      </c>
      <c r="C122" s="6" t="s">
        <v>879</v>
      </c>
      <c r="D122" s="6" t="s">
        <v>42</v>
      </c>
      <c r="E122" s="6"/>
      <c r="F122" s="6"/>
      <c r="G122" s="6"/>
      <c r="H122" s="6" t="s">
        <v>186</v>
      </c>
      <c r="I122" s="6" t="s">
        <v>38</v>
      </c>
      <c r="J122" s="6" t="s">
        <v>31</v>
      </c>
      <c r="K122" s="6" t="s">
        <v>39</v>
      </c>
      <c r="L122" s="6" t="s">
        <v>16</v>
      </c>
      <c r="M122" s="6" t="s">
        <v>611</v>
      </c>
    </row>
    <row r="123" spans="1:13" ht="73.5" x14ac:dyDescent="0.25">
      <c r="A123" s="5" t="s">
        <v>880</v>
      </c>
      <c r="B123" s="5" t="s">
        <v>881</v>
      </c>
      <c r="C123" s="6" t="s">
        <v>882</v>
      </c>
      <c r="D123" s="6" t="s">
        <v>42</v>
      </c>
      <c r="E123" s="6"/>
      <c r="F123" s="6"/>
      <c r="G123" s="6"/>
      <c r="H123" s="6" t="s">
        <v>186</v>
      </c>
      <c r="I123" s="6" t="s">
        <v>75</v>
      </c>
      <c r="J123" s="6" t="s">
        <v>21</v>
      </c>
      <c r="K123" s="6" t="s">
        <v>222</v>
      </c>
      <c r="L123" s="6" t="s">
        <v>16</v>
      </c>
      <c r="M123" s="6" t="s">
        <v>611</v>
      </c>
    </row>
    <row r="124" spans="1:13" ht="63" x14ac:dyDescent="0.25">
      <c r="A124" s="5" t="s">
        <v>883</v>
      </c>
      <c r="B124" s="5" t="s">
        <v>884</v>
      </c>
      <c r="C124" s="6" t="s">
        <v>885</v>
      </c>
      <c r="D124" s="6" t="s">
        <v>65</v>
      </c>
      <c r="E124" s="6" t="s">
        <v>58</v>
      </c>
      <c r="F124" s="6" t="s">
        <v>85</v>
      </c>
      <c r="G124" s="6" t="s">
        <v>886</v>
      </c>
      <c r="H124" s="6" t="s">
        <v>887</v>
      </c>
      <c r="I124" s="6" t="s">
        <v>47</v>
      </c>
      <c r="J124" s="6" t="s">
        <v>31</v>
      </c>
      <c r="K124" s="6" t="s">
        <v>39</v>
      </c>
      <c r="L124" s="6" t="s">
        <v>16</v>
      </c>
      <c r="M124" s="6" t="s">
        <v>888</v>
      </c>
    </row>
    <row r="125" spans="1:13" ht="63" x14ac:dyDescent="0.25">
      <c r="A125" s="5" t="s">
        <v>889</v>
      </c>
      <c r="B125" s="5" t="s">
        <v>890</v>
      </c>
      <c r="C125" s="6" t="s">
        <v>891</v>
      </c>
      <c r="D125" s="6" t="s">
        <v>42</v>
      </c>
      <c r="E125" s="6" t="s">
        <v>892</v>
      </c>
      <c r="F125" s="6" t="s">
        <v>893</v>
      </c>
      <c r="G125" s="6" t="s">
        <v>894</v>
      </c>
      <c r="H125" s="6" t="s">
        <v>895</v>
      </c>
      <c r="I125" s="6" t="s">
        <v>38</v>
      </c>
      <c r="J125" s="6" t="s">
        <v>31</v>
      </c>
      <c r="K125" s="6" t="s">
        <v>39</v>
      </c>
      <c r="L125" s="6" t="s">
        <v>16</v>
      </c>
      <c r="M125" s="6" t="s">
        <v>611</v>
      </c>
    </row>
    <row r="126" spans="1:13" ht="42" x14ac:dyDescent="0.25">
      <c r="A126" s="5" t="s">
        <v>896</v>
      </c>
      <c r="B126" s="5" t="s">
        <v>897</v>
      </c>
      <c r="C126" s="6" t="s">
        <v>898</v>
      </c>
      <c r="D126" s="6" t="s">
        <v>17</v>
      </c>
      <c r="E126" s="6" t="s">
        <v>512</v>
      </c>
      <c r="F126" s="6" t="s">
        <v>513</v>
      </c>
      <c r="G126" s="6" t="s">
        <v>899</v>
      </c>
      <c r="H126" s="6" t="s">
        <v>514</v>
      </c>
      <c r="I126" s="6" t="s">
        <v>13</v>
      </c>
      <c r="J126" s="6" t="s">
        <v>14</v>
      </c>
      <c r="K126" s="6" t="s">
        <v>900</v>
      </c>
      <c r="L126" s="6" t="s">
        <v>16</v>
      </c>
      <c r="M126" s="6" t="s">
        <v>611</v>
      </c>
    </row>
    <row r="127" spans="1:13" ht="52.5" x14ac:dyDescent="0.25">
      <c r="A127" s="5" t="s">
        <v>901</v>
      </c>
      <c r="B127" s="5" t="s">
        <v>902</v>
      </c>
      <c r="C127" s="6" t="s">
        <v>903</v>
      </c>
      <c r="D127" s="6" t="s">
        <v>17</v>
      </c>
      <c r="E127" s="6" t="s">
        <v>904</v>
      </c>
      <c r="F127" s="6" t="s">
        <v>905</v>
      </c>
      <c r="G127" s="6" t="s">
        <v>906</v>
      </c>
      <c r="H127" s="6" t="s">
        <v>907</v>
      </c>
      <c r="I127" s="6" t="s">
        <v>38</v>
      </c>
      <c r="J127" s="6" t="s">
        <v>31</v>
      </c>
      <c r="K127" s="6" t="s">
        <v>39</v>
      </c>
      <c r="L127" s="6" t="s">
        <v>16</v>
      </c>
      <c r="M127" s="6" t="s">
        <v>655</v>
      </c>
    </row>
    <row r="128" spans="1:13" ht="42" x14ac:dyDescent="0.25">
      <c r="A128" s="5" t="s">
        <v>908</v>
      </c>
      <c r="B128" s="5" t="s">
        <v>909</v>
      </c>
      <c r="C128" s="6" t="s">
        <v>910</v>
      </c>
      <c r="D128" s="6" t="s">
        <v>17</v>
      </c>
      <c r="E128" s="6" t="s">
        <v>911</v>
      </c>
      <c r="F128" s="6" t="s">
        <v>912</v>
      </c>
      <c r="G128" s="6" t="s">
        <v>913</v>
      </c>
      <c r="H128" s="6" t="s">
        <v>914</v>
      </c>
      <c r="I128" s="6" t="s">
        <v>13</v>
      </c>
      <c r="J128" s="6" t="s">
        <v>14</v>
      </c>
      <c r="K128" s="6" t="s">
        <v>900</v>
      </c>
      <c r="L128" s="6" t="s">
        <v>16</v>
      </c>
      <c r="M128" s="6" t="s">
        <v>655</v>
      </c>
    </row>
    <row r="129" spans="1:13" ht="52.5" x14ac:dyDescent="0.25">
      <c r="A129" s="5" t="s">
        <v>915</v>
      </c>
      <c r="B129" s="5" t="s">
        <v>916</v>
      </c>
      <c r="C129" s="6" t="s">
        <v>917</v>
      </c>
      <c r="D129" s="6" t="s">
        <v>42</v>
      </c>
      <c r="E129" s="6" t="s">
        <v>918</v>
      </c>
      <c r="F129" s="6" t="s">
        <v>83</v>
      </c>
      <c r="G129" s="6" t="s">
        <v>918</v>
      </c>
      <c r="H129" s="6" t="s">
        <v>919</v>
      </c>
      <c r="I129" s="6" t="s">
        <v>38</v>
      </c>
      <c r="J129" s="6" t="s">
        <v>31</v>
      </c>
      <c r="K129" s="6" t="s">
        <v>39</v>
      </c>
      <c r="L129" s="6" t="s">
        <v>16</v>
      </c>
      <c r="M129" s="6" t="s">
        <v>655</v>
      </c>
    </row>
    <row r="130" spans="1:13" ht="31.5" x14ac:dyDescent="0.25">
      <c r="A130" s="5" t="s">
        <v>920</v>
      </c>
      <c r="B130" s="5" t="s">
        <v>921</v>
      </c>
      <c r="C130" s="6" t="s">
        <v>922</v>
      </c>
      <c r="D130" s="6" t="s">
        <v>42</v>
      </c>
      <c r="E130" s="6" t="s">
        <v>923</v>
      </c>
      <c r="F130" s="6"/>
      <c r="G130" s="6" t="s">
        <v>923</v>
      </c>
      <c r="H130" s="6" t="s">
        <v>924</v>
      </c>
      <c r="I130" s="6" t="s">
        <v>13</v>
      </c>
      <c r="J130" s="6" t="s">
        <v>14</v>
      </c>
      <c r="K130" s="6" t="s">
        <v>41</v>
      </c>
      <c r="L130" s="6" t="s">
        <v>16</v>
      </c>
      <c r="M130" s="6" t="s">
        <v>655</v>
      </c>
    </row>
    <row r="131" spans="1:13" ht="42" x14ac:dyDescent="0.25">
      <c r="A131" s="5" t="s">
        <v>925</v>
      </c>
      <c r="B131" s="5" t="s">
        <v>926</v>
      </c>
      <c r="C131" s="6" t="s">
        <v>927</v>
      </c>
      <c r="D131" s="6" t="s">
        <v>17</v>
      </c>
      <c r="E131" s="6" t="s">
        <v>928</v>
      </c>
      <c r="F131" s="6" t="s">
        <v>929</v>
      </c>
      <c r="G131" s="6" t="s">
        <v>930</v>
      </c>
      <c r="H131" s="6" t="s">
        <v>931</v>
      </c>
      <c r="I131" s="6" t="s">
        <v>13</v>
      </c>
      <c r="J131" s="6" t="s">
        <v>14</v>
      </c>
      <c r="K131" s="6" t="s">
        <v>900</v>
      </c>
      <c r="L131" s="6" t="s">
        <v>16</v>
      </c>
      <c r="M131" s="6" t="s">
        <v>655</v>
      </c>
    </row>
    <row r="132" spans="1:13" ht="42" x14ac:dyDescent="0.25">
      <c r="A132" s="5" t="s">
        <v>932</v>
      </c>
      <c r="B132" s="5" t="s">
        <v>933</v>
      </c>
      <c r="C132" s="6" t="s">
        <v>934</v>
      </c>
      <c r="D132" s="6" t="s">
        <v>17</v>
      </c>
      <c r="E132" s="6" t="s">
        <v>935</v>
      </c>
      <c r="F132" s="6" t="s">
        <v>936</v>
      </c>
      <c r="G132" s="6" t="s">
        <v>937</v>
      </c>
      <c r="H132" s="6" t="s">
        <v>938</v>
      </c>
      <c r="I132" s="6" t="s">
        <v>13</v>
      </c>
      <c r="J132" s="6" t="s">
        <v>14</v>
      </c>
      <c r="K132" s="6" t="s">
        <v>900</v>
      </c>
      <c r="L132" s="6" t="s">
        <v>16</v>
      </c>
      <c r="M132" s="6" t="s">
        <v>76</v>
      </c>
    </row>
    <row r="133" spans="1:13" ht="52.5" x14ac:dyDescent="0.25">
      <c r="A133" s="5" t="s">
        <v>939</v>
      </c>
      <c r="B133" s="5" t="s">
        <v>940</v>
      </c>
      <c r="C133" s="6" t="s">
        <v>941</v>
      </c>
      <c r="D133" s="6" t="s">
        <v>17</v>
      </c>
      <c r="E133" s="6" t="s">
        <v>942</v>
      </c>
      <c r="F133" s="6" t="s">
        <v>943</v>
      </c>
      <c r="G133" s="6" t="s">
        <v>944</v>
      </c>
      <c r="H133" s="6" t="s">
        <v>945</v>
      </c>
      <c r="I133" s="6" t="s">
        <v>47</v>
      </c>
      <c r="J133" s="6" t="s">
        <v>31</v>
      </c>
      <c r="K133" s="6" t="s">
        <v>39</v>
      </c>
      <c r="L133" s="6" t="s">
        <v>16</v>
      </c>
      <c r="M133" s="6" t="s">
        <v>76</v>
      </c>
    </row>
    <row r="134" spans="1:13" ht="31.5" x14ac:dyDescent="0.25">
      <c r="A134" s="5" t="s">
        <v>946</v>
      </c>
      <c r="B134" s="5" t="s">
        <v>947</v>
      </c>
      <c r="C134" s="6" t="s">
        <v>948</v>
      </c>
      <c r="D134" s="6" t="s">
        <v>42</v>
      </c>
      <c r="E134" s="6" t="s">
        <v>949</v>
      </c>
      <c r="F134" s="6" t="s">
        <v>591</v>
      </c>
      <c r="G134" s="6" t="s">
        <v>950</v>
      </c>
      <c r="H134" s="6" t="s">
        <v>951</v>
      </c>
      <c r="I134" s="6" t="s">
        <v>13</v>
      </c>
      <c r="J134" s="6" t="s">
        <v>14</v>
      </c>
      <c r="K134" s="6" t="s">
        <v>59</v>
      </c>
      <c r="L134" s="6" t="s">
        <v>16</v>
      </c>
      <c r="M134" s="6" t="s">
        <v>76</v>
      </c>
    </row>
    <row r="135" spans="1:13" ht="84" x14ac:dyDescent="0.25">
      <c r="A135" s="5" t="s">
        <v>952</v>
      </c>
      <c r="B135" s="5" t="s">
        <v>953</v>
      </c>
      <c r="C135" s="6" t="s">
        <v>954</v>
      </c>
      <c r="D135" s="6" t="s">
        <v>80</v>
      </c>
      <c r="E135" s="6" t="s">
        <v>955</v>
      </c>
      <c r="F135" s="6" t="s">
        <v>956</v>
      </c>
      <c r="G135" s="6" t="s">
        <v>957</v>
      </c>
      <c r="H135" s="6" t="s">
        <v>958</v>
      </c>
      <c r="I135" s="6" t="s">
        <v>47</v>
      </c>
      <c r="J135" s="6" t="s">
        <v>31</v>
      </c>
      <c r="K135" s="6" t="s">
        <v>39</v>
      </c>
      <c r="L135" s="6" t="s">
        <v>16</v>
      </c>
      <c r="M135" s="6" t="s">
        <v>79</v>
      </c>
    </row>
    <row r="136" spans="1:13" ht="52.5" x14ac:dyDescent="0.25">
      <c r="A136" s="5" t="s">
        <v>960</v>
      </c>
      <c r="B136" s="5" t="s">
        <v>961</v>
      </c>
      <c r="C136" s="6" t="s">
        <v>962</v>
      </c>
      <c r="D136" s="6" t="s">
        <v>65</v>
      </c>
      <c r="E136" s="6" t="s">
        <v>959</v>
      </c>
      <c r="F136" s="6" t="s">
        <v>963</v>
      </c>
      <c r="G136" s="6" t="s">
        <v>964</v>
      </c>
      <c r="H136" s="6" t="s">
        <v>965</v>
      </c>
      <c r="I136" s="6" t="s">
        <v>47</v>
      </c>
      <c r="J136" s="6" t="s">
        <v>31</v>
      </c>
      <c r="K136" s="6" t="s">
        <v>39</v>
      </c>
      <c r="L136" s="6" t="s">
        <v>16</v>
      </c>
      <c r="M136" s="6">
        <v>44</v>
      </c>
    </row>
    <row r="137" spans="1:13" ht="52.5" x14ac:dyDescent="0.25">
      <c r="A137" s="5" t="s">
        <v>966</v>
      </c>
      <c r="B137" s="5" t="s">
        <v>967</v>
      </c>
      <c r="C137" s="6" t="s">
        <v>968</v>
      </c>
      <c r="D137" s="6" t="s">
        <v>42</v>
      </c>
      <c r="E137" s="6" t="s">
        <v>969</v>
      </c>
      <c r="F137" s="6" t="s">
        <v>970</v>
      </c>
      <c r="G137" s="6" t="s">
        <v>971</v>
      </c>
      <c r="H137" s="6" t="s">
        <v>972</v>
      </c>
      <c r="I137" s="6" t="s">
        <v>13</v>
      </c>
      <c r="J137" s="6" t="s">
        <v>14</v>
      </c>
      <c r="K137" s="6" t="s">
        <v>41</v>
      </c>
      <c r="L137" s="6" t="s">
        <v>16</v>
      </c>
      <c r="M137" s="6" t="s">
        <v>108</v>
      </c>
    </row>
    <row r="138" spans="1:13" ht="52.5" x14ac:dyDescent="0.25">
      <c r="A138" s="5" t="s">
        <v>973</v>
      </c>
      <c r="B138" s="5" t="s">
        <v>974</v>
      </c>
      <c r="C138" s="6" t="s">
        <v>975</v>
      </c>
      <c r="D138" s="6" t="s">
        <v>17</v>
      </c>
      <c r="E138" s="6" t="s">
        <v>976</v>
      </c>
      <c r="F138" s="6" t="s">
        <v>977</v>
      </c>
      <c r="G138" s="6" t="s">
        <v>978</v>
      </c>
      <c r="H138" s="6" t="s">
        <v>979</v>
      </c>
      <c r="I138" s="6" t="s">
        <v>980</v>
      </c>
      <c r="J138" s="6" t="s">
        <v>981</v>
      </c>
      <c r="K138" s="6" t="s">
        <v>39</v>
      </c>
      <c r="L138" s="6" t="s">
        <v>16</v>
      </c>
      <c r="M138" s="6" t="s">
        <v>108</v>
      </c>
    </row>
    <row r="139" spans="1:13" ht="52.5" x14ac:dyDescent="0.25">
      <c r="A139" s="5" t="s">
        <v>982</v>
      </c>
      <c r="B139" s="5" t="s">
        <v>983</v>
      </c>
      <c r="C139" s="6" t="s">
        <v>984</v>
      </c>
      <c r="D139" s="6" t="s">
        <v>65</v>
      </c>
      <c r="E139" s="6" t="s">
        <v>97</v>
      </c>
      <c r="F139" s="6" t="s">
        <v>98</v>
      </c>
      <c r="G139" s="6" t="s">
        <v>97</v>
      </c>
      <c r="H139" s="6" t="s">
        <v>985</v>
      </c>
      <c r="I139" s="6" t="s">
        <v>38</v>
      </c>
      <c r="J139" s="6" t="s">
        <v>31</v>
      </c>
      <c r="K139" s="6" t="s">
        <v>39</v>
      </c>
      <c r="L139" s="6" t="s">
        <v>16</v>
      </c>
      <c r="M139" s="6" t="s">
        <v>986</v>
      </c>
    </row>
    <row r="140" spans="1:13" ht="52.5" x14ac:dyDescent="0.25">
      <c r="A140" s="5" t="s">
        <v>987</v>
      </c>
      <c r="B140" s="5" t="s">
        <v>988</v>
      </c>
      <c r="C140" s="6" t="s">
        <v>989</v>
      </c>
      <c r="D140" s="6" t="s">
        <v>17</v>
      </c>
      <c r="E140" s="6" t="s">
        <v>990</v>
      </c>
      <c r="F140" s="6" t="s">
        <v>991</v>
      </c>
      <c r="G140" s="6" t="s">
        <v>992</v>
      </c>
      <c r="H140" s="6" t="s">
        <v>993</v>
      </c>
      <c r="I140" s="6" t="s">
        <v>75</v>
      </c>
      <c r="J140" s="6" t="s">
        <v>21</v>
      </c>
      <c r="K140" s="6" t="s">
        <v>20</v>
      </c>
      <c r="L140" s="6" t="s">
        <v>33</v>
      </c>
      <c r="M140" s="6" t="s">
        <v>994</v>
      </c>
    </row>
    <row r="141" spans="1:13" ht="115.5" x14ac:dyDescent="0.25">
      <c r="A141" s="5" t="s">
        <v>995</v>
      </c>
      <c r="B141" s="5" t="s">
        <v>996</v>
      </c>
      <c r="C141" s="6" t="s">
        <v>997</v>
      </c>
      <c r="D141" s="6" t="s">
        <v>998</v>
      </c>
      <c r="E141" s="6" t="s">
        <v>999</v>
      </c>
      <c r="F141" s="6" t="s">
        <v>1000</v>
      </c>
      <c r="G141" s="6" t="s">
        <v>1001</v>
      </c>
      <c r="H141" s="6" t="s">
        <v>1002</v>
      </c>
      <c r="I141" s="6" t="s">
        <v>149</v>
      </c>
      <c r="J141" s="6" t="s">
        <v>150</v>
      </c>
      <c r="K141" s="6" t="s">
        <v>40</v>
      </c>
      <c r="L141" s="6" t="s">
        <v>16</v>
      </c>
      <c r="M141" s="6" t="s">
        <v>29</v>
      </c>
    </row>
    <row r="142" spans="1:13" ht="84" x14ac:dyDescent="0.25">
      <c r="A142" s="5" t="s">
        <v>1003</v>
      </c>
      <c r="B142" s="5" t="s">
        <v>1004</v>
      </c>
      <c r="C142" s="6" t="s">
        <v>1005</v>
      </c>
      <c r="D142" s="6" t="s">
        <v>65</v>
      </c>
      <c r="E142" s="6" t="s">
        <v>78</v>
      </c>
      <c r="F142" s="6" t="s">
        <v>109</v>
      </c>
      <c r="G142" s="6" t="s">
        <v>1006</v>
      </c>
      <c r="H142" s="6" t="s">
        <v>1007</v>
      </c>
      <c r="I142" s="6" t="s">
        <v>38</v>
      </c>
      <c r="J142" s="6" t="s">
        <v>31</v>
      </c>
      <c r="K142" s="6" t="s">
        <v>39</v>
      </c>
      <c r="L142" s="6" t="s">
        <v>16</v>
      </c>
      <c r="M142" s="6" t="s">
        <v>1008</v>
      </c>
    </row>
    <row r="143" spans="1:13" ht="42" x14ac:dyDescent="0.25">
      <c r="A143" s="5" t="s">
        <v>1009</v>
      </c>
      <c r="B143" s="5" t="s">
        <v>1010</v>
      </c>
      <c r="C143" s="6" t="s">
        <v>1011</v>
      </c>
      <c r="D143" s="6" t="s">
        <v>27</v>
      </c>
      <c r="E143" s="6" t="s">
        <v>1012</v>
      </c>
      <c r="F143" s="6" t="s">
        <v>1013</v>
      </c>
      <c r="G143" s="6" t="s">
        <v>1014</v>
      </c>
      <c r="H143" s="6" t="s">
        <v>1015</v>
      </c>
      <c r="I143" s="6" t="s">
        <v>86</v>
      </c>
      <c r="J143" s="6" t="s">
        <v>19</v>
      </c>
      <c r="K143" s="6" t="s">
        <v>41</v>
      </c>
      <c r="L143" s="6" t="s">
        <v>16</v>
      </c>
      <c r="M143" s="6" t="s">
        <v>60</v>
      </c>
    </row>
    <row r="144" spans="1:13" ht="52.5" x14ac:dyDescent="0.25">
      <c r="A144" s="5" t="s">
        <v>1016</v>
      </c>
      <c r="B144" s="5" t="s">
        <v>1017</v>
      </c>
      <c r="C144" s="6" t="s">
        <v>1018</v>
      </c>
      <c r="D144" s="6" t="s">
        <v>17</v>
      </c>
      <c r="E144" s="6" t="s">
        <v>1019</v>
      </c>
      <c r="F144" s="6" t="s">
        <v>1020</v>
      </c>
      <c r="G144" s="6" t="s">
        <v>1021</v>
      </c>
      <c r="H144" s="6" t="s">
        <v>1022</v>
      </c>
      <c r="I144" s="6" t="s">
        <v>120</v>
      </c>
      <c r="J144" s="6" t="s">
        <v>121</v>
      </c>
      <c r="K144" s="6" t="s">
        <v>39</v>
      </c>
      <c r="L144" s="6" t="s">
        <v>16</v>
      </c>
      <c r="M144" s="6" t="s">
        <v>994</v>
      </c>
    </row>
    <row r="145" spans="1:13" ht="42" x14ac:dyDescent="0.25">
      <c r="A145" s="5" t="s">
        <v>1023</v>
      </c>
      <c r="B145" s="5" t="s">
        <v>1024</v>
      </c>
      <c r="C145" s="6" t="s">
        <v>1025</v>
      </c>
      <c r="D145" s="6" t="s">
        <v>44</v>
      </c>
      <c r="E145" s="6" t="s">
        <v>622</v>
      </c>
      <c r="F145" s="6" t="s">
        <v>623</v>
      </c>
      <c r="G145" s="6" t="s">
        <v>624</v>
      </c>
      <c r="H145" s="6" t="s">
        <v>625</v>
      </c>
      <c r="I145" s="6" t="s">
        <v>94</v>
      </c>
      <c r="J145" s="6" t="s">
        <v>45</v>
      </c>
      <c r="K145" s="6" t="s">
        <v>20</v>
      </c>
      <c r="L145" s="6" t="s">
        <v>16</v>
      </c>
      <c r="M145" s="6" t="s">
        <v>64</v>
      </c>
    </row>
    <row r="146" spans="1:13" ht="31.5" x14ac:dyDescent="0.25">
      <c r="A146" s="5" t="s">
        <v>1026</v>
      </c>
      <c r="B146" s="5" t="s">
        <v>1027</v>
      </c>
      <c r="C146" s="6" t="s">
        <v>1028</v>
      </c>
      <c r="D146" s="6" t="s">
        <v>42</v>
      </c>
      <c r="E146" s="6" t="s">
        <v>1029</v>
      </c>
      <c r="F146" s="6" t="s">
        <v>1030</v>
      </c>
      <c r="G146" s="6" t="s">
        <v>1031</v>
      </c>
      <c r="H146" s="6" t="s">
        <v>1032</v>
      </c>
      <c r="I146" s="6" t="s">
        <v>86</v>
      </c>
      <c r="J146" s="6" t="s">
        <v>19</v>
      </c>
      <c r="K146" s="6" t="s">
        <v>39</v>
      </c>
      <c r="L146" s="6" t="s">
        <v>16</v>
      </c>
      <c r="M146" s="6" t="s">
        <v>994</v>
      </c>
    </row>
    <row r="147" spans="1:13" ht="42" x14ac:dyDescent="0.25">
      <c r="A147" s="5" t="s">
        <v>1033</v>
      </c>
      <c r="B147" s="5" t="s">
        <v>1034</v>
      </c>
      <c r="C147" s="6" t="s">
        <v>1035</v>
      </c>
      <c r="D147" s="6" t="s">
        <v>17</v>
      </c>
      <c r="E147" s="6" t="s">
        <v>71</v>
      </c>
      <c r="F147" s="6"/>
      <c r="G147" s="6" t="s">
        <v>71</v>
      </c>
      <c r="H147" s="6" t="s">
        <v>72</v>
      </c>
      <c r="I147" s="6" t="s">
        <v>75</v>
      </c>
      <c r="J147" s="6" t="s">
        <v>21</v>
      </c>
      <c r="K147" s="6" t="s">
        <v>20</v>
      </c>
      <c r="L147" s="6" t="s">
        <v>16</v>
      </c>
      <c r="M147" s="6" t="s">
        <v>888</v>
      </c>
    </row>
    <row r="148" spans="1:13" ht="42" x14ac:dyDescent="0.25">
      <c r="A148" s="5" t="s">
        <v>1036</v>
      </c>
      <c r="B148" s="5" t="s">
        <v>1037</v>
      </c>
      <c r="C148" s="6" t="s">
        <v>1038</v>
      </c>
      <c r="D148" s="6" t="s">
        <v>17</v>
      </c>
      <c r="E148" s="6" t="s">
        <v>71</v>
      </c>
      <c r="F148" s="6"/>
      <c r="G148" s="6" t="s">
        <v>71</v>
      </c>
      <c r="H148" s="6" t="s">
        <v>72</v>
      </c>
      <c r="I148" s="6" t="s">
        <v>75</v>
      </c>
      <c r="J148" s="6" t="s">
        <v>21</v>
      </c>
      <c r="K148" s="6" t="s">
        <v>20</v>
      </c>
      <c r="L148" s="6" t="s">
        <v>16</v>
      </c>
      <c r="M148" s="6" t="s">
        <v>888</v>
      </c>
    </row>
    <row r="149" spans="1:13" ht="63" x14ac:dyDescent="0.25">
      <c r="A149" s="5" t="s">
        <v>1039</v>
      </c>
      <c r="B149" s="5" t="s">
        <v>1040</v>
      </c>
      <c r="C149" s="6" t="s">
        <v>1041</v>
      </c>
      <c r="D149" s="6" t="s">
        <v>27</v>
      </c>
      <c r="E149" s="6" t="s">
        <v>1042</v>
      </c>
      <c r="F149" s="6"/>
      <c r="G149" s="6" t="s">
        <v>1042</v>
      </c>
      <c r="H149" s="6" t="s">
        <v>1043</v>
      </c>
      <c r="I149" s="6" t="s">
        <v>106</v>
      </c>
      <c r="J149" s="6" t="s">
        <v>107</v>
      </c>
      <c r="K149" s="6" t="s">
        <v>39</v>
      </c>
      <c r="L149" s="6" t="s">
        <v>16</v>
      </c>
      <c r="M149" s="6" t="s">
        <v>439</v>
      </c>
    </row>
    <row r="150" spans="1:13" ht="73.5" x14ac:dyDescent="0.25">
      <c r="A150" s="5" t="s">
        <v>1044</v>
      </c>
      <c r="B150" s="5" t="s">
        <v>1045</v>
      </c>
      <c r="C150" s="6" t="s">
        <v>1046</v>
      </c>
      <c r="D150" s="6" t="s">
        <v>27</v>
      </c>
      <c r="E150" s="6" t="s">
        <v>1047</v>
      </c>
      <c r="F150" s="6" t="s">
        <v>1048</v>
      </c>
      <c r="G150" s="6" t="s">
        <v>1049</v>
      </c>
      <c r="H150" s="6" t="s">
        <v>1050</v>
      </c>
      <c r="I150" s="6" t="s">
        <v>106</v>
      </c>
      <c r="J150" s="6" t="s">
        <v>107</v>
      </c>
      <c r="K150" s="6" t="s">
        <v>39</v>
      </c>
      <c r="L150" s="6" t="s">
        <v>16</v>
      </c>
      <c r="M150" s="6" t="s">
        <v>439</v>
      </c>
    </row>
    <row r="151" spans="1:13" ht="52.5" x14ac:dyDescent="0.25">
      <c r="A151" s="5" t="s">
        <v>1051</v>
      </c>
      <c r="B151" s="5" t="s">
        <v>1052</v>
      </c>
      <c r="C151" s="6" t="s">
        <v>491</v>
      </c>
      <c r="D151" s="6" t="s">
        <v>42</v>
      </c>
      <c r="E151" s="6" t="s">
        <v>1053</v>
      </c>
      <c r="F151" s="6"/>
      <c r="G151" s="6" t="s">
        <v>1053</v>
      </c>
      <c r="H151" s="6" t="s">
        <v>1054</v>
      </c>
      <c r="I151" s="6" t="s">
        <v>30</v>
      </c>
      <c r="J151" s="6" t="s">
        <v>31</v>
      </c>
      <c r="K151" s="6" t="s">
        <v>39</v>
      </c>
      <c r="L151" s="6" t="s">
        <v>16</v>
      </c>
      <c r="M151" s="6" t="s">
        <v>888</v>
      </c>
    </row>
    <row r="152" spans="1:13" ht="31.5" x14ac:dyDescent="0.25">
      <c r="A152" s="5" t="s">
        <v>1055</v>
      </c>
      <c r="B152" s="5" t="s">
        <v>1056</v>
      </c>
      <c r="C152" s="6" t="s">
        <v>1057</v>
      </c>
      <c r="D152" s="6" t="s">
        <v>42</v>
      </c>
      <c r="E152" s="6" t="s">
        <v>1058</v>
      </c>
      <c r="F152" s="6" t="s">
        <v>1059</v>
      </c>
      <c r="G152" s="6" t="s">
        <v>1060</v>
      </c>
      <c r="H152" s="6" t="s">
        <v>1061</v>
      </c>
      <c r="I152" s="6" t="s">
        <v>1062</v>
      </c>
      <c r="J152" s="6" t="s">
        <v>1063</v>
      </c>
      <c r="K152" s="6" t="s">
        <v>40</v>
      </c>
      <c r="L152" s="6" t="s">
        <v>16</v>
      </c>
      <c r="M152" s="6" t="s">
        <v>1064</v>
      </c>
    </row>
    <row r="153" spans="1:13" ht="105" x14ac:dyDescent="0.25">
      <c r="A153" s="5" t="s">
        <v>1065</v>
      </c>
      <c r="B153" s="5" t="s">
        <v>1066</v>
      </c>
      <c r="C153" s="6" t="s">
        <v>1067</v>
      </c>
      <c r="D153" s="6" t="s">
        <v>17</v>
      </c>
      <c r="E153" s="6" t="s">
        <v>1068</v>
      </c>
      <c r="F153" s="6" t="s">
        <v>1069</v>
      </c>
      <c r="G153" s="6" t="s">
        <v>1068</v>
      </c>
      <c r="H153" s="6" t="s">
        <v>1070</v>
      </c>
      <c r="I153" s="6" t="s">
        <v>62</v>
      </c>
      <c r="J153" s="6" t="s">
        <v>63</v>
      </c>
      <c r="K153" s="6" t="s">
        <v>40</v>
      </c>
      <c r="L153" s="6" t="s">
        <v>16</v>
      </c>
      <c r="M153" s="6" t="s">
        <v>1064</v>
      </c>
    </row>
    <row r="154" spans="1:13" ht="52.5" x14ac:dyDescent="0.25">
      <c r="A154" s="5" t="s">
        <v>1072</v>
      </c>
      <c r="B154" s="5" t="s">
        <v>1073</v>
      </c>
      <c r="C154" s="6" t="s">
        <v>1074</v>
      </c>
      <c r="D154" s="6" t="s">
        <v>17</v>
      </c>
      <c r="E154" s="6" t="s">
        <v>955</v>
      </c>
      <c r="F154" s="6" t="s">
        <v>956</v>
      </c>
      <c r="G154" s="6" t="s">
        <v>957</v>
      </c>
      <c r="H154" s="6" t="s">
        <v>958</v>
      </c>
      <c r="I154" s="6" t="s">
        <v>1071</v>
      </c>
      <c r="J154" s="6" t="s">
        <v>31</v>
      </c>
      <c r="K154" s="6" t="s">
        <v>40</v>
      </c>
      <c r="L154" s="6" t="s">
        <v>16</v>
      </c>
      <c r="M154" s="6" t="s">
        <v>1064</v>
      </c>
    </row>
    <row r="155" spans="1:13" ht="42" x14ac:dyDescent="0.25">
      <c r="A155" s="5" t="s">
        <v>1075</v>
      </c>
      <c r="B155" s="5" t="s">
        <v>1076</v>
      </c>
      <c r="C155" s="6" t="s">
        <v>1077</v>
      </c>
      <c r="D155" s="6" t="s">
        <v>42</v>
      </c>
      <c r="E155" s="6" t="s">
        <v>1078</v>
      </c>
      <c r="F155" s="6" t="s">
        <v>1079</v>
      </c>
      <c r="G155" s="6" t="s">
        <v>1080</v>
      </c>
      <c r="H155" s="6" t="s">
        <v>1081</v>
      </c>
      <c r="I155" s="6" t="s">
        <v>48</v>
      </c>
      <c r="J155" s="6" t="s">
        <v>49</v>
      </c>
      <c r="K155" s="6" t="s">
        <v>40</v>
      </c>
      <c r="L155" s="6" t="s">
        <v>16</v>
      </c>
      <c r="M155" s="6" t="s">
        <v>1064</v>
      </c>
    </row>
  </sheetData>
  <autoFilter ref="A1:M15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9"/>
  <sheetViews>
    <sheetView tabSelected="1" zoomScale="70" zoomScaleNormal="70" workbookViewId="0">
      <selection activeCell="X9" sqref="X9"/>
    </sheetView>
  </sheetViews>
  <sheetFormatPr baseColWidth="10" defaultColWidth="0" defaultRowHeight="15" x14ac:dyDescent="0.25"/>
  <cols>
    <col min="1" max="1" width="15" style="2" customWidth="1"/>
    <col min="2" max="2" width="18" style="2" customWidth="1"/>
    <col min="3" max="3" width="19.42578125" style="2" customWidth="1"/>
    <col min="4" max="4" width="29.85546875" style="2" customWidth="1"/>
    <col min="5" max="5" width="19.5703125" style="2" customWidth="1"/>
    <col min="6" max="6" width="25.7109375" style="2" customWidth="1"/>
    <col min="7" max="7" width="24" style="2" customWidth="1"/>
    <col min="8" max="8" width="24.7109375" style="2" customWidth="1"/>
    <col min="9" max="9" width="24.140625" style="2" customWidth="1"/>
    <col min="10" max="10" width="22.42578125" style="2" customWidth="1"/>
    <col min="11" max="11" width="21.140625" style="2" customWidth="1"/>
    <col min="12" max="12" width="16.85546875" style="3" customWidth="1"/>
    <col min="13" max="13" width="20.140625" style="3" customWidth="1"/>
    <col min="14" max="14" width="14.7109375" style="14" customWidth="1"/>
    <col min="15" max="15" width="23.7109375" style="3" customWidth="1"/>
    <col min="16" max="16" width="14.85546875" style="16" customWidth="1"/>
    <col min="17" max="17" width="13" style="3" customWidth="1"/>
    <col min="18" max="18" width="15.28515625" style="2" customWidth="1"/>
    <col min="19" max="19" width="39.140625" style="2" customWidth="1"/>
    <col min="20" max="20" width="24.28515625" style="2" customWidth="1"/>
    <col min="21" max="21" width="19.85546875" style="2" customWidth="1"/>
    <col min="22" max="22" width="20.5703125" style="2" customWidth="1"/>
    <col min="23" max="23" width="20.28515625" style="2" customWidth="1"/>
    <col min="24" max="24" width="32.85546875" style="2" customWidth="1"/>
    <col min="25" max="25" width="0" hidden="1" customWidth="1"/>
  </cols>
  <sheetData>
    <row r="1" spans="1:24" s="13" customFormat="1" ht="54.75" customHeight="1" x14ac:dyDescent="0.25">
      <c r="A1" s="10" t="s">
        <v>126</v>
      </c>
      <c r="B1" s="10" t="s">
        <v>127</v>
      </c>
      <c r="C1" s="10" t="s">
        <v>128</v>
      </c>
      <c r="D1" s="10" t="s">
        <v>129</v>
      </c>
      <c r="E1" s="10" t="s">
        <v>130</v>
      </c>
      <c r="F1" s="10" t="s">
        <v>131</v>
      </c>
      <c r="G1" s="10" t="s">
        <v>2</v>
      </c>
      <c r="H1" s="10" t="s">
        <v>132</v>
      </c>
      <c r="I1" s="10" t="s">
        <v>133</v>
      </c>
      <c r="J1" s="10" t="s">
        <v>134</v>
      </c>
      <c r="K1" s="10" t="s">
        <v>135</v>
      </c>
      <c r="L1" s="11" t="s">
        <v>136</v>
      </c>
      <c r="M1" s="11" t="s">
        <v>137</v>
      </c>
      <c r="N1" s="12" t="s">
        <v>148</v>
      </c>
      <c r="O1" s="11" t="s">
        <v>138</v>
      </c>
      <c r="P1" s="15" t="s">
        <v>139</v>
      </c>
      <c r="Q1" s="11" t="s">
        <v>140</v>
      </c>
      <c r="R1" s="10" t="s">
        <v>141</v>
      </c>
      <c r="S1" s="10" t="s">
        <v>142</v>
      </c>
      <c r="T1" s="12" t="s">
        <v>143</v>
      </c>
      <c r="U1" s="10" t="s">
        <v>144</v>
      </c>
      <c r="V1" s="10" t="s">
        <v>145</v>
      </c>
      <c r="W1" s="10" t="s">
        <v>146</v>
      </c>
      <c r="X1" s="10" t="s">
        <v>147</v>
      </c>
    </row>
    <row r="2" spans="1:24" s="34" customFormat="1" ht="71.25" x14ac:dyDescent="0.25">
      <c r="A2" s="17" t="s">
        <v>1098</v>
      </c>
      <c r="B2" s="17" t="s">
        <v>1082</v>
      </c>
      <c r="C2" s="17" t="s">
        <v>1113</v>
      </c>
      <c r="D2" s="18" t="s">
        <v>157</v>
      </c>
      <c r="E2" s="17" t="s">
        <v>1105</v>
      </c>
      <c r="F2" s="17" t="s">
        <v>1132</v>
      </c>
      <c r="G2" s="18" t="s">
        <v>153</v>
      </c>
      <c r="H2" s="18" t="s">
        <v>81</v>
      </c>
      <c r="I2" s="17" t="s">
        <v>1168</v>
      </c>
      <c r="J2" s="17" t="s">
        <v>1194</v>
      </c>
      <c r="K2" s="18" t="s">
        <v>17</v>
      </c>
      <c r="L2" s="19">
        <v>30</v>
      </c>
      <c r="M2" s="19" t="s">
        <v>151</v>
      </c>
      <c r="N2" s="20">
        <v>44593</v>
      </c>
      <c r="O2" s="19">
        <v>20221100047091</v>
      </c>
      <c r="P2" s="21">
        <v>44635</v>
      </c>
      <c r="Q2" s="19">
        <f t="shared" ref="Q2:Q4" si="0">NETWORKDAYS.INTL(N2,P2)-1</f>
        <v>30</v>
      </c>
      <c r="R2" s="17" t="s">
        <v>1090</v>
      </c>
      <c r="S2" s="17" t="s">
        <v>1255</v>
      </c>
      <c r="T2" s="17" t="s">
        <v>1094</v>
      </c>
      <c r="U2" s="17" t="s">
        <v>1094</v>
      </c>
      <c r="V2" s="17" t="s">
        <v>1094</v>
      </c>
      <c r="W2" s="17" t="s">
        <v>1094</v>
      </c>
      <c r="X2" s="37" t="s">
        <v>1256</v>
      </c>
    </row>
    <row r="3" spans="1:24" ht="71.25" x14ac:dyDescent="0.25">
      <c r="A3" s="17" t="s">
        <v>1098</v>
      </c>
      <c r="B3" s="17" t="s">
        <v>1082</v>
      </c>
      <c r="C3" s="17" t="s">
        <v>1099</v>
      </c>
      <c r="D3" s="18" t="s">
        <v>167</v>
      </c>
      <c r="E3" s="17" t="s">
        <v>1097</v>
      </c>
      <c r="F3" s="17" t="s">
        <v>1096</v>
      </c>
      <c r="G3" s="18" t="s">
        <v>162</v>
      </c>
      <c r="H3" s="18" t="s">
        <v>1088</v>
      </c>
      <c r="I3" s="17" t="s">
        <v>1210</v>
      </c>
      <c r="J3" s="17" t="s">
        <v>1089</v>
      </c>
      <c r="K3" s="18" t="s">
        <v>65</v>
      </c>
      <c r="L3" s="19">
        <v>35</v>
      </c>
      <c r="M3" s="19" t="s">
        <v>160</v>
      </c>
      <c r="N3" s="20">
        <v>44593</v>
      </c>
      <c r="O3" s="19">
        <v>20222110036171</v>
      </c>
      <c r="P3" s="21">
        <v>44601</v>
      </c>
      <c r="Q3" s="19">
        <f t="shared" si="0"/>
        <v>6</v>
      </c>
      <c r="R3" s="17" t="s">
        <v>1090</v>
      </c>
      <c r="S3" s="17" t="s">
        <v>1091</v>
      </c>
      <c r="T3" s="20">
        <v>44596</v>
      </c>
      <c r="U3" s="17" t="s">
        <v>1092</v>
      </c>
      <c r="V3" s="17" t="s">
        <v>1093</v>
      </c>
      <c r="W3" s="17" t="s">
        <v>1094</v>
      </c>
      <c r="X3" s="17" t="s">
        <v>1094</v>
      </c>
    </row>
    <row r="4" spans="1:24" ht="71.25" x14ac:dyDescent="0.25">
      <c r="A4" s="17" t="s">
        <v>1098</v>
      </c>
      <c r="B4" s="17" t="s">
        <v>1082</v>
      </c>
      <c r="C4" s="17" t="s">
        <v>1099</v>
      </c>
      <c r="D4" s="18" t="s">
        <v>173</v>
      </c>
      <c r="E4" s="17" t="s">
        <v>1101</v>
      </c>
      <c r="F4" s="17" t="s">
        <v>1102</v>
      </c>
      <c r="G4" s="18" t="s">
        <v>84</v>
      </c>
      <c r="H4" s="18" t="s">
        <v>1100</v>
      </c>
      <c r="I4" s="17" t="s">
        <v>1210</v>
      </c>
      <c r="J4" s="17" t="s">
        <v>1089</v>
      </c>
      <c r="K4" s="18" t="s">
        <v>27</v>
      </c>
      <c r="L4" s="19">
        <v>20</v>
      </c>
      <c r="M4" s="19" t="s">
        <v>168</v>
      </c>
      <c r="N4" s="20">
        <v>44594</v>
      </c>
      <c r="O4" s="19">
        <v>20222110037011</v>
      </c>
      <c r="P4" s="21">
        <v>44602</v>
      </c>
      <c r="Q4" s="19">
        <f t="shared" si="0"/>
        <v>6</v>
      </c>
      <c r="R4" s="17" t="s">
        <v>1090</v>
      </c>
      <c r="S4" s="17" t="s">
        <v>1095</v>
      </c>
      <c r="T4" s="20">
        <v>44602</v>
      </c>
      <c r="U4" s="17" t="s">
        <v>1092</v>
      </c>
      <c r="V4" s="17" t="s">
        <v>1093</v>
      </c>
      <c r="W4" s="17" t="s">
        <v>1094</v>
      </c>
      <c r="X4" s="17" t="s">
        <v>1094</v>
      </c>
    </row>
    <row r="5" spans="1:24" ht="71.25" x14ac:dyDescent="0.25">
      <c r="A5" s="17" t="s">
        <v>1098</v>
      </c>
      <c r="B5" s="17" t="s">
        <v>1084</v>
      </c>
      <c r="C5" s="17" t="s">
        <v>1104</v>
      </c>
      <c r="D5" s="18" t="s">
        <v>193</v>
      </c>
      <c r="E5" s="17" t="s">
        <v>1105</v>
      </c>
      <c r="F5" s="17" t="s">
        <v>1096</v>
      </c>
      <c r="G5" s="18" t="s">
        <v>189</v>
      </c>
      <c r="H5" s="18" t="s">
        <v>1100</v>
      </c>
      <c r="I5" s="17" t="s">
        <v>1210</v>
      </c>
      <c r="J5" s="17" t="s">
        <v>1089</v>
      </c>
      <c r="K5" s="18" t="s">
        <v>42</v>
      </c>
      <c r="L5" s="19">
        <v>30</v>
      </c>
      <c r="M5" s="19" t="s">
        <v>187</v>
      </c>
      <c r="N5" s="20">
        <v>44595</v>
      </c>
      <c r="O5" s="19">
        <v>20222110038131</v>
      </c>
      <c r="P5" s="21">
        <v>44608</v>
      </c>
      <c r="Q5" s="19">
        <f>NETWORKDAYS.INTL(N5,P5)-1</f>
        <v>9</v>
      </c>
      <c r="R5" s="17" t="s">
        <v>1090</v>
      </c>
      <c r="S5" s="17" t="s">
        <v>1103</v>
      </c>
      <c r="T5" s="20">
        <v>44609</v>
      </c>
      <c r="U5" s="17" t="s">
        <v>1092</v>
      </c>
      <c r="V5" s="17" t="s">
        <v>1093</v>
      </c>
      <c r="W5" s="17" t="s">
        <v>1094</v>
      </c>
      <c r="X5" s="17" t="s">
        <v>1094</v>
      </c>
    </row>
    <row r="6" spans="1:24" ht="71.25" x14ac:dyDescent="0.25">
      <c r="A6" s="17" t="s">
        <v>1098</v>
      </c>
      <c r="B6" s="17" t="s">
        <v>1082</v>
      </c>
      <c r="C6" s="17" t="s">
        <v>1108</v>
      </c>
      <c r="D6" s="18" t="s">
        <v>198</v>
      </c>
      <c r="E6" s="17" t="s">
        <v>1097</v>
      </c>
      <c r="F6" s="17" t="s">
        <v>1107</v>
      </c>
      <c r="G6" s="18" t="s">
        <v>196</v>
      </c>
      <c r="H6" s="18" t="s">
        <v>1088</v>
      </c>
      <c r="I6" s="17" t="s">
        <v>1210</v>
      </c>
      <c r="J6" s="17" t="s">
        <v>1089</v>
      </c>
      <c r="K6" s="18" t="s">
        <v>42</v>
      </c>
      <c r="L6" s="19">
        <v>30</v>
      </c>
      <c r="M6" s="19" t="s">
        <v>194</v>
      </c>
      <c r="N6" s="20">
        <v>44595</v>
      </c>
      <c r="O6" s="19">
        <v>20222110037491</v>
      </c>
      <c r="P6" s="21">
        <v>44606</v>
      </c>
      <c r="Q6" s="19">
        <f t="shared" ref="Q6:Q64" si="1">NETWORKDAYS.INTL(N6,P6)-1</f>
        <v>7</v>
      </c>
      <c r="R6" s="17" t="s">
        <v>1090</v>
      </c>
      <c r="S6" s="17" t="s">
        <v>1106</v>
      </c>
      <c r="T6" s="20">
        <v>44606</v>
      </c>
      <c r="U6" s="17" t="s">
        <v>1092</v>
      </c>
      <c r="V6" s="17" t="s">
        <v>1093</v>
      </c>
      <c r="W6" s="17" t="s">
        <v>1094</v>
      </c>
      <c r="X6" s="17" t="s">
        <v>1094</v>
      </c>
    </row>
    <row r="7" spans="1:24" ht="57" x14ac:dyDescent="0.25">
      <c r="A7" s="40" t="s">
        <v>1098</v>
      </c>
      <c r="B7" s="40" t="s">
        <v>1082</v>
      </c>
      <c r="C7" s="40" t="s">
        <v>1122</v>
      </c>
      <c r="D7" s="41" t="s">
        <v>205</v>
      </c>
      <c r="E7" s="40" t="s">
        <v>1150</v>
      </c>
      <c r="F7" s="40" t="s">
        <v>1102</v>
      </c>
      <c r="G7" s="41" t="s">
        <v>202</v>
      </c>
      <c r="H7" s="41" t="s">
        <v>48</v>
      </c>
      <c r="I7" s="40" t="s">
        <v>1119</v>
      </c>
      <c r="J7" s="40" t="s">
        <v>1152</v>
      </c>
      <c r="K7" s="41" t="s">
        <v>44</v>
      </c>
      <c r="L7" s="42">
        <v>10</v>
      </c>
      <c r="M7" s="42" t="s">
        <v>200</v>
      </c>
      <c r="N7" s="43">
        <v>44595</v>
      </c>
      <c r="O7" s="42" t="s">
        <v>1252</v>
      </c>
      <c r="P7" s="44">
        <v>44614</v>
      </c>
      <c r="Q7" s="42">
        <f t="shared" si="1"/>
        <v>13</v>
      </c>
      <c r="R7" s="40" t="s">
        <v>1253</v>
      </c>
      <c r="S7" s="40" t="s">
        <v>1251</v>
      </c>
      <c r="T7" s="43">
        <v>44631</v>
      </c>
      <c r="U7" s="40" t="s">
        <v>1092</v>
      </c>
      <c r="V7" s="40" t="s">
        <v>1093</v>
      </c>
      <c r="W7" s="40" t="s">
        <v>1094</v>
      </c>
      <c r="X7" s="40" t="s">
        <v>1094</v>
      </c>
    </row>
    <row r="8" spans="1:24" ht="57" x14ac:dyDescent="0.25">
      <c r="A8" s="23" t="s">
        <v>1098</v>
      </c>
      <c r="B8" s="23" t="s">
        <v>1084</v>
      </c>
      <c r="C8" s="23" t="s">
        <v>1104</v>
      </c>
      <c r="D8" s="22" t="s">
        <v>186</v>
      </c>
      <c r="E8" s="23" t="s">
        <v>1105</v>
      </c>
      <c r="F8" s="23" t="s">
        <v>1209</v>
      </c>
      <c r="G8" s="22" t="s">
        <v>209</v>
      </c>
      <c r="H8" s="22" t="s">
        <v>210</v>
      </c>
      <c r="I8" s="23" t="s">
        <v>1210</v>
      </c>
      <c r="J8" s="23" t="s">
        <v>1211</v>
      </c>
      <c r="K8" s="22" t="s">
        <v>42</v>
      </c>
      <c r="L8" s="24">
        <v>30</v>
      </c>
      <c r="M8" s="24" t="s">
        <v>207</v>
      </c>
      <c r="N8" s="25">
        <v>44595</v>
      </c>
      <c r="O8" s="24"/>
      <c r="P8" s="26">
        <v>44645</v>
      </c>
      <c r="Q8" s="24">
        <f t="shared" si="1"/>
        <v>36</v>
      </c>
      <c r="R8" s="23" t="s">
        <v>1195</v>
      </c>
      <c r="S8" s="23"/>
      <c r="T8" s="23"/>
      <c r="U8" s="23"/>
      <c r="V8" s="23"/>
      <c r="W8" s="23"/>
      <c r="X8" s="23"/>
    </row>
    <row r="9" spans="1:24" ht="71.25" x14ac:dyDescent="0.25">
      <c r="A9" s="17" t="s">
        <v>1098</v>
      </c>
      <c r="B9" s="17" t="s">
        <v>1084</v>
      </c>
      <c r="C9" s="17" t="s">
        <v>1110</v>
      </c>
      <c r="D9" s="18" t="s">
        <v>186</v>
      </c>
      <c r="E9" s="17" t="s">
        <v>1105</v>
      </c>
      <c r="F9" s="17" t="s">
        <v>1102</v>
      </c>
      <c r="G9" s="18" t="s">
        <v>213</v>
      </c>
      <c r="H9" s="18" t="s">
        <v>1088</v>
      </c>
      <c r="I9" s="17" t="s">
        <v>1210</v>
      </c>
      <c r="J9" s="17" t="s">
        <v>1089</v>
      </c>
      <c r="K9" s="18" t="s">
        <v>42</v>
      </c>
      <c r="L9" s="19">
        <v>30</v>
      </c>
      <c r="M9" s="19" t="s">
        <v>211</v>
      </c>
      <c r="N9" s="20">
        <v>44595</v>
      </c>
      <c r="O9" s="19">
        <v>20222110037491</v>
      </c>
      <c r="P9" s="21">
        <v>44606</v>
      </c>
      <c r="Q9" s="19">
        <f t="shared" ref="Q9" si="2">NETWORKDAYS.INTL(N9,P9)-1</f>
        <v>7</v>
      </c>
      <c r="R9" s="17" t="s">
        <v>1090</v>
      </c>
      <c r="S9" s="17" t="s">
        <v>1109</v>
      </c>
      <c r="T9" s="20">
        <v>44606</v>
      </c>
      <c r="U9" s="17" t="s">
        <v>1092</v>
      </c>
      <c r="V9" s="17" t="s">
        <v>1093</v>
      </c>
      <c r="W9" s="17" t="s">
        <v>1094</v>
      </c>
      <c r="X9" s="37" t="s">
        <v>1111</v>
      </c>
    </row>
    <row r="10" spans="1:24" ht="99.75" x14ac:dyDescent="0.25">
      <c r="A10" s="17" t="s">
        <v>1098</v>
      </c>
      <c r="B10" s="17" t="s">
        <v>1082</v>
      </c>
      <c r="C10" s="17" t="s">
        <v>1180</v>
      </c>
      <c r="D10" s="18" t="s">
        <v>221</v>
      </c>
      <c r="E10" s="17" t="s">
        <v>1097</v>
      </c>
      <c r="F10" s="17" t="s">
        <v>1107</v>
      </c>
      <c r="G10" s="18" t="s">
        <v>217</v>
      </c>
      <c r="H10" s="18" t="s">
        <v>86</v>
      </c>
      <c r="I10" s="17" t="s">
        <v>1210</v>
      </c>
      <c r="J10" s="17" t="s">
        <v>1134</v>
      </c>
      <c r="K10" s="18" t="s">
        <v>17</v>
      </c>
      <c r="L10" s="19">
        <v>30</v>
      </c>
      <c r="M10" s="19" t="s">
        <v>215</v>
      </c>
      <c r="N10" s="20">
        <v>44596</v>
      </c>
      <c r="O10" s="19" t="s">
        <v>1094</v>
      </c>
      <c r="P10" s="21">
        <v>44637</v>
      </c>
      <c r="Q10" s="19">
        <f t="shared" si="1"/>
        <v>29</v>
      </c>
      <c r="R10" s="17" t="s">
        <v>1090</v>
      </c>
      <c r="S10" s="17" t="s">
        <v>1266</v>
      </c>
      <c r="T10" s="17" t="s">
        <v>1094</v>
      </c>
      <c r="U10" s="17" t="s">
        <v>1094</v>
      </c>
      <c r="V10" s="17" t="s">
        <v>1094</v>
      </c>
      <c r="W10" s="17" t="s">
        <v>1094</v>
      </c>
      <c r="X10" s="17" t="s">
        <v>1267</v>
      </c>
    </row>
    <row r="11" spans="1:24" ht="57" x14ac:dyDescent="0.25">
      <c r="A11" s="40" t="s">
        <v>1098</v>
      </c>
      <c r="B11" s="40" t="s">
        <v>1085</v>
      </c>
      <c r="C11" s="40" t="s">
        <v>1181</v>
      </c>
      <c r="D11" s="41" t="s">
        <v>229</v>
      </c>
      <c r="E11" s="40" t="s">
        <v>1114</v>
      </c>
      <c r="F11" s="40" t="s">
        <v>1102</v>
      </c>
      <c r="G11" s="41" t="s">
        <v>225</v>
      </c>
      <c r="H11" s="41" t="s">
        <v>75</v>
      </c>
      <c r="I11" s="40" t="s">
        <v>1210</v>
      </c>
      <c r="J11" s="40" t="s">
        <v>1196</v>
      </c>
      <c r="K11" s="41" t="s">
        <v>44</v>
      </c>
      <c r="L11" s="42">
        <v>10</v>
      </c>
      <c r="M11" s="42" t="s">
        <v>223</v>
      </c>
      <c r="N11" s="43">
        <v>44596</v>
      </c>
      <c r="O11" s="42" t="s">
        <v>1254</v>
      </c>
      <c r="P11" s="44">
        <v>44621</v>
      </c>
      <c r="Q11" s="42">
        <f t="shared" si="1"/>
        <v>17</v>
      </c>
      <c r="R11" s="40" t="s">
        <v>1253</v>
      </c>
      <c r="S11" s="40"/>
      <c r="T11" s="43">
        <v>44622</v>
      </c>
      <c r="U11" s="40" t="s">
        <v>1092</v>
      </c>
      <c r="V11" s="40" t="s">
        <v>1093</v>
      </c>
      <c r="W11" s="40" t="s">
        <v>1094</v>
      </c>
      <c r="X11" s="37" t="s">
        <v>1234</v>
      </c>
    </row>
    <row r="12" spans="1:24" s="38" customFormat="1" ht="71.25" x14ac:dyDescent="0.25">
      <c r="A12" s="17" t="s">
        <v>1098</v>
      </c>
      <c r="B12" s="17" t="s">
        <v>1085</v>
      </c>
      <c r="C12" s="17" t="s">
        <v>1113</v>
      </c>
      <c r="D12" s="18" t="s">
        <v>236</v>
      </c>
      <c r="E12" s="17" t="s">
        <v>1114</v>
      </c>
      <c r="F12" s="17" t="s">
        <v>1096</v>
      </c>
      <c r="G12" s="18" t="s">
        <v>232</v>
      </c>
      <c r="H12" s="18" t="s">
        <v>1088</v>
      </c>
      <c r="I12" s="17" t="s">
        <v>1210</v>
      </c>
      <c r="J12" s="17" t="s">
        <v>1089</v>
      </c>
      <c r="K12" s="18" t="s">
        <v>17</v>
      </c>
      <c r="L12" s="19">
        <v>30</v>
      </c>
      <c r="M12" s="19" t="s">
        <v>230</v>
      </c>
      <c r="N12" s="20">
        <v>44596</v>
      </c>
      <c r="O12" s="19">
        <v>20222110041951</v>
      </c>
      <c r="P12" s="21">
        <v>44629</v>
      </c>
      <c r="Q12" s="19">
        <f t="shared" si="1"/>
        <v>23</v>
      </c>
      <c r="R12" s="17" t="s">
        <v>1090</v>
      </c>
      <c r="S12" s="17" t="s">
        <v>1112</v>
      </c>
      <c r="T12" s="20">
        <v>44629</v>
      </c>
      <c r="U12" s="17" t="s">
        <v>1092</v>
      </c>
      <c r="V12" s="17" t="s">
        <v>1093</v>
      </c>
      <c r="W12" s="17" t="s">
        <v>1094</v>
      </c>
      <c r="X12" s="37" t="s">
        <v>1228</v>
      </c>
    </row>
    <row r="13" spans="1:24" ht="57" x14ac:dyDescent="0.25">
      <c r="A13" s="23" t="s">
        <v>1098</v>
      </c>
      <c r="B13" s="23" t="s">
        <v>1082</v>
      </c>
      <c r="C13" s="23" t="s">
        <v>1180</v>
      </c>
      <c r="D13" s="22" t="s">
        <v>243</v>
      </c>
      <c r="E13" s="23" t="s">
        <v>1097</v>
      </c>
      <c r="F13" s="23" t="s">
        <v>1102</v>
      </c>
      <c r="G13" s="22" t="s">
        <v>239</v>
      </c>
      <c r="H13" s="22" t="s">
        <v>62</v>
      </c>
      <c r="I13" s="23" t="s">
        <v>1210</v>
      </c>
      <c r="J13" s="23" t="s">
        <v>1198</v>
      </c>
      <c r="K13" s="22" t="s">
        <v>27</v>
      </c>
      <c r="L13" s="24">
        <v>20</v>
      </c>
      <c r="M13" s="24" t="s">
        <v>237</v>
      </c>
      <c r="N13" s="25">
        <v>44596</v>
      </c>
      <c r="O13" s="24"/>
      <c r="P13" s="26">
        <v>44645</v>
      </c>
      <c r="Q13" s="24">
        <f t="shared" si="1"/>
        <v>35</v>
      </c>
      <c r="R13" s="23" t="s">
        <v>1195</v>
      </c>
      <c r="S13" s="23"/>
      <c r="T13" s="23"/>
      <c r="U13" s="23"/>
      <c r="V13" s="23"/>
      <c r="W13" s="23"/>
      <c r="X13" s="23"/>
    </row>
    <row r="14" spans="1:24" ht="71.25" x14ac:dyDescent="0.25">
      <c r="A14" s="23" t="s">
        <v>1098</v>
      </c>
      <c r="B14" s="23" t="s">
        <v>1082</v>
      </c>
      <c r="C14" s="23" t="s">
        <v>1117</v>
      </c>
      <c r="D14" s="22" t="s">
        <v>250</v>
      </c>
      <c r="E14" s="23" t="s">
        <v>1105</v>
      </c>
      <c r="F14" s="23" t="s">
        <v>1102</v>
      </c>
      <c r="G14" s="22" t="s">
        <v>84</v>
      </c>
      <c r="H14" s="22" t="s">
        <v>1118</v>
      </c>
      <c r="I14" s="22" t="s">
        <v>1119</v>
      </c>
      <c r="J14" s="23" t="s">
        <v>1120</v>
      </c>
      <c r="K14" s="22" t="s">
        <v>27</v>
      </c>
      <c r="L14" s="24">
        <v>20</v>
      </c>
      <c r="M14" s="24" t="s">
        <v>244</v>
      </c>
      <c r="N14" s="25">
        <v>44596</v>
      </c>
      <c r="O14" s="24">
        <v>20223100040031</v>
      </c>
      <c r="P14" s="26">
        <v>44610</v>
      </c>
      <c r="Q14" s="24">
        <f t="shared" si="1"/>
        <v>10</v>
      </c>
      <c r="R14" s="23" t="s">
        <v>1090</v>
      </c>
      <c r="S14" s="23" t="s">
        <v>1115</v>
      </c>
      <c r="T14" s="23" t="s">
        <v>1094</v>
      </c>
      <c r="U14" s="23" t="s">
        <v>1094</v>
      </c>
      <c r="V14" s="23" t="s">
        <v>1094</v>
      </c>
      <c r="W14" s="23" t="s">
        <v>1094</v>
      </c>
      <c r="X14" s="37" t="s">
        <v>1116</v>
      </c>
    </row>
    <row r="15" spans="1:24" ht="71.25" x14ac:dyDescent="0.25">
      <c r="A15" s="17" t="s">
        <v>1098</v>
      </c>
      <c r="B15" s="17" t="s">
        <v>1082</v>
      </c>
      <c r="C15" s="17" t="s">
        <v>1122</v>
      </c>
      <c r="D15" s="18" t="s">
        <v>258</v>
      </c>
      <c r="E15" s="17" t="s">
        <v>1105</v>
      </c>
      <c r="F15" s="17" t="s">
        <v>1096</v>
      </c>
      <c r="G15" s="18" t="s">
        <v>254</v>
      </c>
      <c r="H15" s="18" t="s">
        <v>1100</v>
      </c>
      <c r="I15" s="17" t="s">
        <v>1210</v>
      </c>
      <c r="J15" s="17" t="s">
        <v>1089</v>
      </c>
      <c r="K15" s="18" t="s">
        <v>17</v>
      </c>
      <c r="L15" s="19">
        <v>30</v>
      </c>
      <c r="M15" s="19" t="s">
        <v>252</v>
      </c>
      <c r="N15" s="20">
        <v>44596</v>
      </c>
      <c r="O15" s="19">
        <v>20222110038141</v>
      </c>
      <c r="P15" s="21">
        <v>44608</v>
      </c>
      <c r="Q15" s="19">
        <f t="shared" si="1"/>
        <v>8</v>
      </c>
      <c r="R15" s="17" t="s">
        <v>1090</v>
      </c>
      <c r="S15" s="17" t="s">
        <v>1121</v>
      </c>
      <c r="T15" s="20">
        <v>44608</v>
      </c>
      <c r="U15" s="17" t="s">
        <v>1092</v>
      </c>
      <c r="V15" s="17" t="s">
        <v>1093</v>
      </c>
      <c r="W15" s="17" t="s">
        <v>1094</v>
      </c>
      <c r="X15" s="17" t="s">
        <v>1094</v>
      </c>
    </row>
    <row r="16" spans="1:24" ht="57" x14ac:dyDescent="0.25">
      <c r="A16" s="17" t="s">
        <v>1098</v>
      </c>
      <c r="B16" s="17" t="s">
        <v>1082</v>
      </c>
      <c r="C16" s="17" t="s">
        <v>1124</v>
      </c>
      <c r="D16" s="18" t="s">
        <v>267</v>
      </c>
      <c r="E16" s="17" t="s">
        <v>1097</v>
      </c>
      <c r="F16" s="17" t="s">
        <v>1102</v>
      </c>
      <c r="G16" s="18" t="s">
        <v>265</v>
      </c>
      <c r="H16" s="18" t="s">
        <v>1125</v>
      </c>
      <c r="I16" s="17" t="s">
        <v>1210</v>
      </c>
      <c r="J16" s="17" t="s">
        <v>1126</v>
      </c>
      <c r="K16" s="18" t="s">
        <v>27</v>
      </c>
      <c r="L16" s="19">
        <v>20</v>
      </c>
      <c r="M16" s="19" t="s">
        <v>263</v>
      </c>
      <c r="N16" s="20">
        <v>44596</v>
      </c>
      <c r="O16" s="19" t="s">
        <v>1094</v>
      </c>
      <c r="P16" s="21">
        <v>44607</v>
      </c>
      <c r="Q16" s="19">
        <f t="shared" si="1"/>
        <v>7</v>
      </c>
      <c r="R16" s="17" t="s">
        <v>1090</v>
      </c>
      <c r="S16" s="17" t="s">
        <v>1123</v>
      </c>
      <c r="T16" s="17" t="s">
        <v>1094</v>
      </c>
      <c r="U16" s="17" t="s">
        <v>1094</v>
      </c>
      <c r="V16" s="17" t="s">
        <v>1093</v>
      </c>
      <c r="W16" s="17" t="s">
        <v>1094</v>
      </c>
      <c r="X16" s="17" t="s">
        <v>1094</v>
      </c>
    </row>
    <row r="17" spans="1:24" ht="33.75" x14ac:dyDescent="0.25">
      <c r="A17" s="23" t="s">
        <v>1098</v>
      </c>
      <c r="B17" s="23" t="s">
        <v>1082</v>
      </c>
      <c r="C17" s="23" t="s">
        <v>1122</v>
      </c>
      <c r="D17" s="22" t="s">
        <v>274</v>
      </c>
      <c r="E17" s="23" t="s">
        <v>1150</v>
      </c>
      <c r="F17" s="23" t="s">
        <v>1102</v>
      </c>
      <c r="G17" s="22" t="s">
        <v>270</v>
      </c>
      <c r="H17" s="22" t="s">
        <v>106</v>
      </c>
      <c r="I17" s="23" t="s">
        <v>1168</v>
      </c>
      <c r="J17" s="23" t="s">
        <v>1199</v>
      </c>
      <c r="K17" s="22" t="s">
        <v>27</v>
      </c>
      <c r="L17" s="24">
        <v>20</v>
      </c>
      <c r="M17" s="24" t="s">
        <v>268</v>
      </c>
      <c r="N17" s="25">
        <v>44596</v>
      </c>
      <c r="O17" s="24"/>
      <c r="P17" s="26">
        <v>44645</v>
      </c>
      <c r="Q17" s="24">
        <f t="shared" si="1"/>
        <v>35</v>
      </c>
      <c r="R17" s="23" t="s">
        <v>1195</v>
      </c>
      <c r="S17" s="23"/>
      <c r="T17" s="23"/>
      <c r="U17" s="23"/>
      <c r="V17" s="23"/>
      <c r="W17" s="23"/>
      <c r="X17" s="23"/>
    </row>
    <row r="18" spans="1:24" s="38" customFormat="1" ht="71.25" x14ac:dyDescent="0.25">
      <c r="A18" s="17" t="s">
        <v>1098</v>
      </c>
      <c r="B18" s="17" t="s">
        <v>1082</v>
      </c>
      <c r="C18" s="17" t="s">
        <v>1113</v>
      </c>
      <c r="D18" s="18" t="s">
        <v>236</v>
      </c>
      <c r="E18" s="17" t="s">
        <v>1114</v>
      </c>
      <c r="F18" s="17" t="s">
        <v>1096</v>
      </c>
      <c r="G18" s="18" t="s">
        <v>278</v>
      </c>
      <c r="H18" s="18" t="s">
        <v>47</v>
      </c>
      <c r="I18" s="17" t="s">
        <v>1210</v>
      </c>
      <c r="J18" s="17" t="s">
        <v>1089</v>
      </c>
      <c r="K18" s="18" t="s">
        <v>17</v>
      </c>
      <c r="L18" s="19">
        <v>30</v>
      </c>
      <c r="M18" s="19" t="s">
        <v>276</v>
      </c>
      <c r="N18" s="20">
        <v>44599</v>
      </c>
      <c r="O18" s="19">
        <v>20222110041951</v>
      </c>
      <c r="P18" s="21">
        <v>44629</v>
      </c>
      <c r="Q18" s="19">
        <f t="shared" si="1"/>
        <v>22</v>
      </c>
      <c r="R18" s="17" t="s">
        <v>1090</v>
      </c>
      <c r="S18" s="17" t="s">
        <v>1229</v>
      </c>
      <c r="T18" s="20">
        <v>44629</v>
      </c>
      <c r="U18" s="17" t="s">
        <v>1092</v>
      </c>
      <c r="V18" s="17" t="s">
        <v>1093</v>
      </c>
      <c r="W18" s="17" t="s">
        <v>1094</v>
      </c>
      <c r="X18" s="17" t="s">
        <v>1094</v>
      </c>
    </row>
    <row r="19" spans="1:24" ht="71.25" x14ac:dyDescent="0.25">
      <c r="A19" s="17" t="s">
        <v>1098</v>
      </c>
      <c r="B19" s="17" t="s">
        <v>1082</v>
      </c>
      <c r="C19" s="17" t="s">
        <v>1099</v>
      </c>
      <c r="D19" s="18" t="s">
        <v>290</v>
      </c>
      <c r="E19" s="17" t="s">
        <v>1105</v>
      </c>
      <c r="F19" s="17" t="s">
        <v>1132</v>
      </c>
      <c r="G19" s="18" t="s">
        <v>287</v>
      </c>
      <c r="H19" s="18" t="s">
        <v>47</v>
      </c>
      <c r="I19" s="17" t="s">
        <v>1210</v>
      </c>
      <c r="J19" s="17" t="s">
        <v>1089</v>
      </c>
      <c r="K19" s="18" t="s">
        <v>42</v>
      </c>
      <c r="L19" s="19">
        <v>30</v>
      </c>
      <c r="M19" s="19" t="s">
        <v>285</v>
      </c>
      <c r="N19" s="20">
        <v>44599</v>
      </c>
      <c r="O19" s="19" t="s">
        <v>1231</v>
      </c>
      <c r="P19" s="21">
        <v>44634</v>
      </c>
      <c r="Q19" s="19">
        <f t="shared" si="1"/>
        <v>25</v>
      </c>
      <c r="R19" s="17" t="s">
        <v>1090</v>
      </c>
      <c r="S19" s="17" t="s">
        <v>1257</v>
      </c>
      <c r="T19" s="20">
        <v>44634</v>
      </c>
      <c r="U19" s="17" t="s">
        <v>1092</v>
      </c>
      <c r="V19" s="17" t="s">
        <v>1093</v>
      </c>
      <c r="W19" s="17" t="s">
        <v>1094</v>
      </c>
      <c r="X19" s="17" t="s">
        <v>1094</v>
      </c>
    </row>
    <row r="20" spans="1:24" ht="71.25" x14ac:dyDescent="0.25">
      <c r="A20" s="17" t="s">
        <v>1098</v>
      </c>
      <c r="B20" s="17" t="s">
        <v>1082</v>
      </c>
      <c r="C20" s="17" t="s">
        <v>1122</v>
      </c>
      <c r="D20" s="18" t="s">
        <v>304</v>
      </c>
      <c r="E20" s="17" t="s">
        <v>1150</v>
      </c>
      <c r="F20" s="17" t="s">
        <v>1096</v>
      </c>
      <c r="G20" s="18" t="s">
        <v>301</v>
      </c>
      <c r="H20" s="18" t="s">
        <v>47</v>
      </c>
      <c r="I20" s="17" t="s">
        <v>1210</v>
      </c>
      <c r="J20" s="17" t="s">
        <v>1089</v>
      </c>
      <c r="K20" s="18" t="s">
        <v>42</v>
      </c>
      <c r="L20" s="19">
        <v>30</v>
      </c>
      <c r="M20" s="19" t="s">
        <v>299</v>
      </c>
      <c r="N20" s="20">
        <v>44599</v>
      </c>
      <c r="O20" s="19" t="s">
        <v>1232</v>
      </c>
      <c r="P20" s="21">
        <v>44634</v>
      </c>
      <c r="Q20" s="19">
        <f t="shared" si="1"/>
        <v>25</v>
      </c>
      <c r="R20" s="17" t="s">
        <v>1090</v>
      </c>
      <c r="S20" s="17" t="s">
        <v>1258</v>
      </c>
      <c r="T20" s="20">
        <v>44634</v>
      </c>
      <c r="U20" s="17" t="s">
        <v>1092</v>
      </c>
      <c r="V20" s="17" t="s">
        <v>1093</v>
      </c>
      <c r="W20" s="17" t="s">
        <v>1094</v>
      </c>
      <c r="X20" s="17" t="s">
        <v>1094</v>
      </c>
    </row>
    <row r="21" spans="1:24" ht="57" x14ac:dyDescent="0.25">
      <c r="A21" s="23" t="s">
        <v>1098</v>
      </c>
      <c r="B21" s="23" t="s">
        <v>1082</v>
      </c>
      <c r="C21" s="23" t="s">
        <v>1182</v>
      </c>
      <c r="D21" s="22" t="s">
        <v>318</v>
      </c>
      <c r="E21" s="23" t="s">
        <v>1097</v>
      </c>
      <c r="F21" s="23" t="s">
        <v>1107</v>
      </c>
      <c r="G21" s="22" t="s">
        <v>314</v>
      </c>
      <c r="H21" s="22" t="s">
        <v>75</v>
      </c>
      <c r="I21" s="23" t="s">
        <v>1210</v>
      </c>
      <c r="J21" s="23" t="s">
        <v>1197</v>
      </c>
      <c r="K21" s="22" t="s">
        <v>17</v>
      </c>
      <c r="L21" s="24">
        <v>30</v>
      </c>
      <c r="M21" s="24" t="s">
        <v>312</v>
      </c>
      <c r="N21" s="25">
        <v>44599</v>
      </c>
      <c r="O21" s="24"/>
      <c r="P21" s="26">
        <v>44645</v>
      </c>
      <c r="Q21" s="24">
        <f t="shared" si="1"/>
        <v>34</v>
      </c>
      <c r="R21" s="23" t="s">
        <v>1195</v>
      </c>
      <c r="S21" s="23"/>
      <c r="T21" s="23"/>
      <c r="U21" s="23"/>
      <c r="V21" s="23"/>
      <c r="W21" s="23"/>
      <c r="X21" s="23"/>
    </row>
    <row r="22" spans="1:24" ht="57" x14ac:dyDescent="0.25">
      <c r="A22" s="17" t="s">
        <v>1098</v>
      </c>
      <c r="B22" s="17" t="s">
        <v>1082</v>
      </c>
      <c r="C22" s="17" t="s">
        <v>1181</v>
      </c>
      <c r="D22" s="18" t="s">
        <v>328</v>
      </c>
      <c r="E22" s="17" t="s">
        <v>1097</v>
      </c>
      <c r="F22" s="17" t="s">
        <v>1107</v>
      </c>
      <c r="G22" s="18" t="s">
        <v>324</v>
      </c>
      <c r="H22" s="18" t="s">
        <v>329</v>
      </c>
      <c r="I22" s="17" t="s">
        <v>1210</v>
      </c>
      <c r="J22" s="17" t="s">
        <v>1197</v>
      </c>
      <c r="K22" s="18" t="s">
        <v>17</v>
      </c>
      <c r="L22" s="19">
        <v>30</v>
      </c>
      <c r="M22" s="19" t="s">
        <v>322</v>
      </c>
      <c r="N22" s="20">
        <v>44599</v>
      </c>
      <c r="O22" s="19">
        <v>20222150039321</v>
      </c>
      <c r="P22" s="21">
        <v>44620</v>
      </c>
      <c r="Q22" s="19">
        <f t="shared" si="1"/>
        <v>15</v>
      </c>
      <c r="R22" s="17" t="s">
        <v>1090</v>
      </c>
      <c r="S22" s="17" t="s">
        <v>1268</v>
      </c>
      <c r="T22" s="20">
        <v>44638</v>
      </c>
      <c r="U22" s="17" t="s">
        <v>1092</v>
      </c>
      <c r="V22" s="17" t="s">
        <v>1093</v>
      </c>
      <c r="W22" s="17" t="s">
        <v>1094</v>
      </c>
      <c r="X22" s="17" t="s">
        <v>1094</v>
      </c>
    </row>
    <row r="23" spans="1:24" ht="71.25" x14ac:dyDescent="0.25">
      <c r="A23" s="17" t="s">
        <v>1098</v>
      </c>
      <c r="B23" s="17" t="s">
        <v>1082</v>
      </c>
      <c r="C23" s="17" t="s">
        <v>1122</v>
      </c>
      <c r="D23" s="18" t="s">
        <v>335</v>
      </c>
      <c r="E23" s="17" t="s">
        <v>1105</v>
      </c>
      <c r="F23" s="17" t="s">
        <v>1102</v>
      </c>
      <c r="G23" s="18" t="s">
        <v>332</v>
      </c>
      <c r="H23" s="18" t="s">
        <v>38</v>
      </c>
      <c r="I23" s="17" t="s">
        <v>1210</v>
      </c>
      <c r="J23" s="17" t="s">
        <v>1089</v>
      </c>
      <c r="K23" s="18" t="s">
        <v>17</v>
      </c>
      <c r="L23" s="19">
        <v>30</v>
      </c>
      <c r="M23" s="19" t="s">
        <v>330</v>
      </c>
      <c r="N23" s="20">
        <v>44599</v>
      </c>
      <c r="O23" s="19">
        <v>20222110038151</v>
      </c>
      <c r="P23" s="21">
        <v>44634</v>
      </c>
      <c r="Q23" s="19">
        <f t="shared" si="1"/>
        <v>25</v>
      </c>
      <c r="R23" s="17" t="s">
        <v>1090</v>
      </c>
      <c r="S23" s="17" t="s">
        <v>1259</v>
      </c>
      <c r="T23" s="20">
        <v>44634</v>
      </c>
      <c r="U23" s="17" t="s">
        <v>1092</v>
      </c>
      <c r="V23" s="17" t="s">
        <v>1093</v>
      </c>
      <c r="W23" s="17" t="s">
        <v>1094</v>
      </c>
      <c r="X23" s="17" t="s">
        <v>1094</v>
      </c>
    </row>
    <row r="24" spans="1:24" ht="57" x14ac:dyDescent="0.25">
      <c r="A24" s="17" t="s">
        <v>1098</v>
      </c>
      <c r="B24" s="17" t="s">
        <v>1082</v>
      </c>
      <c r="C24" s="17" t="s">
        <v>1122</v>
      </c>
      <c r="D24" s="18" t="s">
        <v>342</v>
      </c>
      <c r="E24" s="17" t="s">
        <v>1105</v>
      </c>
      <c r="F24" s="17" t="s">
        <v>1096</v>
      </c>
      <c r="G24" s="18" t="s">
        <v>338</v>
      </c>
      <c r="H24" s="18" t="s">
        <v>86</v>
      </c>
      <c r="I24" s="17" t="s">
        <v>1210</v>
      </c>
      <c r="J24" s="17" t="s">
        <v>1134</v>
      </c>
      <c r="K24" s="18" t="s">
        <v>65</v>
      </c>
      <c r="L24" s="19">
        <v>35</v>
      </c>
      <c r="M24" s="19" t="s">
        <v>336</v>
      </c>
      <c r="N24" s="20">
        <v>44599</v>
      </c>
      <c r="O24" s="19" t="s">
        <v>1094</v>
      </c>
      <c r="P24" s="21">
        <v>44637</v>
      </c>
      <c r="Q24" s="19">
        <f t="shared" si="1"/>
        <v>28</v>
      </c>
      <c r="R24" s="17" t="s">
        <v>1090</v>
      </c>
      <c r="S24" s="17" t="s">
        <v>1269</v>
      </c>
      <c r="T24" s="17" t="s">
        <v>1094</v>
      </c>
      <c r="U24" s="17" t="s">
        <v>1092</v>
      </c>
      <c r="V24" s="17" t="s">
        <v>1093</v>
      </c>
      <c r="W24" s="17" t="s">
        <v>1094</v>
      </c>
      <c r="X24" s="37" t="s">
        <v>1270</v>
      </c>
    </row>
    <row r="25" spans="1:24" ht="57" x14ac:dyDescent="0.25">
      <c r="A25" s="17" t="s">
        <v>1098</v>
      </c>
      <c r="B25" s="17" t="s">
        <v>1082</v>
      </c>
      <c r="C25" s="17" t="s">
        <v>1122</v>
      </c>
      <c r="D25" s="18" t="s">
        <v>350</v>
      </c>
      <c r="E25" s="17" t="s">
        <v>1101</v>
      </c>
      <c r="F25" s="17" t="s">
        <v>1102</v>
      </c>
      <c r="G25" s="18" t="s">
        <v>346</v>
      </c>
      <c r="H25" s="18" t="s">
        <v>1128</v>
      </c>
      <c r="I25" s="17" t="s">
        <v>1210</v>
      </c>
      <c r="J25" s="17" t="s">
        <v>1129</v>
      </c>
      <c r="K25" s="18" t="s">
        <v>42</v>
      </c>
      <c r="L25" s="19">
        <v>30</v>
      </c>
      <c r="M25" s="19" t="s">
        <v>344</v>
      </c>
      <c r="N25" s="20">
        <v>44599</v>
      </c>
      <c r="O25" s="19" t="s">
        <v>1130</v>
      </c>
      <c r="P25" s="21">
        <v>44610</v>
      </c>
      <c r="Q25" s="19">
        <f t="shared" si="1"/>
        <v>9</v>
      </c>
      <c r="R25" s="17" t="s">
        <v>1090</v>
      </c>
      <c r="S25" s="17" t="s">
        <v>1127</v>
      </c>
      <c r="T25" s="20">
        <v>44610</v>
      </c>
      <c r="U25" s="17" t="s">
        <v>1092</v>
      </c>
      <c r="V25" s="17" t="s">
        <v>1093</v>
      </c>
      <c r="W25" s="17" t="s">
        <v>1094</v>
      </c>
      <c r="X25" s="17" t="s">
        <v>1094</v>
      </c>
    </row>
    <row r="26" spans="1:24" ht="71.25" x14ac:dyDescent="0.25">
      <c r="A26" s="17" t="s">
        <v>1098</v>
      </c>
      <c r="B26" s="17" t="s">
        <v>1082</v>
      </c>
      <c r="C26" s="17" t="s">
        <v>1110</v>
      </c>
      <c r="D26" s="18" t="s">
        <v>357</v>
      </c>
      <c r="E26" s="17" t="s">
        <v>1097</v>
      </c>
      <c r="F26" s="17" t="s">
        <v>1096</v>
      </c>
      <c r="G26" s="18" t="s">
        <v>353</v>
      </c>
      <c r="H26" s="18" t="s">
        <v>30</v>
      </c>
      <c r="I26" s="17" t="s">
        <v>1210</v>
      </c>
      <c r="J26" s="17" t="s">
        <v>1089</v>
      </c>
      <c r="K26" s="18" t="s">
        <v>17</v>
      </c>
      <c r="L26" s="19">
        <v>30</v>
      </c>
      <c r="M26" s="19" t="s">
        <v>351</v>
      </c>
      <c r="N26" s="20">
        <v>44599</v>
      </c>
      <c r="O26" s="19">
        <v>20222110037841</v>
      </c>
      <c r="P26" s="21">
        <v>44608</v>
      </c>
      <c r="Q26" s="19">
        <f t="shared" si="1"/>
        <v>7</v>
      </c>
      <c r="R26" s="17" t="s">
        <v>1090</v>
      </c>
      <c r="S26" s="17" t="s">
        <v>1233</v>
      </c>
      <c r="T26" s="20">
        <v>44608</v>
      </c>
      <c r="U26" s="17" t="s">
        <v>1092</v>
      </c>
      <c r="V26" s="17" t="s">
        <v>1093</v>
      </c>
      <c r="W26" s="17" t="s">
        <v>1094</v>
      </c>
      <c r="X26" s="37" t="s">
        <v>1234</v>
      </c>
    </row>
    <row r="27" spans="1:24" ht="57" x14ac:dyDescent="0.25">
      <c r="A27" s="23" t="s">
        <v>1098</v>
      </c>
      <c r="B27" s="23" t="s">
        <v>1082</v>
      </c>
      <c r="C27" s="23" t="s">
        <v>1163</v>
      </c>
      <c r="D27" s="22" t="s">
        <v>364</v>
      </c>
      <c r="E27" s="23" t="s">
        <v>1097</v>
      </c>
      <c r="F27" s="23" t="s">
        <v>1132</v>
      </c>
      <c r="G27" s="22" t="s">
        <v>360</v>
      </c>
      <c r="H27" s="22" t="s">
        <v>365</v>
      </c>
      <c r="I27" s="23" t="s">
        <v>1210</v>
      </c>
      <c r="J27" s="23" t="s">
        <v>45</v>
      </c>
      <c r="K27" s="22" t="s">
        <v>17</v>
      </c>
      <c r="L27" s="24">
        <v>30</v>
      </c>
      <c r="M27" s="24" t="s">
        <v>358</v>
      </c>
      <c r="N27" s="25">
        <v>44599</v>
      </c>
      <c r="O27" s="24"/>
      <c r="P27" s="26">
        <v>44645</v>
      </c>
      <c r="Q27" s="24">
        <f t="shared" si="1"/>
        <v>34</v>
      </c>
      <c r="R27" s="23" t="s">
        <v>1195</v>
      </c>
      <c r="S27" s="23"/>
      <c r="T27" s="23"/>
      <c r="U27" s="23"/>
      <c r="V27" s="23"/>
      <c r="W27" s="23"/>
      <c r="X27" s="23"/>
    </row>
    <row r="28" spans="1:24" ht="71.25" x14ac:dyDescent="0.25">
      <c r="A28" s="17" t="s">
        <v>1098</v>
      </c>
      <c r="B28" s="17" t="s">
        <v>1082</v>
      </c>
      <c r="C28" s="17" t="s">
        <v>1099</v>
      </c>
      <c r="D28" s="18" t="s">
        <v>376</v>
      </c>
      <c r="E28" s="17" t="s">
        <v>1097</v>
      </c>
      <c r="F28" s="17" t="s">
        <v>1132</v>
      </c>
      <c r="G28" s="18" t="s">
        <v>372</v>
      </c>
      <c r="H28" s="18" t="s">
        <v>1133</v>
      </c>
      <c r="I28" s="17" t="s">
        <v>1210</v>
      </c>
      <c r="J28" s="17" t="s">
        <v>1134</v>
      </c>
      <c r="K28" s="18" t="s">
        <v>42</v>
      </c>
      <c r="L28" s="19">
        <v>30</v>
      </c>
      <c r="M28" s="19" t="s">
        <v>370</v>
      </c>
      <c r="N28" s="20">
        <v>44599</v>
      </c>
      <c r="O28" s="19">
        <v>20222140038351</v>
      </c>
      <c r="P28" s="21">
        <v>44614</v>
      </c>
      <c r="Q28" s="19">
        <f t="shared" si="1"/>
        <v>11</v>
      </c>
      <c r="R28" s="17" t="s">
        <v>1090</v>
      </c>
      <c r="S28" s="17" t="s">
        <v>1131</v>
      </c>
      <c r="T28" s="20">
        <v>44616</v>
      </c>
      <c r="U28" s="17" t="s">
        <v>1092</v>
      </c>
      <c r="V28" s="17" t="s">
        <v>1093</v>
      </c>
      <c r="W28" s="17" t="s">
        <v>1094</v>
      </c>
      <c r="X28" s="17" t="s">
        <v>1094</v>
      </c>
    </row>
    <row r="29" spans="1:24" ht="42" customHeight="1" x14ac:dyDescent="0.25">
      <c r="A29" s="17" t="s">
        <v>1098</v>
      </c>
      <c r="B29" s="17" t="s">
        <v>1082</v>
      </c>
      <c r="C29" s="17" t="s">
        <v>1122</v>
      </c>
      <c r="D29" s="18" t="s">
        <v>258</v>
      </c>
      <c r="E29" s="17" t="s">
        <v>1105</v>
      </c>
      <c r="F29" s="17" t="s">
        <v>1096</v>
      </c>
      <c r="G29" s="18" t="s">
        <v>389</v>
      </c>
      <c r="H29" s="18" t="s">
        <v>1100</v>
      </c>
      <c r="I29" s="17" t="s">
        <v>1210</v>
      </c>
      <c r="J29" s="17" t="s">
        <v>1089</v>
      </c>
      <c r="K29" s="18" t="s">
        <v>42</v>
      </c>
      <c r="L29" s="19">
        <v>30</v>
      </c>
      <c r="M29" s="19" t="s">
        <v>387</v>
      </c>
      <c r="N29" s="20">
        <v>44599</v>
      </c>
      <c r="O29" s="19">
        <v>20222110038201</v>
      </c>
      <c r="P29" s="21">
        <v>44608</v>
      </c>
      <c r="Q29" s="19">
        <f t="shared" si="1"/>
        <v>7</v>
      </c>
      <c r="R29" s="17" t="s">
        <v>1090</v>
      </c>
      <c r="S29" s="17" t="s">
        <v>1135</v>
      </c>
      <c r="T29" s="20">
        <v>44609</v>
      </c>
      <c r="U29" s="17" t="s">
        <v>1092</v>
      </c>
      <c r="V29" s="17" t="s">
        <v>1093</v>
      </c>
      <c r="W29" s="17" t="s">
        <v>1094</v>
      </c>
      <c r="X29" s="17" t="s">
        <v>1094</v>
      </c>
    </row>
    <row r="30" spans="1:24" ht="71.25" x14ac:dyDescent="0.25">
      <c r="A30" s="17" t="s">
        <v>1098</v>
      </c>
      <c r="B30" s="17" t="s">
        <v>1082</v>
      </c>
      <c r="C30" s="17" t="s">
        <v>1099</v>
      </c>
      <c r="D30" s="18" t="s">
        <v>399</v>
      </c>
      <c r="E30" s="17" t="s">
        <v>1097</v>
      </c>
      <c r="F30" s="17" t="s">
        <v>1107</v>
      </c>
      <c r="G30" s="18" t="s">
        <v>395</v>
      </c>
      <c r="H30" s="18" t="s">
        <v>1088</v>
      </c>
      <c r="I30" s="17" t="s">
        <v>1210</v>
      </c>
      <c r="J30" s="17" t="s">
        <v>1089</v>
      </c>
      <c r="K30" s="18" t="s">
        <v>65</v>
      </c>
      <c r="L30" s="19">
        <v>35</v>
      </c>
      <c r="M30" s="19" t="s">
        <v>393</v>
      </c>
      <c r="N30" s="20">
        <v>44599</v>
      </c>
      <c r="O30" s="19">
        <v>20222110037851</v>
      </c>
      <c r="P30" s="21">
        <v>44607</v>
      </c>
      <c r="Q30" s="19">
        <f t="shared" si="1"/>
        <v>6</v>
      </c>
      <c r="R30" s="17" t="s">
        <v>1090</v>
      </c>
      <c r="S30" s="17" t="s">
        <v>1136</v>
      </c>
      <c r="T30" s="20">
        <v>44608</v>
      </c>
      <c r="U30" s="17" t="s">
        <v>1092</v>
      </c>
      <c r="V30" s="17" t="s">
        <v>1093</v>
      </c>
      <c r="W30" s="17" t="s">
        <v>1094</v>
      </c>
      <c r="X30" s="17" t="s">
        <v>1094</v>
      </c>
    </row>
    <row r="31" spans="1:24" ht="57" x14ac:dyDescent="0.25">
      <c r="A31" s="29" t="s">
        <v>1098</v>
      </c>
      <c r="B31" s="29" t="s">
        <v>1082</v>
      </c>
      <c r="C31" s="29" t="s">
        <v>1181</v>
      </c>
      <c r="D31" s="30" t="s">
        <v>113</v>
      </c>
      <c r="E31" s="29" t="s">
        <v>1101</v>
      </c>
      <c r="F31" s="29" t="s">
        <v>1096</v>
      </c>
      <c r="G31" s="30" t="s">
        <v>402</v>
      </c>
      <c r="H31" s="30" t="s">
        <v>75</v>
      </c>
      <c r="I31" s="29" t="s">
        <v>1210</v>
      </c>
      <c r="J31" s="29" t="s">
        <v>1197</v>
      </c>
      <c r="K31" s="30" t="s">
        <v>65</v>
      </c>
      <c r="L31" s="31">
        <v>35</v>
      </c>
      <c r="M31" s="31" t="s">
        <v>400</v>
      </c>
      <c r="N31" s="32">
        <v>44599</v>
      </c>
      <c r="O31" s="31"/>
      <c r="P31" s="33">
        <v>44645</v>
      </c>
      <c r="Q31" s="31">
        <f t="shared" si="1"/>
        <v>34</v>
      </c>
      <c r="R31" s="29" t="s">
        <v>1193</v>
      </c>
      <c r="S31" s="29"/>
      <c r="T31" s="29"/>
      <c r="U31" s="29"/>
      <c r="V31" s="29"/>
      <c r="W31" s="29"/>
      <c r="X31" s="29"/>
    </row>
    <row r="32" spans="1:24" ht="42.75" x14ac:dyDescent="0.25">
      <c r="A32" s="23" t="s">
        <v>1098</v>
      </c>
      <c r="B32" s="23" t="s">
        <v>1082</v>
      </c>
      <c r="C32" s="23" t="s">
        <v>1181</v>
      </c>
      <c r="D32" s="22" t="s">
        <v>113</v>
      </c>
      <c r="E32" s="23" t="s">
        <v>1101</v>
      </c>
      <c r="F32" s="23" t="s">
        <v>1102</v>
      </c>
      <c r="G32" s="22" t="s">
        <v>405</v>
      </c>
      <c r="H32" s="22" t="s">
        <v>48</v>
      </c>
      <c r="I32" s="23" t="s">
        <v>1119</v>
      </c>
      <c r="J32" s="23" t="s">
        <v>1152</v>
      </c>
      <c r="K32" s="22" t="s">
        <v>27</v>
      </c>
      <c r="L32" s="24">
        <v>20</v>
      </c>
      <c r="M32" s="24" t="s">
        <v>403</v>
      </c>
      <c r="N32" s="25">
        <v>44599</v>
      </c>
      <c r="O32" s="24"/>
      <c r="P32" s="26">
        <v>44645</v>
      </c>
      <c r="Q32" s="24">
        <f t="shared" si="1"/>
        <v>34</v>
      </c>
      <c r="R32" s="23" t="s">
        <v>1195</v>
      </c>
      <c r="S32" s="23"/>
      <c r="T32" s="23"/>
      <c r="U32" s="23"/>
      <c r="V32" s="23"/>
      <c r="W32" s="23"/>
      <c r="X32" s="23"/>
    </row>
    <row r="33" spans="1:24" ht="57" x14ac:dyDescent="0.25">
      <c r="A33" s="17" t="s">
        <v>1098</v>
      </c>
      <c r="B33" s="17" t="s">
        <v>1082</v>
      </c>
      <c r="C33" s="17" t="s">
        <v>1099</v>
      </c>
      <c r="D33" s="18" t="s">
        <v>311</v>
      </c>
      <c r="E33" s="17" t="s">
        <v>1097</v>
      </c>
      <c r="F33" s="17" t="s">
        <v>1107</v>
      </c>
      <c r="G33" s="18" t="s">
        <v>412</v>
      </c>
      <c r="H33" s="18" t="s">
        <v>1138</v>
      </c>
      <c r="I33" s="17" t="s">
        <v>1210</v>
      </c>
      <c r="J33" s="17" t="s">
        <v>45</v>
      </c>
      <c r="K33" s="18" t="s">
        <v>17</v>
      </c>
      <c r="L33" s="19">
        <v>30</v>
      </c>
      <c r="M33" s="19" t="s">
        <v>410</v>
      </c>
      <c r="N33" s="20">
        <v>44599</v>
      </c>
      <c r="O33" s="19" t="s">
        <v>1137</v>
      </c>
      <c r="P33" s="21">
        <v>44602</v>
      </c>
      <c r="Q33" s="19">
        <f t="shared" si="1"/>
        <v>3</v>
      </c>
      <c r="R33" s="17" t="s">
        <v>1090</v>
      </c>
      <c r="S33" s="17" t="s">
        <v>1139</v>
      </c>
      <c r="T33" s="20">
        <v>44606</v>
      </c>
      <c r="U33" s="17" t="s">
        <v>1092</v>
      </c>
      <c r="V33" s="17" t="s">
        <v>1093</v>
      </c>
      <c r="W33" s="17" t="s">
        <v>1094</v>
      </c>
      <c r="X33" s="17" t="s">
        <v>1094</v>
      </c>
    </row>
    <row r="34" spans="1:24" ht="57" x14ac:dyDescent="0.25">
      <c r="A34" s="23" t="s">
        <v>1098</v>
      </c>
      <c r="B34" s="23" t="s">
        <v>1082</v>
      </c>
      <c r="C34" s="23" t="s">
        <v>1183</v>
      </c>
      <c r="D34" s="22" t="s">
        <v>420</v>
      </c>
      <c r="E34" s="23" t="s">
        <v>1097</v>
      </c>
      <c r="F34" s="23" t="s">
        <v>1132</v>
      </c>
      <c r="G34" s="22" t="s">
        <v>416</v>
      </c>
      <c r="H34" s="22" t="s">
        <v>94</v>
      </c>
      <c r="I34" s="23" t="s">
        <v>1210</v>
      </c>
      <c r="J34" s="23" t="s">
        <v>1210</v>
      </c>
      <c r="K34" s="22" t="s">
        <v>17</v>
      </c>
      <c r="L34" s="24">
        <v>30</v>
      </c>
      <c r="M34" s="24" t="s">
        <v>414</v>
      </c>
      <c r="N34" s="25">
        <v>44599</v>
      </c>
      <c r="O34" s="24"/>
      <c r="P34" s="26">
        <v>44645</v>
      </c>
      <c r="Q34" s="24">
        <f t="shared" si="1"/>
        <v>34</v>
      </c>
      <c r="R34" s="23" t="s">
        <v>1195</v>
      </c>
      <c r="S34" s="23"/>
      <c r="T34" s="23"/>
      <c r="U34" s="23"/>
      <c r="V34" s="23"/>
      <c r="W34" s="23"/>
      <c r="X34" s="23"/>
    </row>
    <row r="35" spans="1:24" ht="71.25" x14ac:dyDescent="0.25">
      <c r="A35" s="17" t="s">
        <v>1098</v>
      </c>
      <c r="B35" s="17" t="s">
        <v>1082</v>
      </c>
      <c r="C35" s="17" t="s">
        <v>1104</v>
      </c>
      <c r="D35" s="18" t="s">
        <v>424</v>
      </c>
      <c r="E35" s="17" t="s">
        <v>1097</v>
      </c>
      <c r="F35" s="17" t="s">
        <v>1096</v>
      </c>
      <c r="G35" s="18" t="s">
        <v>343</v>
      </c>
      <c r="H35" s="18" t="s">
        <v>1141</v>
      </c>
      <c r="I35" s="17" t="s">
        <v>1210</v>
      </c>
      <c r="J35" s="17" t="s">
        <v>1129</v>
      </c>
      <c r="K35" s="18" t="s">
        <v>17</v>
      </c>
      <c r="L35" s="19">
        <v>30</v>
      </c>
      <c r="M35" s="19" t="s">
        <v>421</v>
      </c>
      <c r="N35" s="20">
        <v>44599</v>
      </c>
      <c r="O35" s="19" t="s">
        <v>1094</v>
      </c>
      <c r="P35" s="21">
        <v>44600</v>
      </c>
      <c r="Q35" s="19">
        <f t="shared" si="1"/>
        <v>1</v>
      </c>
      <c r="R35" s="17" t="s">
        <v>1090</v>
      </c>
      <c r="S35" s="17" t="s">
        <v>1140</v>
      </c>
      <c r="T35" s="17" t="s">
        <v>1094</v>
      </c>
      <c r="U35" s="17" t="s">
        <v>1094</v>
      </c>
      <c r="V35" s="17" t="s">
        <v>1094</v>
      </c>
      <c r="W35" s="17" t="s">
        <v>1094</v>
      </c>
      <c r="X35" s="37" t="s">
        <v>1142</v>
      </c>
    </row>
    <row r="36" spans="1:24" ht="71.25" x14ac:dyDescent="0.25">
      <c r="A36" s="17" t="s">
        <v>1098</v>
      </c>
      <c r="B36" s="17" t="s">
        <v>1082</v>
      </c>
      <c r="C36" s="17" t="s">
        <v>1122</v>
      </c>
      <c r="D36" s="18" t="s">
        <v>430</v>
      </c>
      <c r="E36" s="17" t="s">
        <v>1105</v>
      </c>
      <c r="F36" s="17" t="s">
        <v>1209</v>
      </c>
      <c r="G36" s="18" t="s">
        <v>428</v>
      </c>
      <c r="H36" s="18" t="s">
        <v>38</v>
      </c>
      <c r="I36" s="17" t="s">
        <v>1210</v>
      </c>
      <c r="J36" s="17" t="s">
        <v>1089</v>
      </c>
      <c r="K36" s="18" t="s">
        <v>42</v>
      </c>
      <c r="L36" s="19">
        <v>30</v>
      </c>
      <c r="M36" s="19" t="s">
        <v>426</v>
      </c>
      <c r="N36" s="20">
        <v>44600</v>
      </c>
      <c r="O36" s="19" t="s">
        <v>1235</v>
      </c>
      <c r="P36" s="21">
        <v>44616</v>
      </c>
      <c r="Q36" s="19">
        <f t="shared" si="1"/>
        <v>12</v>
      </c>
      <c r="R36" s="17" t="s">
        <v>1090</v>
      </c>
      <c r="S36" s="17" t="s">
        <v>1236</v>
      </c>
      <c r="T36" s="20">
        <v>44616</v>
      </c>
      <c r="U36" s="17" t="s">
        <v>1092</v>
      </c>
      <c r="V36" s="17" t="s">
        <v>1093</v>
      </c>
      <c r="W36" s="17" t="s">
        <v>1094</v>
      </c>
      <c r="X36" s="37" t="s">
        <v>1234</v>
      </c>
    </row>
    <row r="37" spans="1:24" ht="71.25" x14ac:dyDescent="0.25">
      <c r="A37" s="17" t="s">
        <v>1098</v>
      </c>
      <c r="B37" s="17" t="s">
        <v>1082</v>
      </c>
      <c r="C37" s="17" t="s">
        <v>1184</v>
      </c>
      <c r="D37" s="18" t="s">
        <v>438</v>
      </c>
      <c r="E37" s="17" t="s">
        <v>1097</v>
      </c>
      <c r="F37" s="17" t="s">
        <v>1107</v>
      </c>
      <c r="G37" s="18" t="s">
        <v>434</v>
      </c>
      <c r="H37" s="18" t="s">
        <v>47</v>
      </c>
      <c r="I37" s="17" t="s">
        <v>1210</v>
      </c>
      <c r="J37" s="17" t="s">
        <v>1089</v>
      </c>
      <c r="K37" s="18" t="s">
        <v>65</v>
      </c>
      <c r="L37" s="19">
        <v>35</v>
      </c>
      <c r="M37" s="19" t="s">
        <v>432</v>
      </c>
      <c r="N37" s="20">
        <v>44600</v>
      </c>
      <c r="O37" s="19">
        <v>20222110041471</v>
      </c>
      <c r="P37" s="21">
        <v>44622</v>
      </c>
      <c r="Q37" s="19">
        <f t="shared" si="1"/>
        <v>16</v>
      </c>
      <c r="R37" s="17" t="s">
        <v>1090</v>
      </c>
      <c r="S37" s="17" t="s">
        <v>1212</v>
      </c>
      <c r="T37" s="20">
        <v>44629</v>
      </c>
      <c r="U37" s="17" t="s">
        <v>1092</v>
      </c>
      <c r="V37" s="17" t="s">
        <v>1093</v>
      </c>
      <c r="W37" s="17" t="s">
        <v>1094</v>
      </c>
      <c r="X37" s="17" t="s">
        <v>1094</v>
      </c>
    </row>
    <row r="38" spans="1:24" ht="78.75" x14ac:dyDescent="0.25">
      <c r="A38" s="23" t="s">
        <v>1098</v>
      </c>
      <c r="B38" s="23" t="s">
        <v>1082</v>
      </c>
      <c r="C38" s="23" t="s">
        <v>1122</v>
      </c>
      <c r="D38" s="22" t="s">
        <v>445</v>
      </c>
      <c r="E38" s="23" t="s">
        <v>1150</v>
      </c>
      <c r="F38" s="23" t="s">
        <v>1102</v>
      </c>
      <c r="G38" s="22" t="s">
        <v>442</v>
      </c>
      <c r="H38" s="22" t="s">
        <v>106</v>
      </c>
      <c r="I38" s="23" t="s">
        <v>1168</v>
      </c>
      <c r="J38" s="23" t="s">
        <v>1199</v>
      </c>
      <c r="K38" s="22" t="s">
        <v>44</v>
      </c>
      <c r="L38" s="24">
        <v>10</v>
      </c>
      <c r="M38" s="24" t="s">
        <v>440</v>
      </c>
      <c r="N38" s="25">
        <v>44600</v>
      </c>
      <c r="O38" s="24"/>
      <c r="P38" s="26">
        <v>44645</v>
      </c>
      <c r="Q38" s="24">
        <f t="shared" si="1"/>
        <v>33</v>
      </c>
      <c r="R38" s="23" t="s">
        <v>1195</v>
      </c>
      <c r="S38" s="23"/>
      <c r="T38" s="23"/>
      <c r="U38" s="23"/>
      <c r="V38" s="23"/>
      <c r="W38" s="23"/>
      <c r="X38" s="23"/>
    </row>
    <row r="39" spans="1:24" ht="57" x14ac:dyDescent="0.25">
      <c r="A39" s="29" t="s">
        <v>1098</v>
      </c>
      <c r="B39" s="29" t="s">
        <v>1082</v>
      </c>
      <c r="C39" s="29" t="s">
        <v>1180</v>
      </c>
      <c r="D39" s="30" t="s">
        <v>451</v>
      </c>
      <c r="E39" s="29" t="s">
        <v>1101</v>
      </c>
      <c r="F39" s="29" t="s">
        <v>1096</v>
      </c>
      <c r="G39" s="30" t="s">
        <v>332</v>
      </c>
      <c r="H39" s="30" t="s">
        <v>75</v>
      </c>
      <c r="I39" s="29" t="s">
        <v>1210</v>
      </c>
      <c r="J39" s="29" t="s">
        <v>1197</v>
      </c>
      <c r="K39" s="30" t="s">
        <v>65</v>
      </c>
      <c r="L39" s="31">
        <v>35</v>
      </c>
      <c r="M39" s="31" t="s">
        <v>446</v>
      </c>
      <c r="N39" s="32">
        <v>44600</v>
      </c>
      <c r="O39" s="31" t="s">
        <v>1271</v>
      </c>
      <c r="P39" s="33">
        <v>44645</v>
      </c>
      <c r="Q39" s="31">
        <f t="shared" si="1"/>
        <v>33</v>
      </c>
      <c r="R39" s="29" t="s">
        <v>1193</v>
      </c>
      <c r="S39" s="29"/>
      <c r="T39" s="29"/>
      <c r="U39" s="29"/>
      <c r="V39" s="29"/>
      <c r="W39" s="29"/>
      <c r="X39" s="29"/>
    </row>
    <row r="40" spans="1:24" ht="71.25" x14ac:dyDescent="0.25">
      <c r="A40" s="17" t="s">
        <v>1098</v>
      </c>
      <c r="B40" s="17" t="s">
        <v>1082</v>
      </c>
      <c r="C40" s="17" t="s">
        <v>1181</v>
      </c>
      <c r="D40" s="18" t="s">
        <v>458</v>
      </c>
      <c r="E40" s="17" t="s">
        <v>1097</v>
      </c>
      <c r="F40" s="17" t="s">
        <v>1096</v>
      </c>
      <c r="G40" s="18" t="s">
        <v>454</v>
      </c>
      <c r="H40" s="18" t="s">
        <v>47</v>
      </c>
      <c r="I40" s="17" t="s">
        <v>1210</v>
      </c>
      <c r="J40" s="17" t="s">
        <v>1089</v>
      </c>
      <c r="K40" s="18" t="s">
        <v>42</v>
      </c>
      <c r="L40" s="19">
        <v>30</v>
      </c>
      <c r="M40" s="19" t="s">
        <v>452</v>
      </c>
      <c r="N40" s="20">
        <v>44600</v>
      </c>
      <c r="O40" s="19">
        <v>20222110044581</v>
      </c>
      <c r="P40" s="21">
        <v>44634</v>
      </c>
      <c r="Q40" s="19">
        <f t="shared" si="1"/>
        <v>24</v>
      </c>
      <c r="R40" s="17" t="s">
        <v>1090</v>
      </c>
      <c r="S40" s="17" t="s">
        <v>1260</v>
      </c>
      <c r="T40" s="20">
        <v>44634</v>
      </c>
      <c r="U40" s="17" t="s">
        <v>1092</v>
      </c>
      <c r="V40" s="17" t="s">
        <v>1093</v>
      </c>
      <c r="W40" s="17" t="s">
        <v>1094</v>
      </c>
      <c r="X40" s="17" t="s">
        <v>1094</v>
      </c>
    </row>
    <row r="41" spans="1:24" ht="45" x14ac:dyDescent="0.25">
      <c r="A41" s="17" t="s">
        <v>1098</v>
      </c>
      <c r="B41" s="17" t="s">
        <v>1082</v>
      </c>
      <c r="C41" s="17" t="s">
        <v>1180</v>
      </c>
      <c r="D41" s="18" t="s">
        <v>464</v>
      </c>
      <c r="E41" s="17" t="s">
        <v>1105</v>
      </c>
      <c r="F41" s="17" t="s">
        <v>1132</v>
      </c>
      <c r="G41" s="18" t="s">
        <v>461</v>
      </c>
      <c r="H41" s="18" t="s">
        <v>73</v>
      </c>
      <c r="I41" s="17" t="s">
        <v>1168</v>
      </c>
      <c r="J41" s="17" t="s">
        <v>1129</v>
      </c>
      <c r="K41" s="18" t="s">
        <v>42</v>
      </c>
      <c r="L41" s="19">
        <v>30</v>
      </c>
      <c r="M41" s="19" t="s">
        <v>459</v>
      </c>
      <c r="N41" s="20">
        <v>44600</v>
      </c>
      <c r="O41" s="19" t="s">
        <v>1237</v>
      </c>
      <c r="P41" s="21">
        <v>44608</v>
      </c>
      <c r="Q41" s="19">
        <f t="shared" si="1"/>
        <v>6</v>
      </c>
      <c r="R41" s="17" t="s">
        <v>1090</v>
      </c>
      <c r="S41" s="17"/>
      <c r="T41" s="17" t="s">
        <v>1094</v>
      </c>
      <c r="U41" s="17" t="s">
        <v>1092</v>
      </c>
      <c r="V41" s="17" t="s">
        <v>1093</v>
      </c>
      <c r="W41" s="17" t="s">
        <v>1094</v>
      </c>
      <c r="X41" s="37" t="s">
        <v>1290</v>
      </c>
    </row>
    <row r="42" spans="1:24" ht="57" x14ac:dyDescent="0.25">
      <c r="A42" s="17" t="s">
        <v>1098</v>
      </c>
      <c r="B42" s="17" t="s">
        <v>1082</v>
      </c>
      <c r="C42" s="17" t="s">
        <v>1104</v>
      </c>
      <c r="D42" s="18" t="s">
        <v>472</v>
      </c>
      <c r="E42" s="17" t="s">
        <v>1101</v>
      </c>
      <c r="F42" s="17" t="s">
        <v>1102</v>
      </c>
      <c r="G42" s="18" t="s">
        <v>468</v>
      </c>
      <c r="H42" s="18" t="s">
        <v>1141</v>
      </c>
      <c r="I42" s="17" t="s">
        <v>1210</v>
      </c>
      <c r="J42" s="17" t="s">
        <v>1129</v>
      </c>
      <c r="K42" s="18" t="s">
        <v>42</v>
      </c>
      <c r="L42" s="19">
        <v>30</v>
      </c>
      <c r="M42" s="19" t="s">
        <v>466</v>
      </c>
      <c r="N42" s="20">
        <v>44600</v>
      </c>
      <c r="O42" s="19" t="s">
        <v>1094</v>
      </c>
      <c r="P42" s="21">
        <v>44610</v>
      </c>
      <c r="Q42" s="19">
        <f t="shared" si="1"/>
        <v>8</v>
      </c>
      <c r="R42" s="17" t="s">
        <v>1090</v>
      </c>
      <c r="S42" s="17" t="s">
        <v>1143</v>
      </c>
      <c r="T42" s="17" t="s">
        <v>1094</v>
      </c>
      <c r="U42" s="17" t="s">
        <v>1094</v>
      </c>
      <c r="V42" s="17" t="s">
        <v>1094</v>
      </c>
      <c r="W42" s="17" t="s">
        <v>1094</v>
      </c>
      <c r="X42" s="37" t="s">
        <v>1144</v>
      </c>
    </row>
    <row r="43" spans="1:24" ht="71.25" x14ac:dyDescent="0.25">
      <c r="A43" s="17" t="s">
        <v>1098</v>
      </c>
      <c r="B43" s="17" t="s">
        <v>1086</v>
      </c>
      <c r="C43" s="17" t="s">
        <v>1122</v>
      </c>
      <c r="D43" s="18" t="s">
        <v>479</v>
      </c>
      <c r="E43" s="17" t="s">
        <v>1105</v>
      </c>
      <c r="F43" s="17" t="s">
        <v>1102</v>
      </c>
      <c r="G43" s="18" t="s">
        <v>475</v>
      </c>
      <c r="H43" s="18" t="s">
        <v>100</v>
      </c>
      <c r="I43" s="17" t="s">
        <v>1119</v>
      </c>
      <c r="J43" s="17" t="s">
        <v>1120</v>
      </c>
      <c r="K43" s="18" t="s">
        <v>42</v>
      </c>
      <c r="L43" s="19">
        <v>30</v>
      </c>
      <c r="M43" s="19" t="s">
        <v>473</v>
      </c>
      <c r="N43" s="20">
        <v>44601</v>
      </c>
      <c r="O43" s="19">
        <v>20223100048731</v>
      </c>
      <c r="P43" s="21">
        <v>44643</v>
      </c>
      <c r="Q43" s="19">
        <f t="shared" si="1"/>
        <v>30</v>
      </c>
      <c r="R43" s="17" t="s">
        <v>1090</v>
      </c>
      <c r="S43" s="17" t="s">
        <v>1272</v>
      </c>
      <c r="T43" s="20">
        <v>44643</v>
      </c>
      <c r="U43" s="17" t="s">
        <v>1092</v>
      </c>
      <c r="V43" s="17" t="s">
        <v>1093</v>
      </c>
      <c r="W43" s="17" t="s">
        <v>1094</v>
      </c>
      <c r="X43" s="37" t="s">
        <v>1273</v>
      </c>
    </row>
    <row r="44" spans="1:24" ht="67.5" x14ac:dyDescent="0.25">
      <c r="A44" s="23" t="s">
        <v>1098</v>
      </c>
      <c r="B44" s="23" t="s">
        <v>1082</v>
      </c>
      <c r="C44" s="23" t="s">
        <v>1180</v>
      </c>
      <c r="D44" s="22" t="s">
        <v>221</v>
      </c>
      <c r="E44" s="23" t="s">
        <v>1097</v>
      </c>
      <c r="F44" s="23" t="s">
        <v>1132</v>
      </c>
      <c r="G44" s="22" t="s">
        <v>482</v>
      </c>
      <c r="H44" s="22" t="s">
        <v>73</v>
      </c>
      <c r="I44" s="23" t="s">
        <v>1168</v>
      </c>
      <c r="J44" s="23" t="s">
        <v>1129</v>
      </c>
      <c r="K44" s="22" t="s">
        <v>42</v>
      </c>
      <c r="L44" s="24">
        <v>30</v>
      </c>
      <c r="M44" s="24" t="s">
        <v>480</v>
      </c>
      <c r="N44" s="25">
        <v>44601</v>
      </c>
      <c r="O44" s="24"/>
      <c r="P44" s="26">
        <v>44645</v>
      </c>
      <c r="Q44" s="24">
        <f t="shared" si="1"/>
        <v>32</v>
      </c>
      <c r="R44" s="23" t="s">
        <v>1195</v>
      </c>
      <c r="S44" s="23"/>
      <c r="T44" s="23"/>
      <c r="U44" s="23"/>
      <c r="V44" s="23"/>
      <c r="W44" s="23"/>
      <c r="X44" s="23"/>
    </row>
    <row r="45" spans="1:24" ht="71.25" x14ac:dyDescent="0.25">
      <c r="A45" s="23" t="s">
        <v>1098</v>
      </c>
      <c r="B45" s="23" t="s">
        <v>1082</v>
      </c>
      <c r="C45" s="23" t="s">
        <v>1180</v>
      </c>
      <c r="D45" s="22" t="s">
        <v>119</v>
      </c>
      <c r="E45" s="23" t="s">
        <v>1097</v>
      </c>
      <c r="F45" s="23" t="s">
        <v>1096</v>
      </c>
      <c r="G45" s="22" t="s">
        <v>491</v>
      </c>
      <c r="H45" s="22" t="s">
        <v>30</v>
      </c>
      <c r="I45" s="23" t="s">
        <v>1210</v>
      </c>
      <c r="J45" s="23" t="s">
        <v>1089</v>
      </c>
      <c r="K45" s="22" t="s">
        <v>42</v>
      </c>
      <c r="L45" s="24">
        <v>30</v>
      </c>
      <c r="M45" s="24" t="s">
        <v>489</v>
      </c>
      <c r="N45" s="25">
        <v>44601</v>
      </c>
      <c r="O45" s="24"/>
      <c r="P45" s="26">
        <v>44645</v>
      </c>
      <c r="Q45" s="24">
        <f t="shared" si="1"/>
        <v>32</v>
      </c>
      <c r="R45" s="23" t="s">
        <v>1195</v>
      </c>
      <c r="S45" s="23"/>
      <c r="T45" s="23"/>
      <c r="U45" s="23"/>
      <c r="V45" s="23"/>
      <c r="W45" s="23"/>
      <c r="X45" s="23"/>
    </row>
    <row r="46" spans="1:24" ht="42.75" x14ac:dyDescent="0.25">
      <c r="A46" s="23" t="s">
        <v>1098</v>
      </c>
      <c r="B46" s="23" t="s">
        <v>1082</v>
      </c>
      <c r="C46" s="23" t="s">
        <v>1122</v>
      </c>
      <c r="D46" s="22" t="s">
        <v>502</v>
      </c>
      <c r="E46" s="23" t="s">
        <v>1101</v>
      </c>
      <c r="F46" s="23" t="s">
        <v>1102</v>
      </c>
      <c r="G46" s="22" t="s">
        <v>498</v>
      </c>
      <c r="H46" s="22" t="s">
        <v>100</v>
      </c>
      <c r="I46" s="23" t="s">
        <v>1119</v>
      </c>
      <c r="J46" s="23" t="s">
        <v>1120</v>
      </c>
      <c r="K46" s="22" t="s">
        <v>17</v>
      </c>
      <c r="L46" s="24">
        <v>30</v>
      </c>
      <c r="M46" s="24" t="s">
        <v>496</v>
      </c>
      <c r="N46" s="25">
        <v>44601</v>
      </c>
      <c r="O46" s="24"/>
      <c r="P46" s="26">
        <v>44645</v>
      </c>
      <c r="Q46" s="24">
        <f t="shared" si="1"/>
        <v>32</v>
      </c>
      <c r="R46" s="23" t="s">
        <v>1195</v>
      </c>
      <c r="S46" s="23"/>
      <c r="T46" s="23"/>
      <c r="U46" s="23"/>
      <c r="V46" s="23"/>
      <c r="W46" s="23"/>
      <c r="X46" s="23"/>
    </row>
    <row r="47" spans="1:24" ht="57" x14ac:dyDescent="0.25">
      <c r="A47" s="17" t="s">
        <v>1098</v>
      </c>
      <c r="B47" s="17" t="s">
        <v>1082</v>
      </c>
      <c r="C47" s="17" t="s">
        <v>1104</v>
      </c>
      <c r="D47" s="18" t="s">
        <v>508</v>
      </c>
      <c r="E47" s="17" t="s">
        <v>1105</v>
      </c>
      <c r="F47" s="17" t="s">
        <v>1209</v>
      </c>
      <c r="G47" s="18" t="s">
        <v>505</v>
      </c>
      <c r="H47" s="18" t="s">
        <v>210</v>
      </c>
      <c r="I47" s="17" t="s">
        <v>1210</v>
      </c>
      <c r="J47" s="17" t="s">
        <v>1197</v>
      </c>
      <c r="K47" s="18" t="s">
        <v>42</v>
      </c>
      <c r="L47" s="19">
        <v>30</v>
      </c>
      <c r="M47" s="19" t="s">
        <v>503</v>
      </c>
      <c r="N47" s="20">
        <v>44601</v>
      </c>
      <c r="O47" s="19" t="s">
        <v>1238</v>
      </c>
      <c r="P47" s="21">
        <v>44643</v>
      </c>
      <c r="Q47" s="19">
        <f t="shared" si="1"/>
        <v>30</v>
      </c>
      <c r="R47" s="17" t="s">
        <v>1090</v>
      </c>
      <c r="S47" s="17"/>
      <c r="T47" s="17" t="s">
        <v>1094</v>
      </c>
      <c r="U47" s="17" t="s">
        <v>1092</v>
      </c>
      <c r="V47" s="17" t="s">
        <v>1093</v>
      </c>
      <c r="W47" s="17" t="s">
        <v>1094</v>
      </c>
      <c r="X47" s="37" t="s">
        <v>1290</v>
      </c>
    </row>
    <row r="48" spans="1:24" ht="57" x14ac:dyDescent="0.25">
      <c r="A48" s="17" t="s">
        <v>1098</v>
      </c>
      <c r="B48" s="17" t="s">
        <v>1082</v>
      </c>
      <c r="C48" s="17" t="s">
        <v>1145</v>
      </c>
      <c r="D48" s="18" t="s">
        <v>69</v>
      </c>
      <c r="E48" s="17" t="s">
        <v>1097</v>
      </c>
      <c r="F48" s="17" t="s">
        <v>1102</v>
      </c>
      <c r="G48" s="18" t="s">
        <v>511</v>
      </c>
      <c r="H48" s="18" t="s">
        <v>1141</v>
      </c>
      <c r="I48" s="17" t="s">
        <v>1210</v>
      </c>
      <c r="J48" s="17" t="s">
        <v>1129</v>
      </c>
      <c r="K48" s="18" t="s">
        <v>17</v>
      </c>
      <c r="L48" s="19">
        <v>30</v>
      </c>
      <c r="M48" s="19" t="s">
        <v>509</v>
      </c>
      <c r="N48" s="20">
        <v>44601</v>
      </c>
      <c r="O48" s="19" t="s">
        <v>1146</v>
      </c>
      <c r="P48" s="21">
        <v>44610</v>
      </c>
      <c r="Q48" s="19">
        <f t="shared" si="1"/>
        <v>7</v>
      </c>
      <c r="R48" s="17" t="s">
        <v>1090</v>
      </c>
      <c r="S48" s="17" t="s">
        <v>1143</v>
      </c>
      <c r="T48" s="20">
        <v>44610</v>
      </c>
      <c r="U48" s="17" t="s">
        <v>1092</v>
      </c>
      <c r="V48" s="17" t="s">
        <v>1093</v>
      </c>
      <c r="W48" s="17" t="s">
        <v>1094</v>
      </c>
      <c r="X48" s="17" t="s">
        <v>1094</v>
      </c>
    </row>
    <row r="49" spans="1:24" ht="33.75" x14ac:dyDescent="0.25">
      <c r="A49" s="23" t="s">
        <v>1098</v>
      </c>
      <c r="B49" s="23" t="s">
        <v>1082</v>
      </c>
      <c r="C49" s="23" t="s">
        <v>1185</v>
      </c>
      <c r="D49" s="22" t="s">
        <v>521</v>
      </c>
      <c r="E49" s="23" t="s">
        <v>1114</v>
      </c>
      <c r="F49" s="23" t="s">
        <v>1102</v>
      </c>
      <c r="G49" s="22" t="s">
        <v>517</v>
      </c>
      <c r="H49" s="22" t="s">
        <v>106</v>
      </c>
      <c r="I49" s="23" t="s">
        <v>1168</v>
      </c>
      <c r="J49" s="23" t="s">
        <v>1199</v>
      </c>
      <c r="K49" s="22" t="s">
        <v>44</v>
      </c>
      <c r="L49" s="24">
        <v>10</v>
      </c>
      <c r="M49" s="24" t="s">
        <v>515</v>
      </c>
      <c r="N49" s="25">
        <v>44601</v>
      </c>
      <c r="O49" s="24"/>
      <c r="P49" s="26">
        <v>44645</v>
      </c>
      <c r="Q49" s="24">
        <f t="shared" si="1"/>
        <v>32</v>
      </c>
      <c r="R49" s="23" t="s">
        <v>1195</v>
      </c>
      <c r="S49" s="23"/>
      <c r="T49" s="23"/>
      <c r="U49" s="23"/>
      <c r="V49" s="23"/>
      <c r="W49" s="23"/>
      <c r="X49" s="23"/>
    </row>
    <row r="50" spans="1:24" ht="57" x14ac:dyDescent="0.25">
      <c r="A50" s="29" t="s">
        <v>1098</v>
      </c>
      <c r="B50" s="29" t="s">
        <v>1082</v>
      </c>
      <c r="C50" s="29" t="s">
        <v>1182</v>
      </c>
      <c r="D50" s="30" t="s">
        <v>318</v>
      </c>
      <c r="E50" s="29" t="s">
        <v>1097</v>
      </c>
      <c r="F50" s="29" t="s">
        <v>1096</v>
      </c>
      <c r="G50" s="30" t="s">
        <v>524</v>
      </c>
      <c r="H50" s="30" t="s">
        <v>75</v>
      </c>
      <c r="I50" s="29" t="s">
        <v>1210</v>
      </c>
      <c r="J50" s="29" t="s">
        <v>1197</v>
      </c>
      <c r="K50" s="30" t="s">
        <v>65</v>
      </c>
      <c r="L50" s="31">
        <v>35</v>
      </c>
      <c r="M50" s="31" t="s">
        <v>522</v>
      </c>
      <c r="N50" s="32">
        <v>44601</v>
      </c>
      <c r="O50" s="31"/>
      <c r="P50" s="33">
        <v>44645</v>
      </c>
      <c r="Q50" s="31">
        <f t="shared" si="1"/>
        <v>32</v>
      </c>
      <c r="R50" s="29" t="s">
        <v>1193</v>
      </c>
      <c r="S50" s="29"/>
      <c r="T50" s="29"/>
      <c r="U50" s="29"/>
      <c r="V50" s="29"/>
      <c r="W50" s="29"/>
      <c r="X50" s="29"/>
    </row>
    <row r="51" spans="1:24" ht="71.25" x14ac:dyDescent="0.25">
      <c r="A51" s="23" t="s">
        <v>1098</v>
      </c>
      <c r="B51" s="23" t="s">
        <v>1082</v>
      </c>
      <c r="C51" s="23" t="s">
        <v>1183</v>
      </c>
      <c r="D51" s="22" t="s">
        <v>532</v>
      </c>
      <c r="E51" s="23" t="s">
        <v>1114</v>
      </c>
      <c r="F51" s="23" t="s">
        <v>1107</v>
      </c>
      <c r="G51" s="22" t="s">
        <v>528</v>
      </c>
      <c r="H51" s="22" t="s">
        <v>30</v>
      </c>
      <c r="I51" s="23" t="s">
        <v>1210</v>
      </c>
      <c r="J51" s="23" t="s">
        <v>1089</v>
      </c>
      <c r="K51" s="22" t="s">
        <v>17</v>
      </c>
      <c r="L51" s="24">
        <v>30</v>
      </c>
      <c r="M51" s="24" t="s">
        <v>526</v>
      </c>
      <c r="N51" s="25">
        <v>44601</v>
      </c>
      <c r="O51" s="24"/>
      <c r="P51" s="26">
        <v>44645</v>
      </c>
      <c r="Q51" s="24">
        <f t="shared" si="1"/>
        <v>32</v>
      </c>
      <c r="R51" s="23" t="s">
        <v>1195</v>
      </c>
      <c r="S51" s="23"/>
      <c r="T51" s="23"/>
      <c r="U51" s="23"/>
      <c r="V51" s="23"/>
      <c r="W51" s="23"/>
      <c r="X51" s="23"/>
    </row>
    <row r="52" spans="1:24" ht="57" x14ac:dyDescent="0.25">
      <c r="A52" s="17" t="s">
        <v>1098</v>
      </c>
      <c r="B52" s="17" t="s">
        <v>1082</v>
      </c>
      <c r="C52" s="17" t="s">
        <v>1099</v>
      </c>
      <c r="D52" s="18" t="s">
        <v>539</v>
      </c>
      <c r="E52" s="17" t="s">
        <v>1114</v>
      </c>
      <c r="F52" s="17" t="s">
        <v>1102</v>
      </c>
      <c r="G52" s="18" t="s">
        <v>535</v>
      </c>
      <c r="H52" s="18" t="s">
        <v>1141</v>
      </c>
      <c r="I52" s="17" t="s">
        <v>1210</v>
      </c>
      <c r="J52" s="17" t="s">
        <v>1129</v>
      </c>
      <c r="K52" s="18" t="s">
        <v>44</v>
      </c>
      <c r="L52" s="19">
        <v>10</v>
      </c>
      <c r="M52" s="19" t="s">
        <v>533</v>
      </c>
      <c r="N52" s="20">
        <v>44603</v>
      </c>
      <c r="O52" s="19" t="s">
        <v>1148</v>
      </c>
      <c r="P52" s="21">
        <v>44607</v>
      </c>
      <c r="Q52" s="19">
        <f t="shared" si="1"/>
        <v>2</v>
      </c>
      <c r="R52" s="17" t="s">
        <v>1090</v>
      </c>
      <c r="S52" s="17" t="s">
        <v>1147</v>
      </c>
      <c r="T52" s="20">
        <v>44608</v>
      </c>
      <c r="U52" s="17" t="s">
        <v>1092</v>
      </c>
      <c r="V52" s="17" t="s">
        <v>1093</v>
      </c>
      <c r="W52" s="17" t="s">
        <v>1094</v>
      </c>
      <c r="X52" s="17" t="s">
        <v>1094</v>
      </c>
    </row>
    <row r="53" spans="1:24" ht="71.25" x14ac:dyDescent="0.25">
      <c r="A53" s="17" t="s">
        <v>1098</v>
      </c>
      <c r="B53" s="17" t="s">
        <v>1085</v>
      </c>
      <c r="C53" s="17" t="s">
        <v>1113</v>
      </c>
      <c r="D53" s="18" t="s">
        <v>37</v>
      </c>
      <c r="E53" s="17" t="s">
        <v>1097</v>
      </c>
      <c r="F53" s="17" t="s">
        <v>1096</v>
      </c>
      <c r="G53" s="18" t="s">
        <v>543</v>
      </c>
      <c r="H53" s="18" t="s">
        <v>38</v>
      </c>
      <c r="I53" s="17" t="s">
        <v>1210</v>
      </c>
      <c r="J53" s="17" t="s">
        <v>1089</v>
      </c>
      <c r="K53" s="18" t="s">
        <v>42</v>
      </c>
      <c r="L53" s="19">
        <v>30</v>
      </c>
      <c r="M53" s="19" t="s">
        <v>541</v>
      </c>
      <c r="N53" s="20">
        <v>44603</v>
      </c>
      <c r="O53" s="19" t="s">
        <v>1239</v>
      </c>
      <c r="P53" s="21">
        <v>44634</v>
      </c>
      <c r="Q53" s="19">
        <f t="shared" si="1"/>
        <v>21</v>
      </c>
      <c r="R53" s="17" t="s">
        <v>1090</v>
      </c>
      <c r="S53" s="17" t="s">
        <v>1261</v>
      </c>
      <c r="T53" s="20">
        <v>44634</v>
      </c>
      <c r="U53" s="17" t="s">
        <v>1092</v>
      </c>
      <c r="V53" s="17" t="s">
        <v>1093</v>
      </c>
      <c r="W53" s="17" t="s">
        <v>1094</v>
      </c>
      <c r="X53" s="17" t="s">
        <v>1094</v>
      </c>
    </row>
    <row r="54" spans="1:24" ht="57" x14ac:dyDescent="0.25">
      <c r="A54" s="23" t="s">
        <v>1098</v>
      </c>
      <c r="B54" s="23" t="s">
        <v>1082</v>
      </c>
      <c r="C54" s="23" t="s">
        <v>1122</v>
      </c>
      <c r="D54" s="22" t="s">
        <v>551</v>
      </c>
      <c r="E54" s="23" t="s">
        <v>1105</v>
      </c>
      <c r="F54" s="23" t="s">
        <v>1209</v>
      </c>
      <c r="G54" s="22" t="s">
        <v>547</v>
      </c>
      <c r="H54" s="22" t="s">
        <v>210</v>
      </c>
      <c r="I54" s="23" t="s">
        <v>1210</v>
      </c>
      <c r="J54" s="23" t="s">
        <v>1197</v>
      </c>
      <c r="K54" s="22" t="s">
        <v>42</v>
      </c>
      <c r="L54" s="24">
        <v>30</v>
      </c>
      <c r="M54" s="24" t="s">
        <v>545</v>
      </c>
      <c r="N54" s="25">
        <v>44603</v>
      </c>
      <c r="O54" s="24" t="s">
        <v>1274</v>
      </c>
      <c r="P54" s="26">
        <v>44645</v>
      </c>
      <c r="Q54" s="24">
        <f t="shared" si="1"/>
        <v>30</v>
      </c>
      <c r="R54" s="23" t="s">
        <v>1195</v>
      </c>
      <c r="S54" s="23"/>
      <c r="T54" s="23"/>
      <c r="U54" s="23"/>
      <c r="V54" s="23"/>
      <c r="W54" s="23"/>
      <c r="X54" s="23"/>
    </row>
    <row r="55" spans="1:24" s="39" customFormat="1" ht="71.25" x14ac:dyDescent="0.25">
      <c r="A55" s="23" t="s">
        <v>1098</v>
      </c>
      <c r="B55" s="23" t="s">
        <v>1082</v>
      </c>
      <c r="C55" s="23" t="s">
        <v>1183</v>
      </c>
      <c r="D55" s="22" t="s">
        <v>558</v>
      </c>
      <c r="E55" s="23" t="s">
        <v>1105</v>
      </c>
      <c r="F55" s="23" t="s">
        <v>1102</v>
      </c>
      <c r="G55" s="22" t="s">
        <v>554</v>
      </c>
      <c r="H55" s="22" t="s">
        <v>30</v>
      </c>
      <c r="I55" s="23" t="s">
        <v>1210</v>
      </c>
      <c r="J55" s="23" t="s">
        <v>1089</v>
      </c>
      <c r="K55" s="22" t="s">
        <v>27</v>
      </c>
      <c r="L55" s="24">
        <v>20</v>
      </c>
      <c r="M55" s="24" t="s">
        <v>552</v>
      </c>
      <c r="N55" s="25">
        <v>44603</v>
      </c>
      <c r="O55" s="24"/>
      <c r="P55" s="26">
        <v>44645</v>
      </c>
      <c r="Q55" s="24">
        <f t="shared" si="1"/>
        <v>30</v>
      </c>
      <c r="R55" s="23" t="s">
        <v>1195</v>
      </c>
      <c r="S55" s="23"/>
      <c r="T55" s="23"/>
      <c r="U55" s="23"/>
      <c r="V55" s="23"/>
      <c r="W55" s="23"/>
      <c r="X55" s="23"/>
    </row>
    <row r="56" spans="1:24" ht="57" x14ac:dyDescent="0.25">
      <c r="A56" s="17" t="s">
        <v>1098</v>
      </c>
      <c r="B56" s="17" t="s">
        <v>1084</v>
      </c>
      <c r="C56" s="17" t="s">
        <v>1213</v>
      </c>
      <c r="D56" s="18" t="s">
        <v>566</v>
      </c>
      <c r="E56" s="17" t="s">
        <v>1105</v>
      </c>
      <c r="F56" s="17" t="s">
        <v>1096</v>
      </c>
      <c r="G56" s="18" t="s">
        <v>562</v>
      </c>
      <c r="H56" s="18" t="s">
        <v>86</v>
      </c>
      <c r="I56" s="17" t="s">
        <v>1210</v>
      </c>
      <c r="J56" s="17" t="s">
        <v>1134</v>
      </c>
      <c r="K56" s="18" t="s">
        <v>42</v>
      </c>
      <c r="L56" s="19">
        <v>30</v>
      </c>
      <c r="M56" s="19" t="s">
        <v>560</v>
      </c>
      <c r="N56" s="20">
        <v>44603</v>
      </c>
      <c r="O56" s="19" t="s">
        <v>1094</v>
      </c>
      <c r="P56" s="21">
        <v>44637</v>
      </c>
      <c r="Q56" s="19">
        <f t="shared" si="1"/>
        <v>24</v>
      </c>
      <c r="R56" s="17" t="s">
        <v>1090</v>
      </c>
      <c r="S56" s="17" t="s">
        <v>1275</v>
      </c>
      <c r="T56" s="17" t="s">
        <v>1094</v>
      </c>
      <c r="U56" s="17" t="s">
        <v>1092</v>
      </c>
      <c r="V56" s="17" t="s">
        <v>1093</v>
      </c>
      <c r="W56" s="17" t="s">
        <v>1094</v>
      </c>
      <c r="X56" s="37" t="s">
        <v>1270</v>
      </c>
    </row>
    <row r="57" spans="1:24" ht="71.25" x14ac:dyDescent="0.25">
      <c r="A57" s="23" t="s">
        <v>1098</v>
      </c>
      <c r="B57" s="23" t="s">
        <v>1082</v>
      </c>
      <c r="C57" s="23" t="s">
        <v>1145</v>
      </c>
      <c r="D57" s="22" t="s">
        <v>571</v>
      </c>
      <c r="E57" s="23" t="s">
        <v>1105</v>
      </c>
      <c r="F57" s="23" t="s">
        <v>1102</v>
      </c>
      <c r="G57" s="22" t="s">
        <v>569</v>
      </c>
      <c r="H57" s="22" t="s">
        <v>30</v>
      </c>
      <c r="I57" s="23" t="s">
        <v>1210</v>
      </c>
      <c r="J57" s="23" t="s">
        <v>1089</v>
      </c>
      <c r="K57" s="22" t="s">
        <v>42</v>
      </c>
      <c r="L57" s="24">
        <v>30</v>
      </c>
      <c r="M57" s="24" t="s">
        <v>567</v>
      </c>
      <c r="N57" s="25">
        <v>44603</v>
      </c>
      <c r="O57" s="24"/>
      <c r="P57" s="26">
        <v>44645</v>
      </c>
      <c r="Q57" s="24">
        <f t="shared" si="1"/>
        <v>30</v>
      </c>
      <c r="R57" s="23" t="s">
        <v>1195</v>
      </c>
      <c r="S57" s="23"/>
      <c r="T57" s="23"/>
      <c r="U57" s="23"/>
      <c r="V57" s="23"/>
      <c r="W57" s="23"/>
      <c r="X57" s="23"/>
    </row>
    <row r="58" spans="1:24" ht="42.75" x14ac:dyDescent="0.25">
      <c r="A58" s="23" t="s">
        <v>1098</v>
      </c>
      <c r="B58" s="23" t="s">
        <v>1082</v>
      </c>
      <c r="C58" s="23" t="s">
        <v>1122</v>
      </c>
      <c r="D58" s="22" t="s">
        <v>577</v>
      </c>
      <c r="E58" s="23" t="s">
        <v>1150</v>
      </c>
      <c r="F58" s="23" t="s">
        <v>1102</v>
      </c>
      <c r="G58" s="22" t="s">
        <v>575</v>
      </c>
      <c r="H58" s="22" t="s">
        <v>1151</v>
      </c>
      <c r="I58" s="28" t="s">
        <v>1119</v>
      </c>
      <c r="J58" s="23" t="s">
        <v>1152</v>
      </c>
      <c r="K58" s="22" t="s">
        <v>44</v>
      </c>
      <c r="L58" s="24">
        <v>10</v>
      </c>
      <c r="M58" s="24" t="s">
        <v>573</v>
      </c>
      <c r="N58" s="25">
        <v>44603</v>
      </c>
      <c r="O58" s="24" t="s">
        <v>1094</v>
      </c>
      <c r="P58" s="26">
        <v>44609</v>
      </c>
      <c r="Q58" s="24">
        <f t="shared" si="1"/>
        <v>4</v>
      </c>
      <c r="R58" s="23" t="s">
        <v>1090</v>
      </c>
      <c r="S58" s="23" t="s">
        <v>1149</v>
      </c>
      <c r="T58" s="23" t="s">
        <v>1094</v>
      </c>
      <c r="U58" s="23" t="s">
        <v>1094</v>
      </c>
      <c r="V58" s="23" t="s">
        <v>1094</v>
      </c>
      <c r="W58" s="23" t="s">
        <v>1094</v>
      </c>
      <c r="X58" s="37" t="s">
        <v>1153</v>
      </c>
    </row>
    <row r="59" spans="1:24" ht="57" x14ac:dyDescent="0.25">
      <c r="A59" s="29" t="s">
        <v>1098</v>
      </c>
      <c r="B59" s="29" t="s">
        <v>1082</v>
      </c>
      <c r="C59" s="29" t="s">
        <v>1181</v>
      </c>
      <c r="D59" s="30" t="s">
        <v>581</v>
      </c>
      <c r="E59" s="29" t="s">
        <v>1105</v>
      </c>
      <c r="F59" s="29" t="s">
        <v>1209</v>
      </c>
      <c r="G59" s="30" t="s">
        <v>580</v>
      </c>
      <c r="H59" s="30" t="s">
        <v>210</v>
      </c>
      <c r="I59" s="29" t="s">
        <v>1210</v>
      </c>
      <c r="J59" s="29" t="s">
        <v>1197</v>
      </c>
      <c r="K59" s="30" t="s">
        <v>42</v>
      </c>
      <c r="L59" s="31">
        <v>30</v>
      </c>
      <c r="M59" s="31" t="s">
        <v>578</v>
      </c>
      <c r="N59" s="32">
        <v>44606</v>
      </c>
      <c r="O59" s="31" t="s">
        <v>1240</v>
      </c>
      <c r="P59" s="33">
        <v>44645</v>
      </c>
      <c r="Q59" s="31">
        <f t="shared" si="1"/>
        <v>29</v>
      </c>
      <c r="R59" s="29" t="s">
        <v>1193</v>
      </c>
      <c r="S59" s="29"/>
      <c r="T59" s="29"/>
      <c r="U59" s="29"/>
      <c r="V59" s="29"/>
      <c r="W59" s="29"/>
      <c r="X59" s="29"/>
    </row>
    <row r="60" spans="1:24" ht="71.25" x14ac:dyDescent="0.25">
      <c r="A60" s="17" t="s">
        <v>1098</v>
      </c>
      <c r="B60" s="17" t="s">
        <v>1082</v>
      </c>
      <c r="C60" s="17" t="s">
        <v>1099</v>
      </c>
      <c r="D60" s="18" t="s">
        <v>167</v>
      </c>
      <c r="E60" s="17" t="s">
        <v>1097</v>
      </c>
      <c r="F60" s="17" t="s">
        <v>1096</v>
      </c>
      <c r="G60" s="18" t="s">
        <v>584</v>
      </c>
      <c r="H60" s="18" t="s">
        <v>47</v>
      </c>
      <c r="I60" s="17" t="s">
        <v>1210</v>
      </c>
      <c r="J60" s="17" t="s">
        <v>1089</v>
      </c>
      <c r="K60" s="18" t="s">
        <v>65</v>
      </c>
      <c r="L60" s="19">
        <v>35</v>
      </c>
      <c r="M60" s="19" t="s">
        <v>582</v>
      </c>
      <c r="N60" s="20">
        <v>44606</v>
      </c>
      <c r="O60" s="19">
        <v>20222110041961</v>
      </c>
      <c r="P60" s="21">
        <v>44629</v>
      </c>
      <c r="Q60" s="19">
        <f t="shared" si="1"/>
        <v>17</v>
      </c>
      <c r="R60" s="17" t="s">
        <v>1090</v>
      </c>
      <c r="S60" s="17" t="s">
        <v>1214</v>
      </c>
      <c r="T60" s="20">
        <v>44629</v>
      </c>
      <c r="U60" s="17" t="s">
        <v>1092</v>
      </c>
      <c r="V60" s="17" t="s">
        <v>1093</v>
      </c>
      <c r="W60" s="17" t="s">
        <v>1094</v>
      </c>
      <c r="X60" s="17" t="s">
        <v>1094</v>
      </c>
    </row>
    <row r="61" spans="1:24" ht="43.5" customHeight="1" x14ac:dyDescent="0.25">
      <c r="A61" s="17" t="s">
        <v>1098</v>
      </c>
      <c r="B61" s="17" t="s">
        <v>1082</v>
      </c>
      <c r="C61" s="17" t="s">
        <v>1165</v>
      </c>
      <c r="D61" s="18" t="s">
        <v>409</v>
      </c>
      <c r="E61" s="17" t="s">
        <v>1097</v>
      </c>
      <c r="F61" s="17" t="s">
        <v>1096</v>
      </c>
      <c r="G61" s="18" t="s">
        <v>587</v>
      </c>
      <c r="H61" s="18" t="s">
        <v>47</v>
      </c>
      <c r="I61" s="17" t="s">
        <v>1210</v>
      </c>
      <c r="J61" s="17" t="s">
        <v>1089</v>
      </c>
      <c r="K61" s="18" t="s">
        <v>65</v>
      </c>
      <c r="L61" s="19">
        <v>35</v>
      </c>
      <c r="M61" s="19" t="s">
        <v>585</v>
      </c>
      <c r="N61" s="20">
        <v>44606</v>
      </c>
      <c r="O61" s="19" t="s">
        <v>1276</v>
      </c>
      <c r="P61" s="21">
        <v>44643</v>
      </c>
      <c r="Q61" s="19">
        <f t="shared" si="1"/>
        <v>27</v>
      </c>
      <c r="R61" s="17" t="s">
        <v>1090</v>
      </c>
      <c r="S61" s="17"/>
      <c r="T61" s="17" t="s">
        <v>1094</v>
      </c>
      <c r="U61" s="17" t="s">
        <v>1092</v>
      </c>
      <c r="V61" s="17" t="s">
        <v>1093</v>
      </c>
      <c r="W61" s="17" t="s">
        <v>1094</v>
      </c>
      <c r="X61" s="37" t="s">
        <v>1290</v>
      </c>
    </row>
    <row r="62" spans="1:24" ht="71.25" x14ac:dyDescent="0.25">
      <c r="A62" s="29" t="s">
        <v>1098</v>
      </c>
      <c r="B62" s="29" t="s">
        <v>1084</v>
      </c>
      <c r="C62" s="29" t="s">
        <v>1122</v>
      </c>
      <c r="D62" s="30" t="s">
        <v>186</v>
      </c>
      <c r="E62" s="29" t="s">
        <v>1105</v>
      </c>
      <c r="F62" s="29" t="s">
        <v>1102</v>
      </c>
      <c r="G62" s="30" t="s">
        <v>590</v>
      </c>
      <c r="H62" s="30" t="s">
        <v>30</v>
      </c>
      <c r="I62" s="29" t="s">
        <v>1210</v>
      </c>
      <c r="J62" s="29" t="s">
        <v>1089</v>
      </c>
      <c r="K62" s="30" t="s">
        <v>42</v>
      </c>
      <c r="L62" s="31">
        <v>30</v>
      </c>
      <c r="M62" s="31" t="s">
        <v>588</v>
      </c>
      <c r="N62" s="32">
        <v>44607</v>
      </c>
      <c r="O62" s="31"/>
      <c r="P62" s="33">
        <v>44645</v>
      </c>
      <c r="Q62" s="31">
        <f t="shared" si="1"/>
        <v>28</v>
      </c>
      <c r="R62" s="29" t="s">
        <v>1193</v>
      </c>
      <c r="S62" s="29"/>
      <c r="T62" s="29"/>
      <c r="U62" s="29"/>
      <c r="V62" s="29"/>
      <c r="W62" s="29"/>
      <c r="X62" s="29"/>
    </row>
    <row r="63" spans="1:24" ht="45" x14ac:dyDescent="0.25">
      <c r="A63" s="29" t="s">
        <v>1098</v>
      </c>
      <c r="B63" s="29" t="s">
        <v>1082</v>
      </c>
      <c r="C63" s="29" t="s">
        <v>1099</v>
      </c>
      <c r="D63" s="30" t="s">
        <v>93</v>
      </c>
      <c r="E63" s="29" t="s">
        <v>1097</v>
      </c>
      <c r="F63" s="29" t="s">
        <v>1132</v>
      </c>
      <c r="G63" s="30" t="s">
        <v>594</v>
      </c>
      <c r="H63" s="30" t="s">
        <v>81</v>
      </c>
      <c r="I63" s="29" t="s">
        <v>1168</v>
      </c>
      <c r="J63" s="29" t="s">
        <v>1215</v>
      </c>
      <c r="K63" s="30" t="s">
        <v>17</v>
      </c>
      <c r="L63" s="31">
        <v>30</v>
      </c>
      <c r="M63" s="31" t="s">
        <v>592</v>
      </c>
      <c r="N63" s="32">
        <v>44607</v>
      </c>
      <c r="O63" s="31"/>
      <c r="P63" s="33">
        <v>44645</v>
      </c>
      <c r="Q63" s="31">
        <f t="shared" si="1"/>
        <v>28</v>
      </c>
      <c r="R63" s="29" t="s">
        <v>1193</v>
      </c>
      <c r="S63" s="29"/>
      <c r="T63" s="29"/>
      <c r="U63" s="29"/>
      <c r="V63" s="29"/>
      <c r="W63" s="29"/>
      <c r="X63" s="29"/>
    </row>
    <row r="64" spans="1:24" ht="46.5" customHeight="1" x14ac:dyDescent="0.25">
      <c r="A64" s="17" t="s">
        <v>1098</v>
      </c>
      <c r="B64" s="17" t="s">
        <v>1082</v>
      </c>
      <c r="C64" s="17" t="s">
        <v>1181</v>
      </c>
      <c r="D64" s="18" t="s">
        <v>458</v>
      </c>
      <c r="E64" s="17" t="s">
        <v>1097</v>
      </c>
      <c r="F64" s="17" t="s">
        <v>1209</v>
      </c>
      <c r="G64" s="18" t="s">
        <v>599</v>
      </c>
      <c r="H64" s="18" t="s">
        <v>75</v>
      </c>
      <c r="I64" s="17" t="s">
        <v>1210</v>
      </c>
      <c r="J64" s="17" t="s">
        <v>1197</v>
      </c>
      <c r="K64" s="18" t="s">
        <v>17</v>
      </c>
      <c r="L64" s="19">
        <v>30</v>
      </c>
      <c r="M64" s="19" t="s">
        <v>597</v>
      </c>
      <c r="N64" s="20">
        <v>44607</v>
      </c>
      <c r="O64" s="19" t="s">
        <v>1241</v>
      </c>
      <c r="P64" s="21">
        <v>44629</v>
      </c>
      <c r="Q64" s="19">
        <f t="shared" si="1"/>
        <v>16</v>
      </c>
      <c r="R64" s="17" t="s">
        <v>1090</v>
      </c>
      <c r="S64" s="17" t="s">
        <v>1262</v>
      </c>
      <c r="T64" s="20">
        <v>44626</v>
      </c>
      <c r="U64" s="17" t="s">
        <v>1092</v>
      </c>
      <c r="V64" s="17" t="s">
        <v>1093</v>
      </c>
      <c r="W64" s="17" t="s">
        <v>1094</v>
      </c>
      <c r="X64" s="37" t="s">
        <v>1234</v>
      </c>
    </row>
    <row r="65" spans="1:24" ht="71.25" x14ac:dyDescent="0.25">
      <c r="A65" s="17" t="s">
        <v>1098</v>
      </c>
      <c r="B65" s="17" t="s">
        <v>1082</v>
      </c>
      <c r="C65" s="17" t="s">
        <v>1122</v>
      </c>
      <c r="D65" s="18" t="s">
        <v>605</v>
      </c>
      <c r="E65" s="17" t="s">
        <v>1105</v>
      </c>
      <c r="F65" s="17" t="s">
        <v>1102</v>
      </c>
      <c r="G65" s="18" t="s">
        <v>602</v>
      </c>
      <c r="H65" s="18" t="s">
        <v>18</v>
      </c>
      <c r="I65" s="17" t="s">
        <v>1210</v>
      </c>
      <c r="J65" s="17" t="s">
        <v>1134</v>
      </c>
      <c r="K65" s="18" t="s">
        <v>42</v>
      </c>
      <c r="L65" s="19">
        <v>30</v>
      </c>
      <c r="M65" s="19" t="s">
        <v>600</v>
      </c>
      <c r="N65" s="20">
        <v>44607</v>
      </c>
      <c r="O65" s="19">
        <v>20222140039411</v>
      </c>
      <c r="P65" s="21">
        <v>44629</v>
      </c>
      <c r="Q65" s="19">
        <f t="shared" ref="Q65:Q123" si="3">NETWORKDAYS.INTL(N65,P65)-1</f>
        <v>16</v>
      </c>
      <c r="R65" s="17" t="s">
        <v>1090</v>
      </c>
      <c r="S65" s="17" t="s">
        <v>1216</v>
      </c>
      <c r="T65" s="20">
        <v>44629</v>
      </c>
      <c r="U65" s="17" t="s">
        <v>1092</v>
      </c>
      <c r="V65" s="17" t="s">
        <v>1093</v>
      </c>
      <c r="W65" s="17" t="s">
        <v>1094</v>
      </c>
      <c r="X65" s="37" t="s">
        <v>1217</v>
      </c>
    </row>
    <row r="66" spans="1:24" ht="57" x14ac:dyDescent="0.25">
      <c r="A66" s="17" t="s">
        <v>1098</v>
      </c>
      <c r="B66" s="17" t="s">
        <v>1082</v>
      </c>
      <c r="C66" s="17" t="s">
        <v>1122</v>
      </c>
      <c r="D66" s="18" t="s">
        <v>610</v>
      </c>
      <c r="E66" s="17" t="s">
        <v>1105</v>
      </c>
      <c r="F66" s="17" t="s">
        <v>1102</v>
      </c>
      <c r="G66" s="18" t="s">
        <v>608</v>
      </c>
      <c r="H66" s="18" t="s">
        <v>329</v>
      </c>
      <c r="I66" s="17" t="s">
        <v>1210</v>
      </c>
      <c r="J66" s="17" t="s">
        <v>1197</v>
      </c>
      <c r="K66" s="18" t="s">
        <v>65</v>
      </c>
      <c r="L66" s="19">
        <v>35</v>
      </c>
      <c r="M66" s="19" t="s">
        <v>606</v>
      </c>
      <c r="N66" s="20">
        <v>44607</v>
      </c>
      <c r="O66" s="19" t="s">
        <v>1243</v>
      </c>
      <c r="P66" s="21">
        <v>44629</v>
      </c>
      <c r="Q66" s="19">
        <f t="shared" si="3"/>
        <v>16</v>
      </c>
      <c r="R66" s="17" t="s">
        <v>1090</v>
      </c>
      <c r="S66" s="17" t="s">
        <v>1242</v>
      </c>
      <c r="T66" s="20">
        <v>44629</v>
      </c>
      <c r="U66" s="17" t="s">
        <v>1092</v>
      </c>
      <c r="V66" s="17" t="s">
        <v>1093</v>
      </c>
      <c r="W66" s="17" t="s">
        <v>1094</v>
      </c>
      <c r="X66" s="37" t="s">
        <v>1234</v>
      </c>
    </row>
    <row r="67" spans="1:24" ht="71.25" x14ac:dyDescent="0.25">
      <c r="A67" s="29" t="s">
        <v>1098</v>
      </c>
      <c r="B67" s="29" t="s">
        <v>1086</v>
      </c>
      <c r="C67" s="29" t="s">
        <v>1186</v>
      </c>
      <c r="D67" s="30" t="s">
        <v>618</v>
      </c>
      <c r="E67" s="29" t="s">
        <v>1097</v>
      </c>
      <c r="F67" s="29" t="s">
        <v>1096</v>
      </c>
      <c r="G67" s="30" t="s">
        <v>614</v>
      </c>
      <c r="H67" s="30" t="s">
        <v>30</v>
      </c>
      <c r="I67" s="29" t="s">
        <v>1210</v>
      </c>
      <c r="J67" s="29" t="s">
        <v>1089</v>
      </c>
      <c r="K67" s="30" t="s">
        <v>17</v>
      </c>
      <c r="L67" s="31">
        <v>30</v>
      </c>
      <c r="M67" s="31" t="s">
        <v>612</v>
      </c>
      <c r="N67" s="32">
        <v>44607</v>
      </c>
      <c r="O67" s="31"/>
      <c r="P67" s="33">
        <v>44645</v>
      </c>
      <c r="Q67" s="31">
        <f t="shared" si="3"/>
        <v>28</v>
      </c>
      <c r="R67" s="29" t="s">
        <v>1193</v>
      </c>
      <c r="S67" s="29"/>
      <c r="T67" s="29"/>
      <c r="U67" s="29"/>
      <c r="V67" s="29"/>
      <c r="W67" s="29"/>
      <c r="X67" s="29"/>
    </row>
    <row r="68" spans="1:24" s="38" customFormat="1" ht="71.25" x14ac:dyDescent="0.25">
      <c r="A68" s="17" t="s">
        <v>1098</v>
      </c>
      <c r="B68" s="17" t="s">
        <v>1084</v>
      </c>
      <c r="C68" s="17" t="s">
        <v>1122</v>
      </c>
      <c r="D68" s="18" t="s">
        <v>186</v>
      </c>
      <c r="E68" s="17" t="s">
        <v>1105</v>
      </c>
      <c r="F68" s="17" t="s">
        <v>1102</v>
      </c>
      <c r="G68" s="18" t="s">
        <v>628</v>
      </c>
      <c r="H68" s="18" t="s">
        <v>47</v>
      </c>
      <c r="I68" s="17" t="s">
        <v>1210</v>
      </c>
      <c r="J68" s="17" t="s">
        <v>1089</v>
      </c>
      <c r="K68" s="18" t="s">
        <v>65</v>
      </c>
      <c r="L68" s="19">
        <v>35</v>
      </c>
      <c r="M68" s="19" t="s">
        <v>626</v>
      </c>
      <c r="N68" s="20">
        <v>44607</v>
      </c>
      <c r="O68" s="19">
        <v>20222110041351</v>
      </c>
      <c r="P68" s="21">
        <v>44629</v>
      </c>
      <c r="Q68" s="19">
        <f t="shared" si="3"/>
        <v>16</v>
      </c>
      <c r="R68" s="17" t="s">
        <v>1090</v>
      </c>
      <c r="S68" s="17" t="s">
        <v>1230</v>
      </c>
      <c r="T68" s="21">
        <v>44629</v>
      </c>
      <c r="U68" s="17" t="s">
        <v>1092</v>
      </c>
      <c r="V68" s="17" t="s">
        <v>1093</v>
      </c>
      <c r="W68" s="17" t="s">
        <v>1094</v>
      </c>
      <c r="X68" s="17" t="s">
        <v>1094</v>
      </c>
    </row>
    <row r="69" spans="1:24" ht="67.5" x14ac:dyDescent="0.25">
      <c r="A69" s="29" t="s">
        <v>1178</v>
      </c>
      <c r="B69" s="29" t="s">
        <v>1087</v>
      </c>
      <c r="C69" s="29" t="s">
        <v>1187</v>
      </c>
      <c r="D69" s="30" t="s">
        <v>635</v>
      </c>
      <c r="E69" s="29" t="s">
        <v>1114</v>
      </c>
      <c r="F69" s="29" t="s">
        <v>1096</v>
      </c>
      <c r="G69" s="30" t="s">
        <v>631</v>
      </c>
      <c r="H69" s="30" t="s">
        <v>62</v>
      </c>
      <c r="I69" s="29" t="s">
        <v>1210</v>
      </c>
      <c r="J69" s="29" t="s">
        <v>1198</v>
      </c>
      <c r="K69" s="30" t="s">
        <v>17</v>
      </c>
      <c r="L69" s="31">
        <v>30</v>
      </c>
      <c r="M69" s="31" t="s">
        <v>629</v>
      </c>
      <c r="N69" s="32">
        <v>44608</v>
      </c>
      <c r="O69" s="31"/>
      <c r="P69" s="33">
        <v>44645</v>
      </c>
      <c r="Q69" s="31">
        <f t="shared" si="3"/>
        <v>27</v>
      </c>
      <c r="R69" s="29" t="s">
        <v>1193</v>
      </c>
      <c r="S69" s="29"/>
      <c r="T69" s="29"/>
      <c r="U69" s="29"/>
      <c r="V69" s="29"/>
      <c r="W69" s="29"/>
      <c r="X69" s="29"/>
    </row>
    <row r="70" spans="1:24" ht="71.25" x14ac:dyDescent="0.25">
      <c r="A70" s="17" t="s">
        <v>1098</v>
      </c>
      <c r="B70" s="17" t="s">
        <v>1082</v>
      </c>
      <c r="C70" s="17" t="s">
        <v>1165</v>
      </c>
      <c r="D70" s="18" t="s">
        <v>641</v>
      </c>
      <c r="E70" s="17" t="s">
        <v>1114</v>
      </c>
      <c r="F70" s="17" t="s">
        <v>1107</v>
      </c>
      <c r="G70" s="18" t="s">
        <v>638</v>
      </c>
      <c r="H70" s="18" t="s">
        <v>38</v>
      </c>
      <c r="I70" s="17" t="s">
        <v>1210</v>
      </c>
      <c r="J70" s="17" t="s">
        <v>1089</v>
      </c>
      <c r="K70" s="18" t="s">
        <v>17</v>
      </c>
      <c r="L70" s="19">
        <v>30</v>
      </c>
      <c r="M70" s="19" t="s">
        <v>636</v>
      </c>
      <c r="N70" s="20">
        <v>44608</v>
      </c>
      <c r="O70" s="19" t="s">
        <v>1244</v>
      </c>
      <c r="P70" s="21">
        <v>44634</v>
      </c>
      <c r="Q70" s="19">
        <f t="shared" si="3"/>
        <v>18</v>
      </c>
      <c r="R70" s="17" t="s">
        <v>1090</v>
      </c>
      <c r="S70" s="17" t="s">
        <v>1263</v>
      </c>
      <c r="T70" s="20">
        <v>44634</v>
      </c>
      <c r="U70" s="17" t="s">
        <v>1092</v>
      </c>
      <c r="V70" s="17" t="s">
        <v>1093</v>
      </c>
      <c r="W70" s="17" t="s">
        <v>1094</v>
      </c>
      <c r="X70" s="17" t="s">
        <v>1094</v>
      </c>
    </row>
    <row r="71" spans="1:24" ht="56.25" x14ac:dyDescent="0.25">
      <c r="A71" s="17" t="s">
        <v>1098</v>
      </c>
      <c r="B71" s="17" t="s">
        <v>1086</v>
      </c>
      <c r="C71" s="17" t="s">
        <v>1122</v>
      </c>
      <c r="D71" s="18" t="s">
        <v>648</v>
      </c>
      <c r="E71" s="17" t="s">
        <v>1150</v>
      </c>
      <c r="F71" s="17" t="s">
        <v>1102</v>
      </c>
      <c r="G71" s="18" t="s">
        <v>644</v>
      </c>
      <c r="H71" s="18" t="s">
        <v>649</v>
      </c>
      <c r="I71" s="17" t="s">
        <v>1119</v>
      </c>
      <c r="J71" s="17" t="s">
        <v>1200</v>
      </c>
      <c r="K71" s="18" t="s">
        <v>27</v>
      </c>
      <c r="L71" s="19">
        <v>20</v>
      </c>
      <c r="M71" s="19" t="s">
        <v>642</v>
      </c>
      <c r="N71" s="20">
        <v>44608</v>
      </c>
      <c r="O71" s="19" t="s">
        <v>1245</v>
      </c>
      <c r="P71" s="21">
        <v>44623</v>
      </c>
      <c r="Q71" s="19">
        <f t="shared" si="3"/>
        <v>11</v>
      </c>
      <c r="R71" s="17" t="s">
        <v>1090</v>
      </c>
      <c r="S71" s="17" t="s">
        <v>1246</v>
      </c>
      <c r="T71" s="20">
        <v>44623</v>
      </c>
      <c r="U71" s="17" t="s">
        <v>1092</v>
      </c>
      <c r="V71" s="17" t="s">
        <v>1093</v>
      </c>
      <c r="W71" s="17" t="s">
        <v>1094</v>
      </c>
      <c r="X71" s="37" t="s">
        <v>1234</v>
      </c>
    </row>
    <row r="72" spans="1:24" ht="71.25" x14ac:dyDescent="0.25">
      <c r="A72" s="17" t="s">
        <v>1098</v>
      </c>
      <c r="B72" s="17" t="s">
        <v>1082</v>
      </c>
      <c r="C72" s="17" t="s">
        <v>1163</v>
      </c>
      <c r="D72" s="18" t="s">
        <v>364</v>
      </c>
      <c r="E72" s="17" t="s">
        <v>1097</v>
      </c>
      <c r="F72" s="17" t="s">
        <v>1096</v>
      </c>
      <c r="G72" s="18" t="s">
        <v>654</v>
      </c>
      <c r="H72" s="18" t="s">
        <v>47</v>
      </c>
      <c r="I72" s="17" t="s">
        <v>1210</v>
      </c>
      <c r="J72" s="17" t="s">
        <v>1089</v>
      </c>
      <c r="K72" s="18" t="s">
        <v>65</v>
      </c>
      <c r="L72" s="19">
        <v>35</v>
      </c>
      <c r="M72" s="19" t="s">
        <v>652</v>
      </c>
      <c r="N72" s="20">
        <v>44608</v>
      </c>
      <c r="O72" s="19">
        <v>20222110040561</v>
      </c>
      <c r="P72" s="21">
        <v>44622</v>
      </c>
      <c r="Q72" s="19">
        <f t="shared" si="3"/>
        <v>10</v>
      </c>
      <c r="R72" s="17" t="s">
        <v>1090</v>
      </c>
      <c r="S72" s="17" t="s">
        <v>1218</v>
      </c>
      <c r="T72" s="20">
        <v>44622</v>
      </c>
      <c r="U72" s="17" t="s">
        <v>1092</v>
      </c>
      <c r="V72" s="17" t="s">
        <v>1093</v>
      </c>
      <c r="W72" s="17" t="s">
        <v>1094</v>
      </c>
      <c r="X72" s="17" t="s">
        <v>1094</v>
      </c>
    </row>
    <row r="73" spans="1:24" ht="57" x14ac:dyDescent="0.25">
      <c r="A73" s="29" t="s">
        <v>1098</v>
      </c>
      <c r="B73" s="29" t="s">
        <v>1082</v>
      </c>
      <c r="C73" s="29" t="s">
        <v>1104</v>
      </c>
      <c r="D73" s="30" t="s">
        <v>661</v>
      </c>
      <c r="E73" s="29" t="s">
        <v>1114</v>
      </c>
      <c r="F73" s="29" t="s">
        <v>1096</v>
      </c>
      <c r="G73" s="30" t="s">
        <v>658</v>
      </c>
      <c r="H73" s="30" t="s">
        <v>23</v>
      </c>
      <c r="I73" s="29" t="s">
        <v>1210</v>
      </c>
      <c r="J73" s="29" t="s">
        <v>1198</v>
      </c>
      <c r="K73" s="30" t="s">
        <v>17</v>
      </c>
      <c r="L73" s="31">
        <v>30</v>
      </c>
      <c r="M73" s="31" t="s">
        <v>656</v>
      </c>
      <c r="N73" s="32">
        <v>44608</v>
      </c>
      <c r="O73" s="31"/>
      <c r="P73" s="33">
        <v>44645</v>
      </c>
      <c r="Q73" s="31">
        <f t="shared" si="3"/>
        <v>27</v>
      </c>
      <c r="R73" s="29" t="s">
        <v>1193</v>
      </c>
      <c r="S73" s="29"/>
      <c r="T73" s="29"/>
      <c r="U73" s="29"/>
      <c r="V73" s="29"/>
      <c r="W73" s="29"/>
      <c r="X73" s="29"/>
    </row>
    <row r="74" spans="1:24" ht="57" x14ac:dyDescent="0.25">
      <c r="A74" s="29" t="s">
        <v>1098</v>
      </c>
      <c r="B74" s="29" t="s">
        <v>1082</v>
      </c>
      <c r="C74" s="29" t="s">
        <v>1108</v>
      </c>
      <c r="D74" s="30" t="s">
        <v>125</v>
      </c>
      <c r="E74" s="29" t="s">
        <v>1097</v>
      </c>
      <c r="F74" s="29" t="s">
        <v>1102</v>
      </c>
      <c r="G74" s="30" t="s">
        <v>664</v>
      </c>
      <c r="H74" s="30" t="s">
        <v>62</v>
      </c>
      <c r="I74" s="29" t="s">
        <v>1210</v>
      </c>
      <c r="J74" s="29" t="s">
        <v>1198</v>
      </c>
      <c r="K74" s="30" t="s">
        <v>17</v>
      </c>
      <c r="L74" s="31">
        <v>30</v>
      </c>
      <c r="M74" s="31" t="s">
        <v>662</v>
      </c>
      <c r="N74" s="32">
        <v>44608</v>
      </c>
      <c r="O74" s="31"/>
      <c r="P74" s="33">
        <v>44645</v>
      </c>
      <c r="Q74" s="31">
        <f t="shared" si="3"/>
        <v>27</v>
      </c>
      <c r="R74" s="29" t="s">
        <v>1193</v>
      </c>
      <c r="S74" s="29"/>
      <c r="T74" s="29"/>
      <c r="U74" s="29"/>
      <c r="V74" s="29"/>
      <c r="W74" s="29"/>
      <c r="X74" s="29"/>
    </row>
    <row r="75" spans="1:24" ht="42" customHeight="1" x14ac:dyDescent="0.25">
      <c r="A75" s="23" t="s">
        <v>1098</v>
      </c>
      <c r="B75" s="23" t="s">
        <v>1082</v>
      </c>
      <c r="C75" s="23" t="s">
        <v>1180</v>
      </c>
      <c r="D75" s="22" t="s">
        <v>672</v>
      </c>
      <c r="E75" s="23" t="s">
        <v>1097</v>
      </c>
      <c r="F75" s="23" t="s">
        <v>1102</v>
      </c>
      <c r="G75" s="22" t="s">
        <v>668</v>
      </c>
      <c r="H75" s="22" t="s">
        <v>23</v>
      </c>
      <c r="I75" s="36" t="s">
        <v>1210</v>
      </c>
      <c r="J75" s="23" t="s">
        <v>1201</v>
      </c>
      <c r="K75" s="22" t="s">
        <v>27</v>
      </c>
      <c r="L75" s="24">
        <v>20</v>
      </c>
      <c r="M75" s="24" t="s">
        <v>666</v>
      </c>
      <c r="N75" s="25">
        <v>44608</v>
      </c>
      <c r="O75" s="24"/>
      <c r="P75" s="26">
        <v>44645</v>
      </c>
      <c r="Q75" s="24">
        <f t="shared" si="3"/>
        <v>27</v>
      </c>
      <c r="R75" s="23" t="s">
        <v>1195</v>
      </c>
      <c r="S75" s="23"/>
      <c r="T75" s="23"/>
      <c r="U75" s="23"/>
      <c r="V75" s="23"/>
      <c r="W75" s="23"/>
      <c r="X75" s="23"/>
    </row>
    <row r="76" spans="1:24" ht="71.25" x14ac:dyDescent="0.25">
      <c r="A76" s="29" t="s">
        <v>1098</v>
      </c>
      <c r="B76" s="29" t="s">
        <v>1082</v>
      </c>
      <c r="C76" s="29" t="s">
        <v>1180</v>
      </c>
      <c r="D76" s="30" t="s">
        <v>679</v>
      </c>
      <c r="E76" s="29" t="s">
        <v>1114</v>
      </c>
      <c r="F76" s="29" t="s">
        <v>1107</v>
      </c>
      <c r="G76" s="30" t="s">
        <v>675</v>
      </c>
      <c r="H76" s="30" t="s">
        <v>30</v>
      </c>
      <c r="I76" s="29" t="s">
        <v>1210</v>
      </c>
      <c r="J76" s="29" t="s">
        <v>1089</v>
      </c>
      <c r="K76" s="30" t="s">
        <v>17</v>
      </c>
      <c r="L76" s="31">
        <v>30</v>
      </c>
      <c r="M76" s="31" t="s">
        <v>673</v>
      </c>
      <c r="N76" s="32">
        <v>44608</v>
      </c>
      <c r="O76" s="31"/>
      <c r="P76" s="33">
        <v>44645</v>
      </c>
      <c r="Q76" s="31">
        <f t="shared" si="3"/>
        <v>27</v>
      </c>
      <c r="R76" s="29" t="s">
        <v>1193</v>
      </c>
      <c r="S76" s="29"/>
      <c r="T76" s="29"/>
      <c r="U76" s="29"/>
      <c r="V76" s="29"/>
      <c r="W76" s="29"/>
      <c r="X76" s="29"/>
    </row>
    <row r="77" spans="1:24" ht="71.25" x14ac:dyDescent="0.25">
      <c r="A77" s="29" t="s">
        <v>1098</v>
      </c>
      <c r="B77" s="29" t="s">
        <v>1082</v>
      </c>
      <c r="C77" s="29" t="s">
        <v>1186</v>
      </c>
      <c r="D77" s="30" t="s">
        <v>618</v>
      </c>
      <c r="E77" s="29" t="s">
        <v>1114</v>
      </c>
      <c r="F77" s="29" t="s">
        <v>1096</v>
      </c>
      <c r="G77" s="30" t="s">
        <v>682</v>
      </c>
      <c r="H77" s="30" t="s">
        <v>30</v>
      </c>
      <c r="I77" s="29" t="s">
        <v>1210</v>
      </c>
      <c r="J77" s="29" t="s">
        <v>1089</v>
      </c>
      <c r="K77" s="30" t="s">
        <v>65</v>
      </c>
      <c r="L77" s="31">
        <v>35</v>
      </c>
      <c r="M77" s="31" t="s">
        <v>680</v>
      </c>
      <c r="N77" s="32">
        <v>44608</v>
      </c>
      <c r="O77" s="31"/>
      <c r="P77" s="33">
        <v>44645</v>
      </c>
      <c r="Q77" s="31">
        <f t="shared" si="3"/>
        <v>27</v>
      </c>
      <c r="R77" s="29" t="s">
        <v>1193</v>
      </c>
      <c r="S77" s="29"/>
      <c r="T77" s="29"/>
      <c r="U77" s="29"/>
      <c r="V77" s="29"/>
      <c r="W77" s="29"/>
      <c r="X77" s="29"/>
    </row>
    <row r="78" spans="1:24" ht="57" x14ac:dyDescent="0.25">
      <c r="A78" s="29" t="s">
        <v>1098</v>
      </c>
      <c r="B78" s="29" t="s">
        <v>1082</v>
      </c>
      <c r="C78" s="29" t="s">
        <v>1122</v>
      </c>
      <c r="D78" s="30" t="s">
        <v>687</v>
      </c>
      <c r="E78" s="29" t="s">
        <v>1101</v>
      </c>
      <c r="F78" s="29" t="s">
        <v>1096</v>
      </c>
      <c r="G78" s="30" t="s">
        <v>685</v>
      </c>
      <c r="H78" s="30" t="s">
        <v>86</v>
      </c>
      <c r="I78" s="29" t="s">
        <v>1210</v>
      </c>
      <c r="J78" s="29" t="s">
        <v>1134</v>
      </c>
      <c r="K78" s="30" t="s">
        <v>42</v>
      </c>
      <c r="L78" s="31">
        <v>30</v>
      </c>
      <c r="M78" s="31" t="s">
        <v>683</v>
      </c>
      <c r="N78" s="32">
        <v>44609</v>
      </c>
      <c r="O78" s="31"/>
      <c r="P78" s="33">
        <v>44645</v>
      </c>
      <c r="Q78" s="31">
        <f t="shared" si="3"/>
        <v>26</v>
      </c>
      <c r="R78" s="29" t="s">
        <v>1193</v>
      </c>
      <c r="S78" s="29"/>
      <c r="T78" s="29"/>
      <c r="U78" s="29"/>
      <c r="V78" s="29"/>
      <c r="W78" s="29"/>
      <c r="X78" s="29"/>
    </row>
    <row r="79" spans="1:24" ht="45.75" customHeight="1" x14ac:dyDescent="0.25">
      <c r="A79" s="29" t="s">
        <v>1098</v>
      </c>
      <c r="B79" s="29" t="s">
        <v>1082</v>
      </c>
      <c r="C79" s="29" t="s">
        <v>1104</v>
      </c>
      <c r="D79" s="30" t="s">
        <v>694</v>
      </c>
      <c r="E79" s="29" t="s">
        <v>1114</v>
      </c>
      <c r="F79" s="29" t="s">
        <v>1096</v>
      </c>
      <c r="G79" s="30" t="s">
        <v>691</v>
      </c>
      <c r="H79" s="30" t="s">
        <v>23</v>
      </c>
      <c r="I79" s="29" t="s">
        <v>1210</v>
      </c>
      <c r="J79" s="29" t="s">
        <v>1198</v>
      </c>
      <c r="K79" s="30" t="s">
        <v>17</v>
      </c>
      <c r="L79" s="31">
        <v>30</v>
      </c>
      <c r="M79" s="31" t="s">
        <v>689</v>
      </c>
      <c r="N79" s="32">
        <v>44609</v>
      </c>
      <c r="O79" s="31"/>
      <c r="P79" s="33">
        <v>44645</v>
      </c>
      <c r="Q79" s="31">
        <f t="shared" si="3"/>
        <v>26</v>
      </c>
      <c r="R79" s="29" t="s">
        <v>1193</v>
      </c>
      <c r="S79" s="29"/>
      <c r="T79" s="29"/>
      <c r="U79" s="29"/>
      <c r="V79" s="29"/>
      <c r="W79" s="29"/>
      <c r="X79" s="29"/>
    </row>
    <row r="80" spans="1:24" ht="56.25" x14ac:dyDescent="0.25">
      <c r="A80" s="17" t="s">
        <v>1098</v>
      </c>
      <c r="B80" s="17" t="s">
        <v>1082</v>
      </c>
      <c r="C80" s="17" t="s">
        <v>1122</v>
      </c>
      <c r="D80" s="18" t="s">
        <v>701</v>
      </c>
      <c r="E80" s="17" t="s">
        <v>1101</v>
      </c>
      <c r="F80" s="17" t="s">
        <v>1102</v>
      </c>
      <c r="G80" s="18" t="s">
        <v>697</v>
      </c>
      <c r="H80" s="18" t="s">
        <v>48</v>
      </c>
      <c r="I80" s="17" t="s">
        <v>1119</v>
      </c>
      <c r="J80" s="17" t="s">
        <v>1202</v>
      </c>
      <c r="K80" s="18" t="s">
        <v>42</v>
      </c>
      <c r="L80" s="19">
        <v>30</v>
      </c>
      <c r="M80" s="19" t="s">
        <v>695</v>
      </c>
      <c r="N80" s="20">
        <v>44609</v>
      </c>
      <c r="O80" s="19" t="s">
        <v>1277</v>
      </c>
      <c r="P80" s="21">
        <v>44643</v>
      </c>
      <c r="Q80" s="19">
        <f t="shared" si="3"/>
        <v>24</v>
      </c>
      <c r="R80" s="17" t="s">
        <v>1090</v>
      </c>
      <c r="S80" s="17"/>
      <c r="T80" s="20">
        <v>44643</v>
      </c>
      <c r="U80" s="17" t="s">
        <v>1092</v>
      </c>
      <c r="V80" s="17" t="s">
        <v>1093</v>
      </c>
      <c r="W80" s="17" t="s">
        <v>1094</v>
      </c>
      <c r="X80" s="37" t="s">
        <v>1273</v>
      </c>
    </row>
    <row r="81" spans="1:24" ht="42.75" x14ac:dyDescent="0.25">
      <c r="A81" s="17" t="s">
        <v>1098</v>
      </c>
      <c r="B81" s="17" t="s">
        <v>1086</v>
      </c>
      <c r="C81" s="17" t="s">
        <v>1122</v>
      </c>
      <c r="D81" s="18" t="s">
        <v>706</v>
      </c>
      <c r="E81" s="17" t="s">
        <v>1150</v>
      </c>
      <c r="F81" s="17" t="s">
        <v>1132</v>
      </c>
      <c r="G81" s="18" t="s">
        <v>704</v>
      </c>
      <c r="H81" s="18" t="s">
        <v>1155</v>
      </c>
      <c r="I81" s="27" t="s">
        <v>1119</v>
      </c>
      <c r="J81" s="17" t="s">
        <v>1156</v>
      </c>
      <c r="K81" s="18" t="s">
        <v>27</v>
      </c>
      <c r="L81" s="19">
        <v>20</v>
      </c>
      <c r="M81" s="19" t="s">
        <v>702</v>
      </c>
      <c r="N81" s="20">
        <v>44609</v>
      </c>
      <c r="O81" s="19" t="s">
        <v>1094</v>
      </c>
      <c r="P81" s="21">
        <v>44609</v>
      </c>
      <c r="Q81" s="19">
        <f t="shared" si="3"/>
        <v>0</v>
      </c>
      <c r="R81" s="17" t="s">
        <v>1090</v>
      </c>
      <c r="S81" s="17" t="s">
        <v>1154</v>
      </c>
      <c r="T81" s="17" t="s">
        <v>1094</v>
      </c>
      <c r="U81" s="17" t="s">
        <v>1094</v>
      </c>
      <c r="V81" s="17" t="s">
        <v>1094</v>
      </c>
      <c r="W81" s="17" t="s">
        <v>1094</v>
      </c>
      <c r="X81" s="17" t="s">
        <v>1094</v>
      </c>
    </row>
    <row r="82" spans="1:24" ht="101.25" x14ac:dyDescent="0.25">
      <c r="A82" s="29" t="s">
        <v>1098</v>
      </c>
      <c r="B82" s="29" t="s">
        <v>1082</v>
      </c>
      <c r="C82" s="29" t="s">
        <v>1122</v>
      </c>
      <c r="D82" s="30" t="s">
        <v>713</v>
      </c>
      <c r="E82" s="29" t="s">
        <v>1101</v>
      </c>
      <c r="F82" s="29" t="s">
        <v>1102</v>
      </c>
      <c r="G82" s="30" t="s">
        <v>709</v>
      </c>
      <c r="H82" s="30" t="s">
        <v>30</v>
      </c>
      <c r="I82" s="29" t="s">
        <v>1210</v>
      </c>
      <c r="J82" s="29" t="s">
        <v>1089</v>
      </c>
      <c r="K82" s="30" t="s">
        <v>17</v>
      </c>
      <c r="L82" s="31">
        <v>30</v>
      </c>
      <c r="M82" s="31" t="s">
        <v>707</v>
      </c>
      <c r="N82" s="32">
        <v>44609</v>
      </c>
      <c r="O82" s="31"/>
      <c r="P82" s="33">
        <v>44645</v>
      </c>
      <c r="Q82" s="31">
        <f t="shared" si="3"/>
        <v>26</v>
      </c>
      <c r="R82" s="29" t="s">
        <v>1193</v>
      </c>
      <c r="S82" s="29"/>
      <c r="T82" s="29"/>
      <c r="U82" s="29"/>
      <c r="V82" s="29"/>
      <c r="W82" s="29"/>
      <c r="X82" s="29"/>
    </row>
    <row r="83" spans="1:24" ht="71.25" x14ac:dyDescent="0.25">
      <c r="A83" s="17" t="s">
        <v>1098</v>
      </c>
      <c r="B83" s="17" t="s">
        <v>1082</v>
      </c>
      <c r="C83" s="17" t="s">
        <v>1171</v>
      </c>
      <c r="D83" s="18" t="s">
        <v>294</v>
      </c>
      <c r="E83" s="17" t="s">
        <v>1114</v>
      </c>
      <c r="F83" s="17" t="s">
        <v>1096</v>
      </c>
      <c r="G83" s="18" t="s">
        <v>716</v>
      </c>
      <c r="H83" s="18" t="s">
        <v>38</v>
      </c>
      <c r="I83" s="17" t="s">
        <v>1210</v>
      </c>
      <c r="J83" s="17" t="s">
        <v>1089</v>
      </c>
      <c r="K83" s="18" t="s">
        <v>65</v>
      </c>
      <c r="L83" s="19">
        <v>35</v>
      </c>
      <c r="M83" s="19" t="s">
        <v>714</v>
      </c>
      <c r="N83" s="20">
        <v>44609</v>
      </c>
      <c r="O83" s="19" t="s">
        <v>1247</v>
      </c>
      <c r="P83" s="21">
        <v>44634</v>
      </c>
      <c r="Q83" s="19">
        <f t="shared" si="3"/>
        <v>17</v>
      </c>
      <c r="R83" s="17" t="s">
        <v>1090</v>
      </c>
      <c r="S83" s="17" t="s">
        <v>1264</v>
      </c>
      <c r="T83" s="20">
        <v>44634</v>
      </c>
      <c r="U83" s="17" t="s">
        <v>1092</v>
      </c>
      <c r="V83" s="17" t="s">
        <v>1093</v>
      </c>
      <c r="W83" s="17" t="s">
        <v>1094</v>
      </c>
      <c r="X83" s="17" t="s">
        <v>1094</v>
      </c>
    </row>
    <row r="84" spans="1:24" ht="57" x14ac:dyDescent="0.25">
      <c r="A84" s="29" t="s">
        <v>1098</v>
      </c>
      <c r="B84" s="29" t="s">
        <v>1082</v>
      </c>
      <c r="C84" s="29" t="s">
        <v>1122</v>
      </c>
      <c r="D84" s="30" t="s">
        <v>721</v>
      </c>
      <c r="E84" s="29" t="s">
        <v>1101</v>
      </c>
      <c r="F84" s="29" t="s">
        <v>1096</v>
      </c>
      <c r="G84" s="30" t="s">
        <v>719</v>
      </c>
      <c r="H84" s="30" t="s">
        <v>86</v>
      </c>
      <c r="I84" s="29" t="s">
        <v>1210</v>
      </c>
      <c r="J84" s="29" t="s">
        <v>1134</v>
      </c>
      <c r="K84" s="30" t="s">
        <v>42</v>
      </c>
      <c r="L84" s="31">
        <v>30</v>
      </c>
      <c r="M84" s="31" t="s">
        <v>717</v>
      </c>
      <c r="N84" s="32">
        <v>44609</v>
      </c>
      <c r="O84" s="31"/>
      <c r="P84" s="33">
        <v>44645</v>
      </c>
      <c r="Q84" s="31">
        <f t="shared" si="3"/>
        <v>26</v>
      </c>
      <c r="R84" s="29" t="s">
        <v>1193</v>
      </c>
      <c r="S84" s="29"/>
      <c r="T84" s="29"/>
      <c r="U84" s="29"/>
      <c r="V84" s="29"/>
      <c r="W84" s="29"/>
      <c r="X84" s="29"/>
    </row>
    <row r="85" spans="1:24" ht="57" x14ac:dyDescent="0.25">
      <c r="A85" s="29" t="s">
        <v>1098</v>
      </c>
      <c r="B85" s="29" t="s">
        <v>1082</v>
      </c>
      <c r="C85" s="29" t="s">
        <v>1104</v>
      </c>
      <c r="D85" s="30" t="s">
        <v>726</v>
      </c>
      <c r="E85" s="29" t="s">
        <v>1097</v>
      </c>
      <c r="F85" s="29" t="s">
        <v>1096</v>
      </c>
      <c r="G85" s="30" t="s">
        <v>724</v>
      </c>
      <c r="H85" s="30" t="s">
        <v>75</v>
      </c>
      <c r="I85" s="29" t="s">
        <v>1210</v>
      </c>
      <c r="J85" s="29" t="s">
        <v>1197</v>
      </c>
      <c r="K85" s="30" t="s">
        <v>65</v>
      </c>
      <c r="L85" s="31">
        <v>35</v>
      </c>
      <c r="M85" s="31" t="s">
        <v>722</v>
      </c>
      <c r="N85" s="32">
        <v>44609</v>
      </c>
      <c r="O85" s="31" t="s">
        <v>1278</v>
      </c>
      <c r="P85" s="33">
        <v>44645</v>
      </c>
      <c r="Q85" s="31">
        <f t="shared" si="3"/>
        <v>26</v>
      </c>
      <c r="R85" s="29" t="s">
        <v>1193</v>
      </c>
      <c r="S85" s="29"/>
      <c r="T85" s="29"/>
      <c r="U85" s="29"/>
      <c r="V85" s="29"/>
      <c r="W85" s="29"/>
      <c r="X85" s="29"/>
    </row>
    <row r="86" spans="1:24" ht="45" x14ac:dyDescent="0.25">
      <c r="A86" s="23" t="s">
        <v>1098</v>
      </c>
      <c r="B86" s="23" t="s">
        <v>1082</v>
      </c>
      <c r="C86" s="23" t="s">
        <v>1122</v>
      </c>
      <c r="D86" s="22" t="s">
        <v>733</v>
      </c>
      <c r="E86" s="23" t="s">
        <v>1150</v>
      </c>
      <c r="F86" s="23" t="s">
        <v>1102</v>
      </c>
      <c r="G86" s="22" t="s">
        <v>729</v>
      </c>
      <c r="H86" s="22" t="s">
        <v>48</v>
      </c>
      <c r="I86" s="36" t="s">
        <v>1119</v>
      </c>
      <c r="J86" s="23" t="s">
        <v>1202</v>
      </c>
      <c r="K86" s="22" t="s">
        <v>44</v>
      </c>
      <c r="L86" s="24">
        <v>10</v>
      </c>
      <c r="M86" s="24" t="s">
        <v>727</v>
      </c>
      <c r="N86" s="25">
        <v>44609</v>
      </c>
      <c r="O86" s="24"/>
      <c r="P86" s="26">
        <v>44645</v>
      </c>
      <c r="Q86" s="24">
        <f t="shared" si="3"/>
        <v>26</v>
      </c>
      <c r="R86" s="23" t="s">
        <v>1195</v>
      </c>
      <c r="S86" s="23"/>
      <c r="T86" s="23"/>
      <c r="U86" s="23"/>
      <c r="V86" s="23"/>
      <c r="W86" s="23"/>
      <c r="X86" s="23"/>
    </row>
    <row r="87" spans="1:24" ht="57" x14ac:dyDescent="0.25">
      <c r="A87" s="17" t="s">
        <v>1098</v>
      </c>
      <c r="B87" s="17" t="s">
        <v>1082</v>
      </c>
      <c r="C87" s="17" t="s">
        <v>1183</v>
      </c>
      <c r="D87" s="18" t="s">
        <v>739</v>
      </c>
      <c r="E87" s="17" t="s">
        <v>1105</v>
      </c>
      <c r="F87" s="17" t="s">
        <v>1096</v>
      </c>
      <c r="G87" s="18" t="s">
        <v>736</v>
      </c>
      <c r="H87" s="18" t="s">
        <v>740</v>
      </c>
      <c r="I87" s="17" t="s">
        <v>1210</v>
      </c>
      <c r="J87" s="17" t="s">
        <v>1134</v>
      </c>
      <c r="K87" s="18" t="s">
        <v>17</v>
      </c>
      <c r="L87" s="19">
        <v>30</v>
      </c>
      <c r="M87" s="19" t="s">
        <v>734</v>
      </c>
      <c r="N87" s="20">
        <v>44609</v>
      </c>
      <c r="O87" s="19">
        <v>20222140046171</v>
      </c>
      <c r="P87" s="21">
        <v>44630</v>
      </c>
      <c r="Q87" s="19">
        <f t="shared" si="3"/>
        <v>15</v>
      </c>
      <c r="R87" s="17" t="s">
        <v>1090</v>
      </c>
      <c r="S87" s="17" t="s">
        <v>1219</v>
      </c>
      <c r="T87" s="17" t="s">
        <v>1094</v>
      </c>
      <c r="U87" s="17" t="s">
        <v>1207</v>
      </c>
      <c r="V87" s="17" t="s">
        <v>1093</v>
      </c>
      <c r="W87" s="17" t="s">
        <v>1094</v>
      </c>
      <c r="X87" s="37" t="s">
        <v>1116</v>
      </c>
    </row>
    <row r="88" spans="1:24" ht="71.25" x14ac:dyDescent="0.25">
      <c r="A88" s="17" t="s">
        <v>1098</v>
      </c>
      <c r="B88" s="17" t="s">
        <v>1082</v>
      </c>
      <c r="C88" s="17" t="s">
        <v>1182</v>
      </c>
      <c r="D88" s="18" t="s">
        <v>321</v>
      </c>
      <c r="E88" s="17" t="s">
        <v>1097</v>
      </c>
      <c r="F88" s="17" t="s">
        <v>1102</v>
      </c>
      <c r="G88" s="18" t="s">
        <v>743</v>
      </c>
      <c r="H88" s="18" t="s">
        <v>73</v>
      </c>
      <c r="I88" s="17" t="s">
        <v>1168</v>
      </c>
      <c r="J88" s="17" t="s">
        <v>1129</v>
      </c>
      <c r="K88" s="18" t="s">
        <v>27</v>
      </c>
      <c r="L88" s="19">
        <v>20</v>
      </c>
      <c r="M88" s="19" t="s">
        <v>741</v>
      </c>
      <c r="N88" s="20">
        <v>44609</v>
      </c>
      <c r="O88" s="19">
        <v>20221000040041</v>
      </c>
      <c r="P88" s="21">
        <v>44636</v>
      </c>
      <c r="Q88" s="19">
        <f t="shared" si="3"/>
        <v>19</v>
      </c>
      <c r="R88" s="17" t="s">
        <v>1090</v>
      </c>
      <c r="S88" s="17" t="s">
        <v>1279</v>
      </c>
      <c r="T88" s="20">
        <v>44636</v>
      </c>
      <c r="U88" s="17" t="s">
        <v>1092</v>
      </c>
      <c r="V88" s="17" t="s">
        <v>1093</v>
      </c>
      <c r="W88" s="17" t="s">
        <v>1094</v>
      </c>
      <c r="X88" s="17" t="s">
        <v>1094</v>
      </c>
    </row>
    <row r="89" spans="1:24" ht="57" x14ac:dyDescent="0.25">
      <c r="A89" s="29" t="s">
        <v>1098</v>
      </c>
      <c r="B89" s="29" t="s">
        <v>1082</v>
      </c>
      <c r="C89" s="29" t="s">
        <v>1188</v>
      </c>
      <c r="D89" s="30" t="s">
        <v>757</v>
      </c>
      <c r="E89" s="29" t="s">
        <v>1114</v>
      </c>
      <c r="F89" s="29" t="s">
        <v>1096</v>
      </c>
      <c r="G89" s="30" t="s">
        <v>753</v>
      </c>
      <c r="H89" s="30" t="s">
        <v>86</v>
      </c>
      <c r="I89" s="29" t="s">
        <v>1210</v>
      </c>
      <c r="J89" s="29" t="s">
        <v>1134</v>
      </c>
      <c r="K89" s="30" t="s">
        <v>42</v>
      </c>
      <c r="L89" s="31">
        <v>30</v>
      </c>
      <c r="M89" s="31" t="s">
        <v>751</v>
      </c>
      <c r="N89" s="32">
        <v>44609</v>
      </c>
      <c r="O89" s="31"/>
      <c r="P89" s="33">
        <v>44645</v>
      </c>
      <c r="Q89" s="31">
        <f t="shared" si="3"/>
        <v>26</v>
      </c>
      <c r="R89" s="29" t="s">
        <v>1193</v>
      </c>
      <c r="S89" s="29"/>
      <c r="T89" s="29"/>
      <c r="U89" s="29"/>
      <c r="V89" s="29"/>
      <c r="W89" s="29"/>
      <c r="X89" s="29"/>
    </row>
    <row r="90" spans="1:24" ht="71.25" x14ac:dyDescent="0.25">
      <c r="A90" s="29" t="s">
        <v>1098</v>
      </c>
      <c r="B90" s="29" t="s">
        <v>1082</v>
      </c>
      <c r="C90" s="29" t="s">
        <v>1104</v>
      </c>
      <c r="D90" s="30" t="s">
        <v>764</v>
      </c>
      <c r="E90" s="29" t="s">
        <v>1097</v>
      </c>
      <c r="F90" s="29" t="s">
        <v>1102</v>
      </c>
      <c r="G90" s="30" t="s">
        <v>760</v>
      </c>
      <c r="H90" s="30" t="s">
        <v>30</v>
      </c>
      <c r="I90" s="29" t="s">
        <v>1210</v>
      </c>
      <c r="J90" s="29" t="s">
        <v>1089</v>
      </c>
      <c r="K90" s="30" t="s">
        <v>17</v>
      </c>
      <c r="L90" s="31">
        <v>30</v>
      </c>
      <c r="M90" s="31" t="s">
        <v>758</v>
      </c>
      <c r="N90" s="32">
        <v>44609</v>
      </c>
      <c r="O90" s="31"/>
      <c r="P90" s="33">
        <v>44645</v>
      </c>
      <c r="Q90" s="31">
        <f t="shared" si="3"/>
        <v>26</v>
      </c>
      <c r="R90" s="29" t="s">
        <v>1193</v>
      </c>
      <c r="S90" s="29"/>
      <c r="T90" s="29"/>
      <c r="U90" s="29"/>
      <c r="V90" s="29"/>
      <c r="W90" s="29"/>
      <c r="X90" s="29"/>
    </row>
    <row r="91" spans="1:24" ht="57" x14ac:dyDescent="0.25">
      <c r="A91" s="29" t="s">
        <v>1098</v>
      </c>
      <c r="B91" s="29" t="s">
        <v>1082</v>
      </c>
      <c r="C91" s="29" t="s">
        <v>1165</v>
      </c>
      <c r="D91" s="30" t="s">
        <v>771</v>
      </c>
      <c r="E91" s="29" t="s">
        <v>1097</v>
      </c>
      <c r="F91" s="29" t="s">
        <v>1102</v>
      </c>
      <c r="G91" s="30" t="s">
        <v>767</v>
      </c>
      <c r="H91" s="30" t="s">
        <v>62</v>
      </c>
      <c r="I91" s="29" t="s">
        <v>1210</v>
      </c>
      <c r="J91" s="29" t="s">
        <v>1198</v>
      </c>
      <c r="K91" s="30" t="s">
        <v>42</v>
      </c>
      <c r="L91" s="31">
        <v>30</v>
      </c>
      <c r="M91" s="31" t="s">
        <v>765</v>
      </c>
      <c r="N91" s="32">
        <v>44609</v>
      </c>
      <c r="O91" s="31"/>
      <c r="P91" s="33">
        <v>44645</v>
      </c>
      <c r="Q91" s="31">
        <f t="shared" si="3"/>
        <v>26</v>
      </c>
      <c r="R91" s="29" t="s">
        <v>1193</v>
      </c>
      <c r="S91" s="29"/>
      <c r="T91" s="29"/>
      <c r="U91" s="29"/>
      <c r="V91" s="29"/>
      <c r="W91" s="29"/>
      <c r="X91" s="29"/>
    </row>
    <row r="92" spans="1:24" ht="57" x14ac:dyDescent="0.25">
      <c r="A92" s="29" t="s">
        <v>1098</v>
      </c>
      <c r="B92" s="29" t="s">
        <v>1082</v>
      </c>
      <c r="C92" s="29" t="s">
        <v>1189</v>
      </c>
      <c r="D92" s="30" t="s">
        <v>778</v>
      </c>
      <c r="E92" s="29" t="s">
        <v>1114</v>
      </c>
      <c r="F92" s="29" t="s">
        <v>1107</v>
      </c>
      <c r="G92" s="30" t="s">
        <v>774</v>
      </c>
      <c r="H92" s="30" t="s">
        <v>75</v>
      </c>
      <c r="I92" s="29" t="s">
        <v>1210</v>
      </c>
      <c r="J92" s="29" t="s">
        <v>1197</v>
      </c>
      <c r="K92" s="30" t="s">
        <v>17</v>
      </c>
      <c r="L92" s="31">
        <v>30</v>
      </c>
      <c r="M92" s="31" t="s">
        <v>772</v>
      </c>
      <c r="N92" s="32">
        <v>44609</v>
      </c>
      <c r="O92" s="31"/>
      <c r="P92" s="33">
        <v>44645</v>
      </c>
      <c r="Q92" s="31">
        <f t="shared" si="3"/>
        <v>26</v>
      </c>
      <c r="R92" s="29" t="s">
        <v>1193</v>
      </c>
      <c r="S92" s="29"/>
      <c r="T92" s="29"/>
      <c r="U92" s="29"/>
      <c r="V92" s="29"/>
      <c r="W92" s="29"/>
      <c r="X92" s="29"/>
    </row>
    <row r="93" spans="1:24" ht="71.25" x14ac:dyDescent="0.25">
      <c r="A93" s="17" t="s">
        <v>1098</v>
      </c>
      <c r="B93" s="17" t="s">
        <v>1082</v>
      </c>
      <c r="C93" s="17" t="s">
        <v>1190</v>
      </c>
      <c r="D93" s="18" t="s">
        <v>90</v>
      </c>
      <c r="E93" s="17" t="s">
        <v>1114</v>
      </c>
      <c r="F93" s="17" t="s">
        <v>1096</v>
      </c>
      <c r="G93" s="18" t="s">
        <v>781</v>
      </c>
      <c r="H93" s="18" t="s">
        <v>47</v>
      </c>
      <c r="I93" s="17" t="s">
        <v>1210</v>
      </c>
      <c r="J93" s="17" t="s">
        <v>1089</v>
      </c>
      <c r="K93" s="18" t="s">
        <v>65</v>
      </c>
      <c r="L93" s="19">
        <v>35</v>
      </c>
      <c r="M93" s="19" t="s">
        <v>779</v>
      </c>
      <c r="N93" s="20">
        <v>44610</v>
      </c>
      <c r="O93" s="19" t="s">
        <v>1221</v>
      </c>
      <c r="P93" s="21">
        <v>44629</v>
      </c>
      <c r="Q93" s="19">
        <f t="shared" si="3"/>
        <v>13</v>
      </c>
      <c r="R93" s="17" t="s">
        <v>1090</v>
      </c>
      <c r="S93" s="17" t="s">
        <v>1220</v>
      </c>
      <c r="T93" s="20">
        <v>44629</v>
      </c>
      <c r="U93" s="17" t="s">
        <v>1092</v>
      </c>
      <c r="V93" s="17" t="s">
        <v>1093</v>
      </c>
      <c r="W93" s="17" t="s">
        <v>1094</v>
      </c>
      <c r="X93" s="17" t="s">
        <v>1094</v>
      </c>
    </row>
    <row r="94" spans="1:24" ht="57" x14ac:dyDescent="0.25">
      <c r="A94" s="17" t="s">
        <v>1098</v>
      </c>
      <c r="B94" s="17" t="s">
        <v>1082</v>
      </c>
      <c r="C94" s="17" t="s">
        <v>1183</v>
      </c>
      <c r="D94" s="18" t="s">
        <v>788</v>
      </c>
      <c r="E94" s="17" t="s">
        <v>1150</v>
      </c>
      <c r="F94" s="17" t="s">
        <v>1102</v>
      </c>
      <c r="G94" s="18" t="s">
        <v>784</v>
      </c>
      <c r="H94" s="18" t="s">
        <v>73</v>
      </c>
      <c r="I94" s="17" t="s">
        <v>1168</v>
      </c>
      <c r="J94" s="17" t="s">
        <v>1129</v>
      </c>
      <c r="K94" s="18" t="s">
        <v>44</v>
      </c>
      <c r="L94" s="19">
        <v>20</v>
      </c>
      <c r="M94" s="19" t="s">
        <v>782</v>
      </c>
      <c r="N94" s="20">
        <v>44610</v>
      </c>
      <c r="O94" s="19" t="s">
        <v>1204</v>
      </c>
      <c r="P94" s="21">
        <v>44628</v>
      </c>
      <c r="Q94" s="19">
        <f t="shared" si="3"/>
        <v>12</v>
      </c>
      <c r="R94" s="17" t="s">
        <v>1090</v>
      </c>
      <c r="S94" s="17" t="s">
        <v>1203</v>
      </c>
      <c r="T94" s="20">
        <v>44629</v>
      </c>
      <c r="U94" s="17" t="s">
        <v>1092</v>
      </c>
      <c r="V94" s="17" t="s">
        <v>1093</v>
      </c>
      <c r="W94" s="17" t="s">
        <v>1094</v>
      </c>
      <c r="X94" s="17" t="s">
        <v>1094</v>
      </c>
    </row>
    <row r="95" spans="1:24" ht="57" x14ac:dyDescent="0.25">
      <c r="A95" s="29" t="s">
        <v>1098</v>
      </c>
      <c r="B95" s="29" t="s">
        <v>1082</v>
      </c>
      <c r="C95" s="29" t="s">
        <v>1187</v>
      </c>
      <c r="D95" s="30" t="s">
        <v>488</v>
      </c>
      <c r="E95" s="29" t="s">
        <v>1097</v>
      </c>
      <c r="F95" s="29" t="s">
        <v>1102</v>
      </c>
      <c r="G95" s="30" t="s">
        <v>791</v>
      </c>
      <c r="H95" s="30" t="s">
        <v>62</v>
      </c>
      <c r="I95" s="29" t="s">
        <v>1210</v>
      </c>
      <c r="J95" s="29" t="s">
        <v>1198</v>
      </c>
      <c r="K95" s="30" t="s">
        <v>17</v>
      </c>
      <c r="L95" s="31">
        <v>30</v>
      </c>
      <c r="M95" s="31" t="s">
        <v>789</v>
      </c>
      <c r="N95" s="32">
        <v>44610</v>
      </c>
      <c r="O95" s="31"/>
      <c r="P95" s="33">
        <v>44645</v>
      </c>
      <c r="Q95" s="31">
        <f t="shared" si="3"/>
        <v>25</v>
      </c>
      <c r="R95" s="29" t="s">
        <v>1193</v>
      </c>
      <c r="S95" s="29"/>
      <c r="T95" s="29"/>
      <c r="U95" s="29"/>
      <c r="V95" s="29"/>
      <c r="W95" s="29"/>
      <c r="X95" s="29"/>
    </row>
    <row r="96" spans="1:24" ht="57" x14ac:dyDescent="0.25">
      <c r="A96" s="17" t="s">
        <v>1098</v>
      </c>
      <c r="B96" s="17" t="s">
        <v>1082</v>
      </c>
      <c r="C96" s="17" t="s">
        <v>1158</v>
      </c>
      <c r="D96" s="18" t="s">
        <v>262</v>
      </c>
      <c r="E96" s="17" t="s">
        <v>1097</v>
      </c>
      <c r="F96" s="17" t="s">
        <v>1107</v>
      </c>
      <c r="G96" s="18" t="s">
        <v>794</v>
      </c>
      <c r="H96" s="18" t="s">
        <v>1159</v>
      </c>
      <c r="I96" s="17" t="s">
        <v>1210</v>
      </c>
      <c r="J96" s="17" t="s">
        <v>1134</v>
      </c>
      <c r="K96" s="18" t="s">
        <v>65</v>
      </c>
      <c r="L96" s="19">
        <v>30</v>
      </c>
      <c r="M96" s="19" t="s">
        <v>792</v>
      </c>
      <c r="N96" s="20">
        <v>44610</v>
      </c>
      <c r="O96" s="19" t="s">
        <v>1094</v>
      </c>
      <c r="P96" s="21">
        <v>44622</v>
      </c>
      <c r="Q96" s="19">
        <f t="shared" si="3"/>
        <v>8</v>
      </c>
      <c r="R96" s="17" t="s">
        <v>1090</v>
      </c>
      <c r="S96" s="17" t="s">
        <v>1157</v>
      </c>
      <c r="T96" s="17" t="s">
        <v>1094</v>
      </c>
      <c r="U96" s="17" t="s">
        <v>1094</v>
      </c>
      <c r="V96" s="17" t="s">
        <v>1093</v>
      </c>
      <c r="W96" s="17" t="s">
        <v>1094</v>
      </c>
      <c r="X96" s="17" t="s">
        <v>1160</v>
      </c>
    </row>
    <row r="97" spans="1:24" ht="71.25" x14ac:dyDescent="0.25">
      <c r="A97" s="29" t="s">
        <v>1098</v>
      </c>
      <c r="B97" s="29" t="s">
        <v>1082</v>
      </c>
      <c r="C97" s="29" t="s">
        <v>1145</v>
      </c>
      <c r="D97" s="30" t="s">
        <v>800</v>
      </c>
      <c r="E97" s="29" t="s">
        <v>1105</v>
      </c>
      <c r="F97" s="29" t="s">
        <v>1209</v>
      </c>
      <c r="G97" s="30" t="s">
        <v>797</v>
      </c>
      <c r="H97" s="30" t="s">
        <v>38</v>
      </c>
      <c r="I97" s="29" t="s">
        <v>1210</v>
      </c>
      <c r="J97" s="29" t="s">
        <v>1089</v>
      </c>
      <c r="K97" s="30" t="s">
        <v>42</v>
      </c>
      <c r="L97" s="31">
        <v>30</v>
      </c>
      <c r="M97" s="31" t="s">
        <v>795</v>
      </c>
      <c r="N97" s="32">
        <v>44610</v>
      </c>
      <c r="O97" s="31" t="s">
        <v>1280</v>
      </c>
      <c r="P97" s="33">
        <v>44645</v>
      </c>
      <c r="Q97" s="31">
        <f t="shared" si="3"/>
        <v>25</v>
      </c>
      <c r="R97" s="29" t="s">
        <v>1193</v>
      </c>
      <c r="S97" s="29"/>
      <c r="T97" s="29"/>
      <c r="U97" s="29"/>
      <c r="V97" s="29"/>
      <c r="W97" s="29"/>
      <c r="X97" s="29"/>
    </row>
    <row r="98" spans="1:24" ht="57" x14ac:dyDescent="0.25">
      <c r="A98" s="29" t="s">
        <v>1098</v>
      </c>
      <c r="B98" s="29" t="s">
        <v>1082</v>
      </c>
      <c r="C98" s="29" t="s">
        <v>1191</v>
      </c>
      <c r="D98" s="30" t="s">
        <v>807</v>
      </c>
      <c r="E98" s="29" t="s">
        <v>1097</v>
      </c>
      <c r="F98" s="29" t="s">
        <v>1096</v>
      </c>
      <c r="G98" s="30" t="s">
        <v>803</v>
      </c>
      <c r="H98" s="30" t="s">
        <v>86</v>
      </c>
      <c r="I98" s="29" t="s">
        <v>1210</v>
      </c>
      <c r="J98" s="29" t="s">
        <v>1134</v>
      </c>
      <c r="K98" s="30" t="s">
        <v>65</v>
      </c>
      <c r="L98" s="31">
        <v>35</v>
      </c>
      <c r="M98" s="31" t="s">
        <v>801</v>
      </c>
      <c r="N98" s="32">
        <v>44610</v>
      </c>
      <c r="O98" s="31"/>
      <c r="P98" s="33">
        <v>44645</v>
      </c>
      <c r="Q98" s="31">
        <f t="shared" si="3"/>
        <v>25</v>
      </c>
      <c r="R98" s="29" t="s">
        <v>1193</v>
      </c>
      <c r="S98" s="29"/>
      <c r="T98" s="29"/>
      <c r="U98" s="29"/>
      <c r="V98" s="29"/>
      <c r="W98" s="29"/>
      <c r="X98" s="29"/>
    </row>
    <row r="99" spans="1:24" ht="28.5" x14ac:dyDescent="0.25">
      <c r="A99" s="23" t="s">
        <v>1098</v>
      </c>
      <c r="B99" s="23" t="s">
        <v>1082</v>
      </c>
      <c r="C99" s="23" t="s">
        <v>1122</v>
      </c>
      <c r="D99" s="22" t="s">
        <v>117</v>
      </c>
      <c r="E99" s="23" t="s">
        <v>1150</v>
      </c>
      <c r="F99" s="23" t="s">
        <v>1102</v>
      </c>
      <c r="G99" s="22" t="s">
        <v>810</v>
      </c>
      <c r="H99" s="22" t="s">
        <v>106</v>
      </c>
      <c r="I99" s="23" t="s">
        <v>1168</v>
      </c>
      <c r="J99" s="23" t="s">
        <v>1199</v>
      </c>
      <c r="K99" s="22" t="s">
        <v>44</v>
      </c>
      <c r="L99" s="24">
        <v>10</v>
      </c>
      <c r="M99" s="24" t="s">
        <v>808</v>
      </c>
      <c r="N99" s="25">
        <v>44610</v>
      </c>
      <c r="O99" s="24"/>
      <c r="P99" s="26">
        <v>44645</v>
      </c>
      <c r="Q99" s="24">
        <f t="shared" si="3"/>
        <v>25</v>
      </c>
      <c r="R99" s="23" t="s">
        <v>1195</v>
      </c>
      <c r="S99" s="23"/>
      <c r="T99" s="23"/>
      <c r="U99" s="23"/>
      <c r="V99" s="23"/>
      <c r="W99" s="23"/>
      <c r="X99" s="23"/>
    </row>
    <row r="100" spans="1:24" ht="57" x14ac:dyDescent="0.25">
      <c r="A100" s="29" t="s">
        <v>1098</v>
      </c>
      <c r="B100" s="29" t="s">
        <v>1082</v>
      </c>
      <c r="C100" s="29" t="s">
        <v>1122</v>
      </c>
      <c r="D100" s="30" t="s">
        <v>818</v>
      </c>
      <c r="E100" s="29" t="s">
        <v>1101</v>
      </c>
      <c r="F100" s="29" t="s">
        <v>1132</v>
      </c>
      <c r="G100" s="30" t="s">
        <v>814</v>
      </c>
      <c r="H100" s="30" t="s">
        <v>62</v>
      </c>
      <c r="I100" s="29" t="s">
        <v>1210</v>
      </c>
      <c r="J100" s="29" t="s">
        <v>1198</v>
      </c>
      <c r="K100" s="30" t="s">
        <v>42</v>
      </c>
      <c r="L100" s="31">
        <v>30</v>
      </c>
      <c r="M100" s="31" t="s">
        <v>812</v>
      </c>
      <c r="N100" s="32">
        <v>44610</v>
      </c>
      <c r="O100" s="31"/>
      <c r="P100" s="33">
        <v>44645</v>
      </c>
      <c r="Q100" s="31">
        <f t="shared" si="3"/>
        <v>25</v>
      </c>
      <c r="R100" s="29" t="s">
        <v>1193</v>
      </c>
      <c r="S100" s="29"/>
      <c r="T100" s="29"/>
      <c r="U100" s="29"/>
      <c r="V100" s="29"/>
      <c r="W100" s="29"/>
      <c r="X100" s="29"/>
    </row>
    <row r="101" spans="1:24" ht="71.25" x14ac:dyDescent="0.25">
      <c r="A101" s="17" t="s">
        <v>1098</v>
      </c>
      <c r="B101" s="17" t="s">
        <v>1083</v>
      </c>
      <c r="C101" s="17" t="s">
        <v>1099</v>
      </c>
      <c r="D101" s="18" t="s">
        <v>298</v>
      </c>
      <c r="E101" s="17" t="s">
        <v>1097</v>
      </c>
      <c r="F101" s="17" t="s">
        <v>1132</v>
      </c>
      <c r="G101" s="18" t="s">
        <v>821</v>
      </c>
      <c r="H101" s="18" t="s">
        <v>822</v>
      </c>
      <c r="I101" s="17" t="s">
        <v>1168</v>
      </c>
      <c r="J101" s="17" t="s">
        <v>1222</v>
      </c>
      <c r="K101" s="18" t="s">
        <v>17</v>
      </c>
      <c r="L101" s="19">
        <v>30</v>
      </c>
      <c r="M101" s="19" t="s">
        <v>819</v>
      </c>
      <c r="N101" s="20">
        <v>44610</v>
      </c>
      <c r="O101" s="19" t="s">
        <v>1094</v>
      </c>
      <c r="P101" s="21">
        <v>44641</v>
      </c>
      <c r="Q101" s="19">
        <f t="shared" si="3"/>
        <v>21</v>
      </c>
      <c r="R101" s="17" t="s">
        <v>1090</v>
      </c>
      <c r="S101" s="17" t="s">
        <v>1281</v>
      </c>
      <c r="T101" s="17" t="s">
        <v>1094</v>
      </c>
      <c r="U101" s="17" t="s">
        <v>1094</v>
      </c>
      <c r="V101" s="17" t="s">
        <v>1094</v>
      </c>
      <c r="W101" s="17" t="s">
        <v>1094</v>
      </c>
      <c r="X101" s="37" t="s">
        <v>1282</v>
      </c>
    </row>
    <row r="102" spans="1:24" ht="57" x14ac:dyDescent="0.25">
      <c r="A102" s="17" t="s">
        <v>1098</v>
      </c>
      <c r="B102" s="17" t="s">
        <v>1084</v>
      </c>
      <c r="C102" s="17" t="s">
        <v>1213</v>
      </c>
      <c r="D102" s="18" t="s">
        <v>830</v>
      </c>
      <c r="E102" s="17" t="s">
        <v>1105</v>
      </c>
      <c r="F102" s="17" t="s">
        <v>1102</v>
      </c>
      <c r="G102" s="18" t="s">
        <v>826</v>
      </c>
      <c r="H102" s="18" t="s">
        <v>120</v>
      </c>
      <c r="I102" s="17" t="s">
        <v>1210</v>
      </c>
      <c r="J102" s="17" t="s">
        <v>1198</v>
      </c>
      <c r="K102" s="18" t="s">
        <v>42</v>
      </c>
      <c r="L102" s="19">
        <v>30</v>
      </c>
      <c r="M102" s="19" t="s">
        <v>824</v>
      </c>
      <c r="N102" s="20">
        <v>44611</v>
      </c>
      <c r="O102" s="19" t="s">
        <v>1094</v>
      </c>
      <c r="P102" s="21">
        <v>44624</v>
      </c>
      <c r="Q102" s="19">
        <f t="shared" si="3"/>
        <v>9</v>
      </c>
      <c r="R102" s="17" t="s">
        <v>1090</v>
      </c>
      <c r="S102" s="17" t="s">
        <v>1223</v>
      </c>
      <c r="T102" s="17" t="s">
        <v>1094</v>
      </c>
      <c r="U102" s="17" t="s">
        <v>1207</v>
      </c>
      <c r="V102" s="17" t="s">
        <v>1093</v>
      </c>
      <c r="W102" s="17" t="s">
        <v>1094</v>
      </c>
      <c r="X102" s="37" t="s">
        <v>1224</v>
      </c>
    </row>
    <row r="103" spans="1:24" ht="85.5" x14ac:dyDescent="0.25">
      <c r="A103" s="23" t="s">
        <v>1098</v>
      </c>
      <c r="B103" s="23" t="s">
        <v>1084</v>
      </c>
      <c r="C103" s="23" t="s">
        <v>1163</v>
      </c>
      <c r="D103" s="22" t="s">
        <v>837</v>
      </c>
      <c r="E103" s="23" t="s">
        <v>1105</v>
      </c>
      <c r="F103" s="23" t="s">
        <v>1102</v>
      </c>
      <c r="G103" s="22" t="s">
        <v>833</v>
      </c>
      <c r="H103" s="22" t="s">
        <v>1141</v>
      </c>
      <c r="I103" s="23" t="s">
        <v>1210</v>
      </c>
      <c r="J103" s="23" t="s">
        <v>1129</v>
      </c>
      <c r="K103" s="22" t="s">
        <v>42</v>
      </c>
      <c r="L103" s="24">
        <v>30</v>
      </c>
      <c r="M103" s="24" t="s">
        <v>831</v>
      </c>
      <c r="N103" s="25">
        <v>44611</v>
      </c>
      <c r="O103" s="24" t="s">
        <v>1094</v>
      </c>
      <c r="P103" s="26">
        <v>44614</v>
      </c>
      <c r="Q103" s="24">
        <f t="shared" si="3"/>
        <v>1</v>
      </c>
      <c r="R103" s="23" t="s">
        <v>1090</v>
      </c>
      <c r="S103" s="23" t="s">
        <v>1161</v>
      </c>
      <c r="T103" s="23" t="s">
        <v>1094</v>
      </c>
      <c r="U103" s="23" t="s">
        <v>1094</v>
      </c>
      <c r="V103" s="23" t="s">
        <v>1094</v>
      </c>
      <c r="W103" s="23" t="s">
        <v>1094</v>
      </c>
      <c r="X103" s="37" t="s">
        <v>1162</v>
      </c>
    </row>
    <row r="104" spans="1:24" ht="71.25" x14ac:dyDescent="0.25">
      <c r="A104" s="17" t="s">
        <v>1098</v>
      </c>
      <c r="B104" s="17" t="s">
        <v>1084</v>
      </c>
      <c r="C104" s="17" t="s">
        <v>1165</v>
      </c>
      <c r="D104" s="18" t="s">
        <v>844</v>
      </c>
      <c r="E104" s="17" t="s">
        <v>1105</v>
      </c>
      <c r="F104" s="17" t="s">
        <v>1102</v>
      </c>
      <c r="G104" s="18" t="s">
        <v>840</v>
      </c>
      <c r="H104" s="18" t="s">
        <v>1166</v>
      </c>
      <c r="I104" s="17" t="s">
        <v>1168</v>
      </c>
      <c r="J104" s="17" t="s">
        <v>1167</v>
      </c>
      <c r="K104" s="18" t="s">
        <v>42</v>
      </c>
      <c r="L104" s="19">
        <v>30</v>
      </c>
      <c r="M104" s="19" t="s">
        <v>838</v>
      </c>
      <c r="N104" s="20">
        <v>44613</v>
      </c>
      <c r="O104" s="19" t="s">
        <v>1094</v>
      </c>
      <c r="P104" s="21">
        <v>44613</v>
      </c>
      <c r="Q104" s="19">
        <f t="shared" si="3"/>
        <v>0</v>
      </c>
      <c r="R104" s="17" t="s">
        <v>1090</v>
      </c>
      <c r="S104" s="17" t="s">
        <v>1164</v>
      </c>
      <c r="T104" s="17" t="s">
        <v>1094</v>
      </c>
      <c r="U104" s="17" t="s">
        <v>1094</v>
      </c>
      <c r="V104" s="17" t="s">
        <v>1093</v>
      </c>
      <c r="W104" s="17" t="s">
        <v>1094</v>
      </c>
      <c r="X104" s="37" t="s">
        <v>1169</v>
      </c>
    </row>
    <row r="105" spans="1:24" ht="57" x14ac:dyDescent="0.25">
      <c r="A105" s="29" t="s">
        <v>1098</v>
      </c>
      <c r="B105" s="29" t="s">
        <v>1082</v>
      </c>
      <c r="C105" s="29" t="s">
        <v>1145</v>
      </c>
      <c r="D105" s="30" t="s">
        <v>851</v>
      </c>
      <c r="E105" s="29" t="s">
        <v>1097</v>
      </c>
      <c r="F105" s="29" t="s">
        <v>1132</v>
      </c>
      <c r="G105" s="30" t="s">
        <v>847</v>
      </c>
      <c r="H105" s="30" t="s">
        <v>23</v>
      </c>
      <c r="I105" s="29" t="s">
        <v>1210</v>
      </c>
      <c r="J105" s="29" t="s">
        <v>1198</v>
      </c>
      <c r="K105" s="30" t="s">
        <v>42</v>
      </c>
      <c r="L105" s="31">
        <v>30</v>
      </c>
      <c r="M105" s="31" t="s">
        <v>845</v>
      </c>
      <c r="N105" s="32">
        <v>44613</v>
      </c>
      <c r="O105" s="31"/>
      <c r="P105" s="33">
        <v>44645</v>
      </c>
      <c r="Q105" s="31">
        <f t="shared" si="3"/>
        <v>24</v>
      </c>
      <c r="R105" s="29" t="s">
        <v>1193</v>
      </c>
      <c r="S105" s="29"/>
      <c r="T105" s="29"/>
      <c r="U105" s="29"/>
      <c r="V105" s="29"/>
      <c r="W105" s="29"/>
      <c r="X105" s="29"/>
    </row>
    <row r="106" spans="1:24" ht="71.25" x14ac:dyDescent="0.25">
      <c r="A106" s="29" t="s">
        <v>1098</v>
      </c>
      <c r="B106" s="29" t="s">
        <v>1082</v>
      </c>
      <c r="C106" s="29" t="s">
        <v>1225</v>
      </c>
      <c r="D106" s="30" t="s">
        <v>856</v>
      </c>
      <c r="E106" s="29" t="s">
        <v>1105</v>
      </c>
      <c r="F106" s="29" t="s">
        <v>1102</v>
      </c>
      <c r="G106" s="30" t="s">
        <v>84</v>
      </c>
      <c r="H106" s="30" t="s">
        <v>30</v>
      </c>
      <c r="I106" s="29" t="s">
        <v>1210</v>
      </c>
      <c r="J106" s="29" t="s">
        <v>1089</v>
      </c>
      <c r="K106" s="30" t="s">
        <v>42</v>
      </c>
      <c r="L106" s="31">
        <v>30</v>
      </c>
      <c r="M106" s="31" t="s">
        <v>852</v>
      </c>
      <c r="N106" s="32">
        <v>44613</v>
      </c>
      <c r="O106" s="31"/>
      <c r="P106" s="33">
        <v>44645</v>
      </c>
      <c r="Q106" s="31">
        <f t="shared" si="3"/>
        <v>24</v>
      </c>
      <c r="R106" s="29" t="s">
        <v>1193</v>
      </c>
      <c r="S106" s="29"/>
      <c r="T106" s="29"/>
      <c r="U106" s="29"/>
      <c r="V106" s="29"/>
      <c r="W106" s="29"/>
      <c r="X106" s="29"/>
    </row>
    <row r="107" spans="1:24" ht="28.5" x14ac:dyDescent="0.25">
      <c r="A107" s="29" t="s">
        <v>1098</v>
      </c>
      <c r="B107" s="29" t="s">
        <v>1082</v>
      </c>
      <c r="C107" s="29" t="s">
        <v>1183</v>
      </c>
      <c r="D107" s="30" t="s">
        <v>386</v>
      </c>
      <c r="E107" s="29" t="s">
        <v>1097</v>
      </c>
      <c r="F107" s="29" t="s">
        <v>1102</v>
      </c>
      <c r="G107" s="30" t="s">
        <v>859</v>
      </c>
      <c r="H107" s="30" t="s">
        <v>73</v>
      </c>
      <c r="I107" s="29" t="s">
        <v>1168</v>
      </c>
      <c r="J107" s="29" t="s">
        <v>1129</v>
      </c>
      <c r="K107" s="30" t="s">
        <v>27</v>
      </c>
      <c r="L107" s="31">
        <v>20</v>
      </c>
      <c r="M107" s="31" t="s">
        <v>857</v>
      </c>
      <c r="N107" s="32">
        <v>44613</v>
      </c>
      <c r="O107" s="31" t="s">
        <v>1248</v>
      </c>
      <c r="P107" s="33">
        <v>44645</v>
      </c>
      <c r="Q107" s="31">
        <f t="shared" si="3"/>
        <v>24</v>
      </c>
      <c r="R107" s="29" t="s">
        <v>1195</v>
      </c>
      <c r="S107" s="29"/>
      <c r="T107" s="29"/>
      <c r="U107" s="29"/>
      <c r="V107" s="29"/>
      <c r="W107" s="29"/>
      <c r="X107" s="29"/>
    </row>
    <row r="108" spans="1:24" ht="71.25" x14ac:dyDescent="0.25">
      <c r="A108" s="17" t="s">
        <v>1098</v>
      </c>
      <c r="B108" s="17" t="s">
        <v>1082</v>
      </c>
      <c r="C108" s="17" t="s">
        <v>1122</v>
      </c>
      <c r="D108" s="18" t="s">
        <v>863</v>
      </c>
      <c r="E108" s="17" t="s">
        <v>1105</v>
      </c>
      <c r="F108" s="17" t="s">
        <v>1096</v>
      </c>
      <c r="G108" s="18" t="s">
        <v>862</v>
      </c>
      <c r="H108" s="18" t="s">
        <v>38</v>
      </c>
      <c r="I108" s="17" t="s">
        <v>1210</v>
      </c>
      <c r="J108" s="17" t="s">
        <v>1089</v>
      </c>
      <c r="K108" s="18" t="s">
        <v>42</v>
      </c>
      <c r="L108" s="19">
        <v>30</v>
      </c>
      <c r="M108" s="19" t="s">
        <v>860</v>
      </c>
      <c r="N108" s="20">
        <v>44613</v>
      </c>
      <c r="O108" s="19" t="s">
        <v>1249</v>
      </c>
      <c r="P108" s="21">
        <v>44637</v>
      </c>
      <c r="Q108" s="19">
        <f t="shared" si="3"/>
        <v>18</v>
      </c>
      <c r="R108" s="17" t="s">
        <v>1090</v>
      </c>
      <c r="S108" s="17" t="s">
        <v>1283</v>
      </c>
      <c r="T108" s="20">
        <v>44637</v>
      </c>
      <c r="U108" s="17" t="s">
        <v>1092</v>
      </c>
      <c r="V108" s="17" t="s">
        <v>1093</v>
      </c>
      <c r="W108" s="17" t="s">
        <v>1094</v>
      </c>
      <c r="X108" s="17" t="s">
        <v>1094</v>
      </c>
    </row>
    <row r="109" spans="1:24" ht="71.25" x14ac:dyDescent="0.25">
      <c r="A109" s="29" t="s">
        <v>1098</v>
      </c>
      <c r="B109" s="29" t="s">
        <v>1082</v>
      </c>
      <c r="C109" s="29" t="s">
        <v>1122</v>
      </c>
      <c r="D109" s="30" t="s">
        <v>863</v>
      </c>
      <c r="E109" s="29" t="s">
        <v>1105</v>
      </c>
      <c r="F109" s="29" t="s">
        <v>1096</v>
      </c>
      <c r="G109" s="30" t="s">
        <v>866</v>
      </c>
      <c r="H109" s="30" t="s">
        <v>47</v>
      </c>
      <c r="I109" s="29" t="s">
        <v>1210</v>
      </c>
      <c r="J109" s="29" t="s">
        <v>1089</v>
      </c>
      <c r="K109" s="30" t="s">
        <v>42</v>
      </c>
      <c r="L109" s="31">
        <v>30</v>
      </c>
      <c r="M109" s="31" t="s">
        <v>864</v>
      </c>
      <c r="N109" s="32">
        <v>44613</v>
      </c>
      <c r="O109" s="31" t="s">
        <v>1284</v>
      </c>
      <c r="P109" s="33">
        <v>44645</v>
      </c>
      <c r="Q109" s="31">
        <f t="shared" si="3"/>
        <v>24</v>
      </c>
      <c r="R109" s="29" t="s">
        <v>1193</v>
      </c>
      <c r="S109" s="29"/>
      <c r="T109" s="29"/>
      <c r="U109" s="29"/>
      <c r="V109" s="29"/>
      <c r="W109" s="29"/>
      <c r="X109" s="29"/>
    </row>
    <row r="110" spans="1:24" ht="57" x14ac:dyDescent="0.25">
      <c r="A110" s="29" t="s">
        <v>1098</v>
      </c>
      <c r="B110" s="29" t="s">
        <v>1082</v>
      </c>
      <c r="C110" s="29" t="s">
        <v>1188</v>
      </c>
      <c r="D110" s="30" t="s">
        <v>873</v>
      </c>
      <c r="E110" s="29" t="s">
        <v>1097</v>
      </c>
      <c r="F110" s="29" t="s">
        <v>1102</v>
      </c>
      <c r="G110" s="30" t="s">
        <v>869</v>
      </c>
      <c r="H110" s="30" t="s">
        <v>120</v>
      </c>
      <c r="I110" s="29" t="s">
        <v>1210</v>
      </c>
      <c r="J110" s="29" t="s">
        <v>1198</v>
      </c>
      <c r="K110" s="30" t="s">
        <v>17</v>
      </c>
      <c r="L110" s="31">
        <v>30</v>
      </c>
      <c r="M110" s="31" t="s">
        <v>867</v>
      </c>
      <c r="N110" s="32">
        <v>44613</v>
      </c>
      <c r="O110" s="31"/>
      <c r="P110" s="33">
        <v>44645</v>
      </c>
      <c r="Q110" s="31">
        <f t="shared" si="3"/>
        <v>24</v>
      </c>
      <c r="R110" s="29" t="s">
        <v>1193</v>
      </c>
      <c r="S110" s="29"/>
      <c r="T110" s="29"/>
      <c r="U110" s="29"/>
      <c r="V110" s="29"/>
      <c r="W110" s="29"/>
      <c r="X110" s="29"/>
    </row>
    <row r="111" spans="1:24" ht="71.25" x14ac:dyDescent="0.25">
      <c r="A111" s="29" t="s">
        <v>1098</v>
      </c>
      <c r="B111" s="29" t="s">
        <v>1084</v>
      </c>
      <c r="C111" s="29" t="s">
        <v>1122</v>
      </c>
      <c r="D111" s="30" t="s">
        <v>186</v>
      </c>
      <c r="E111" s="29" t="s">
        <v>1105</v>
      </c>
      <c r="F111" s="29" t="s">
        <v>1096</v>
      </c>
      <c r="G111" s="30" t="s">
        <v>879</v>
      </c>
      <c r="H111" s="30" t="s">
        <v>38</v>
      </c>
      <c r="I111" s="29" t="s">
        <v>1210</v>
      </c>
      <c r="J111" s="29" t="s">
        <v>1089</v>
      </c>
      <c r="K111" s="30" t="s">
        <v>42</v>
      </c>
      <c r="L111" s="31">
        <v>30</v>
      </c>
      <c r="M111" s="31" t="s">
        <v>877</v>
      </c>
      <c r="N111" s="32">
        <v>44614</v>
      </c>
      <c r="O111" s="31"/>
      <c r="P111" s="33">
        <v>44645</v>
      </c>
      <c r="Q111" s="31">
        <f t="shared" si="3"/>
        <v>23</v>
      </c>
      <c r="R111" s="29" t="s">
        <v>1193</v>
      </c>
      <c r="S111" s="29"/>
      <c r="T111" s="29"/>
      <c r="U111" s="29"/>
      <c r="V111" s="29"/>
      <c r="W111" s="29"/>
      <c r="X111" s="29"/>
    </row>
    <row r="112" spans="1:24" ht="57" x14ac:dyDescent="0.25">
      <c r="A112" s="29" t="s">
        <v>1098</v>
      </c>
      <c r="B112" s="29" t="s">
        <v>1084</v>
      </c>
      <c r="C112" s="29" t="s">
        <v>1183</v>
      </c>
      <c r="D112" s="30" t="s">
        <v>186</v>
      </c>
      <c r="E112" s="29" t="s">
        <v>1105</v>
      </c>
      <c r="F112" s="29" t="s">
        <v>1209</v>
      </c>
      <c r="G112" s="30" t="s">
        <v>882</v>
      </c>
      <c r="H112" s="30" t="s">
        <v>75</v>
      </c>
      <c r="I112" s="29" t="s">
        <v>1210</v>
      </c>
      <c r="J112" s="29" t="s">
        <v>1197</v>
      </c>
      <c r="K112" s="30" t="s">
        <v>42</v>
      </c>
      <c r="L112" s="31">
        <v>30</v>
      </c>
      <c r="M112" s="31" t="s">
        <v>880</v>
      </c>
      <c r="N112" s="32">
        <v>44614</v>
      </c>
      <c r="O112" s="31"/>
      <c r="P112" s="33">
        <v>44645</v>
      </c>
      <c r="Q112" s="31">
        <f t="shared" si="3"/>
        <v>23</v>
      </c>
      <c r="R112" s="29" t="s">
        <v>1193</v>
      </c>
      <c r="S112" s="29"/>
      <c r="T112" s="29"/>
      <c r="U112" s="29"/>
      <c r="V112" s="29"/>
      <c r="W112" s="29"/>
      <c r="X112" s="29"/>
    </row>
    <row r="113" spans="1:24" ht="40.5" customHeight="1" x14ac:dyDescent="0.25">
      <c r="A113" s="29" t="s">
        <v>1098</v>
      </c>
      <c r="B113" s="29" t="s">
        <v>1082</v>
      </c>
      <c r="C113" s="29" t="s">
        <v>1099</v>
      </c>
      <c r="D113" s="30" t="s">
        <v>887</v>
      </c>
      <c r="E113" s="29" t="s">
        <v>1097</v>
      </c>
      <c r="F113" s="29" t="s">
        <v>1096</v>
      </c>
      <c r="G113" s="30" t="s">
        <v>885</v>
      </c>
      <c r="H113" s="30" t="s">
        <v>47</v>
      </c>
      <c r="I113" s="29" t="s">
        <v>1210</v>
      </c>
      <c r="J113" s="29" t="s">
        <v>1089</v>
      </c>
      <c r="K113" s="30" t="s">
        <v>65</v>
      </c>
      <c r="L113" s="31">
        <v>35</v>
      </c>
      <c r="M113" s="31" t="s">
        <v>883</v>
      </c>
      <c r="N113" s="32">
        <v>44615</v>
      </c>
      <c r="O113" s="31"/>
      <c r="P113" s="33">
        <v>44645</v>
      </c>
      <c r="Q113" s="31">
        <f t="shared" si="3"/>
        <v>22</v>
      </c>
      <c r="R113" s="29" t="s">
        <v>1193</v>
      </c>
      <c r="S113" s="29"/>
      <c r="T113" s="29"/>
      <c r="U113" s="29"/>
      <c r="V113" s="29"/>
      <c r="W113" s="29"/>
      <c r="X113" s="29"/>
    </row>
    <row r="114" spans="1:24" ht="71.25" x14ac:dyDescent="0.25">
      <c r="A114" s="17" t="s">
        <v>1098</v>
      </c>
      <c r="B114" s="17" t="s">
        <v>1082</v>
      </c>
      <c r="C114" s="17" t="s">
        <v>1171</v>
      </c>
      <c r="D114" s="18" t="s">
        <v>895</v>
      </c>
      <c r="E114" s="17" t="s">
        <v>1114</v>
      </c>
      <c r="F114" s="17" t="s">
        <v>1096</v>
      </c>
      <c r="G114" s="18" t="s">
        <v>891</v>
      </c>
      <c r="H114" s="18" t="s">
        <v>38</v>
      </c>
      <c r="I114" s="17" t="s">
        <v>1210</v>
      </c>
      <c r="J114" s="17" t="s">
        <v>1089</v>
      </c>
      <c r="K114" s="18" t="s">
        <v>42</v>
      </c>
      <c r="L114" s="19">
        <v>30</v>
      </c>
      <c r="M114" s="19" t="s">
        <v>889</v>
      </c>
      <c r="N114" s="20">
        <v>44615</v>
      </c>
      <c r="O114" s="19">
        <v>20222110044871</v>
      </c>
      <c r="P114" s="21">
        <v>44637</v>
      </c>
      <c r="Q114" s="19">
        <f t="shared" si="3"/>
        <v>16</v>
      </c>
      <c r="R114" s="17" t="s">
        <v>1090</v>
      </c>
      <c r="S114" s="17" t="s">
        <v>1285</v>
      </c>
      <c r="T114" s="20">
        <v>44637</v>
      </c>
      <c r="U114" s="17" t="s">
        <v>1092</v>
      </c>
      <c r="V114" s="17" t="s">
        <v>1093</v>
      </c>
      <c r="W114" s="17" t="s">
        <v>1094</v>
      </c>
      <c r="X114" s="17" t="s">
        <v>1094</v>
      </c>
    </row>
    <row r="115" spans="1:24" ht="71.25" x14ac:dyDescent="0.25">
      <c r="A115" s="17" t="s">
        <v>1098</v>
      </c>
      <c r="B115" s="17" t="s">
        <v>1082</v>
      </c>
      <c r="C115" s="17" t="s">
        <v>1192</v>
      </c>
      <c r="D115" s="18" t="s">
        <v>907</v>
      </c>
      <c r="E115" s="17" t="s">
        <v>1097</v>
      </c>
      <c r="F115" s="17" t="s">
        <v>1107</v>
      </c>
      <c r="G115" s="18" t="s">
        <v>903</v>
      </c>
      <c r="H115" s="18" t="s">
        <v>38</v>
      </c>
      <c r="I115" s="17" t="s">
        <v>1210</v>
      </c>
      <c r="J115" s="17" t="s">
        <v>1089</v>
      </c>
      <c r="K115" s="18" t="s">
        <v>17</v>
      </c>
      <c r="L115" s="19">
        <v>30</v>
      </c>
      <c r="M115" s="19" t="s">
        <v>901</v>
      </c>
      <c r="N115" s="20">
        <v>44615</v>
      </c>
      <c r="O115" s="19" t="s">
        <v>1250</v>
      </c>
      <c r="P115" s="21">
        <v>44634</v>
      </c>
      <c r="Q115" s="19">
        <f t="shared" si="3"/>
        <v>13</v>
      </c>
      <c r="R115" s="17" t="s">
        <v>1090</v>
      </c>
      <c r="S115" s="17" t="s">
        <v>1265</v>
      </c>
      <c r="T115" s="20">
        <v>44634</v>
      </c>
      <c r="U115" s="17" t="s">
        <v>1092</v>
      </c>
      <c r="V115" s="17" t="s">
        <v>1093</v>
      </c>
      <c r="W115" s="17" t="s">
        <v>1094</v>
      </c>
      <c r="X115" s="17" t="s">
        <v>1094</v>
      </c>
    </row>
    <row r="116" spans="1:24" ht="71.25" x14ac:dyDescent="0.25">
      <c r="A116" s="29" t="s">
        <v>1098</v>
      </c>
      <c r="B116" s="29" t="s">
        <v>1082</v>
      </c>
      <c r="C116" s="29" t="s">
        <v>1122</v>
      </c>
      <c r="D116" s="30" t="s">
        <v>919</v>
      </c>
      <c r="E116" s="29" t="s">
        <v>1105</v>
      </c>
      <c r="F116" s="29" t="s">
        <v>1102</v>
      </c>
      <c r="G116" s="30" t="s">
        <v>917</v>
      </c>
      <c r="H116" s="30" t="s">
        <v>38</v>
      </c>
      <c r="I116" s="29" t="s">
        <v>1210</v>
      </c>
      <c r="J116" s="29" t="s">
        <v>1089</v>
      </c>
      <c r="K116" s="30" t="s">
        <v>42</v>
      </c>
      <c r="L116" s="31">
        <v>30</v>
      </c>
      <c r="M116" s="31" t="s">
        <v>915</v>
      </c>
      <c r="N116" s="32">
        <v>44615</v>
      </c>
      <c r="O116" s="31"/>
      <c r="P116" s="33">
        <v>44645</v>
      </c>
      <c r="Q116" s="31">
        <f t="shared" si="3"/>
        <v>22</v>
      </c>
      <c r="R116" s="29" t="s">
        <v>1193</v>
      </c>
      <c r="S116" s="29"/>
      <c r="T116" s="29"/>
      <c r="U116" s="29"/>
      <c r="V116" s="29"/>
      <c r="W116" s="29"/>
      <c r="X116" s="29"/>
    </row>
    <row r="117" spans="1:24" ht="71.25" x14ac:dyDescent="0.25">
      <c r="A117" s="17" t="s">
        <v>1098</v>
      </c>
      <c r="B117" s="17" t="s">
        <v>1082</v>
      </c>
      <c r="C117" s="17" t="s">
        <v>1122</v>
      </c>
      <c r="D117" s="18" t="s">
        <v>924</v>
      </c>
      <c r="E117" s="17" t="s">
        <v>1105</v>
      </c>
      <c r="F117" s="17" t="s">
        <v>1132</v>
      </c>
      <c r="G117" s="18" t="s">
        <v>922</v>
      </c>
      <c r="H117" s="18" t="s">
        <v>1133</v>
      </c>
      <c r="I117" s="17" t="s">
        <v>1210</v>
      </c>
      <c r="J117" s="17" t="s">
        <v>1134</v>
      </c>
      <c r="K117" s="18" t="s">
        <v>42</v>
      </c>
      <c r="L117" s="19">
        <v>30</v>
      </c>
      <c r="M117" s="19" t="s">
        <v>920</v>
      </c>
      <c r="N117" s="20">
        <v>44615</v>
      </c>
      <c r="O117" s="19" t="s">
        <v>1094</v>
      </c>
      <c r="P117" s="21">
        <v>44616</v>
      </c>
      <c r="Q117" s="19">
        <f t="shared" si="3"/>
        <v>1</v>
      </c>
      <c r="R117" s="17" t="s">
        <v>1090</v>
      </c>
      <c r="S117" s="17" t="s">
        <v>1170</v>
      </c>
      <c r="T117" s="17" t="s">
        <v>1094</v>
      </c>
      <c r="U117" s="17" t="s">
        <v>1094</v>
      </c>
      <c r="V117" s="17" t="s">
        <v>1093</v>
      </c>
      <c r="W117" s="17" t="s">
        <v>1094</v>
      </c>
      <c r="X117" s="37" t="s">
        <v>1179</v>
      </c>
    </row>
    <row r="118" spans="1:24" ht="71.25" x14ac:dyDescent="0.25">
      <c r="A118" s="23" t="s">
        <v>1098</v>
      </c>
      <c r="B118" s="23" t="s">
        <v>1082</v>
      </c>
      <c r="C118" s="23" t="s">
        <v>1171</v>
      </c>
      <c r="D118" s="22" t="s">
        <v>938</v>
      </c>
      <c r="E118" s="23" t="s">
        <v>1097</v>
      </c>
      <c r="F118" s="23" t="s">
        <v>1132</v>
      </c>
      <c r="G118" s="22" t="s">
        <v>934</v>
      </c>
      <c r="H118" s="22" t="s">
        <v>1172</v>
      </c>
      <c r="I118" s="23" t="s">
        <v>1210</v>
      </c>
      <c r="J118" s="23" t="s">
        <v>1089</v>
      </c>
      <c r="K118" s="22" t="s">
        <v>17</v>
      </c>
      <c r="L118" s="24">
        <v>30</v>
      </c>
      <c r="M118" s="24" t="s">
        <v>932</v>
      </c>
      <c r="N118" s="25">
        <v>44616</v>
      </c>
      <c r="O118" s="24">
        <v>20222110042301</v>
      </c>
      <c r="P118" s="26">
        <v>44619</v>
      </c>
      <c r="Q118" s="24">
        <f t="shared" si="3"/>
        <v>1</v>
      </c>
      <c r="R118" s="23" t="s">
        <v>1090</v>
      </c>
      <c r="S118" s="23" t="s">
        <v>1173</v>
      </c>
      <c r="T118" s="23" t="s">
        <v>1094</v>
      </c>
      <c r="U118" s="23" t="s">
        <v>1094</v>
      </c>
      <c r="V118" s="23" t="s">
        <v>1094</v>
      </c>
      <c r="W118" s="23" t="s">
        <v>1094</v>
      </c>
      <c r="X118" s="37" t="s">
        <v>1174</v>
      </c>
    </row>
    <row r="119" spans="1:24" ht="57" x14ac:dyDescent="0.25">
      <c r="A119" s="29" t="s">
        <v>1098</v>
      </c>
      <c r="B119" s="29" t="s">
        <v>1082</v>
      </c>
      <c r="C119" s="29" t="s">
        <v>1104</v>
      </c>
      <c r="D119" s="30" t="s">
        <v>945</v>
      </c>
      <c r="E119" s="29" t="s">
        <v>1114</v>
      </c>
      <c r="F119" s="29" t="s">
        <v>1096</v>
      </c>
      <c r="G119" s="30" t="s">
        <v>941</v>
      </c>
      <c r="H119" s="30" t="s">
        <v>47</v>
      </c>
      <c r="I119" s="29" t="s">
        <v>1210</v>
      </c>
      <c r="J119" s="29" t="s">
        <v>1198</v>
      </c>
      <c r="K119" s="30" t="s">
        <v>17</v>
      </c>
      <c r="L119" s="31">
        <v>30</v>
      </c>
      <c r="M119" s="31" t="s">
        <v>939</v>
      </c>
      <c r="N119" s="32">
        <v>44616</v>
      </c>
      <c r="O119" s="31"/>
      <c r="P119" s="33">
        <v>44645</v>
      </c>
      <c r="Q119" s="31">
        <f t="shared" si="3"/>
        <v>21</v>
      </c>
      <c r="R119" s="29" t="s">
        <v>1193</v>
      </c>
      <c r="S119" s="29"/>
      <c r="T119" s="29"/>
      <c r="U119" s="29"/>
      <c r="V119" s="29"/>
      <c r="W119" s="29"/>
      <c r="X119" s="29"/>
    </row>
    <row r="120" spans="1:24" ht="71.25" x14ac:dyDescent="0.25">
      <c r="A120" s="23" t="s">
        <v>1098</v>
      </c>
      <c r="B120" s="23" t="s">
        <v>1082</v>
      </c>
      <c r="C120" s="23" t="s">
        <v>1158</v>
      </c>
      <c r="D120" s="22" t="s">
        <v>951</v>
      </c>
      <c r="E120" s="23" t="s">
        <v>1097</v>
      </c>
      <c r="F120" s="23" t="s">
        <v>1102</v>
      </c>
      <c r="G120" s="22" t="s">
        <v>948</v>
      </c>
      <c r="H120" s="22" t="s">
        <v>1141</v>
      </c>
      <c r="I120" s="23" t="s">
        <v>1210</v>
      </c>
      <c r="J120" s="23" t="s">
        <v>1129</v>
      </c>
      <c r="K120" s="22" t="s">
        <v>42</v>
      </c>
      <c r="L120" s="24">
        <v>30</v>
      </c>
      <c r="M120" s="24" t="s">
        <v>946</v>
      </c>
      <c r="N120" s="25">
        <v>44616</v>
      </c>
      <c r="O120" s="24" t="s">
        <v>1094</v>
      </c>
      <c r="P120" s="26">
        <v>44620</v>
      </c>
      <c r="Q120" s="24">
        <f t="shared" si="3"/>
        <v>2</v>
      </c>
      <c r="R120" s="23" t="s">
        <v>1090</v>
      </c>
      <c r="S120" s="23" t="s">
        <v>1175</v>
      </c>
      <c r="T120" s="23" t="s">
        <v>1094</v>
      </c>
      <c r="U120" s="23" t="s">
        <v>1094</v>
      </c>
      <c r="V120" s="23" t="s">
        <v>1094</v>
      </c>
      <c r="W120" s="23" t="s">
        <v>1094</v>
      </c>
      <c r="X120" s="37" t="s">
        <v>1176</v>
      </c>
    </row>
    <row r="121" spans="1:24" ht="71.25" x14ac:dyDescent="0.25">
      <c r="A121" s="29" t="s">
        <v>1098</v>
      </c>
      <c r="B121" s="29" t="s">
        <v>1082</v>
      </c>
      <c r="C121" s="29" t="s">
        <v>1099</v>
      </c>
      <c r="D121" s="30" t="s">
        <v>958</v>
      </c>
      <c r="E121" s="29" t="s">
        <v>1097</v>
      </c>
      <c r="F121" s="29" t="s">
        <v>1096</v>
      </c>
      <c r="G121" s="30" t="s">
        <v>954</v>
      </c>
      <c r="H121" s="30" t="s">
        <v>47</v>
      </c>
      <c r="I121" s="29" t="s">
        <v>1210</v>
      </c>
      <c r="J121" s="29" t="s">
        <v>1089</v>
      </c>
      <c r="K121" s="30" t="s">
        <v>65</v>
      </c>
      <c r="L121" s="31">
        <v>35</v>
      </c>
      <c r="M121" s="31" t="s">
        <v>952</v>
      </c>
      <c r="N121" s="32">
        <v>44616</v>
      </c>
      <c r="O121" s="31" t="s">
        <v>1286</v>
      </c>
      <c r="P121" s="33">
        <v>44645</v>
      </c>
      <c r="Q121" s="31">
        <f t="shared" si="3"/>
        <v>21</v>
      </c>
      <c r="R121" s="29" t="s">
        <v>1193</v>
      </c>
      <c r="S121" s="29"/>
      <c r="T121" s="29"/>
      <c r="U121" s="29"/>
      <c r="V121" s="29"/>
      <c r="W121" s="29"/>
      <c r="X121" s="29"/>
    </row>
    <row r="122" spans="1:24" ht="71.25" x14ac:dyDescent="0.25">
      <c r="A122" s="29" t="s">
        <v>1098</v>
      </c>
      <c r="B122" s="29" t="s">
        <v>1082</v>
      </c>
      <c r="C122" s="29" t="s">
        <v>1122</v>
      </c>
      <c r="D122" s="30" t="s">
        <v>965</v>
      </c>
      <c r="E122" s="29" t="s">
        <v>1105</v>
      </c>
      <c r="F122" s="29" t="s">
        <v>1096</v>
      </c>
      <c r="G122" s="30" t="s">
        <v>962</v>
      </c>
      <c r="H122" s="30" t="s">
        <v>47</v>
      </c>
      <c r="I122" s="29" t="s">
        <v>1210</v>
      </c>
      <c r="J122" s="29" t="s">
        <v>1089</v>
      </c>
      <c r="K122" s="30" t="s">
        <v>65</v>
      </c>
      <c r="L122" s="31">
        <v>35</v>
      </c>
      <c r="M122" s="31" t="s">
        <v>960</v>
      </c>
      <c r="N122" s="32">
        <v>44617</v>
      </c>
      <c r="O122" s="31"/>
      <c r="P122" s="33">
        <v>44645</v>
      </c>
      <c r="Q122" s="31">
        <f t="shared" si="3"/>
        <v>20</v>
      </c>
      <c r="R122" s="29" t="s">
        <v>1193</v>
      </c>
      <c r="S122" s="29"/>
      <c r="T122" s="29"/>
      <c r="U122" s="29"/>
      <c r="V122" s="29"/>
      <c r="W122" s="29"/>
      <c r="X122" s="29"/>
    </row>
    <row r="123" spans="1:24" ht="71.25" x14ac:dyDescent="0.25">
      <c r="A123" s="17" t="s">
        <v>1098</v>
      </c>
      <c r="B123" s="17" t="s">
        <v>1082</v>
      </c>
      <c r="C123" s="17" t="s">
        <v>1124</v>
      </c>
      <c r="D123" s="18" t="s">
        <v>972</v>
      </c>
      <c r="E123" s="17" t="s">
        <v>1097</v>
      </c>
      <c r="F123" s="17" t="s">
        <v>1102</v>
      </c>
      <c r="G123" s="18" t="s">
        <v>968</v>
      </c>
      <c r="H123" s="18" t="s">
        <v>1133</v>
      </c>
      <c r="I123" s="17" t="s">
        <v>1210</v>
      </c>
      <c r="J123" s="17" t="s">
        <v>1134</v>
      </c>
      <c r="K123" s="18" t="s">
        <v>42</v>
      </c>
      <c r="L123" s="19">
        <v>30</v>
      </c>
      <c r="M123" s="19" t="s">
        <v>966</v>
      </c>
      <c r="N123" s="20">
        <v>44617</v>
      </c>
      <c r="O123" s="19" t="s">
        <v>1094</v>
      </c>
      <c r="P123" s="21">
        <v>44620</v>
      </c>
      <c r="Q123" s="19">
        <f t="shared" si="3"/>
        <v>1</v>
      </c>
      <c r="R123" s="17" t="s">
        <v>1090</v>
      </c>
      <c r="S123" s="17" t="s">
        <v>1177</v>
      </c>
      <c r="T123" s="17"/>
      <c r="U123" s="17"/>
      <c r="V123" s="17"/>
      <c r="W123" s="17"/>
      <c r="X123" s="37" t="s">
        <v>1169</v>
      </c>
    </row>
    <row r="124" spans="1:24" ht="71.25" x14ac:dyDescent="0.25">
      <c r="A124" s="17" t="s">
        <v>1098</v>
      </c>
      <c r="B124" s="17" t="s">
        <v>1082</v>
      </c>
      <c r="C124" s="17" t="s">
        <v>1122</v>
      </c>
      <c r="D124" s="18" t="s">
        <v>985</v>
      </c>
      <c r="E124" s="17" t="s">
        <v>1105</v>
      </c>
      <c r="F124" s="17" t="s">
        <v>1102</v>
      </c>
      <c r="G124" s="18" t="s">
        <v>984</v>
      </c>
      <c r="H124" s="18" t="s">
        <v>38</v>
      </c>
      <c r="I124" s="17" t="s">
        <v>1210</v>
      </c>
      <c r="J124" s="17" t="s">
        <v>1089</v>
      </c>
      <c r="K124" s="18" t="s">
        <v>65</v>
      </c>
      <c r="L124" s="19">
        <v>35</v>
      </c>
      <c r="M124" s="19" t="s">
        <v>982</v>
      </c>
      <c r="N124" s="20">
        <v>44617</v>
      </c>
      <c r="O124" s="19" t="s">
        <v>1227</v>
      </c>
      <c r="P124" s="21">
        <v>44599</v>
      </c>
      <c r="Q124" s="19">
        <f t="shared" ref="Q124:Q129" si="4">NETWORKDAYS.INTL(N124,P124)-1</f>
        <v>-16</v>
      </c>
      <c r="R124" s="17" t="s">
        <v>1090</v>
      </c>
      <c r="S124" s="17" t="s">
        <v>1226</v>
      </c>
      <c r="T124" s="20">
        <v>44600</v>
      </c>
      <c r="U124" s="17" t="s">
        <v>1092</v>
      </c>
      <c r="V124" s="17" t="s">
        <v>1093</v>
      </c>
      <c r="W124" s="17" t="s">
        <v>1094</v>
      </c>
      <c r="X124" s="17" t="s">
        <v>1094</v>
      </c>
    </row>
    <row r="125" spans="1:24" ht="57" x14ac:dyDescent="0.25">
      <c r="A125" s="29" t="s">
        <v>1098</v>
      </c>
      <c r="B125" s="29" t="s">
        <v>1085</v>
      </c>
      <c r="C125" s="29" t="s">
        <v>1108</v>
      </c>
      <c r="D125" s="30" t="s">
        <v>993</v>
      </c>
      <c r="E125" s="29" t="s">
        <v>1097</v>
      </c>
      <c r="F125" s="29" t="s">
        <v>1209</v>
      </c>
      <c r="G125" s="30" t="s">
        <v>989</v>
      </c>
      <c r="H125" s="30" t="s">
        <v>75</v>
      </c>
      <c r="I125" s="29" t="s">
        <v>1210</v>
      </c>
      <c r="J125" s="29" t="s">
        <v>1197</v>
      </c>
      <c r="K125" s="30" t="s">
        <v>17</v>
      </c>
      <c r="L125" s="31">
        <v>30</v>
      </c>
      <c r="M125" s="31" t="s">
        <v>987</v>
      </c>
      <c r="N125" s="32">
        <v>44620</v>
      </c>
      <c r="O125" s="31" t="s">
        <v>1287</v>
      </c>
      <c r="P125" s="33">
        <v>44645</v>
      </c>
      <c r="Q125" s="31">
        <f t="shared" si="4"/>
        <v>19</v>
      </c>
      <c r="R125" s="29" t="s">
        <v>1193</v>
      </c>
      <c r="S125" s="29"/>
      <c r="T125" s="29"/>
      <c r="U125" s="29"/>
      <c r="V125" s="29"/>
      <c r="W125" s="29"/>
      <c r="X125" s="29"/>
    </row>
    <row r="126" spans="1:24" ht="114" x14ac:dyDescent="0.25">
      <c r="A126" s="17" t="s">
        <v>1098</v>
      </c>
      <c r="B126" s="17" t="s">
        <v>1085</v>
      </c>
      <c r="C126" s="17" t="s">
        <v>1122</v>
      </c>
      <c r="D126" s="18" t="s">
        <v>1002</v>
      </c>
      <c r="E126" s="17" t="s">
        <v>1150</v>
      </c>
      <c r="F126" s="17" t="s">
        <v>1102</v>
      </c>
      <c r="G126" s="18" t="s">
        <v>997</v>
      </c>
      <c r="H126" s="18" t="s">
        <v>149</v>
      </c>
      <c r="I126" s="35" t="s">
        <v>1119</v>
      </c>
      <c r="J126" s="17" t="s">
        <v>1206</v>
      </c>
      <c r="K126" s="18" t="s">
        <v>998</v>
      </c>
      <c r="L126" s="19">
        <v>5</v>
      </c>
      <c r="M126" s="19" t="s">
        <v>995</v>
      </c>
      <c r="N126" s="20">
        <v>44620</v>
      </c>
      <c r="O126" s="19">
        <v>20223110043771</v>
      </c>
      <c r="P126" s="21">
        <v>44623</v>
      </c>
      <c r="Q126" s="19">
        <f t="shared" si="4"/>
        <v>3</v>
      </c>
      <c r="R126" s="17" t="s">
        <v>1090</v>
      </c>
      <c r="S126" s="17" t="s">
        <v>1205</v>
      </c>
      <c r="T126" s="17" t="s">
        <v>1094</v>
      </c>
      <c r="U126" s="17" t="s">
        <v>1207</v>
      </c>
      <c r="V126" s="17" t="s">
        <v>1093</v>
      </c>
      <c r="W126" s="17" t="s">
        <v>1094</v>
      </c>
      <c r="X126" s="37" t="s">
        <v>1208</v>
      </c>
    </row>
    <row r="127" spans="1:24" ht="71.25" x14ac:dyDescent="0.25">
      <c r="A127" s="29" t="s">
        <v>1098</v>
      </c>
      <c r="B127" s="29" t="s">
        <v>1082</v>
      </c>
      <c r="C127" s="29" t="s">
        <v>1104</v>
      </c>
      <c r="D127" s="30" t="s">
        <v>1007</v>
      </c>
      <c r="E127" s="29" t="s">
        <v>1097</v>
      </c>
      <c r="F127" s="29" t="s">
        <v>1096</v>
      </c>
      <c r="G127" s="30" t="s">
        <v>1005</v>
      </c>
      <c r="H127" s="30" t="s">
        <v>38</v>
      </c>
      <c r="I127" s="29" t="s">
        <v>1210</v>
      </c>
      <c r="J127" s="29" t="s">
        <v>1089</v>
      </c>
      <c r="K127" s="30" t="s">
        <v>65</v>
      </c>
      <c r="L127" s="31">
        <v>35</v>
      </c>
      <c r="M127" s="31" t="s">
        <v>1003</v>
      </c>
      <c r="N127" s="32">
        <v>44620</v>
      </c>
      <c r="O127" s="31" t="s">
        <v>1288</v>
      </c>
      <c r="P127" s="33">
        <v>44645</v>
      </c>
      <c r="Q127" s="31">
        <f t="shared" si="4"/>
        <v>19</v>
      </c>
      <c r="R127" s="29" t="s">
        <v>1193</v>
      </c>
      <c r="S127" s="29"/>
      <c r="T127" s="29"/>
      <c r="U127" s="29"/>
      <c r="V127" s="29"/>
      <c r="W127" s="29"/>
      <c r="X127" s="29"/>
    </row>
    <row r="128" spans="1:24" ht="57" x14ac:dyDescent="0.25">
      <c r="A128" s="17" t="s">
        <v>1098</v>
      </c>
      <c r="B128" s="17" t="s">
        <v>1082</v>
      </c>
      <c r="C128" s="17" t="s">
        <v>1099</v>
      </c>
      <c r="D128" s="18" t="s">
        <v>1015</v>
      </c>
      <c r="E128" s="17" t="s">
        <v>1097</v>
      </c>
      <c r="F128" s="17" t="s">
        <v>1102</v>
      </c>
      <c r="G128" s="18" t="s">
        <v>1011</v>
      </c>
      <c r="H128" s="18" t="s">
        <v>86</v>
      </c>
      <c r="I128" s="35" t="s">
        <v>1210</v>
      </c>
      <c r="J128" s="17" t="s">
        <v>1134</v>
      </c>
      <c r="K128" s="18" t="s">
        <v>27</v>
      </c>
      <c r="L128" s="19">
        <v>20</v>
      </c>
      <c r="M128" s="19" t="s">
        <v>1009</v>
      </c>
      <c r="N128" s="20">
        <v>44620</v>
      </c>
      <c r="O128" s="19" t="s">
        <v>1094</v>
      </c>
      <c r="P128" s="21">
        <v>44638</v>
      </c>
      <c r="Q128" s="19">
        <f t="shared" si="4"/>
        <v>14</v>
      </c>
      <c r="R128" s="17" t="s">
        <v>1090</v>
      </c>
      <c r="S128" s="17" t="s">
        <v>1289</v>
      </c>
      <c r="T128" s="17" t="s">
        <v>1094</v>
      </c>
      <c r="U128" s="17" t="s">
        <v>1092</v>
      </c>
      <c r="V128" s="17" t="s">
        <v>1093</v>
      </c>
      <c r="W128" s="17" t="s">
        <v>1094</v>
      </c>
      <c r="X128" s="37" t="s">
        <v>1160</v>
      </c>
    </row>
    <row r="129" spans="1:24" ht="57" x14ac:dyDescent="0.25">
      <c r="A129" s="29" t="s">
        <v>1098</v>
      </c>
      <c r="B129" s="29" t="s">
        <v>1082</v>
      </c>
      <c r="C129" s="29" t="s">
        <v>1145</v>
      </c>
      <c r="D129" s="30" t="s">
        <v>1022</v>
      </c>
      <c r="E129" s="29" t="s">
        <v>1114</v>
      </c>
      <c r="F129" s="29" t="s">
        <v>1107</v>
      </c>
      <c r="G129" s="30" t="s">
        <v>1018</v>
      </c>
      <c r="H129" s="30" t="s">
        <v>120</v>
      </c>
      <c r="I129" s="29" t="s">
        <v>1210</v>
      </c>
      <c r="J129" s="29" t="s">
        <v>1198</v>
      </c>
      <c r="K129" s="30" t="s">
        <v>17</v>
      </c>
      <c r="L129" s="31">
        <v>30</v>
      </c>
      <c r="M129" s="31" t="s">
        <v>1016</v>
      </c>
      <c r="N129" s="32">
        <v>44620</v>
      </c>
      <c r="O129" s="31"/>
      <c r="P129" s="33">
        <v>44645</v>
      </c>
      <c r="Q129" s="31">
        <f t="shared" si="4"/>
        <v>19</v>
      </c>
      <c r="R129" s="29" t="s">
        <v>1193</v>
      </c>
      <c r="S129" s="29"/>
      <c r="T129" s="29"/>
      <c r="U129" s="29"/>
      <c r="V129" s="29"/>
      <c r="W129" s="29"/>
      <c r="X129" s="29"/>
    </row>
  </sheetData>
  <autoFilter ref="A1:X12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0"/>
  <sheetViews>
    <sheetView topLeftCell="A181" zoomScale="70" zoomScaleNormal="70" workbookViewId="0">
      <selection activeCell="A188" sqref="A188"/>
    </sheetView>
  </sheetViews>
  <sheetFormatPr baseColWidth="10" defaultRowHeight="15" x14ac:dyDescent="0.25"/>
  <cols>
    <col min="1" max="1" width="28" style="59" bestFit="1" customWidth="1"/>
    <col min="2" max="2" width="26.85546875" style="59" bestFit="1" customWidth="1"/>
    <col min="3" max="3" width="11.42578125" style="49"/>
  </cols>
  <sheetData>
    <row r="2" spans="1:3" x14ac:dyDescent="0.25">
      <c r="A2" s="56" t="s">
        <v>1291</v>
      </c>
      <c r="B2" s="60" t="s">
        <v>1293</v>
      </c>
      <c r="C2" s="48" t="s">
        <v>1294</v>
      </c>
    </row>
    <row r="3" spans="1:3" ht="45" x14ac:dyDescent="0.25">
      <c r="A3" s="57" t="s">
        <v>1119</v>
      </c>
      <c r="B3" s="65">
        <v>11</v>
      </c>
      <c r="C3" s="50">
        <f>11/128</f>
        <v>8.59375E-2</v>
      </c>
    </row>
    <row r="4" spans="1:3" x14ac:dyDescent="0.25">
      <c r="A4" s="57" t="s">
        <v>1090</v>
      </c>
      <c r="B4" s="66">
        <v>7</v>
      </c>
      <c r="C4" s="51">
        <f>7/128</f>
        <v>5.46875E-2</v>
      </c>
    </row>
    <row r="5" spans="1:3" x14ac:dyDescent="0.25">
      <c r="A5" s="57" t="s">
        <v>1253</v>
      </c>
      <c r="B5" s="66">
        <v>1</v>
      </c>
      <c r="C5" s="51">
        <f>1/128</f>
        <v>7.8125E-3</v>
      </c>
    </row>
    <row r="6" spans="1:3" x14ac:dyDescent="0.25">
      <c r="A6" s="57" t="s">
        <v>1195</v>
      </c>
      <c r="B6" s="66">
        <v>3</v>
      </c>
      <c r="C6" s="51">
        <f>3/128</f>
        <v>2.34375E-2</v>
      </c>
    </row>
    <row r="7" spans="1:3" x14ac:dyDescent="0.25">
      <c r="A7" s="58" t="s">
        <v>1168</v>
      </c>
      <c r="B7" s="67">
        <v>13</v>
      </c>
      <c r="C7" s="52">
        <f>13/128</f>
        <v>0.1015625</v>
      </c>
    </row>
    <row r="8" spans="1:3" x14ac:dyDescent="0.25">
      <c r="A8" s="58" t="s">
        <v>1090</v>
      </c>
      <c r="B8" s="68">
        <v>6</v>
      </c>
      <c r="C8" s="53">
        <f>6/128</f>
        <v>4.6875E-2</v>
      </c>
    </row>
    <row r="9" spans="1:3" x14ac:dyDescent="0.25">
      <c r="A9" s="58" t="s">
        <v>1193</v>
      </c>
      <c r="B9" s="68">
        <v>1</v>
      </c>
      <c r="C9" s="53">
        <f>1/128</f>
        <v>7.8125E-3</v>
      </c>
    </row>
    <row r="10" spans="1:3" x14ac:dyDescent="0.25">
      <c r="A10" s="58" t="s">
        <v>1195</v>
      </c>
      <c r="B10" s="68">
        <v>6</v>
      </c>
      <c r="C10" s="53">
        <f>6/128</f>
        <v>4.6875E-2</v>
      </c>
    </row>
    <row r="11" spans="1:3" ht="45" x14ac:dyDescent="0.25">
      <c r="A11" s="57" t="s">
        <v>1210</v>
      </c>
      <c r="B11" s="65">
        <v>104</v>
      </c>
      <c r="C11" s="50">
        <f>104/128</f>
        <v>0.8125</v>
      </c>
    </row>
    <row r="12" spans="1:3" x14ac:dyDescent="0.25">
      <c r="A12" s="57" t="s">
        <v>1090</v>
      </c>
      <c r="B12" s="66">
        <v>54</v>
      </c>
      <c r="C12" s="51">
        <f>54/128</f>
        <v>0.421875</v>
      </c>
    </row>
    <row r="13" spans="1:3" x14ac:dyDescent="0.25">
      <c r="A13" s="57" t="s">
        <v>1193</v>
      </c>
      <c r="B13" s="66">
        <v>38</v>
      </c>
      <c r="C13" s="51">
        <f>38/128</f>
        <v>0.296875</v>
      </c>
    </row>
    <row r="14" spans="1:3" x14ac:dyDescent="0.25">
      <c r="A14" s="57" t="s">
        <v>1253</v>
      </c>
      <c r="B14" s="66">
        <v>1</v>
      </c>
      <c r="C14" s="51">
        <f>1/128</f>
        <v>7.8125E-3</v>
      </c>
    </row>
    <row r="15" spans="1:3" x14ac:dyDescent="0.25">
      <c r="A15" s="57" t="s">
        <v>1195</v>
      </c>
      <c r="B15" s="66">
        <v>11</v>
      </c>
      <c r="C15" s="51">
        <f>11/128</f>
        <v>8.59375E-2</v>
      </c>
    </row>
    <row r="16" spans="1:3" x14ac:dyDescent="0.25">
      <c r="A16" s="58" t="s">
        <v>1292</v>
      </c>
      <c r="B16" s="69">
        <v>128</v>
      </c>
      <c r="C16" s="53">
        <v>1</v>
      </c>
    </row>
    <row r="17" spans="1:3" x14ac:dyDescent="0.25">
      <c r="B17" s="70"/>
      <c r="C17" s="54"/>
    </row>
    <row r="18" spans="1:3" x14ac:dyDescent="0.25">
      <c r="B18" s="70"/>
      <c r="C18" s="54"/>
    </row>
    <row r="19" spans="1:3" x14ac:dyDescent="0.25">
      <c r="B19" s="70"/>
      <c r="C19" s="54"/>
    </row>
    <row r="20" spans="1:3" x14ac:dyDescent="0.25">
      <c r="B20" s="70"/>
      <c r="C20" s="55"/>
    </row>
    <row r="26" spans="1:3" x14ac:dyDescent="0.25">
      <c r="A26" s="56" t="s">
        <v>1291</v>
      </c>
      <c r="B26" s="60" t="s">
        <v>1295</v>
      </c>
      <c r="C26" s="62" t="s">
        <v>1294</v>
      </c>
    </row>
    <row r="27" spans="1:3" ht="45" x14ac:dyDescent="0.25">
      <c r="A27" s="58" t="s">
        <v>1119</v>
      </c>
      <c r="B27" s="69">
        <v>11</v>
      </c>
      <c r="C27" s="62">
        <f>11/128</f>
        <v>8.59375E-2</v>
      </c>
    </row>
    <row r="28" spans="1:3" x14ac:dyDescent="0.25">
      <c r="A28" s="58" t="s">
        <v>1168</v>
      </c>
      <c r="B28" s="69">
        <v>13</v>
      </c>
      <c r="C28" s="62">
        <f>13/128</f>
        <v>0.1015625</v>
      </c>
    </row>
    <row r="29" spans="1:3" ht="45" x14ac:dyDescent="0.25">
      <c r="A29" s="58" t="s">
        <v>1210</v>
      </c>
      <c r="B29" s="69">
        <v>104</v>
      </c>
      <c r="C29" s="62">
        <f>104/128</f>
        <v>0.8125</v>
      </c>
    </row>
    <row r="30" spans="1:3" x14ac:dyDescent="0.25">
      <c r="A30" s="58" t="s">
        <v>1292</v>
      </c>
      <c r="B30" s="69">
        <v>128</v>
      </c>
      <c r="C30" s="64">
        <f>SUM(C27:C29)</f>
        <v>1</v>
      </c>
    </row>
    <row r="31" spans="1:3" x14ac:dyDescent="0.25">
      <c r="C31" s="63"/>
    </row>
    <row r="32" spans="1:3" x14ac:dyDescent="0.25">
      <c r="C32" s="63"/>
    </row>
    <row r="33" spans="1:3" x14ac:dyDescent="0.25">
      <c r="C33" s="63"/>
    </row>
    <row r="34" spans="1:3" x14ac:dyDescent="0.25">
      <c r="C34" s="63"/>
    </row>
    <row r="35" spans="1:3" x14ac:dyDescent="0.25">
      <c r="C35" s="63"/>
    </row>
    <row r="36" spans="1:3" x14ac:dyDescent="0.25">
      <c r="C36" s="63"/>
    </row>
    <row r="37" spans="1:3" x14ac:dyDescent="0.25">
      <c r="C37" s="63"/>
    </row>
    <row r="38" spans="1:3" x14ac:dyDescent="0.25">
      <c r="C38" s="63"/>
    </row>
    <row r="39" spans="1:3" x14ac:dyDescent="0.25">
      <c r="C39" s="63"/>
    </row>
    <row r="40" spans="1:3" x14ac:dyDescent="0.25">
      <c r="C40" s="63"/>
    </row>
    <row r="41" spans="1:3" x14ac:dyDescent="0.25">
      <c r="C41" s="63"/>
    </row>
    <row r="42" spans="1:3" x14ac:dyDescent="0.25">
      <c r="A42" s="56" t="s">
        <v>1291</v>
      </c>
      <c r="B42" s="60" t="s">
        <v>1293</v>
      </c>
      <c r="C42" s="62" t="s">
        <v>1294</v>
      </c>
    </row>
    <row r="43" spans="1:3" x14ac:dyDescent="0.25">
      <c r="A43" s="58" t="s">
        <v>1090</v>
      </c>
      <c r="B43" s="69">
        <v>67</v>
      </c>
      <c r="C43" s="62">
        <f>67/128</f>
        <v>0.5234375</v>
      </c>
    </row>
    <row r="44" spans="1:3" x14ac:dyDescent="0.25">
      <c r="A44" s="58" t="s">
        <v>1193</v>
      </c>
      <c r="B44" s="69">
        <v>39</v>
      </c>
      <c r="C44" s="62">
        <f>39/128</f>
        <v>0.3046875</v>
      </c>
    </row>
    <row r="45" spans="1:3" x14ac:dyDescent="0.25">
      <c r="A45" s="58" t="s">
        <v>1253</v>
      </c>
      <c r="B45" s="69">
        <v>2</v>
      </c>
      <c r="C45" s="62">
        <f>2/128</f>
        <v>1.5625E-2</v>
      </c>
    </row>
    <row r="46" spans="1:3" x14ac:dyDescent="0.25">
      <c r="A46" s="58" t="s">
        <v>1195</v>
      </c>
      <c r="B46" s="69">
        <v>20</v>
      </c>
      <c r="C46" s="62">
        <f>20/128</f>
        <v>0.15625</v>
      </c>
    </row>
    <row r="47" spans="1:3" x14ac:dyDescent="0.25">
      <c r="A47" s="58" t="s">
        <v>1292</v>
      </c>
      <c r="B47" s="69">
        <v>128</v>
      </c>
      <c r="C47" s="64">
        <f>SUM(C43:C46)</f>
        <v>1</v>
      </c>
    </row>
    <row r="48" spans="1:3" x14ac:dyDescent="0.25">
      <c r="C48" s="63"/>
    </row>
    <row r="49" spans="1:3" x14ac:dyDescent="0.25">
      <c r="C49" s="63"/>
    </row>
    <row r="50" spans="1:3" x14ac:dyDescent="0.25">
      <c r="C50" s="63"/>
    </row>
    <row r="51" spans="1:3" x14ac:dyDescent="0.25">
      <c r="C51" s="63"/>
    </row>
    <row r="52" spans="1:3" x14ac:dyDescent="0.25">
      <c r="C52" s="63"/>
    </row>
    <row r="53" spans="1:3" x14ac:dyDescent="0.25">
      <c r="C53" s="63"/>
    </row>
    <row r="54" spans="1:3" x14ac:dyDescent="0.25">
      <c r="C54" s="63"/>
    </row>
    <row r="55" spans="1:3" x14ac:dyDescent="0.25">
      <c r="C55" s="63"/>
    </row>
    <row r="56" spans="1:3" x14ac:dyDescent="0.25">
      <c r="A56" s="61" t="s">
        <v>1296</v>
      </c>
      <c r="B56" s="61" t="s">
        <v>1297</v>
      </c>
      <c r="C56" s="62" t="s">
        <v>1294</v>
      </c>
    </row>
    <row r="57" spans="1:3" x14ac:dyDescent="0.25">
      <c r="A57" s="60" t="s">
        <v>1298</v>
      </c>
      <c r="B57" s="60">
        <v>83</v>
      </c>
      <c r="C57" s="62">
        <f>83/280</f>
        <v>0.29642857142857143</v>
      </c>
    </row>
    <row r="58" spans="1:3" x14ac:dyDescent="0.25">
      <c r="A58" s="60" t="s">
        <v>1299</v>
      </c>
      <c r="B58" s="60">
        <v>69</v>
      </c>
      <c r="C58" s="62">
        <f>69/280</f>
        <v>0.24642857142857144</v>
      </c>
    </row>
    <row r="59" spans="1:3" x14ac:dyDescent="0.25">
      <c r="A59" s="60" t="s">
        <v>1300</v>
      </c>
      <c r="B59" s="60">
        <v>128</v>
      </c>
      <c r="C59" s="62">
        <f>128/280</f>
        <v>0.45714285714285713</v>
      </c>
    </row>
    <row r="60" spans="1:3" x14ac:dyDescent="0.25">
      <c r="A60" s="61" t="s">
        <v>1292</v>
      </c>
      <c r="B60" s="61">
        <f>SUM(B57:B59)</f>
        <v>280</v>
      </c>
      <c r="C60" s="62">
        <f>SUM(C57:C59)</f>
        <v>1</v>
      </c>
    </row>
    <row r="61" spans="1:3" x14ac:dyDescent="0.25">
      <c r="C61" s="63"/>
    </row>
    <row r="62" spans="1:3" x14ac:dyDescent="0.25">
      <c r="C62" s="63"/>
    </row>
    <row r="63" spans="1:3" x14ac:dyDescent="0.25">
      <c r="C63" s="63"/>
    </row>
    <row r="64" spans="1:3" x14ac:dyDescent="0.25">
      <c r="C64" s="63"/>
    </row>
    <row r="65" spans="1:3" x14ac:dyDescent="0.25">
      <c r="C65" s="63"/>
    </row>
    <row r="66" spans="1:3" x14ac:dyDescent="0.25">
      <c r="C66" s="63"/>
    </row>
    <row r="67" spans="1:3" x14ac:dyDescent="0.25">
      <c r="C67" s="63"/>
    </row>
    <row r="68" spans="1:3" x14ac:dyDescent="0.25">
      <c r="C68" s="63"/>
    </row>
    <row r="69" spans="1:3" x14ac:dyDescent="0.25">
      <c r="C69" s="63"/>
    </row>
    <row r="70" spans="1:3" x14ac:dyDescent="0.25">
      <c r="C70" s="63"/>
    </row>
    <row r="71" spans="1:3" x14ac:dyDescent="0.25">
      <c r="C71" s="63"/>
    </row>
    <row r="72" spans="1:3" x14ac:dyDescent="0.25">
      <c r="C72" s="63"/>
    </row>
    <row r="73" spans="1:3" x14ac:dyDescent="0.25">
      <c r="A73" s="56" t="s">
        <v>1291</v>
      </c>
      <c r="B73" s="60" t="s">
        <v>1301</v>
      </c>
      <c r="C73" s="62" t="s">
        <v>1294</v>
      </c>
    </row>
    <row r="74" spans="1:3" x14ac:dyDescent="0.25">
      <c r="A74" s="58" t="s">
        <v>65</v>
      </c>
      <c r="B74" s="69">
        <v>23</v>
      </c>
      <c r="C74" s="62">
        <f>23/128</f>
        <v>0.1796875</v>
      </c>
    </row>
    <row r="75" spans="1:3" ht="30" x14ac:dyDescent="0.25">
      <c r="A75" s="58" t="s">
        <v>27</v>
      </c>
      <c r="B75" s="69">
        <v>13</v>
      </c>
      <c r="C75" s="62">
        <f>13/128</f>
        <v>0.1015625</v>
      </c>
    </row>
    <row r="76" spans="1:3" ht="30" x14ac:dyDescent="0.25">
      <c r="A76" s="58" t="s">
        <v>44</v>
      </c>
      <c r="B76" s="69">
        <v>9</v>
      </c>
      <c r="C76" s="62">
        <f>9/128</f>
        <v>7.03125E-2</v>
      </c>
    </row>
    <row r="77" spans="1:3" ht="30" x14ac:dyDescent="0.25">
      <c r="A77" s="58" t="s">
        <v>998</v>
      </c>
      <c r="B77" s="69">
        <v>1</v>
      </c>
      <c r="C77" s="62">
        <f>1/128</f>
        <v>7.8125E-3</v>
      </c>
    </row>
    <row r="78" spans="1:3" x14ac:dyDescent="0.25">
      <c r="A78" s="58" t="s">
        <v>17</v>
      </c>
      <c r="B78" s="69">
        <v>37</v>
      </c>
      <c r="C78" s="62">
        <f>37/128</f>
        <v>0.2890625</v>
      </c>
    </row>
    <row r="79" spans="1:3" ht="30" x14ac:dyDescent="0.25">
      <c r="A79" s="58" t="s">
        <v>42</v>
      </c>
      <c r="B79" s="69">
        <v>45</v>
      </c>
      <c r="C79" s="62">
        <f>45/128</f>
        <v>0.3515625</v>
      </c>
    </row>
    <row r="80" spans="1:3" x14ac:dyDescent="0.25">
      <c r="A80" s="58" t="s">
        <v>1292</v>
      </c>
      <c r="B80" s="69">
        <v>128</v>
      </c>
      <c r="C80" s="64">
        <f>SUM(C74:C79)</f>
        <v>1</v>
      </c>
    </row>
    <row r="81" spans="1:3" x14ac:dyDescent="0.25">
      <c r="C81" s="63"/>
    </row>
    <row r="82" spans="1:3" x14ac:dyDescent="0.25">
      <c r="C82" s="63"/>
    </row>
    <row r="83" spans="1:3" x14ac:dyDescent="0.25">
      <c r="C83" s="63"/>
    </row>
    <row r="84" spans="1:3" x14ac:dyDescent="0.25">
      <c r="C84" s="63"/>
    </row>
    <row r="85" spans="1:3" x14ac:dyDescent="0.25">
      <c r="C85" s="63"/>
    </row>
    <row r="86" spans="1:3" x14ac:dyDescent="0.25">
      <c r="C86" s="63"/>
    </row>
    <row r="87" spans="1:3" x14ac:dyDescent="0.25">
      <c r="C87" s="63"/>
    </row>
    <row r="88" spans="1:3" x14ac:dyDescent="0.25">
      <c r="C88" s="63"/>
    </row>
    <row r="89" spans="1:3" x14ac:dyDescent="0.25">
      <c r="C89" s="63"/>
    </row>
    <row r="90" spans="1:3" x14ac:dyDescent="0.25">
      <c r="C90" s="63"/>
    </row>
    <row r="91" spans="1:3" x14ac:dyDescent="0.25">
      <c r="C91" s="63"/>
    </row>
    <row r="92" spans="1:3" x14ac:dyDescent="0.25">
      <c r="C92" s="63"/>
    </row>
    <row r="93" spans="1:3" x14ac:dyDescent="0.25">
      <c r="C93" s="63"/>
    </row>
    <row r="94" spans="1:3" ht="30" x14ac:dyDescent="0.25">
      <c r="A94" s="56" t="s">
        <v>1291</v>
      </c>
      <c r="B94" s="60" t="s">
        <v>1302</v>
      </c>
      <c r="C94" s="62" t="s">
        <v>1294</v>
      </c>
    </row>
    <row r="95" spans="1:3" x14ac:dyDescent="0.25">
      <c r="A95" s="58" t="s">
        <v>1098</v>
      </c>
      <c r="B95" s="69">
        <v>127</v>
      </c>
      <c r="C95" s="62">
        <f>127/128</f>
        <v>0.9921875</v>
      </c>
    </row>
    <row r="96" spans="1:3" x14ac:dyDescent="0.25">
      <c r="A96" s="58" t="s">
        <v>1178</v>
      </c>
      <c r="B96" s="69">
        <v>1</v>
      </c>
      <c r="C96" s="62">
        <f>1/128</f>
        <v>7.8125E-3</v>
      </c>
    </row>
    <row r="97" spans="1:3" x14ac:dyDescent="0.25">
      <c r="A97" s="58" t="s">
        <v>1292</v>
      </c>
      <c r="B97" s="69">
        <v>128</v>
      </c>
      <c r="C97" s="64">
        <f>SUM(C95:C96)</f>
        <v>1</v>
      </c>
    </row>
    <row r="98" spans="1:3" x14ac:dyDescent="0.25">
      <c r="C98" s="63"/>
    </row>
    <row r="99" spans="1:3" x14ac:dyDescent="0.25">
      <c r="C99" s="63"/>
    </row>
    <row r="100" spans="1:3" x14ac:dyDescent="0.25">
      <c r="C100" s="63"/>
    </row>
    <row r="101" spans="1:3" x14ac:dyDescent="0.25">
      <c r="C101" s="63"/>
    </row>
    <row r="102" spans="1:3" x14ac:dyDescent="0.25">
      <c r="C102" s="63"/>
    </row>
    <row r="103" spans="1:3" x14ac:dyDescent="0.25">
      <c r="C103" s="63"/>
    </row>
    <row r="104" spans="1:3" x14ac:dyDescent="0.25">
      <c r="C104" s="63"/>
    </row>
    <row r="105" spans="1:3" x14ac:dyDescent="0.25">
      <c r="C105" s="63"/>
    </row>
    <row r="106" spans="1:3" x14ac:dyDescent="0.25">
      <c r="C106" s="63"/>
    </row>
    <row r="107" spans="1:3" x14ac:dyDescent="0.25">
      <c r="C107" s="63"/>
    </row>
    <row r="108" spans="1:3" ht="30" x14ac:dyDescent="0.25">
      <c r="A108" s="56" t="s">
        <v>1291</v>
      </c>
      <c r="B108" s="60" t="s">
        <v>1303</v>
      </c>
      <c r="C108" s="71" t="s">
        <v>1294</v>
      </c>
    </row>
    <row r="109" spans="1:3" x14ac:dyDescent="0.25">
      <c r="A109" s="58" t="s">
        <v>1097</v>
      </c>
      <c r="B109" s="69">
        <v>49</v>
      </c>
      <c r="C109" s="71">
        <f>49/128</f>
        <v>0.3828125</v>
      </c>
    </row>
    <row r="110" spans="1:3" x14ac:dyDescent="0.25">
      <c r="A110" s="58" t="s">
        <v>1150</v>
      </c>
      <c r="B110" s="69">
        <v>11</v>
      </c>
      <c r="C110" s="71">
        <f>11/128</f>
        <v>8.59375E-2</v>
      </c>
    </row>
    <row r="111" spans="1:3" x14ac:dyDescent="0.25">
      <c r="A111" s="58" t="s">
        <v>1114</v>
      </c>
      <c r="B111" s="69">
        <v>19</v>
      </c>
      <c r="C111" s="71">
        <f>19/128</f>
        <v>0.1484375</v>
      </c>
    </row>
    <row r="112" spans="1:3" x14ac:dyDescent="0.25">
      <c r="A112" s="58" t="s">
        <v>1101</v>
      </c>
      <c r="B112" s="69">
        <v>12</v>
      </c>
      <c r="C112" s="71">
        <f>12/128</f>
        <v>9.375E-2</v>
      </c>
    </row>
    <row r="113" spans="1:3" x14ac:dyDescent="0.25">
      <c r="A113" s="58" t="s">
        <v>1105</v>
      </c>
      <c r="B113" s="69">
        <v>37</v>
      </c>
      <c r="C113" s="71">
        <f>37/128</f>
        <v>0.2890625</v>
      </c>
    </row>
    <row r="114" spans="1:3" x14ac:dyDescent="0.25">
      <c r="A114" s="58" t="s">
        <v>1292</v>
      </c>
      <c r="B114" s="69">
        <v>128</v>
      </c>
      <c r="C114" s="72">
        <f>SUM(C109:C113)</f>
        <v>1</v>
      </c>
    </row>
    <row r="115" spans="1:3" x14ac:dyDescent="0.25">
      <c r="C115" s="63"/>
    </row>
    <row r="116" spans="1:3" x14ac:dyDescent="0.25">
      <c r="C116" s="63"/>
    </row>
    <row r="117" spans="1:3" x14ac:dyDescent="0.25">
      <c r="C117" s="63"/>
    </row>
    <row r="118" spans="1:3" x14ac:dyDescent="0.25">
      <c r="C118" s="63"/>
    </row>
    <row r="119" spans="1:3" x14ac:dyDescent="0.25">
      <c r="C119" s="63"/>
    </row>
    <row r="120" spans="1:3" x14ac:dyDescent="0.25">
      <c r="C120" s="63"/>
    </row>
    <row r="121" spans="1:3" x14ac:dyDescent="0.25">
      <c r="C121" s="63"/>
    </row>
    <row r="122" spans="1:3" x14ac:dyDescent="0.25">
      <c r="C122" s="63"/>
    </row>
    <row r="123" spans="1:3" x14ac:dyDescent="0.25">
      <c r="C123" s="63"/>
    </row>
    <row r="124" spans="1:3" x14ac:dyDescent="0.25">
      <c r="A124" s="56" t="s">
        <v>1291</v>
      </c>
      <c r="B124" s="60" t="s">
        <v>1304</v>
      </c>
      <c r="C124" s="62" t="s">
        <v>1294</v>
      </c>
    </row>
    <row r="125" spans="1:3" x14ac:dyDescent="0.25">
      <c r="A125" s="58" t="s">
        <v>1104</v>
      </c>
      <c r="B125" s="75">
        <v>11</v>
      </c>
      <c r="C125" s="62">
        <f>11/128</f>
        <v>8.59375E-2</v>
      </c>
    </row>
    <row r="126" spans="1:3" x14ac:dyDescent="0.25">
      <c r="A126" s="58" t="s">
        <v>1165</v>
      </c>
      <c r="B126" s="69">
        <v>4</v>
      </c>
      <c r="C126" s="62">
        <f>4/128</f>
        <v>3.125E-2</v>
      </c>
    </row>
    <row r="127" spans="1:3" x14ac:dyDescent="0.25">
      <c r="A127" s="58" t="s">
        <v>1122</v>
      </c>
      <c r="B127" s="74">
        <v>35</v>
      </c>
      <c r="C127" s="62">
        <f>35/128</f>
        <v>0.2734375</v>
      </c>
    </row>
    <row r="128" spans="1:3" x14ac:dyDescent="0.25">
      <c r="A128" s="58" t="s">
        <v>1187</v>
      </c>
      <c r="B128" s="69">
        <v>2</v>
      </c>
      <c r="C128" s="62">
        <f>2/128</f>
        <v>1.5625E-2</v>
      </c>
    </row>
    <row r="129" spans="1:3" x14ac:dyDescent="0.25">
      <c r="A129" s="58" t="s">
        <v>1110</v>
      </c>
      <c r="B129" s="69">
        <v>2</v>
      </c>
      <c r="C129" s="62">
        <f>2/128</f>
        <v>1.5625E-2</v>
      </c>
    </row>
    <row r="130" spans="1:3" x14ac:dyDescent="0.25">
      <c r="A130" s="58" t="s">
        <v>1171</v>
      </c>
      <c r="B130" s="69">
        <v>3</v>
      </c>
      <c r="C130" s="62">
        <f>3/128</f>
        <v>2.34375E-2</v>
      </c>
    </row>
    <row r="131" spans="1:3" x14ac:dyDescent="0.25">
      <c r="A131" s="58" t="s">
        <v>1189</v>
      </c>
      <c r="B131" s="69">
        <v>1</v>
      </c>
      <c r="C131" s="62">
        <f>1/128</f>
        <v>7.8125E-3</v>
      </c>
    </row>
    <row r="132" spans="1:3" x14ac:dyDescent="0.25">
      <c r="A132" s="58" t="s">
        <v>1158</v>
      </c>
      <c r="B132" s="69">
        <v>2</v>
      </c>
      <c r="C132" s="62">
        <f>2/128</f>
        <v>1.5625E-2</v>
      </c>
    </row>
    <row r="133" spans="1:3" x14ac:dyDescent="0.25">
      <c r="A133" s="58" t="s">
        <v>1124</v>
      </c>
      <c r="B133" s="69">
        <v>2</v>
      </c>
      <c r="C133" s="62">
        <f>2/128</f>
        <v>1.5625E-2</v>
      </c>
    </row>
    <row r="134" spans="1:3" x14ac:dyDescent="0.25">
      <c r="A134" s="58" t="s">
        <v>1108</v>
      </c>
      <c r="B134" s="69">
        <v>3</v>
      </c>
      <c r="C134" s="62">
        <f>3/128</f>
        <v>2.34375E-2</v>
      </c>
    </row>
    <row r="135" spans="1:3" x14ac:dyDescent="0.25">
      <c r="A135" s="58" t="s">
        <v>1192</v>
      </c>
      <c r="B135" s="69">
        <v>1</v>
      </c>
      <c r="C135" s="62">
        <f>1/128</f>
        <v>7.8125E-3</v>
      </c>
    </row>
    <row r="136" spans="1:3" x14ac:dyDescent="0.25">
      <c r="A136" s="58" t="s">
        <v>1225</v>
      </c>
      <c r="B136" s="69">
        <v>1</v>
      </c>
      <c r="C136" s="62">
        <f>1/128</f>
        <v>7.8125E-3</v>
      </c>
    </row>
    <row r="137" spans="1:3" x14ac:dyDescent="0.25">
      <c r="A137" s="58" t="s">
        <v>1099</v>
      </c>
      <c r="B137" s="75">
        <v>13</v>
      </c>
      <c r="C137" s="62">
        <f>13/128</f>
        <v>0.1015625</v>
      </c>
    </row>
    <row r="138" spans="1:3" x14ac:dyDescent="0.25">
      <c r="A138" s="58" t="s">
        <v>1186</v>
      </c>
      <c r="B138" s="69">
        <v>2</v>
      </c>
      <c r="C138" s="62">
        <f>2/128</f>
        <v>1.5625E-2</v>
      </c>
    </row>
    <row r="139" spans="1:3" x14ac:dyDescent="0.25">
      <c r="A139" s="58" t="s">
        <v>1181</v>
      </c>
      <c r="B139" s="75">
        <v>7</v>
      </c>
      <c r="C139" s="62">
        <f>7/128</f>
        <v>5.46875E-2</v>
      </c>
    </row>
    <row r="140" spans="1:3" x14ac:dyDescent="0.25">
      <c r="A140" s="58" t="s">
        <v>1188</v>
      </c>
      <c r="B140" s="69">
        <v>2</v>
      </c>
      <c r="C140" s="62">
        <f>2/128</f>
        <v>1.5625E-2</v>
      </c>
    </row>
    <row r="141" spans="1:3" x14ac:dyDescent="0.25">
      <c r="A141" s="58" t="s">
        <v>1213</v>
      </c>
      <c r="B141" s="69">
        <v>2</v>
      </c>
      <c r="C141" s="62">
        <f>2/128</f>
        <v>1.5625E-2</v>
      </c>
    </row>
    <row r="142" spans="1:3" x14ac:dyDescent="0.25">
      <c r="A142" s="58" t="s">
        <v>1185</v>
      </c>
      <c r="B142" s="69">
        <v>1</v>
      </c>
      <c r="C142" s="62">
        <f>1/128</f>
        <v>7.8125E-3</v>
      </c>
    </row>
    <row r="143" spans="1:3" x14ac:dyDescent="0.25">
      <c r="A143" s="58" t="s">
        <v>1117</v>
      </c>
      <c r="B143" s="69">
        <v>1</v>
      </c>
      <c r="C143" s="62">
        <f>1/128</f>
        <v>7.8125E-3</v>
      </c>
    </row>
    <row r="144" spans="1:3" x14ac:dyDescent="0.25">
      <c r="A144" s="58" t="s">
        <v>1191</v>
      </c>
      <c r="B144" s="69">
        <v>1</v>
      </c>
      <c r="C144" s="62">
        <f>1/128</f>
        <v>7.8125E-3</v>
      </c>
    </row>
    <row r="145" spans="1:4" x14ac:dyDescent="0.25">
      <c r="A145" s="58" t="s">
        <v>1182</v>
      </c>
      <c r="B145" s="69">
        <v>3</v>
      </c>
      <c r="C145" s="62">
        <f>3/128</f>
        <v>2.34375E-2</v>
      </c>
    </row>
    <row r="146" spans="1:4" x14ac:dyDescent="0.25">
      <c r="A146" s="58" t="s">
        <v>1113</v>
      </c>
      <c r="B146" s="69">
        <v>4</v>
      </c>
      <c r="C146" s="62">
        <f>4/128</f>
        <v>3.125E-2</v>
      </c>
    </row>
    <row r="147" spans="1:4" x14ac:dyDescent="0.25">
      <c r="A147" s="58" t="s">
        <v>1163</v>
      </c>
      <c r="B147" s="69">
        <v>3</v>
      </c>
      <c r="C147" s="62">
        <f>3/128</f>
        <v>2.34375E-2</v>
      </c>
    </row>
    <row r="148" spans="1:4" x14ac:dyDescent="0.25">
      <c r="A148" s="58" t="s">
        <v>1180</v>
      </c>
      <c r="B148" s="75">
        <v>8</v>
      </c>
      <c r="C148" s="62">
        <f>8/128</f>
        <v>6.25E-2</v>
      </c>
    </row>
    <row r="149" spans="1:4" x14ac:dyDescent="0.25">
      <c r="A149" s="58" t="s">
        <v>1184</v>
      </c>
      <c r="B149" s="69">
        <v>1</v>
      </c>
      <c r="C149" s="62">
        <f>1/128</f>
        <v>7.8125E-3</v>
      </c>
    </row>
    <row r="150" spans="1:4" x14ac:dyDescent="0.25">
      <c r="A150" s="58" t="s">
        <v>1145</v>
      </c>
      <c r="B150" s="69">
        <v>5</v>
      </c>
      <c r="C150" s="62">
        <f>5/128</f>
        <v>3.90625E-2</v>
      </c>
    </row>
    <row r="151" spans="1:4" x14ac:dyDescent="0.25">
      <c r="A151" s="58" t="s">
        <v>1183</v>
      </c>
      <c r="B151" s="69">
        <v>7</v>
      </c>
      <c r="C151" s="62">
        <f>7/128</f>
        <v>5.46875E-2</v>
      </c>
    </row>
    <row r="152" spans="1:4" x14ac:dyDescent="0.25">
      <c r="A152" s="58" t="s">
        <v>1190</v>
      </c>
      <c r="B152" s="69">
        <v>1</v>
      </c>
      <c r="C152" s="62">
        <f>1/128</f>
        <v>7.8125E-3</v>
      </c>
    </row>
    <row r="153" spans="1:4" x14ac:dyDescent="0.25">
      <c r="A153" s="58" t="s">
        <v>1292</v>
      </c>
      <c r="B153" s="69">
        <v>128</v>
      </c>
      <c r="C153" s="64">
        <f>SUM(C125:C152)</f>
        <v>1</v>
      </c>
    </row>
    <row r="154" spans="1:4" x14ac:dyDescent="0.25">
      <c r="C154" s="63"/>
    </row>
    <row r="155" spans="1:4" x14ac:dyDescent="0.25">
      <c r="C155" s="63"/>
    </row>
    <row r="156" spans="1:4" x14ac:dyDescent="0.25">
      <c r="C156" s="63"/>
    </row>
    <row r="157" spans="1:4" x14ac:dyDescent="0.25">
      <c r="C157" s="63"/>
      <c r="D157" s="76"/>
    </row>
    <row r="158" spans="1:4" x14ac:dyDescent="0.25">
      <c r="C158" s="63"/>
    </row>
    <row r="159" spans="1:4" x14ac:dyDescent="0.25">
      <c r="C159" s="63"/>
    </row>
    <row r="160" spans="1:4" x14ac:dyDescent="0.25">
      <c r="C160" s="63"/>
    </row>
    <row r="161" spans="1:3" x14ac:dyDescent="0.25">
      <c r="C161" s="63"/>
    </row>
    <row r="162" spans="1:3" x14ac:dyDescent="0.25">
      <c r="C162" s="63"/>
    </row>
    <row r="163" spans="1:3" x14ac:dyDescent="0.25">
      <c r="C163" s="63"/>
    </row>
    <row r="164" spans="1:3" x14ac:dyDescent="0.25">
      <c r="A164" s="56" t="s">
        <v>1291</v>
      </c>
      <c r="B164" s="60" t="s">
        <v>1305</v>
      </c>
      <c r="C164" s="62" t="s">
        <v>1294</v>
      </c>
    </row>
    <row r="165" spans="1:3" x14ac:dyDescent="0.25">
      <c r="A165" s="58" t="s">
        <v>1107</v>
      </c>
      <c r="B165" s="75">
        <v>14</v>
      </c>
      <c r="C165" s="62">
        <f>14/128</f>
        <v>0.109375</v>
      </c>
    </row>
    <row r="166" spans="1:3" x14ac:dyDescent="0.25">
      <c r="A166" s="58" t="s">
        <v>1096</v>
      </c>
      <c r="B166" s="75">
        <v>42</v>
      </c>
      <c r="C166" s="62">
        <f>42/128</f>
        <v>0.328125</v>
      </c>
    </row>
    <row r="167" spans="1:3" x14ac:dyDescent="0.25">
      <c r="A167" s="58" t="s">
        <v>1132</v>
      </c>
      <c r="B167" s="75">
        <v>14</v>
      </c>
      <c r="C167" s="62">
        <f>14/128</f>
        <v>0.109375</v>
      </c>
    </row>
    <row r="168" spans="1:3" x14ac:dyDescent="0.25">
      <c r="A168" s="58" t="s">
        <v>1209</v>
      </c>
      <c r="B168" s="75">
        <v>9</v>
      </c>
      <c r="C168" s="62">
        <f>9/128</f>
        <v>7.03125E-2</v>
      </c>
    </row>
    <row r="169" spans="1:3" x14ac:dyDescent="0.25">
      <c r="A169" s="58" t="s">
        <v>1102</v>
      </c>
      <c r="B169" s="75">
        <v>49</v>
      </c>
      <c r="C169" s="62">
        <f>49/128</f>
        <v>0.3828125</v>
      </c>
    </row>
    <row r="170" spans="1:3" x14ac:dyDescent="0.25">
      <c r="A170" s="58" t="s">
        <v>1292</v>
      </c>
      <c r="B170" s="69">
        <v>128</v>
      </c>
      <c r="C170" s="64">
        <f>SUM(C165:C169)</f>
        <v>1</v>
      </c>
    </row>
    <row r="171" spans="1:3" x14ac:dyDescent="0.25">
      <c r="C171"/>
    </row>
    <row r="172" spans="1:3" x14ac:dyDescent="0.25">
      <c r="C172"/>
    </row>
    <row r="173" spans="1:3" x14ac:dyDescent="0.25">
      <c r="C173"/>
    </row>
    <row r="174" spans="1:3" x14ac:dyDescent="0.25">
      <c r="C174"/>
    </row>
    <row r="175" spans="1:3" x14ac:dyDescent="0.25">
      <c r="C175"/>
    </row>
    <row r="176" spans="1:3" x14ac:dyDescent="0.25">
      <c r="C176"/>
    </row>
    <row r="177" spans="1:3" x14ac:dyDescent="0.25">
      <c r="C177"/>
    </row>
    <row r="178" spans="1:3" ht="30" x14ac:dyDescent="0.25">
      <c r="A178" s="56" t="s">
        <v>1291</v>
      </c>
      <c r="B178" s="60" t="s">
        <v>1306</v>
      </c>
      <c r="C178"/>
    </row>
    <row r="179" spans="1:3" x14ac:dyDescent="0.25">
      <c r="A179" s="58" t="s">
        <v>65</v>
      </c>
      <c r="B179" s="73">
        <v>18.391304347826086</v>
      </c>
      <c r="C179"/>
    </row>
    <row r="180" spans="1:3" ht="30" x14ac:dyDescent="0.25">
      <c r="A180" s="58" t="s">
        <v>27</v>
      </c>
      <c r="B180" s="73">
        <v>19.384615384615383</v>
      </c>
      <c r="C180"/>
    </row>
    <row r="181" spans="1:3" ht="30" x14ac:dyDescent="0.25">
      <c r="A181" s="58" t="s">
        <v>44</v>
      </c>
      <c r="B181" s="73">
        <v>18.222222222222221</v>
      </c>
      <c r="C181"/>
    </row>
    <row r="182" spans="1:3" ht="30" x14ac:dyDescent="0.25">
      <c r="A182" s="58" t="s">
        <v>998</v>
      </c>
      <c r="B182" s="73">
        <v>3</v>
      </c>
      <c r="C182"/>
    </row>
    <row r="183" spans="1:3" x14ac:dyDescent="0.25">
      <c r="A183" s="58" t="s">
        <v>17</v>
      </c>
      <c r="B183" s="73">
        <v>21.513513513513512</v>
      </c>
      <c r="C183"/>
    </row>
    <row r="184" spans="1:3" ht="30" x14ac:dyDescent="0.25">
      <c r="A184" s="58" t="s">
        <v>42</v>
      </c>
      <c r="B184" s="73">
        <v>18.977777777777778</v>
      </c>
      <c r="C184"/>
    </row>
    <row r="185" spans="1:3" x14ac:dyDescent="0.25">
      <c r="A185" s="58" t="s">
        <v>1292</v>
      </c>
      <c r="B185" s="73">
        <v>19.46875</v>
      </c>
      <c r="C185"/>
    </row>
    <row r="186" spans="1:3" x14ac:dyDescent="0.25">
      <c r="C186"/>
    </row>
    <row r="187" spans="1:3" x14ac:dyDescent="0.25">
      <c r="C187"/>
    </row>
    <row r="188" spans="1:3" x14ac:dyDescent="0.25">
      <c r="C188"/>
    </row>
    <row r="189" spans="1:3" x14ac:dyDescent="0.25">
      <c r="C189"/>
    </row>
    <row r="190" spans="1:3" x14ac:dyDescent="0.25">
      <c r="C190"/>
    </row>
    <row r="191" spans="1:3" x14ac:dyDescent="0.25">
      <c r="C191"/>
    </row>
    <row r="192" spans="1:3" x14ac:dyDescent="0.25">
      <c r="C192"/>
    </row>
    <row r="193" spans="1:3" x14ac:dyDescent="0.25">
      <c r="A193" s="45" t="s">
        <v>1291</v>
      </c>
      <c r="B193" s="1" t="s">
        <v>1307</v>
      </c>
      <c r="C193" s="71" t="s">
        <v>1294</v>
      </c>
    </row>
    <row r="194" spans="1:3" x14ac:dyDescent="0.25">
      <c r="A194" s="46" t="s">
        <v>1082</v>
      </c>
      <c r="B194" s="47">
        <v>106</v>
      </c>
      <c r="C194" s="71">
        <f>106/128</f>
        <v>0.828125</v>
      </c>
    </row>
    <row r="195" spans="1:3" x14ac:dyDescent="0.25">
      <c r="A195" s="46" t="s">
        <v>1086</v>
      </c>
      <c r="B195" s="47">
        <v>4</v>
      </c>
      <c r="C195" s="71">
        <f>4/128</f>
        <v>3.125E-2</v>
      </c>
    </row>
    <row r="196" spans="1:3" x14ac:dyDescent="0.25">
      <c r="A196" s="46" t="s">
        <v>1084</v>
      </c>
      <c r="B196" s="47">
        <v>11</v>
      </c>
      <c r="C196" s="71">
        <f>11/128</f>
        <v>8.59375E-2</v>
      </c>
    </row>
    <row r="197" spans="1:3" x14ac:dyDescent="0.25">
      <c r="A197" s="46" t="s">
        <v>1083</v>
      </c>
      <c r="B197" s="47">
        <v>1</v>
      </c>
      <c r="C197" s="71">
        <f>1/128</f>
        <v>7.8125E-3</v>
      </c>
    </row>
    <row r="198" spans="1:3" x14ac:dyDescent="0.25">
      <c r="A198" s="46" t="s">
        <v>1087</v>
      </c>
      <c r="B198" s="47">
        <v>1</v>
      </c>
      <c r="C198" s="71">
        <f>1/128</f>
        <v>7.8125E-3</v>
      </c>
    </row>
    <row r="199" spans="1:3" x14ac:dyDescent="0.25">
      <c r="A199" s="46" t="s">
        <v>1085</v>
      </c>
      <c r="B199" s="47">
        <v>5</v>
      </c>
      <c r="C199" s="71">
        <f>5/128</f>
        <v>3.90625E-2</v>
      </c>
    </row>
    <row r="200" spans="1:3" x14ac:dyDescent="0.25">
      <c r="A200" s="46" t="s">
        <v>1292</v>
      </c>
      <c r="B200" s="47">
        <v>128</v>
      </c>
      <c r="C200" s="72">
        <f>SUM(C194:C199)</f>
        <v>1</v>
      </c>
    </row>
    <row r="201" spans="1:3" x14ac:dyDescent="0.25">
      <c r="A201"/>
      <c r="B201"/>
      <c r="C201"/>
    </row>
    <row r="202" spans="1:3" x14ac:dyDescent="0.25">
      <c r="A202"/>
      <c r="B202"/>
      <c r="C202"/>
    </row>
    <row r="203" spans="1:3" x14ac:dyDescent="0.25">
      <c r="A203"/>
      <c r="B203"/>
      <c r="C203"/>
    </row>
    <row r="204" spans="1:3" x14ac:dyDescent="0.25">
      <c r="A204"/>
      <c r="B204"/>
      <c r="C204"/>
    </row>
    <row r="205" spans="1:3" x14ac:dyDescent="0.25">
      <c r="A205"/>
      <c r="B205"/>
      <c r="C205"/>
    </row>
    <row r="206" spans="1:3" x14ac:dyDescent="0.25">
      <c r="A206"/>
      <c r="B206"/>
      <c r="C206"/>
    </row>
    <row r="207" spans="1:3" x14ac:dyDescent="0.25">
      <c r="A207"/>
      <c r="B207"/>
      <c r="C207"/>
    </row>
    <row r="208" spans="1:3" x14ac:dyDescent="0.25">
      <c r="A208"/>
      <c r="B208"/>
      <c r="C208"/>
    </row>
    <row r="209" customFormat="1" x14ac:dyDescent="0.25"/>
    <row r="210" customFormat="1" x14ac:dyDescent="0.25"/>
  </sheetData>
  <pageMargins left="0.7" right="0.7" top="0.75" bottom="0.75" header="0.3" footer="0.3"/>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ORFEO Febrero</vt:lpstr>
      <vt:lpstr>Registro PQRSDfebrero</vt:lpstr>
      <vt:lpstr>DINAMICAS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admin</cp:lastModifiedBy>
  <dcterms:created xsi:type="dcterms:W3CDTF">2022-02-07T13:30:22Z</dcterms:created>
  <dcterms:modified xsi:type="dcterms:W3CDTF">2022-04-21T21:26:04Z</dcterms:modified>
</cp:coreProperties>
</file>