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2300" activeTab="1"/>
  </bookViews>
  <sheets>
    <sheet name="Orfeo-marzo" sheetId="5" r:id="rId1"/>
    <sheet name="Registro Publico PQRSD-marzo" sheetId="6" r:id="rId2"/>
    <sheet name="Dinamicas" sheetId="3" r:id="rId3"/>
    <sheet name="Reporte" sheetId="4" r:id="rId4"/>
  </sheets>
  <definedNames>
    <definedName name="_xlnm._FilterDatabase" localSheetId="1" hidden="1">'Registro Publico PQRSD-marzo'!$A$1:$AZ$106</definedName>
  </definedNames>
  <calcPr calcId="162913"/>
  <pivotCaches>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8" i="3" l="1"/>
  <c r="G88" i="3"/>
  <c r="G89" i="3"/>
  <c r="G90" i="3"/>
  <c r="G91" i="3"/>
  <c r="G92" i="3"/>
  <c r="G93" i="3"/>
  <c r="G94" i="3"/>
  <c r="G95" i="3"/>
  <c r="G96" i="3"/>
  <c r="G97" i="3"/>
  <c r="G98" i="3"/>
  <c r="G99" i="3"/>
  <c r="G100" i="3"/>
  <c r="G105" i="3"/>
  <c r="G106" i="3"/>
  <c r="G107" i="3"/>
  <c r="G108" i="3"/>
  <c r="G109" i="3"/>
  <c r="G110" i="3"/>
  <c r="G111" i="3"/>
  <c r="G112" i="3"/>
  <c r="G113" i="3"/>
  <c r="G114" i="3"/>
  <c r="G115" i="3"/>
  <c r="G116" i="3"/>
  <c r="G117" i="3"/>
  <c r="G87" i="3"/>
  <c r="C36" i="3"/>
  <c r="C39" i="3" s="1"/>
  <c r="C37" i="3"/>
  <c r="C38" i="3"/>
  <c r="C176" i="3"/>
  <c r="C175" i="3"/>
  <c r="C174" i="3"/>
  <c r="C173" i="3"/>
  <c r="C172" i="3"/>
  <c r="C171" i="3"/>
  <c r="C170" i="3"/>
  <c r="C169" i="3"/>
  <c r="C153" i="3"/>
  <c r="C152" i="3"/>
  <c r="C151" i="3"/>
  <c r="C150" i="3"/>
  <c r="C149" i="3"/>
  <c r="C148" i="3"/>
  <c r="C147" i="3"/>
  <c r="C146" i="3"/>
  <c r="C145" i="3"/>
  <c r="C144" i="3"/>
  <c r="C143" i="3"/>
  <c r="C142" i="3"/>
  <c r="C141" i="3"/>
  <c r="C140" i="3"/>
  <c r="C139" i="3"/>
  <c r="C138" i="3"/>
  <c r="C137" i="3"/>
  <c r="C136" i="3"/>
  <c r="C135" i="3"/>
  <c r="C134" i="3"/>
  <c r="C133" i="3"/>
  <c r="C132" i="3"/>
  <c r="C131" i="3"/>
  <c r="C115" i="3"/>
  <c r="C114" i="3"/>
  <c r="C113" i="3"/>
  <c r="C112" i="3"/>
  <c r="C111" i="3"/>
  <c r="C110" i="3"/>
  <c r="C94" i="3"/>
  <c r="C93" i="3"/>
  <c r="C92" i="3"/>
  <c r="C91" i="3"/>
  <c r="C90" i="3"/>
  <c r="C75" i="3"/>
  <c r="C74" i="3"/>
  <c r="C57" i="3"/>
  <c r="C56" i="3"/>
  <c r="C55" i="3"/>
  <c r="C54" i="3"/>
  <c r="C53" i="3"/>
  <c r="C52" i="3"/>
  <c r="C51" i="3"/>
  <c r="C19" i="3"/>
  <c r="C18" i="3"/>
  <c r="C17" i="3"/>
  <c r="C16" i="3"/>
  <c r="C5" i="3"/>
  <c r="C4" i="3"/>
  <c r="C3" i="3"/>
  <c r="C2" i="3"/>
  <c r="B39" i="3"/>
  <c r="R2" i="6" l="1"/>
  <c r="Q2" i="6" s="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R32" i="6"/>
  <c r="Q32" i="6" s="1"/>
  <c r="R33" i="6"/>
  <c r="Q33" i="6" s="1"/>
  <c r="R34" i="6"/>
  <c r="Q34" i="6" s="1"/>
  <c r="R35" i="6"/>
  <c r="Q35"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 r="R64" i="6"/>
  <c r="Q64" i="6" s="1"/>
  <c r="R65" i="6"/>
  <c r="Q65" i="6" s="1"/>
  <c r="R66" i="6"/>
  <c r="Q66" i="6" s="1"/>
  <c r="R67" i="6"/>
  <c r="Q67" i="6" s="1"/>
  <c r="R68" i="6"/>
  <c r="Q68" i="6" s="1"/>
  <c r="R69" i="6"/>
  <c r="Q69" i="6" s="1"/>
  <c r="R70" i="6"/>
  <c r="Q70" i="6" s="1"/>
  <c r="R71" i="6"/>
  <c r="Q71" i="6" s="1"/>
  <c r="R72" i="6"/>
  <c r="Q72" i="6" s="1"/>
  <c r="R73" i="6"/>
  <c r="Q73" i="6" s="1"/>
  <c r="R74" i="6"/>
  <c r="Q74" i="6" s="1"/>
  <c r="R75" i="6"/>
  <c r="Q75" i="6" s="1"/>
  <c r="R76" i="6"/>
  <c r="Q76" i="6" s="1"/>
  <c r="R77" i="6"/>
  <c r="Q77" i="6" s="1"/>
  <c r="R78" i="6"/>
  <c r="Q78" i="6" s="1"/>
  <c r="R79" i="6"/>
  <c r="Q79" i="6" s="1"/>
  <c r="R80" i="6"/>
  <c r="Q80" i="6" s="1"/>
  <c r="R81" i="6"/>
  <c r="Q81" i="6" s="1"/>
  <c r="R82" i="6"/>
  <c r="Q82" i="6" s="1"/>
  <c r="R83" i="6"/>
  <c r="Q83" i="6" s="1"/>
  <c r="R84" i="6"/>
  <c r="Q84" i="6" s="1"/>
  <c r="R85" i="6"/>
  <c r="Q85" i="6" s="1"/>
  <c r="R86" i="6"/>
  <c r="Q86" i="6" s="1"/>
  <c r="R87" i="6"/>
  <c r="Q87" i="6" s="1"/>
  <c r="R88" i="6"/>
  <c r="Q88" i="6" s="1"/>
  <c r="R89" i="6"/>
  <c r="Q89" i="6" s="1"/>
  <c r="R90" i="6"/>
  <c r="Q90" i="6" s="1"/>
  <c r="R91" i="6"/>
  <c r="Q91" i="6" s="1"/>
  <c r="R92" i="6"/>
  <c r="Q92" i="6" s="1"/>
  <c r="R93" i="6"/>
  <c r="Q93" i="6" s="1"/>
  <c r="R94" i="6"/>
  <c r="Q94" i="6" s="1"/>
  <c r="R95" i="6"/>
  <c r="Q95" i="6" s="1"/>
  <c r="R96" i="6"/>
  <c r="Q96" i="6" s="1"/>
  <c r="R97" i="6"/>
  <c r="Q97" i="6" s="1"/>
  <c r="R98" i="6"/>
  <c r="Q98" i="6" s="1"/>
  <c r="R99" i="6"/>
  <c r="Q99" i="6" s="1"/>
  <c r="R100" i="6"/>
  <c r="Q100" i="6" s="1"/>
  <c r="R101" i="6"/>
  <c r="Q101" i="6" s="1"/>
  <c r="R102" i="6"/>
  <c r="Q102" i="6" s="1"/>
  <c r="R103" i="6"/>
  <c r="Q103" i="6" s="1"/>
  <c r="R104" i="6"/>
  <c r="Q104" i="6" s="1"/>
  <c r="R105" i="6"/>
  <c r="Q105" i="6" s="1"/>
  <c r="R106" i="6"/>
  <c r="Q106" i="6" s="1"/>
</calcChain>
</file>

<file path=xl/sharedStrings.xml><?xml version="1.0" encoding="utf-8"?>
<sst xmlns="http://schemas.openxmlformats.org/spreadsheetml/2006/main" count="9290" uniqueCount="3347">
  <si>
    <t>Radicado</t>
  </si>
  <si>
    <t>Fecha Radicacion</t>
  </si>
  <si>
    <t>Asunto</t>
  </si>
  <si>
    <t>Tipo de Documento</t>
  </si>
  <si>
    <t>Tipo</t>
  </si>
  <si>
    <t>Telefono contacto</t>
  </si>
  <si>
    <t>Mail Contacto</t>
  </si>
  <si>
    <t>Nombre</t>
  </si>
  <si>
    <t>Usuario Actual</t>
  </si>
  <si>
    <t>Dependencia Actual</t>
  </si>
  <si>
    <t>Usuario Anterior</t>
  </si>
  <si>
    <t>SOLICITUD </t>
  </si>
  <si>
    <t>Ciudadano </t>
  </si>
  <si>
    <t>usuario de salida </t>
  </si>
  <si>
    <t>DEPENDENCIA DE SALIDA </t>
  </si>
  <si>
    <t>ORLANDO.MURILLO </t>
  </si>
  <si>
    <t>8400628 - 8506569 </t>
  </si>
  <si>
    <t>bomberosvchinchinaeduca@gmail.com  </t>
  </si>
  <si>
    <t>CUERPO DE BOMBEROS VOLUNTARIOS DE CHINCHINA  </t>
  </si>
  <si>
    <t>PETICIóN INTERéS PARTICULAR  </t>
  </si>
  <si>
    <t>INFORMES </t>
  </si>
  <si>
    <t>RONNY.ROMERO </t>
  </si>
  <si>
    <t>DIRECCION GENERAL </t>
  </si>
  <si>
    <t>FAUBRICIO.SANCHEZ </t>
  </si>
  <si>
    <t>No definido </t>
  </si>
  <si>
    <t>PETICIóN DE CONSULTA </t>
  </si>
  <si>
    <t>EDGAR.MAYA </t>
  </si>
  <si>
    <t>Melba Vidal </t>
  </si>
  <si>
    <t>INSPECCIÓN, VIGILANCIA Y CONTROL </t>
  </si>
  <si>
    <t>PETICIóN INTERéS GENERAL  </t>
  </si>
  <si>
    <t>Andrea Bibiana Castañeda Durán  </t>
  </si>
  <si>
    <t>FORMULACIÓN, ACTUALIZACIÓN ,ACOMPAÑAMINETO NORMATIVO Y OPERATIVO </t>
  </si>
  <si>
    <t>VIVIANA ANDRADE TOVAR </t>
  </si>
  <si>
    <t>BENEMERITO CUERPO DE BOMBEROS VOLUNTARIOS TULUA - DEPARTAMENTO DE EDUCACIÓN  </t>
  </si>
  <si>
    <t>MAICOL.VILLARREAL </t>
  </si>
  <si>
    <t>CUERPO DE BOMBEROS VOLUNTARIOS DE JAMUNDI - VALLE DEL CAUCA  </t>
  </si>
  <si>
    <t>CARRERA 5 CALLE 5  </t>
  </si>
  <si>
    <t>8770000 - 8773030 </t>
  </si>
  <si>
    <t>bomberosvillamaria@gmail.com  </t>
  </si>
  <si>
    <t>CUERPO DE BOMBEROS VOLUNTARIOS DE VILLAMARIA CALDAS  </t>
  </si>
  <si>
    <t>Av. Bucarica # 21 peatonal 16 Floridablanca, Santander  </t>
  </si>
  <si>
    <t>+(57) 6750665 </t>
  </si>
  <si>
    <t>CUERPO DE BOMBEROS VOLUNTARIOS FLORIDABLANCA  </t>
  </si>
  <si>
    <t>- </t>
  </si>
  <si>
    <t>JULIO.CHAMORRO </t>
  </si>
  <si>
    <t>Edgar Alexander Maya Lopez </t>
  </si>
  <si>
    <t>EDUCACIÓN NACIONAL PARA BOMBEROS  </t>
  </si>
  <si>
    <t>3822500 </t>
  </si>
  <si>
    <t>Maicol Villarreal Ospina </t>
  </si>
  <si>
    <t>MAURICIO.DELGADO </t>
  </si>
  <si>
    <t>SUBDIRECCIÓN ESTRATÉGICA Y DE COORDINACIÓN BOMBERIL </t>
  </si>
  <si>
    <t>FORTALECIMIENTO BOMBERIL PARA LA RESPUESTA </t>
  </si>
  <si>
    <t>5557926 </t>
  </si>
  <si>
    <t>PENDIENTE  </t>
  </si>
  <si>
    <t>PETICIóN DOCUMENTOS O INFORMACIóN </t>
  </si>
  <si>
    <t>ALVARO.PEREZ </t>
  </si>
  <si>
    <t>PETICIóN ENTRE AUTORIDADES  </t>
  </si>
  <si>
    <t>Carlos Armando López Barrera </t>
  </si>
  <si>
    <t>GESTIÓN JURÍDICA </t>
  </si>
  <si>
    <t>CALLE 24 # 17 - 30  </t>
  </si>
  <si>
    <t>6347735 </t>
  </si>
  <si>
    <t>CUERPO DE BOMBEROS VOLUNTARIOS DE YOPAL  </t>
  </si>
  <si>
    <t>academiauaecob@bomberosbogota.gov.co  </t>
  </si>
  <si>
    <t>3234762457 </t>
  </si>
  <si>
    <t>bomberoscalamarbolivar@hotmail.com  </t>
  </si>
  <si>
    <t>CUERPO DE BOMBEROS VOLUNTARIOS DE CALAMAR BOLIVAR  </t>
  </si>
  <si>
    <t>2756677 </t>
  </si>
  <si>
    <t>CUERPO DE BOMBEROS VOLUNTARIOS DE PALMIRA  </t>
  </si>
  <si>
    <t>(6) 859 1555 </t>
  </si>
  <si>
    <t>Bomberosriosucio119@yahoo.es  </t>
  </si>
  <si>
    <t>6827475 - 6838572 </t>
  </si>
  <si>
    <t>CUERPO DE BOMBEROS VOLUNTARIOS DE VILLAVICENCIO  </t>
  </si>
  <si>
    <t>Alvaro Perez </t>
  </si>
  <si>
    <t>GESTIÓN CONTRACTUAL </t>
  </si>
  <si>
    <t>3113291466 </t>
  </si>
  <si>
    <t>7535232 </t>
  </si>
  <si>
    <t>cvbfundmon@gmail.com  </t>
  </si>
  <si>
    <t>CUERPO DE BOMBEROS LOS FUNDADORES  </t>
  </si>
  <si>
    <t>pedro.manosalva@dnbc.gov.co  </t>
  </si>
  <si>
    <t>PEDRO MANOSALVA RINCON </t>
  </si>
  <si>
    <t>departamentodecapacitacionbm@gmail.com@gmail.com  </t>
  </si>
  <si>
    <t>CUERPO DE BOMBEROS VOLUNTARIOS DE MONTELIBANO  </t>
  </si>
  <si>
    <t>3175158386 </t>
  </si>
  <si>
    <t>alexander.obando@dnbc.gov.co  </t>
  </si>
  <si>
    <t>ALEXANDER OBANDO PENA </t>
  </si>
  <si>
    <t>3155794002 </t>
  </si>
  <si>
    <t>alvaropg@une.net.co  </t>
  </si>
  <si>
    <t>ALVARO PEREZ GARCES </t>
  </si>
  <si>
    <t>32222199080 </t>
  </si>
  <si>
    <t>lorenacharryacosta@gmail.com  </t>
  </si>
  <si>
    <t>LORENA CHARRY ACOSTA </t>
  </si>
  <si>
    <t>2571169 </t>
  </si>
  <si>
    <t>ana.cedeno@dnbc.gov.co  </t>
  </si>
  <si>
    <t>ANA MILENA CEDEÑO AVILES </t>
  </si>
  <si>
    <t>3202662146 </t>
  </si>
  <si>
    <t>SORAYA.USME@DNBC.GOV.CO  </t>
  </si>
  <si>
    <t>SORAYA USME ANDRADE </t>
  </si>
  <si>
    <t>3123942137 </t>
  </si>
  <si>
    <t>diana.pedraza.abogada@gmail.com  </t>
  </si>
  <si>
    <t>DIANA PATRICIA PEDRAZA ARIAS </t>
  </si>
  <si>
    <t>3178372799 </t>
  </si>
  <si>
    <t>jhon19guzman@hotmail.com  </t>
  </si>
  <si>
    <t>JHON ALEXANDER GUZMAN VALDERRAMA </t>
  </si>
  <si>
    <t>MIGUEL.FRANCO </t>
  </si>
  <si>
    <t>3145820436 </t>
  </si>
  <si>
    <t>mcuerpodebomberos@gmail.com  </t>
  </si>
  <si>
    <t>CUERPO DE BOMBEROS VOLUNTARIOS DE MONIQUIRA  </t>
  </si>
  <si>
    <t>coordinadorcapacitacion@bomberoscali.org  </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</si>
  <si>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</si>
  <si>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</si>
  <si>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</si>
  <si>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</si>
  <si>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</si>
  <si>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</si>
  <si>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</si>
  <si>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</si>
  <si>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</si>
  <si>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</si>
  <si>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</si>
  <si>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</si>
  <si>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</si>
  <si>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</si>
  <si>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</si>
  <si>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</si>
  <si>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</si>
  <si>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</si>
  <si>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</si>
  <si>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</si>
  <si>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</si>
  <si>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</si>
  <si>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</si>
  <si>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</si>
  <si>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YERKY.GARAVITO </t>
  </si>
  <si>
    <t>DIRECTOR </t>
  </si>
  <si>
    <t>CALLE 67 SUR # 48B - 46  </t>
  </si>
  <si>
    <t>DIAG 4 # 6-37  </t>
  </si>
  <si>
    <t>bomberosomosnilo@hotmail.com  </t>
  </si>
  <si>
    <t>CUERPO DE BOMBEROS VOLUNTARIOS DE NILO  </t>
  </si>
  <si>
    <t>CALLE 1 # 9 - 36  </t>
  </si>
  <si>
    <t>8515252 </t>
  </si>
  <si>
    <t>bomberoszipa@gmail.com  </t>
  </si>
  <si>
    <t>CUERPO DE BOMBEROS VOLUNTARIOS DE ZIPAQUIRA  </t>
  </si>
  <si>
    <t>5190950 ext. 604-605, 317-4390959 </t>
  </si>
  <si>
    <t>ACADEMIA NACIONAL DE LOS BOMBEROS DE COLOMBIA (ANBC) BENEMéRITO CUERPO DE BOMBEROS VOLUNTARIOS DE CALI  </t>
  </si>
  <si>
    <t>Expediente</t>
  </si>
  <si>
    <t>Numero de Hojas</t>
  </si>
  <si>
    <t>Direccion contacto</t>
  </si>
  <si>
    <t>Dignatario</t>
  </si>
  <si>
    <t>Documento</t>
  </si>
  <si>
    <t>Pais</t>
  </si>
  <si>
    <t>Dias Restantes</t>
  </si>
  <si>
    <t>170 </t>
  </si>
  <si>
    <t>Calle 16 No. 7 – 07  </t>
  </si>
  <si>
    <t>820004009-9 </t>
  </si>
  <si>
    <t>CALLE 35 # 29-09  </t>
  </si>
  <si>
    <t>SIN DIRECCIÓN  </t>
  </si>
  <si>
    <t>890.804607-0 </t>
  </si>
  <si>
    <t>DNBC  </t>
  </si>
  <si>
    <t>Cll 30a No. 78a-17 Santa Monica  </t>
  </si>
  <si>
    <t>CARRERA 27 # 32-10  </t>
  </si>
  <si>
    <t>' </t>
  </si>
  <si>
    <t>CARRERA 13 # 11P - 14 BARRIO LA LIBERTAD  </t>
  </si>
  <si>
    <t>CALLE 10 # 21 - 53  </t>
  </si>
  <si>
    <t>CARRERA 8 CALLE 6 ESQUINA  </t>
  </si>
  <si>
    <t>CARRERA 8 # 10 - 23  </t>
  </si>
  <si>
    <t>Avenida 15 oeste # 10-40 B/ Aguacatal  </t>
  </si>
  <si>
    <t>-14 </t>
  </si>
  <si>
    <t>800.011.789-1 </t>
  </si>
  <si>
    <t>CALLE 52 # 10 - 12 B  </t>
  </si>
  <si>
    <t>6020749 </t>
  </si>
  <si>
    <t>CUERPO DE BOMBEROS VOLUNTARIOS DE BARRANCABERMEJA  </t>
  </si>
  <si>
    <t>891.900.2359 </t>
  </si>
  <si>
    <t>1019019388 </t>
  </si>
  <si>
    <t>900.676.215-2 </t>
  </si>
  <si>
    <t>-20 </t>
  </si>
  <si>
    <t>CARRERA 79#19a-56  </t>
  </si>
  <si>
    <t>79.901.626 </t>
  </si>
  <si>
    <t>CRA 30 N. 85 A 39  </t>
  </si>
  <si>
    <t>65557007 </t>
  </si>
  <si>
    <t>Calle 36B sur Calle 36B Sur - 11  </t>
  </si>
  <si>
    <t>1.010.113.938 </t>
  </si>
  <si>
    <t>CARRERA 71 B BIS No. 12-60  </t>
  </si>
  <si>
    <t>1110449263 </t>
  </si>
  <si>
    <t>CALLE 159#54-35  </t>
  </si>
  <si>
    <t>71.787.608 </t>
  </si>
  <si>
    <t>890.309953-1 </t>
  </si>
  <si>
    <t>CARRERA 3 CALLE 23 ESQUINA  </t>
  </si>
  <si>
    <t>890.001.635-0 </t>
  </si>
  <si>
    <t>CARRERA 40 #25-79  </t>
  </si>
  <si>
    <t>40367201 </t>
  </si>
  <si>
    <t>DG 182 # 20 - 17, INT 5, APTO 819  </t>
  </si>
  <si>
    <t>53002853 </t>
  </si>
  <si>
    <t>MELBA.VIDAL </t>
  </si>
  <si>
    <t>Carrera 18 # 7 - 40 Barrio Centro  </t>
  </si>
  <si>
    <t>3132591005 </t>
  </si>
  <si>
    <t>bomberosaguazul@hotmail.com  </t>
  </si>
  <si>
    <t>CUERPO DE BOMBEROS VOLUNTARIOS DE AGUAZUL - CASANARE  </t>
  </si>
  <si>
    <t>JORGE.AMARILLO </t>
  </si>
  <si>
    <t>AVENIDA KEVIN CARRERAS 13 14  </t>
  </si>
  <si>
    <t>8768383 </t>
  </si>
  <si>
    <t>CUERPO DE BOMBEROS VOLUNTARIOS DE MANIZALES  </t>
  </si>
  <si>
    <t>890.802.884-5 </t>
  </si>
  <si>
    <t>CALLE 44 # 45 - 50  </t>
  </si>
  <si>
    <t>3165218786 </t>
  </si>
  <si>
    <t>CUERPO DE BOMBEROS VOLUNTARIOS DE BELLO  </t>
  </si>
  <si>
    <t>Días hábiles</t>
  </si>
  <si>
    <t>810.003.064-3 </t>
  </si>
  <si>
    <t>CR 2A #4-29  </t>
  </si>
  <si>
    <t>669 17 27 - 312 287 0047 </t>
  </si>
  <si>
    <t>CUERPO DE BOMBEROS VOLUNTARIOS DE YUMBO  </t>
  </si>
  <si>
    <t>890.309.617-1 </t>
  </si>
  <si>
    <t>JAIRO.SOTO </t>
  </si>
  <si>
    <t>PETICION ENTRE AUTORIDADES </t>
  </si>
  <si>
    <t>5187000 </t>
  </si>
  <si>
    <t>COORDINACIÓN OPERATIVA </t>
  </si>
  <si>
    <t>-27 </t>
  </si>
  <si>
    <t>CUERPO DE BOMBEROS VOLUNTARIOS DE RIOSUCIO - CALDAS  </t>
  </si>
  <si>
    <t>CALLE 12 No. 11 - 22  </t>
  </si>
  <si>
    <t>3117695705 </t>
  </si>
  <si>
    <t>bomberoslaunionant@hotmail.com  </t>
  </si>
  <si>
    <t>CUERPO DE BOMBEROS VOLUNTARIOS DE LA UNION ANTIOQUIA  </t>
  </si>
  <si>
    <t>8002040847 </t>
  </si>
  <si>
    <t>CALLE 113 # 50 - 64  </t>
  </si>
  <si>
    <t>BENEMERITO CUERPO DE BOMBEROS VOLUNTARIOS DE IBAGUE  </t>
  </si>
  <si>
    <t>890.701.379-3 </t>
  </si>
  <si>
    <t>CALLE 27 # 26-15  </t>
  </si>
  <si>
    <t>5482750 </t>
  </si>
  <si>
    <t>bomberosmarinilla@hotmail.com  </t>
  </si>
  <si>
    <t>CUERPO DE BOMBEROS VOLUNTARIOS DE MARINILLA  </t>
  </si>
  <si>
    <t>811.013.069-6 </t>
  </si>
  <si>
    <t>LUIS.VALENCIA </t>
  </si>
  <si>
    <t>-15 </t>
  </si>
  <si>
    <t>CALLE 11 # 10 A - 21 BARRIO FÁTIMA  </t>
  </si>
  <si>
    <t>8712828 - 3114212987 </t>
  </si>
  <si>
    <t>CUERPO DE BOMBEROS VOLUNTARIOS SABANAGRANDE  </t>
  </si>
  <si>
    <t>900.403.715-2 </t>
  </si>
  <si>
    <t>CARRERA 6A # 4A -39  </t>
  </si>
  <si>
    <t>(2) 242 22 22 - 242 22 23 </t>
  </si>
  <si>
    <t>comandobomberosbun@gmail.com  </t>
  </si>
  <si>
    <t>CUERPO DE BOMBEROS VOLUNTARIOS DE BUENAVENTURA  </t>
  </si>
  <si>
    <t>8002500265 </t>
  </si>
  <si>
    <t>CARRERA 13 # 11 - 26 BARRIO SAN FRANSISCO  </t>
  </si>
  <si>
    <t>bomberospal@gmail.com  </t>
  </si>
  <si>
    <t>891.380.015-2 </t>
  </si>
  <si>
    <t>AVENIDA BUCARICA #21 PEATONAL 16  </t>
  </si>
  <si>
    <t>(7) 6750666 6750665 6750667 </t>
  </si>
  <si>
    <t>8040021985 </t>
  </si>
  <si>
    <t>bomberoslibano@yahoo.es  </t>
  </si>
  <si>
    <t>JAIRO SOTO GIL  </t>
  </si>
  <si>
    <t>calle 20 No. 68A - 06  </t>
  </si>
  <si>
    <t>Carrera 2 # 12 - 17  </t>
  </si>
  <si>
    <t>8557111 - 3113337901 </t>
  </si>
  <si>
    <t>bomberosrisa@hotmail.com  </t>
  </si>
  <si>
    <t>CUERPO DE BOMBEROS VOLUNTARIOS DE RISARALDA - CALDAS  </t>
  </si>
  <si>
    <t>CALLE 10 CARRERA 12 ESQUINA  </t>
  </si>
  <si>
    <t>2601188 </t>
  </si>
  <si>
    <t>institucional@bomberosvillagorgona.org  </t>
  </si>
  <si>
    <t>CUERPO DE BOMBEROS VOLUNTARIOS DE VILLAGORGONA  </t>
  </si>
  <si>
    <t>891.380.094-4 </t>
  </si>
  <si>
    <t>Calle 14 No. 15-45  </t>
  </si>
  <si>
    <t>3228236027 </t>
  </si>
  <si>
    <t>bomberosvillanuevabol@gmail.com  </t>
  </si>
  <si>
    <t>CUERPO DE BOMBEROS VOLUNTARIOS DE VILLANUEVA - BOLIVAR  </t>
  </si>
  <si>
    <t>CALLE 22 # 23 - 10  </t>
  </si>
  <si>
    <t>7215090 </t>
  </si>
  <si>
    <t>educacion@bomberospasto.org  </t>
  </si>
  <si>
    <t>BENEMERITO CUERPO DE BOMBEROS VOLUNTARIOS DE SAN JUAN DE PASTO  </t>
  </si>
  <si>
    <t>892.000.204-2 </t>
  </si>
  <si>
    <t>bomberrios@yahoo.com  </t>
  </si>
  <si>
    <t>CUERPO DE BOMBEROS VOLUNTARIOS FLORIDABLANCA FORMACIóN INTERNA  </t>
  </si>
  <si>
    <t>(8) 435 2882 3118102783 </t>
  </si>
  <si>
    <t>CUERPO DE BOMBEROS VOLUNTARIOS DE FLORENCIA  </t>
  </si>
  <si>
    <t>8911900100 </t>
  </si>
  <si>
    <t>Calle 20 # 13 - 22  </t>
  </si>
  <si>
    <t>7417700 </t>
  </si>
  <si>
    <t>Mauricio Delgado Perdomo </t>
  </si>
  <si>
    <t>4015110 - 4014311 </t>
  </si>
  <si>
    <t>CUERPO DE BOMBEROS VOLUNTARIOS DE COPACABANA  </t>
  </si>
  <si>
    <t>CUERPO DE BOMBEROS VOLUNTARIOS DE RIONEGRO  </t>
  </si>
  <si>
    <t>Edwin Alfonso Zamora Oyola </t>
  </si>
  <si>
    <t>GESTIÓN DE TECNOLOGÍA E INFORMACIÓN </t>
  </si>
  <si>
    <t>6200000 </t>
  </si>
  <si>
    <t>convivencia.s.c@valledelcauca.gov.co  </t>
  </si>
  <si>
    <t>LUZ MARINA SERNA </t>
  </si>
  <si>
    <t>COOPERACIÓN INTERNACIONAL Y ALIANZAS ESTRATEGICAS </t>
  </si>
  <si>
    <t>comando@bomberosyopal.com  </t>
  </si>
  <si>
    <t>LUZ.SERNA </t>
  </si>
  <si>
    <t>escuela@esiboc.edu.co  </t>
  </si>
  <si>
    <t>ESCUELA INTERNACIONAL DE BOMBEROS DEL ORIENTE COLOMBIANO ESIBOC  </t>
  </si>
  <si>
    <t>Calle 16 # 19 A - 20  </t>
  </si>
  <si>
    <t>3103677926-7748112 </t>
  </si>
  <si>
    <t>cbvmagangue2020@gmail.com  </t>
  </si>
  <si>
    <t>CUERPO DE BOMBEROS VOLUNTARIOS MAGANGUE - BOLIVAR  </t>
  </si>
  <si>
    <t>bomberosrivera@hotmail.es  </t>
  </si>
  <si>
    <t>CUERPO DE BOMBEROS VOLUNTARIOS DE SABANETA  </t>
  </si>
  <si>
    <t>RD: cuenta de cobro </t>
  </si>
  <si>
    <t>5878750 </t>
  </si>
  <si>
    <t>Pedro Andrés Manosalva Rincón </t>
  </si>
  <si>
    <t>CUERPO DE BOMBEROS VOLUNTARIOS RIONEGRO SANTANDER  </t>
  </si>
  <si>
    <t>instructordebomberos@gmail.com  </t>
  </si>
  <si>
    <t>Calle 11 Carrera 8  </t>
  </si>
  <si>
    <t>3104301917 </t>
  </si>
  <si>
    <t>CUERPO DE BOMBEROS VOLUNTARIOS DE RESTREPO - VALLE DEL CAUCA  </t>
  </si>
  <si>
    <t>CALLE 1 CARRERA 4 ESQUINA  </t>
  </si>
  <si>
    <t>2564113 - 3112274368 </t>
  </si>
  <si>
    <t>CUERPO DE BOMBEROS VOLUNTARIOS DE LIBANO  </t>
  </si>
  <si>
    <t>809.006.816-5 </t>
  </si>
  <si>
    <t>administracion@bomberoscopacabana.com  </t>
  </si>
  <si>
    <t>(4) 288 00 33 </t>
  </si>
  <si>
    <t>lider.esfobom@bomberossabaneta.com  </t>
  </si>
  <si>
    <t>CARRERA 10 # 6 - 80  </t>
  </si>
  <si>
    <t>8303160 - 3128660246 </t>
  </si>
  <si>
    <t>admonremedios.bomberos@gmail.com  </t>
  </si>
  <si>
    <t>CUERPO DE BOMBEROS VOLUNTARIOS DE REMEDIOS  </t>
  </si>
  <si>
    <t>900.059381-0 </t>
  </si>
  <si>
    <t>Calle 37 norte No. 2bn - 105  </t>
  </si>
  <si>
    <t>3015370378 </t>
  </si>
  <si>
    <t>semasas2012@hotmail.com  </t>
  </si>
  <si>
    <t>Calle 13 No. 7 - 23  </t>
  </si>
  <si>
    <t>3183487946 </t>
  </si>
  <si>
    <t>Calle 7 # 6 - 92  </t>
  </si>
  <si>
    <t>3123692544 - 3168714600 </t>
  </si>
  <si>
    <t>bomberospupiales@gmail.com  </t>
  </si>
  <si>
    <t>CUERPO DE BOMBEROS VOLUNTARIOS DE PUPIALES  </t>
  </si>
  <si>
    <t>CAC. Solicitud registro / UAE Cuerpo Oficial Bomberos Bogotá. </t>
  </si>
  <si>
    <t>CUERPO DE BOMBEROS OFICIALES BOGOTá UAECOB D.C. </t>
  </si>
  <si>
    <t>cra 13a No. 93 -66  </t>
  </si>
  <si>
    <t>7115115 </t>
  </si>
  <si>
    <t>ENEL CODENSA S.A. ESP.  </t>
  </si>
  <si>
    <t>8300372480 </t>
  </si>
  <si>
    <t>RD: legalizaciones </t>
  </si>
  <si>
    <t>RD: Legalizacion </t>
  </si>
  <si>
    <t>-35 </t>
  </si>
  <si>
    <t>JUAN JOSE MALVEHY GARCIA  </t>
  </si>
  <si>
    <t>convivencia.s.c@valledelcauca.gov.co </t>
  </si>
  <si>
    <t>bomberossanjosedelpalmarchoco@gmail.com  </t>
  </si>
  <si>
    <t>CUERPO DE BOMBEROS VOLUNTARIOS DE SAN JOSE DEL PALMAR CHOCO  </t>
  </si>
  <si>
    <t>Av. Calle 24 No. 37- 15  </t>
  </si>
  <si>
    <t>3447000 </t>
  </si>
  <si>
    <t>ACUEDUCTO Y ALCANTARILLADO DE BOGOTÁ  </t>
  </si>
  <si>
    <t>899.999.094-1 </t>
  </si>
  <si>
    <t>CARRERA 10 No. 15 - 141  </t>
  </si>
  <si>
    <t>310543392 5166939 3212779904 </t>
  </si>
  <si>
    <t>CARLOS.LOPEZ </t>
  </si>
  <si>
    <t>Carrera 69 No. 44-35 Piso 1  </t>
  </si>
  <si>
    <t>-29 </t>
  </si>
  <si>
    <t>comandantevillanuevacas@gmail.com </t>
  </si>
  <si>
    <t>Julio Alejandro Chamorro Cabrera  </t>
  </si>
  <si>
    <t>-28 </t>
  </si>
  <si>
    <t>Carrera 6 # 3 - 09  </t>
  </si>
  <si>
    <t>2459228-3147068901 </t>
  </si>
  <si>
    <t>bomberoslacumbre1958@hotmail.com  </t>
  </si>
  <si>
    <t>CUERPO DE BOMBEROS VOLUNTARIOS DE LA CUMBRE VALLE DEL CAUCA  </t>
  </si>
  <si>
    <t>7276565 - 7276997 </t>
  </si>
  <si>
    <t>CUERPO DE BOMBEROS VOLUNTARIOS DEL SOCORRO  </t>
  </si>
  <si>
    <t>890.209.688-5 </t>
  </si>
  <si>
    <t>Carrera 3 No. 4 - 20  </t>
  </si>
  <si>
    <t>3147264428 3147273167 </t>
  </si>
  <si>
    <t>9003689331 </t>
  </si>
  <si>
    <t>cbvm.comandante@gmail.com  </t>
  </si>
  <si>
    <t>(2) 2642222 - 2642691 </t>
  </si>
  <si>
    <t>bomberosflorida@yahoo.es  </t>
  </si>
  <si>
    <t>CUERPO DE BOMBEROS VOLUNTARIOS DE FLORIDA - VALLE  </t>
  </si>
  <si>
    <t>8913800439 </t>
  </si>
  <si>
    <t>Carrera 28 Calle 24 esquina  </t>
  </si>
  <si>
    <t>2242222 3178862219 </t>
  </si>
  <si>
    <t>Barrio Centro Calle 15 con Cra 7 y 8  </t>
  </si>
  <si>
    <t>3113291466 3002714344 </t>
  </si>
  <si>
    <t>CALLE 9 CARRERA 8 ESQUINA  </t>
  </si>
  <si>
    <t>bomberossocorro@hotmail.com  </t>
  </si>
  <si>
    <t>ALEJANDRA MOSQUERA HURTADO  </t>
  </si>
  <si>
    <t>bomberos-covenas@hotmail.com  </t>
  </si>
  <si>
    <t>Carrera 5 No. 15-80  </t>
  </si>
  <si>
    <t>sramirezp@procuraduria.gov.co  </t>
  </si>
  <si>
    <t>PROCURADURIA 83 JUDICIAL PARA LA CONCILIACIóN ADMINISTRATIVA BOGOTA  </t>
  </si>
  <si>
    <t>-37 </t>
  </si>
  <si>
    <t>bomberosrestrepo@hotmail.com  </t>
  </si>
  <si>
    <t>-16 </t>
  </si>
  <si>
    <t>-23 </t>
  </si>
  <si>
    <t>Calle 52 No. 47 - 65 La pedrera  </t>
  </si>
  <si>
    <t>pabloa.rodriguez@contraloria.gov.co  </t>
  </si>
  <si>
    <t>CALLE 10 # 8 - 49  </t>
  </si>
  <si>
    <t>(032) 264 8266 - 312 6601736 </t>
  </si>
  <si>
    <t>bomberoscandelariavalle@yahoo.com  </t>
  </si>
  <si>
    <t>BENEMÉRITO CUERPO DE BOMBEROS CANDELARIA - VALLE  </t>
  </si>
  <si>
    <t>891.380.009-0 </t>
  </si>
  <si>
    <t>-22 </t>
  </si>
  <si>
    <t>PALACIO MUNICIPAL PISO 1 , CALLE 28 # 26 - 04  </t>
  </si>
  <si>
    <t>(5) 2844225 </t>
  </si>
  <si>
    <t>bomberoscorozalsucre@hotmail.com  </t>
  </si>
  <si>
    <t>CUERPO DE BOMBEROS VOLUNTARIOS DE COROZAL  </t>
  </si>
  <si>
    <t>8230024513 </t>
  </si>
  <si>
    <t>formacion@bomberosfloridablanca.com  </t>
  </si>
  <si>
    <t>Cra. 5ª # 15 - 80  </t>
  </si>
  <si>
    <t>601 5878750 </t>
  </si>
  <si>
    <t>mcrubiano@procuraduria.gov.co  </t>
  </si>
  <si>
    <t>PROCURADURIA DELEGADA DISCIPLINARIA DE INSTRUCCION 9 CUARTA PARA LA CONTRATACION ESTATAL  </t>
  </si>
  <si>
    <t>Calle 5 No. 4-16  </t>
  </si>
  <si>
    <t>31555231318 </t>
  </si>
  <si>
    <t>cuerpobomberostaminango@gmail.com  </t>
  </si>
  <si>
    <t>CUERPO DE BOMBEROS VOLUNTARIOS DE TAMINANGO  </t>
  </si>
  <si>
    <t>9014638437 </t>
  </si>
  <si>
    <t>Cuerpo de Bomberos Voluntarios de Popayán Calle 4N #10A-80 B/Modelo Popayán - Cauca  </t>
  </si>
  <si>
    <t>capacitacionexterna@bomberospopayan.org  </t>
  </si>
  <si>
    <t>CUERPO DE BOMBEROS VOLUNTARIOS DE POPAYAN  </t>
  </si>
  <si>
    <t>891.500 </t>
  </si>
  <si>
    <t>CAC. Derecho de petición. </t>
  </si>
  <si>
    <t>CALLE 11 # 11-53 BARRIO EL PROGRESO  </t>
  </si>
  <si>
    <t>(5) 5655577 </t>
  </si>
  <si>
    <t>c_b_v_aguachica@hotmail.com  </t>
  </si>
  <si>
    <t>CUERPO DE BOMBEROS VOLUNTARIOS AGUACHICA  </t>
  </si>
  <si>
    <t>8240013370 </t>
  </si>
  <si>
    <t>Crr 43 A # 50 Sur 201 Sabaneta  </t>
  </si>
  <si>
    <t>604-6074900 Ext 5588 </t>
  </si>
  <si>
    <t>manttofairfield@oxohotel.com  </t>
  </si>
  <si>
    <t>OXOHOTEL - - </t>
  </si>
  <si>
    <t>capacitacion@bomberostulua.com.co </t>
  </si>
  <si>
    <t>CARRERA 6 CALLE 9 Y 10  </t>
  </si>
  <si>
    <t>CARRERA 51 # 48-63  </t>
  </si>
  <si>
    <t>3116142119 2199545 </t>
  </si>
  <si>
    <t>secrebomb@hotmail.com  </t>
  </si>
  <si>
    <t>CUERPO DE BOMBEROS VOLUNTARIOS DE SEVILLA  </t>
  </si>
  <si>
    <t>891.900.908-7 </t>
  </si>
  <si>
    <t>Etapa 2 816 via turbana, sector la cruz, polideportivo.  </t>
  </si>
  <si>
    <t>6639092 </t>
  </si>
  <si>
    <t>fireturbaco@hotmail.com  </t>
  </si>
  <si>
    <t>CUERPO DE BOMBEROS VOLUNTARIOS DE TURBACO - BOLÍVAR  </t>
  </si>
  <si>
    <t>-21 </t>
  </si>
  <si>
    <t>VEREDA CHURUGO BAJO KM 1 VIA TENJO SIBERIA  </t>
  </si>
  <si>
    <t>3144626970 - 3506642165 - ID 18*5525 </t>
  </si>
  <si>
    <t>CUERPO DE BOMBEROS VOLUNTARIOS DE TENJO  </t>
  </si>
  <si>
    <t>900.308.633-0 </t>
  </si>
  <si>
    <t>CARRERA 3 # 5 - 56  </t>
  </si>
  <si>
    <t>8361524 </t>
  </si>
  <si>
    <t>CUERPO DE BOMBEROS VOLUNTARIOS DE PITALITO  </t>
  </si>
  <si>
    <t>CARRERA 7 # 7 - 57  </t>
  </si>
  <si>
    <t>2533122 - 3154170578 </t>
  </si>
  <si>
    <t>bomberosvoluntariosdarien@hotmail.com  </t>
  </si>
  <si>
    <t>CUERPO DE BOMBEROS VOLUNTARIOS DE CALIMA EL DARIEN  </t>
  </si>
  <si>
    <t>800.196.035-0 </t>
  </si>
  <si>
    <t>AVENIDA MURILLO KM 4 VIA GRANABASTOS  </t>
  </si>
  <si>
    <t>(5) 3421530 3282044 3282000 </t>
  </si>
  <si>
    <t>bomberossoledad@yahoo.es  </t>
  </si>
  <si>
    <t>CUERPO DE BOMBEROS VOLUNTARIOS SOLEDAD ATLANTICO  </t>
  </si>
  <si>
    <t>8020060655 </t>
  </si>
  <si>
    <t>bomberosflorenciacomando@gmail.com  </t>
  </si>
  <si>
    <t>CARRERA 12 # 3 - 70 BARRIO SAN MARTIN  </t>
  </si>
  <si>
    <t>5700721 </t>
  </si>
  <si>
    <t>CUERPO DE BOMBEROS VOLUNTARIOS DE VILLA DEL ROSARIO  </t>
  </si>
  <si>
    <t>CARRERA 22 # 03- 150  </t>
  </si>
  <si>
    <t>3128323188 </t>
  </si>
  <si>
    <t>bomberoslacejaant@hotmail.com  </t>
  </si>
  <si>
    <t>CUERPO DE BOMBEROS VOLUNTARIOS DE LA CEJA  </t>
  </si>
  <si>
    <t>Calle 3 # 11 a - 51  </t>
  </si>
  <si>
    <t>3008093220 - 3002861501 </t>
  </si>
  <si>
    <t>CUERPO DE BOMBEROS VOLUNTARIOS DE POLONUEVO - ATLANTICO  </t>
  </si>
  <si>
    <t>Carrera 7 # 7 - 28  </t>
  </si>
  <si>
    <t>3162739938 - 3162765198 - 6132663 </t>
  </si>
  <si>
    <t>instructordebomberos@gmail.com </t>
  </si>
  <si>
    <t>CUERPO DE BOMBEROS VOLUNTARIOS DE PUERTO WILCHES - SANTANDER  </t>
  </si>
  <si>
    <t>coordinacionacademica@bomberosvillavicencio.org  </t>
  </si>
  <si>
    <t>CAC. Solicitud de información. </t>
  </si>
  <si>
    <t>auxcontable@bomberosyumbo.net  </t>
  </si>
  <si>
    <t>--- </t>
  </si>
  <si>
    <t>CALLE 21 CARRERA 23 ESQUINA  </t>
  </si>
  <si>
    <t>(6) 73897667 </t>
  </si>
  <si>
    <t>bomberosvolarmenia@hotmail.com  </t>
  </si>
  <si>
    <t>CUERPO DE BOMBEROS VOLUNTARIOS DE ARMENIA QUINDIO  </t>
  </si>
  <si>
    <t>8900006023 </t>
  </si>
  <si>
    <t>bomberostenjo@gmail.com  </t>
  </si>
  <si>
    <t>CALLE 20 No. 68A - 06  </t>
  </si>
  <si>
    <t>RD. Cuenta de cobro No. 1. </t>
  </si>
  <si>
    <t>bombercar@hotmail.com  </t>
  </si>
  <si>
    <t>ruben.munoz@eic.gov.co  </t>
  </si>
  <si>
    <t>MARYOLY.DIAZ </t>
  </si>
  <si>
    <t>asistentecomando@bomberosyopal.com  </t>
  </si>
  <si>
    <t>CALLE GIRARDOT No 33-75  </t>
  </si>
  <si>
    <t>3508565437 - 3156507585 </t>
  </si>
  <si>
    <t>CUERPO DE BOMBEROS VOLUNTARIOS DE ARJONA  </t>
  </si>
  <si>
    <t>900.330.753-8 </t>
  </si>
  <si>
    <t>RD: Cuenta de cobro </t>
  </si>
  <si>
    <t>-42 </t>
  </si>
  <si>
    <t>CARERRA 150A #50-37  </t>
  </si>
  <si>
    <t>3022898452 </t>
  </si>
  <si>
    <t>anaiburbano@gmail.com  </t>
  </si>
  <si>
    <t>ANA ISABEL BURBANO GONZALEZ </t>
  </si>
  <si>
    <t>1116259439 </t>
  </si>
  <si>
    <t>-41 </t>
  </si>
  <si>
    <t>-39 </t>
  </si>
  <si>
    <t>CALLE 4A 5 SUR # 10 SUR  </t>
  </si>
  <si>
    <t>3763043 </t>
  </si>
  <si>
    <t>CUERPO DE BOMBEROS VOLUNTARIOS DE MALAMBO  </t>
  </si>
  <si>
    <t>802-15-751-8 </t>
  </si>
  <si>
    <t>Calle 5 No. 3 - 16  </t>
  </si>
  <si>
    <t>3132971826 </t>
  </si>
  <si>
    <t>gobierno@nilo-cundinamarca.gov.co  </t>
  </si>
  <si>
    <t>ALCALDIA MUNICIPAL DE NILO  </t>
  </si>
  <si>
    <t>Carrera 8 # 6-49 Centro Comercial y Profesional Centrofusa  </t>
  </si>
  <si>
    <t>587-8750 Ext IP: 16105 </t>
  </si>
  <si>
    <t>jmarquezv@Procuraduria.gov.co  </t>
  </si>
  <si>
    <t>PROCURADURIA PROVINCIAL DE INSTRUCCION FUSAGASUGA  </t>
  </si>
  <si>
    <t>3105502583 3023778164 </t>
  </si>
  <si>
    <t>CALLE 8 # 5 - 55  </t>
  </si>
  <si>
    <t>8563329 - 3208913469 </t>
  </si>
  <si>
    <t>CUERPO DE BOMBEROS VOLUNTARIOS DE SUESCA - CUNDINAMARCA  </t>
  </si>
  <si>
    <t>900.703.798-0 </t>
  </si>
  <si>
    <t>Calle 3 No. 5-41 Piso 5  </t>
  </si>
  <si>
    <t>2400895 </t>
  </si>
  <si>
    <t>j02pccmbuenaventura@cendoj.ramajudicial.gov.co  </t>
  </si>
  <si>
    <t>JUZGADO 02 PEQUENAS CAUSAS Y COMPETENCIA MULTIPLE  </t>
  </si>
  <si>
    <t>CONTRALORIA DELEGADA PARA EL SECTOR DE INFRAESTRUTURA CAROLINA SANCHEZ BRAVO  </t>
  </si>
  <si>
    <t>2883188 </t>
  </si>
  <si>
    <t>bvibague.1@yahoo.com  </t>
  </si>
  <si>
    <t>CARRERA 44 No. 59 - 163  </t>
  </si>
  <si>
    <t>6044443139 3108317797 </t>
  </si>
  <si>
    <t>comandancia@bomberosrionegro.com.co  </t>
  </si>
  <si>
    <t>20231140213902  </t>
  </si>
  <si>
    <t>2023-03-01 08:34:02 </t>
  </si>
  <si>
    <t>CI. Notificación Estado Constitucional 001 de 2023. </t>
  </si>
  <si>
    <t>CARRERA 57 No. 43-91 Piso 4to.  </t>
  </si>
  <si>
    <t>jadmin06bta@notificacionesrj.gov.co  </t>
  </si>
  <si>
    <t>JUZGADO SEXTO ADMINISTRATIVO DEL CIRCUITO DE BOGOTA  </t>
  </si>
  <si>
    <t>20231140213912  </t>
  </si>
  <si>
    <t>2023-03-01 08:43:58 </t>
  </si>
  <si>
    <t>CAC. Solicitud de impugnación de la resolución No. 0003 de 31 de enero de 2023 “Por el cual se inscribe el Delegado Departamental de Bomberos del Atlántico ante la Delegación Nacional de Bomberos”. </t>
  </si>
  <si>
    <t>bomberospolonuevo@gmail.com  </t>
  </si>
  <si>
    <t>20231140213922  </t>
  </si>
  <si>
    <t>2023-03-01 09:12:04 </t>
  </si>
  <si>
    <t>CAC. ACTA AUDIENCIA DE CONCILIACIÓN RAD. N.° 731981/233-2022 de 19 de diciembre de 2022. </t>
  </si>
  <si>
    <t>Calle 16 NO. 4 - 75 4to piso  </t>
  </si>
  <si>
    <t>---- </t>
  </si>
  <si>
    <t>procjudadm135@procuraduria.gov.co  </t>
  </si>
  <si>
    <t>PROCURADURIA 135 JUDICIAL II ADMINISTRATIVA DE BOGOTA D.C.  </t>
  </si>
  <si>
    <t>20231140213932  </t>
  </si>
  <si>
    <t>2023-03-01 09:19:33 </t>
  </si>
  <si>
    <t>CAC. Reitera solicitud documentación para audiencia RAD.SIGDEA Rad. E-2022-732379 (2022-250) PROCURADURÍA 80 JUDICIAL I ADMINISTRATIVA BOGOTÁ. </t>
  </si>
  <si>
    <t>ynovoa@procuraduria.gov.co  </t>
  </si>
  <si>
    <t>PROCURADURIA OCHENTA JUDICIAL I ADMINISTRATIVA DE BOGOTA  </t>
  </si>
  <si>
    <t>20231140213942  </t>
  </si>
  <si>
    <t>2023-03-01 09:24:43 </t>
  </si>
  <si>
    <t>CAC. SOPORTES/ REGISTRO Nº 555-2022, 556-2022, 557-2022/ CURSO SISTEMA COMANDO DE INCIDENTES BASICO. </t>
  </si>
  <si>
    <t>BARRIO 4 DE JUNIO  </t>
  </si>
  <si>
    <t>3202872469 </t>
  </si>
  <si>
    <t>escuela@bomberoslaunionvalle.org  </t>
  </si>
  <si>
    <t>CUERPO DE BOMBEROS VOLUNTARIOS DE LA UNION  </t>
  </si>
  <si>
    <t>20231140213952  </t>
  </si>
  <si>
    <t>2023-03-01 09:31:50 </t>
  </si>
  <si>
    <t>CAC. Queja Disciplinaria contra bombero de CSICEDONIA VALLE, denunciado penalmente por VIOLACION SEXUAL. </t>
  </si>
  <si>
    <t>jmejia@valledelcauca.gov.co </t>
  </si>
  <si>
    <t>GOBERNACION DEPARTAMENTAL DEL VALLE DEL CAUCA SECRETARIA DE CONVIVENCIA Y SEGURIDAD CIUDADANA  </t>
  </si>
  <si>
    <t>Julio Cesar Garcia Triana </t>
  </si>
  <si>
    <t>20231140213962  </t>
  </si>
  <si>
    <t>2023-03-01 09:44:04 </t>
  </si>
  <si>
    <t>CI. RADICACION OFICIO No. 0799 - PROCESO 15001333301420200001800. </t>
  </si>
  <si>
    <t>CARRERA 11 # 17 - 53 PISO 5  </t>
  </si>
  <si>
    <t>7433871 </t>
  </si>
  <si>
    <t>j14admintun@cendoj.ramajudicial.gov.co  </t>
  </si>
  <si>
    <t>JUZGADO CATORCE ADMINISTRATIVO ORAL DEL CIRCUITO DE TUNJA  </t>
  </si>
  <si>
    <t>20231140213972  </t>
  </si>
  <si>
    <t>2023-03-01 09:54:44 </t>
  </si>
  <si>
    <t>CAC. Envío Oficio 109 Rad. 2022.00259.00. </t>
  </si>
  <si>
    <t>Calle 20 A nO. 14 - 15 Oficina 305 piso 3  </t>
  </si>
  <si>
    <t>7445933 </t>
  </si>
  <si>
    <t>j01cctoarm@cendoj.ramajudicial.gov.co  </t>
  </si>
  <si>
    <t>JUZGADO PRIMERO CIVIL DEL CIRCUITO ARMENIA  </t>
  </si>
  <si>
    <t>0 </t>
  </si>
  <si>
    <t>20231140213982  </t>
  </si>
  <si>
    <t>2023-03-01 10:01:27 </t>
  </si>
  <si>
    <t>CAC. Notifica Admisión - Acción de Tutela / Radicación No 73-349-40-03-002-2023-00029-00 Accionante: William Arango Capera / Accionado: Cuerpo Voluntarios de Bomberos de Honda.  </t>
  </si>
  <si>
    <t>Carrera 11 calle 14 Edificio Nacional Piso 2  </t>
  </si>
  <si>
    <t>2515737 </t>
  </si>
  <si>
    <t>j02cmpalhonda@cendoj.ramajudicial.gov.co  </t>
  </si>
  <si>
    <t>JUZGADO 02 CIVIL MUNICIPAL DE TOLIMA  </t>
  </si>
  <si>
    <t>20231140213992  </t>
  </si>
  <si>
    <t>2023-03-01 10:07:03 </t>
  </si>
  <si>
    <t>CAC. 2023-00027 ACCIÓN DE TUTELA - MENSAJE DE DATOS: NOTIFICACIÓN AUTO INTERLOCUTORIO – CONCEDE IMPUGNACIÓN.  </t>
  </si>
  <si>
    <t>20231140214002  </t>
  </si>
  <si>
    <t>2023-03-01 10:14:09 </t>
  </si>
  <si>
    <t>CAC. NOTIFICACION SENTENCIA TUTELA RAD:( 2023-119).  </t>
  </si>
  <si>
    <t>cmpl05nei@cendoj.ramajudicial.gov.co&gt;  </t>
  </si>
  <si>
    <t>JUZGADO 08 PEQUEÑAS CAUSAS MULTIPLES NEIVA HUILA  </t>
  </si>
  <si>
    <t>20231140214012  </t>
  </si>
  <si>
    <t>2023-03-01 10:24:02 </t>
  </si>
  <si>
    <t>CAC. ajustes registro de curso radicado 20231140211152. </t>
  </si>
  <si>
    <t>formacion@bomberosfloridablanca.com </t>
  </si>
  <si>
    <t>20231140214022  </t>
  </si>
  <si>
    <t>2023-03-01 10:24:03 </t>
  </si>
  <si>
    <t>20231140214032  </t>
  </si>
  <si>
    <t>2023-03-01 10:31:01 </t>
  </si>
  <si>
    <t>CAC. Documentos curso 448-2022. </t>
  </si>
  <si>
    <t>20231140214042  </t>
  </si>
  <si>
    <t>2023-03-01 10:40:39 </t>
  </si>
  <si>
    <t>CAC. Traslado, MJD-OFI23-0006238-DOJ-20300, SOLICITUD DE CONCEPTO. </t>
  </si>
  <si>
    <t>calle 50 No. 11 - 12 oficina 203  </t>
  </si>
  <si>
    <t>3012302253 </t>
  </si>
  <si>
    <t>josejurista@gmail.com  </t>
  </si>
  <si>
    <t>JOSE ANTONIO PEREZ SOLUCIONES JURIDICAS ESPECIALIZADAS  </t>
  </si>
  <si>
    <t>7 </t>
  </si>
  <si>
    <t>20231140214052  </t>
  </si>
  <si>
    <t>2023-03-01 10:43:33 </t>
  </si>
  <si>
    <t>CAC. Derecho de petición.  </t>
  </si>
  <si>
    <t>ALCALDIA MUNICIPAL DE NILO SECRETARIA DE GOBIERNO  </t>
  </si>
  <si>
    <t>ANDREA.CASTAñEDA </t>
  </si>
  <si>
    <t>20231140214062  </t>
  </si>
  <si>
    <t>2023-03-01 10:48:09 </t>
  </si>
  <si>
    <t>CAC. 2023EE0029139 Comunicación Apertura de Indagación Preliminar - AN-85112-2022-42654. </t>
  </si>
  <si>
    <t>20231140214072  </t>
  </si>
  <si>
    <t>2023-03-01 11:20:32 </t>
  </si>
  <si>
    <t>CAC. Solicitud de certificado y documentos que acrediten la calidad de instructor. </t>
  </si>
  <si>
    <t>bomberospcv@gmail.com  </t>
  </si>
  <si>
    <t>CUERPO DE BOMBEROS VOLUNTARIOS DE PUERTO CARREÑO  </t>
  </si>
  <si>
    <t>20231140214082  </t>
  </si>
  <si>
    <t>2023-03-01 11:29:31 </t>
  </si>
  <si>
    <t>CAC. Solicitud certificado laboral Andres Felipe Macias Giraldo. </t>
  </si>
  <si>
    <t>CALLE 150 # 53-56  </t>
  </si>
  <si>
    <t>3005459134 </t>
  </si>
  <si>
    <t>ANDRES.MACIAS@DNBC.GOV.CO  </t>
  </si>
  <si>
    <t>ANDRES FELIPE MACIAS GIRALDO </t>
  </si>
  <si>
    <t>1017234862 </t>
  </si>
  <si>
    <t>20231140214092  </t>
  </si>
  <si>
    <t>2023-03-01 11:38:50 </t>
  </si>
  <si>
    <t>CAC. Solicitud de registro de curso de formación. </t>
  </si>
  <si>
    <t>20231140214102  </t>
  </si>
  <si>
    <t>2023-03-01 14:15:23 </t>
  </si>
  <si>
    <t>CAC. ACTA CONCILIACIÓN FALLIDA RAD. E-2022-736090. </t>
  </si>
  <si>
    <t>procjudadm137@procuraduria.gov.co  </t>
  </si>
  <si>
    <t>PROCURADURIA II JUDICIAL ADMINISTRATIVA 137  </t>
  </si>
  <si>
    <t>20231140214112  </t>
  </si>
  <si>
    <t>2023-03-01 14:38:24 </t>
  </si>
  <si>
    <t>CAC. Audiencia de Conciliación Radicado E-2022-734612 MARIA YULIANI RUDAS LOPEZ Y OTROS vs NACIÓN – MINISTERIO DE JUSTICIA Y DEL DERECHO Y OTRAS.  </t>
  </si>
  <si>
    <t>20231140214122  </t>
  </si>
  <si>
    <t>2023-03-01 14:43:12 </t>
  </si>
  <si>
    <t>CAC. Solicitud de cancelación de numero de registro de curso de Primeros Auxilios Psicológicos para Bomberos. </t>
  </si>
  <si>
    <t>20231140214132  </t>
  </si>
  <si>
    <t>2023-03-01 14:47:27 </t>
  </si>
  <si>
    <t>RD. Remisión factura servicio público, No. 6841541-7. </t>
  </si>
  <si>
    <t>20231140214142  </t>
  </si>
  <si>
    <t>2023-03-01 14:51:14 </t>
  </si>
  <si>
    <t>RD. FACTRAS NOS. 68415429 Y 68415405. </t>
  </si>
  <si>
    <t>20231140214152  </t>
  </si>
  <si>
    <t>2023-03-01 14:54:26 </t>
  </si>
  <si>
    <t>RD. Remisión de factura No. 26465999. </t>
  </si>
  <si>
    <t>20231140214162  </t>
  </si>
  <si>
    <t>2023-03-01 15:26:07 </t>
  </si>
  <si>
    <t>CAC. SOLICITUD URGENTE DE CONFEDERACION NACIONAL DE BOMBEROS. </t>
  </si>
  <si>
    <t>CRA 49 No 51-74 OFIC 303  </t>
  </si>
  <si>
    <t>3669465 </t>
  </si>
  <si>
    <t>confederacionbomberoscolombia@gmail.com  </t>
  </si>
  <si>
    <t>CONFEDERACION NACIONAL DE BOMBEROS COLOMBIA  </t>
  </si>
  <si>
    <t>20231140214172  </t>
  </si>
  <si>
    <t>2023-03-01 15:32:48 </t>
  </si>
  <si>
    <t>CAC. solicitud consolidado reporte de emergencias en Boyacá. </t>
  </si>
  <si>
    <t>delegacionbomberosboyaca@gmail.com  </t>
  </si>
  <si>
    <t>DELEGACION DEPARTAMENTAL BOMBEROS DE BOYACA  </t>
  </si>
  <si>
    <t>20231140214182  </t>
  </si>
  <si>
    <t>2023-03-01 15:39:23 </t>
  </si>
  <si>
    <t>CAC. SOLICITUD DE REGISTRO CURSO DE FORMACION PARA BOMBEROS VIGENCIA 2023. </t>
  </si>
  <si>
    <t>CARRERA 6 # 5-64  </t>
  </si>
  <si>
    <t>8387140 </t>
  </si>
  <si>
    <t>CUERPO DE BOMBEROS VOLUNTARIOS DE RIVERA  </t>
  </si>
  <si>
    <t>813.012.320-3 </t>
  </si>
  <si>
    <t>20231140214192  </t>
  </si>
  <si>
    <t>2023-03-01 15:52:17 </t>
  </si>
  <si>
    <t>CAC. Solicitud Curso de Formación para Bomberos. </t>
  </si>
  <si>
    <t>cbvmcentrodeentrenamiento@gmail.com </t>
  </si>
  <si>
    <t>20231140214202  </t>
  </si>
  <si>
    <t>2023-03-01 15:56:54 </t>
  </si>
  <si>
    <t>CAC. Derecho de Petición – Denuncia por ausencia de Control y Vigilancia por parte todas las unidades Administrativas de Bomberos en Colombia. </t>
  </si>
  <si>
    <t>---  </t>
  </si>
  <si>
    <t>ivan.gestorciudadano@gmail.com  </t>
  </si>
  <si>
    <t>IVAN DARIO HERRERA LAVERDE  </t>
  </si>
  <si>
    <t>13513642 </t>
  </si>
  <si>
    <t>1 </t>
  </si>
  <si>
    <t>20231140214212  </t>
  </si>
  <si>
    <t>2023-03-01 16:01:44 </t>
  </si>
  <si>
    <t>CAC. Notificacion Sentencia - Acción de Tutela / Radicación No 73-349-40-03-002-2023-00029-00 Accionante: William Arango Capera / Accionado: Cuerpo Voluntarios de Bomberos de Honda. </t>
  </si>
  <si>
    <t>20231140214222  </t>
  </si>
  <si>
    <t>2023-03-01 16:08:31 </t>
  </si>
  <si>
    <t>CAC. Notificacion Auto Resuelve Pruebas - Acción de Tutela / Radicación No 73-349-40-03-002-2023-00029-00 Accionante: William Arango Capera / Accionado: Cuerpo Voluntarios de Bomberos de Honda.  </t>
  </si>
  <si>
    <t>Carrera 11 Calle 14 Edificio Nacional, Piso 2º  </t>
  </si>
  <si>
    <t>JUZGADO SEGUNDO CIVIL MUNICIPAL DE HONDA  </t>
  </si>
  <si>
    <t>20231140214232  </t>
  </si>
  <si>
    <t>2023-03-01 16:12:15 </t>
  </si>
  <si>
    <t>CAC. certificado desarrollo de contrato YENY ASTRID ARISTIZABAL PIEDRAHITA. </t>
  </si>
  <si>
    <t>CARRERA 32B #40FSUR-25  </t>
  </si>
  <si>
    <t>3014501578 </t>
  </si>
  <si>
    <t>yaristizabal@cga.gov.co </t>
  </si>
  <si>
    <t>YENY ASTRID ARISTIZABAL PIEDRAHITA  </t>
  </si>
  <si>
    <t>20231140214242  </t>
  </si>
  <si>
    <t>2023-03-01 16:15:21 </t>
  </si>
  <si>
    <t>CAC. Solicitud de Asesoría Jurídica para realizacion de Acuerdo municipal en diferentes temas.  </t>
  </si>
  <si>
    <t>20231140214252  </t>
  </si>
  <si>
    <t>2023-03-01 16:17:37 </t>
  </si>
  <si>
    <t>CAC. RESPUESTA A REQUERIMIENTO.  </t>
  </si>
  <si>
    <t>Calle 5ta, Carrera Sexta Esquina.  </t>
  </si>
  <si>
    <t>(+57) 7 5681174 </t>
  </si>
  <si>
    <t>juridicadespacho@pamplona-nortedesantander.gov.co </t>
  </si>
  <si>
    <t>ALCALDIA MUNICIPAL PAMPLONA NORTE DE SANTANDER </t>
  </si>
  <si>
    <t>20231140214262  </t>
  </si>
  <si>
    <t>2023-03-01 16:22:22 </t>
  </si>
  <si>
    <t>CAC. Solicitud de Inspección de condiciones de operatividad del Cuerpo de Bomberos de Santa Fe de Antioquia - Expediente 2022-002. </t>
  </si>
  <si>
    <t>CALLE 42B 52 - 105  </t>
  </si>
  <si>
    <t>3838350 </t>
  </si>
  <si>
    <t>rafael.blanco@antioquia.gov.co </t>
  </si>
  <si>
    <t>GOBERNACION DE ANTIOQUIA  </t>
  </si>
  <si>
    <t>20231140214272  </t>
  </si>
  <si>
    <t>2023-03-01 16:32:39 </t>
  </si>
  <si>
    <t>CAC. Denuncia bomberos San pedro. </t>
  </si>
  <si>
    <t>ciudadanosanpedro198@gmail.com  </t>
  </si>
  <si>
    <t>CIUDADANO SAN PEDRO  </t>
  </si>
  <si>
    <t>20231140214282  </t>
  </si>
  <si>
    <t>2023-03-02 08:53:49 </t>
  </si>
  <si>
    <t>CAC. Requisitos para comandante. </t>
  </si>
  <si>
    <t>SEMA SAS SGTO. CARLOS HUMBERTO LOPEZ  </t>
  </si>
  <si>
    <t>8 </t>
  </si>
  <si>
    <t>20231140214292  </t>
  </si>
  <si>
    <t>2023-03-02 09:06:49 </t>
  </si>
  <si>
    <t>CAC. Solicitud Certificación como Instructor Curso Básico SCI. </t>
  </si>
  <si>
    <t>3822500 ext. 3190 </t>
  </si>
  <si>
    <t>lmartinez@bomberosbogota.gov.co </t>
  </si>
  <si>
    <t>CUERPO DE BOMBEROS OFICIALES DE BOGOTA ESCUELA FORMACION BOMERIL  </t>
  </si>
  <si>
    <t>20231140214302  </t>
  </si>
  <si>
    <t>2023-03-02 09:13:13 </t>
  </si>
  <si>
    <t>CAC. solicitud aval curso para bomberos. </t>
  </si>
  <si>
    <t>CARRERA 12 # 26 - 01  </t>
  </si>
  <si>
    <t>3205753435 </t>
  </si>
  <si>
    <t>bomberos.genova@gmail.com  </t>
  </si>
  <si>
    <t>CUERPO DE BOMBEROS VOLUNTARIOS DE GENOVA - QUINDIO  </t>
  </si>
  <si>
    <t>8900014141 </t>
  </si>
  <si>
    <t>20231140214312  </t>
  </si>
  <si>
    <t>2023-03-02 09:18:01 </t>
  </si>
  <si>
    <t>CAC. ANÁLISIS TÉCNICO DE LA NECESIDAD DE APOYO DE LA BRIGADA DE BATALLÓN DE DESASTRES.  </t>
  </si>
  <si>
    <t>Calle 7 No 9A - 36 Av. Calle del Embudo  </t>
  </si>
  <si>
    <t>7740090 </t>
  </si>
  <si>
    <t>alcaldia@sanjuandelcesar-laguajira.gov.co  </t>
  </si>
  <si>
    <t>ALCALDIA MUNICIPAL SAN JUAN DEL CESAR LA GUAJIRA </t>
  </si>
  <si>
    <t>Andrés Fernando Muñoz Cabrera </t>
  </si>
  <si>
    <t>20231140214322  </t>
  </si>
  <si>
    <t>2023-03-02 09:23:46 </t>
  </si>
  <si>
    <t>CAC. Solicitud de Habilitación del Curso Introductorio en Línea SCI. </t>
  </si>
  <si>
    <t>20231140214332  </t>
  </si>
  <si>
    <t>2023-03-02 09:26:24 </t>
  </si>
  <si>
    <t>bogota  </t>
  </si>
  <si>
    <t>7032978 </t>
  </si>
  <si>
    <t>NINGUNO  </t>
  </si>
  <si>
    <t>MULTIPACK MS S.A.S  </t>
  </si>
  <si>
    <t>900.438.222 </t>
  </si>
  <si>
    <t>20231140214342  </t>
  </si>
  <si>
    <t>2023-03-02 09:34:49 </t>
  </si>
  <si>
    <t>CI. Consulta a inquietudes referente Consejo de Dignatarios. </t>
  </si>
  <si>
    <t>CALLE 7 # 5-54  </t>
  </si>
  <si>
    <t>6241209 - 6236241 </t>
  </si>
  <si>
    <t>departamentodecapacitacioncbvc@gmail.com  </t>
  </si>
  <si>
    <t>CUERPO DE BOMBEROS VOLUNTARIOS DE VILLANUEVA - CASANARE  </t>
  </si>
  <si>
    <t>832.000.539-6 </t>
  </si>
  <si>
    <t>20231140214352  </t>
  </si>
  <si>
    <t>2023-03-02 09:41:31 </t>
  </si>
  <si>
    <t>CAC. solicitud de información.  </t>
  </si>
  <si>
    <t>francisco.carabali4350@correo.policia.gov.co  </t>
  </si>
  <si>
    <t>FRANCISCO CARABALI RIASCOS  </t>
  </si>
  <si>
    <t>1061112971 </t>
  </si>
  <si>
    <t>JIUD.GAVIRIA </t>
  </si>
  <si>
    <t>20231140214362  </t>
  </si>
  <si>
    <t>2023-03-02 09:47:48 </t>
  </si>
  <si>
    <t>CAC. Consulta jurídica. </t>
  </si>
  <si>
    <t>Avenida de Las Américas # 20N-54  </t>
  </si>
  <si>
    <t>3167442373 </t>
  </si>
  <si>
    <t>coordinadorvalle@yahoo.com  </t>
  </si>
  <si>
    <t>COORDINADOR EJECUTIVO DEPARTAMENTAL DE LOS BOMBEROS DE VALLE DEL CAUCA  </t>
  </si>
  <si>
    <t>20231140214372  </t>
  </si>
  <si>
    <t>2023-03-02 09:50:38 </t>
  </si>
  <si>
    <t>CAC. SOLICITUD CONCEPTO. </t>
  </si>
  <si>
    <t>CALLE 20 # 13-22 PISO 14  </t>
  </si>
  <si>
    <t>7449290 </t>
  </si>
  <si>
    <t>jrjavi2009@yahho.com  </t>
  </si>
  <si>
    <t>CORDINADOR EJECUTIVO BOMBEROS QUINDIO  </t>
  </si>
  <si>
    <t>20231140214382  </t>
  </si>
  <si>
    <t>2023-03-02 09:55:22 </t>
  </si>
  <si>
    <t>CAC. SOLICITUD DE INFORMACION. </t>
  </si>
  <si>
    <t>Cra 50 No. 50-32  </t>
  </si>
  <si>
    <t>(4) 831 58 60 </t>
  </si>
  <si>
    <t>personeria@segovia-antioquia.gov.co </t>
  </si>
  <si>
    <t>ALCALDIA SEGOVIA ANTIOQUIA </t>
  </si>
  <si>
    <t>20231140214392  </t>
  </si>
  <si>
    <t>2023-03-02 10:07:54 </t>
  </si>
  <si>
    <t>CAC. Solicitud de carnetización unidades Cuerpo de Bomberos Voluntarios de Belalcázar Caldas. </t>
  </si>
  <si>
    <t>CARRERA 5 CALLE 21 # 5 -21  </t>
  </si>
  <si>
    <t>3125985124 </t>
  </si>
  <si>
    <t>bomberosbelalcazarcaldas119@hotmail.com  </t>
  </si>
  <si>
    <t>CUERPO DE BOMBEROS VOLUNTARIOS BELALCAZAR CALDAS  </t>
  </si>
  <si>
    <t>810.001.713-6 </t>
  </si>
  <si>
    <t>20231140214402  </t>
  </si>
  <si>
    <t>2023-03-02 10:13:32 </t>
  </si>
  <si>
    <t>20231140214412  </t>
  </si>
  <si>
    <t>2023-03-02 10:16:51 </t>
  </si>
  <si>
    <t>CAC. INVITACION MESA DE TRABAJO DNB. </t>
  </si>
  <si>
    <t>CARRERA 16# 96-64 PISO 7  </t>
  </si>
  <si>
    <t>3259700-3259713 </t>
  </si>
  <si>
    <t>iruiz@cnsc.gov.co  </t>
  </si>
  <si>
    <t>CNSC - COMISION NACIONAL DEL SERVICIO CIVIL  </t>
  </si>
  <si>
    <t>20231140214422  </t>
  </si>
  <si>
    <t>2023-03-02 10:34:49 </t>
  </si>
  <si>
    <t>CAC. Solicitud de Apoyo, representación Bomberos Colombia. </t>
  </si>
  <si>
    <t>bomberosvoluntariosc4@gmail.com  </t>
  </si>
  <si>
    <t>20231140214432  </t>
  </si>
  <si>
    <t>2023-03-02 10:48:41 </t>
  </si>
  <si>
    <t>CAC. SOLCITUD PATROCINIO EVENTO ANIVERSARIO N. 25 Y CONMEMORACION BENEMERITO CBVM. </t>
  </si>
  <si>
    <t>CALLE 2 # 5 - 36  </t>
  </si>
  <si>
    <t>8275212 - 3125785572 </t>
  </si>
  <si>
    <t>bomberos.mosquera08@hotmail.com  </t>
  </si>
  <si>
    <t>CUERPO DE BOMBEROS VOLUNTARIOS DE MOSQUERA  </t>
  </si>
  <si>
    <t>20231140214442  </t>
  </si>
  <si>
    <t>2023-03-02 10:53:19 </t>
  </si>
  <si>
    <t>CAC. Acta cambio de delegado, entrega de camioneta. </t>
  </si>
  <si>
    <t>PENDIENTE </t>
  </si>
  <si>
    <t>bomberostierralta@gmail.com  </t>
  </si>
  <si>
    <t>CUERPO DE BOMBEROS VOLUNTARIOS DE TIERRALTA  </t>
  </si>
  <si>
    <t>9004094298 </t>
  </si>
  <si>
    <t>20231140214452  </t>
  </si>
  <si>
    <t>2023-03-02 10:57:07 </t>
  </si>
  <si>
    <t>CAC. Presentación de proyecto para construcción de estación de bomberos Supia Caldas. </t>
  </si>
  <si>
    <t>Calle 28 # 8 - 03  </t>
  </si>
  <si>
    <t>8560030 - 3507808376 </t>
  </si>
  <si>
    <t>cuerpodebomberossupiacaldas@hotmail.com  </t>
  </si>
  <si>
    <t>CUERPO DE BOMBEROS SUPIA - CALDAS  </t>
  </si>
  <si>
    <t>890.803.158-0 </t>
  </si>
  <si>
    <t>20231140214462  </t>
  </si>
  <si>
    <t>2023-03-02 10:59:53 </t>
  </si>
  <si>
    <t>CAC. SOLICITUD REGISTRO CURSO. </t>
  </si>
  <si>
    <t>20231140214472  </t>
  </si>
  <si>
    <t>2023-03-02 11:10:56 </t>
  </si>
  <si>
    <t>CAC. Revisión archivo por parte del Dep. Jurídico - Dirección Nacional Bomberos de Colombia.  </t>
  </si>
  <si>
    <t>CONSULTA </t>
  </si>
  <si>
    <t>comandantebomberosuesca@gmail.com  </t>
  </si>
  <si>
    <t>20231140214482  </t>
  </si>
  <si>
    <t>2023-03-02 11:14:25 </t>
  </si>
  <si>
    <t>CAC. Traslado por competencia solicitud. </t>
  </si>
  <si>
    <t>Calle 8 No. 8 - 55 PALACIO MUNICIPAL  </t>
  </si>
  <si>
    <t>3168442927 </t>
  </si>
  <si>
    <t>contactenos@curiti-santander.gov.co  </t>
  </si>
  <si>
    <t>ALCALDIA MUNICIPAL CURITI SANTANDER SECRETARIA ADMINISTRATIVA Y DE GOBIERNO  </t>
  </si>
  <si>
    <t>20231140214492  </t>
  </si>
  <si>
    <t>2023-03-02 11:31:02 </t>
  </si>
  <si>
    <t>CAC. SG 0201 SOLICITUD DE RESOLUCIONES. </t>
  </si>
  <si>
    <t>CARRERA 6 CALLE 9  </t>
  </si>
  <si>
    <t>8550090 </t>
  </si>
  <si>
    <t>cuerpodebomberosmanzanares@gmail.com  </t>
  </si>
  <si>
    <t>CUERPO DE BOMBEROS VOLUNTARIOS DE MANZANARES  </t>
  </si>
  <si>
    <t>8100023731 </t>
  </si>
  <si>
    <t>20231140214502  </t>
  </si>
  <si>
    <t>2023-03-02 11:34:49 </t>
  </si>
  <si>
    <t>CAC. Proyecto de adquisición de carro cisterna.  </t>
  </si>
  <si>
    <t>20231140214512  </t>
  </si>
  <si>
    <t>2023-03-02 11:47:16 </t>
  </si>
  <si>
    <t>CAC. REMITO OFICIOS DE AGRADECIMIENTO BOMBEROS. </t>
  </si>
  <si>
    <t>Cra. 8 No. 7-83  </t>
  </si>
  <si>
    <t>3148643053 </t>
  </si>
  <si>
    <t>esquema.mininterior@mininterior.gov.co  </t>
  </si>
  <si>
    <t>MINISTERIO DEL INTERIOR ESQUEMA DE SEGURIDAD  </t>
  </si>
  <si>
    <t>20231140214522  </t>
  </si>
  <si>
    <t>2023-03-02 11:49:33 </t>
  </si>
  <si>
    <t>CAC. Solicitud de formatos Actualizados. </t>
  </si>
  <si>
    <t>20231140214532  </t>
  </si>
  <si>
    <t>2023-03-02 11:59:10 </t>
  </si>
  <si>
    <t>CAC. SOLICITUD DE IMPUGNACIÓN DE ASCENSO DE LA UNIDAD CLAUDIA EUGENIA PALACIO AL GRADO DE SARGENTO. </t>
  </si>
  <si>
    <t>CARRERA 22 # 8 - 44  </t>
  </si>
  <si>
    <t>4884119 - 2896589 </t>
  </si>
  <si>
    <t>cuerpodebomberosgirardota@gmail.com  </t>
  </si>
  <si>
    <t>CUERPO DE BOMBEROS VOLUNTARIOS DE GIRARDOTA  </t>
  </si>
  <si>
    <t>20231140214542  </t>
  </si>
  <si>
    <t>2023-03-02 12:03:34 </t>
  </si>
  <si>
    <t>CAC. SOLICITUD DE CARNETS DE BOMBEROS. </t>
  </si>
  <si>
    <t>bomberosctgo@yahoo.es  </t>
  </si>
  <si>
    <t>CUERPO DE BOMBEROS VOLUNTARIOS CARTAGO VALLE  </t>
  </si>
  <si>
    <t>20231140214552  </t>
  </si>
  <si>
    <t>2023-03-02 13:44:42 </t>
  </si>
  <si>
    <t>CAC. Informe de finalización de Curso Inspector de Seguridad nivel Básico CBVS- Reg 076-2023. </t>
  </si>
  <si>
    <t>20231140214562  </t>
  </si>
  <si>
    <t>2023-03-02 14:03:47 </t>
  </si>
  <si>
    <t>CAC. Segunda solicitud habilitación de plataforma CISCI. </t>
  </si>
  <si>
    <t>20231140214572  </t>
  </si>
  <si>
    <t>2023-03-02 14:13:42 </t>
  </si>
  <si>
    <t>CAC. soportes curso bomberos dos becerril-cesar, según aval 537-2022. </t>
  </si>
  <si>
    <t>bomberos_becerril@hotmail.com  </t>
  </si>
  <si>
    <t>CUERPO DE BOMBEROS VOLUNTARIOS DE BECERRIL - CESAR  </t>
  </si>
  <si>
    <t>20231140214582  </t>
  </si>
  <si>
    <t>2023-03-02 14:18:20 </t>
  </si>
  <si>
    <t>CAC. Solicitud Registro para Curso Formación Para Bomberos. </t>
  </si>
  <si>
    <t>CALLE 28 # 10 - 13  </t>
  </si>
  <si>
    <t>(6) 3265200 </t>
  </si>
  <si>
    <t>bomberosvoluntariospereira@gmail.com  </t>
  </si>
  <si>
    <t>CUERPO DE BOMBEROS VOLUNTARIOS DE PEREIRA  </t>
  </si>
  <si>
    <t>800.023.706-2 </t>
  </si>
  <si>
    <t>20231140214592  </t>
  </si>
  <si>
    <t>2023-03-02 14:21:09 </t>
  </si>
  <si>
    <t>CAC. DATOS CURSO BOMBEROS NIVEL 1. </t>
  </si>
  <si>
    <t>20231140214602  </t>
  </si>
  <si>
    <t>2023-03-02 15:13:08 </t>
  </si>
  <si>
    <t>CAC. RESPUESTA QUEJA BOMBEROS CAICEDONIA. </t>
  </si>
  <si>
    <t>CALLE 11 # 14 - 26  </t>
  </si>
  <si>
    <t>3148328368 </t>
  </si>
  <si>
    <t>bcv54@hotmail.com  </t>
  </si>
  <si>
    <t>CUERPO DE BOMBEROS VOLUNTARIOS CAICEDONIA  </t>
  </si>
  <si>
    <t>8919014976 </t>
  </si>
  <si>
    <t>20231140214612  </t>
  </si>
  <si>
    <t>2023-03-02 15:18:01 </t>
  </si>
  <si>
    <t>CAC. Constancia Radicado E-2022-734612 MARIA YULIANI RUDAS LOPEZ Y OTROS vs NACIÓN – MINISTERIO DE JUSTICIA Y DEL DERECHO Y OTRAS. </t>
  </si>
  <si>
    <t>20231140214622  </t>
  </si>
  <si>
    <t>2023-03-02 15:21:15 </t>
  </si>
  <si>
    <t>CAC. ACTA CONCILIACIÓN FALLIDA RAD. E-2022-743934. </t>
  </si>
  <si>
    <t>20231140214632  </t>
  </si>
  <si>
    <t>2023-03-02 15:35:58 </t>
  </si>
  <si>
    <t>CAC. SOLICITUD DE RETIRO DE UNIDAD BOMBERIL WALTER ALBERTO HINCAPIE ACEVEDO. </t>
  </si>
  <si>
    <t>CARRERA 55 CON CALLE 80 SUR - 77  </t>
  </si>
  <si>
    <t>4446773 </t>
  </si>
  <si>
    <t>bomberoslaestrella@gmail.com  </t>
  </si>
  <si>
    <t>CUERPO DE BOMBEROS VOLUNTARIOS SIRDENSE DE LA ESTRELLA  </t>
  </si>
  <si>
    <t>20231140214642  </t>
  </si>
  <si>
    <t>2023-03-02 15:47:38 </t>
  </si>
  <si>
    <t>CAC. Solicitud registro curso GACB_Yopal. </t>
  </si>
  <si>
    <t>subcomando@bomberosyopal.com  </t>
  </si>
  <si>
    <t>20231140214652  </t>
  </si>
  <si>
    <t>2023-03-02 15:50:43 </t>
  </si>
  <si>
    <t>CAC. Traslado radicado CRA 2023-321-001385-2 del 16 de febrero de 2023. </t>
  </si>
  <si>
    <t>CARRERA 15 # 1 - 145  </t>
  </si>
  <si>
    <t>3102738815 </t>
  </si>
  <si>
    <t>rocio.cequeda@hotmail.com  </t>
  </si>
  <si>
    <t>CLAUDIA ROCIO CEQUEDA OLAGO </t>
  </si>
  <si>
    <t>2 </t>
  </si>
  <si>
    <t>20231140214662  </t>
  </si>
  <si>
    <t>2023-03-02 16:23:17 </t>
  </si>
  <si>
    <t>RD. Solicitud permiso a los Funcionarios afiliados al Fondo para sistir a la Asamblea General Ordinaria. </t>
  </si>
  <si>
    <t>CALLE 12 B # 8 - 38  </t>
  </si>
  <si>
    <t>2841150 </t>
  </si>
  <si>
    <t>fondemintjus@mininterior.gov.co  </t>
  </si>
  <si>
    <t>FONDO DE EMPLEADOS DEL MINISTERIO DEL INTERIOR Y DE JUSTICIA FONDEMINTJUS  </t>
  </si>
  <si>
    <t>20231140214672  </t>
  </si>
  <si>
    <t>2023-03-02 16:41:41 </t>
  </si>
  <si>
    <t>CAC. Traslado por competencia - Solicitud CBV de la Belleza. </t>
  </si>
  <si>
    <t>CBV DE LA BELLEZA  </t>
  </si>
  <si>
    <t>josevillad246306@hotmail.com  </t>
  </si>
  <si>
    <t>JOSE DOMINGO VILLADIGO SANDO  </t>
  </si>
  <si>
    <t>-26 </t>
  </si>
  <si>
    <t>20231140214682  </t>
  </si>
  <si>
    <t>2023-03-02 16:47:18 </t>
  </si>
  <si>
    <t>CAC. INFORME BRIGADA CLASE 1 ESCUELA VILLAVICENCIO. </t>
  </si>
  <si>
    <t>-40 </t>
  </si>
  <si>
    <t>20231140214692  </t>
  </si>
  <si>
    <t>2023-03-02 16:50:40 </t>
  </si>
  <si>
    <t>CAC. Escuelas de Formación para Bomberos. </t>
  </si>
  <si>
    <t>Carrera 12 # 15 - 142  </t>
  </si>
  <si>
    <t>3107649336 </t>
  </si>
  <si>
    <t>bomberos.mitu@gmail.com  </t>
  </si>
  <si>
    <t>CUERPO DE BOMBEROS VOLUNTARIOS DE MITU  </t>
  </si>
  <si>
    <t>20231140214702  </t>
  </si>
  <si>
    <t>2023-03-03 09:37:17 </t>
  </si>
  <si>
    <t>CAC. Solicitud de formato para liquidar certificado de seguridad. </t>
  </si>
  <si>
    <t>ragonzalez944@gmail.com  </t>
  </si>
  <si>
    <t>RAFAEL ARMANDO GONZALEZ NAVARRO  </t>
  </si>
  <si>
    <t>1043024935 </t>
  </si>
  <si>
    <t>20231140214712  </t>
  </si>
  <si>
    <t>2023-03-03 09:48:17 </t>
  </si>
  <si>
    <t>CAC. Remisión del bombero 1 del señor Sargento Aldemar Acosta Beltrán. </t>
  </si>
  <si>
    <t>20231140214722  </t>
  </si>
  <si>
    <t>2023-03-03 09:55:52 </t>
  </si>
  <si>
    <t>CAC. MANIFESTACION DE INTERES PARA PARTICIPAR EN EL PROGRAMA NACIONAL DE MANEJO INTEGRAL DEL FUEGO O INCENDIOS FORESTALES. </t>
  </si>
  <si>
    <t>VIVIANA.ANDRADE </t>
  </si>
  <si>
    <t>20231140214732  </t>
  </si>
  <si>
    <t>2023-03-03 10:11:43 </t>
  </si>
  <si>
    <t>CAC. Solicitud asesoría. </t>
  </si>
  <si>
    <t>Calle 6 # 10 - 34 B/Centro  </t>
  </si>
  <si>
    <t>3133797030 - 3118260250 </t>
  </si>
  <si>
    <t>bomberoselpital@hotmail.com  </t>
  </si>
  <si>
    <t>CUERPO DE BOMBEROS VOLUNTARIOS DE EL PITAL  </t>
  </si>
  <si>
    <t>813.012.594-4 </t>
  </si>
  <si>
    <t>20231140214742  </t>
  </si>
  <si>
    <t>2023-03-03 10:19:53 </t>
  </si>
  <si>
    <t>CAC. Traslado radicado No SSPD 20235290682452 del 16 de febrero de 2023. Derecho de Petición.  </t>
  </si>
  <si>
    <t>CARRERA 10 No. 10 - 20  </t>
  </si>
  <si>
    <t>cr.cequeda@gmail.com  </t>
  </si>
  <si>
    <t>60405750 </t>
  </si>
  <si>
    <t>20231140214752  </t>
  </si>
  <si>
    <t>2023-03-03 10:22:25 </t>
  </si>
  <si>
    <t>CAC. Solicitud de información Bomberos Sabaneta. </t>
  </si>
  <si>
    <t>9 </t>
  </si>
  <si>
    <t>20231140214762  </t>
  </si>
  <si>
    <t>2023-03-03 10:28:46 </t>
  </si>
  <si>
    <t>CAC. SOLICITUD ENTREGA DE CERTIFICADO A BOMBEROS VOLUNTARIOS DE CAPARRAPÍ. </t>
  </si>
  <si>
    <t>Cll 9 N° 3- 32  </t>
  </si>
  <si>
    <t>3104990890 </t>
  </si>
  <si>
    <t>personeria@caparrapi-cundinamarca.gov.co </t>
  </si>
  <si>
    <t>ALCALDIA CAPARRAPI CUNDINAMARCA PERSONERIA MUNICIPAL  </t>
  </si>
  <si>
    <t>20231140214772  </t>
  </si>
  <si>
    <t>2023-03-03 10:38:57 </t>
  </si>
  <si>
    <t>CAC. Consulta normativa estatus migratorio.  </t>
  </si>
  <si>
    <t>.  </t>
  </si>
  <si>
    <t>. </t>
  </si>
  <si>
    <t>na.lastre@hotmail.com  </t>
  </si>
  <si>
    <t>NICOLAS ANDRES LASTRE . . </t>
  </si>
  <si>
    <t>20231140214782  </t>
  </si>
  <si>
    <t>2023-03-03 10:45:30 </t>
  </si>
  <si>
    <t>CI. Traslado Derecho de Petición Iván Darío Herrera Laverde, Radicado 2023-2-004000-006500 Id: 91458,  </t>
  </si>
  <si>
    <t>20231140214792  </t>
  </si>
  <si>
    <t>2023-03-03 10:49:22 </t>
  </si>
  <si>
    <t>CAC. CONSULTA JURIDA. </t>
  </si>
  <si>
    <t>20231140214802  </t>
  </si>
  <si>
    <t>2023-03-03 10:53:22 </t>
  </si>
  <si>
    <t>CAC. Envío documentación para firma Certificados PRIMAP - MARINILLA. </t>
  </si>
  <si>
    <t>20231140214812  </t>
  </si>
  <si>
    <t>2023-03-03 11:03:08 </t>
  </si>
  <si>
    <t>pao11231@hotmail.com  </t>
  </si>
  <si>
    <t>PAOLA ANDREA  </t>
  </si>
  <si>
    <t>20231140214822  </t>
  </si>
  <si>
    <t>2023-03-03 11:06:36 </t>
  </si>
  <si>
    <t>CAC. Documentación para radicar curso PON de Rionegro, Antioquia.  </t>
  </si>
  <si>
    <t>20231140214832  </t>
  </si>
  <si>
    <t>2023-03-03 11:10:31 </t>
  </si>
  <si>
    <t>CAC. Investigación No. 154696000120202250322; contra JOSE ANTONIO JIMENEZ, VIDAL SOSA ARDILA Y DARWIN GIOVANNY RODRIGUEZ, DELITO HURTO DE MAYOR CUANTIA. </t>
  </si>
  <si>
    <t>ingjajg@yahoo.es </t>
  </si>
  <si>
    <t>20231140214842  </t>
  </si>
  <si>
    <t>2023-03-03 11:25:33 </t>
  </si>
  <si>
    <t>Calle 18 # 4 - 53  </t>
  </si>
  <si>
    <t>7281124 </t>
  </si>
  <si>
    <t>planeacion@moniquira-boyaca.gov.co  </t>
  </si>
  <si>
    <t>ALCALDIA DE MONIQUIRA - BOYACA  </t>
  </si>
  <si>
    <t>20231140214852  </t>
  </si>
  <si>
    <t>2023-03-03 11:30:05 </t>
  </si>
  <si>
    <t>CAC. Respuesta DNBC-20222110069471. </t>
  </si>
  <si>
    <t>Sede Principal Cll 9A No. 5-43  </t>
  </si>
  <si>
    <t>(1)8388301 </t>
  </si>
  <si>
    <t>alcaldia@apulo-cundinamarca.gov.co  </t>
  </si>
  <si>
    <t>ALCALDIA APULO CUNDINAMARCA  </t>
  </si>
  <si>
    <t>20231140214862  </t>
  </si>
  <si>
    <t>2023-03-03 11:36:52 </t>
  </si>
  <si>
    <t>CAC. Solicitud Registro Para Curso. </t>
  </si>
  <si>
    <t>20231140214872  </t>
  </si>
  <si>
    <t>2023-03-03 11:43:30 </t>
  </si>
  <si>
    <t>CAC. Solicitud de acompañamiento a las emergencias presentadas a nivel Departamental por la temporada de menos lluvias del año 2023- actualmente situación de incendio zona rural de Fonseca- La Guajira. </t>
  </si>
  <si>
    <t>cdgrd.guajira@gestiondelriesgo.gov.co  </t>
  </si>
  <si>
    <t>3004327218 </t>
  </si>
  <si>
    <t>COMITE DEPARTAMENTAL DE GESTION DEL RIESGO DE DESASTRE DE LA GUAJIRA  </t>
  </si>
  <si>
    <t>20231140214882  </t>
  </si>
  <si>
    <t>2023-03-03 11:48:05 </t>
  </si>
  <si>
    <t>CAC. CONSTANCIAS DE APROBACIÓN CURSO INSPECTOR DE SEGURIDAD. </t>
  </si>
  <si>
    <t>saludocupacional@bomberospopayan.org </t>
  </si>
  <si>
    <t>20231140214892  </t>
  </si>
  <si>
    <t>2023-03-03 11:54:30 </t>
  </si>
  <si>
    <t>CI. Concepto técnicos. </t>
  </si>
  <si>
    <t>20231140214902  </t>
  </si>
  <si>
    <t>2023-03-03 12:00:58 </t>
  </si>
  <si>
    <t>CAC. ASESORÍA CUERPO DE BOMBEROS. </t>
  </si>
  <si>
    <t>CALLE 22B # 4-12  </t>
  </si>
  <si>
    <t>7608508 - 3216201147 </t>
  </si>
  <si>
    <t>alcaldia@monitos-cordoba.gov.co  </t>
  </si>
  <si>
    <t>ALCALDIA MOÑITOS CORDOBA </t>
  </si>
  <si>
    <t>20231140214912  </t>
  </si>
  <si>
    <t>2023-03-03 12:53:12 </t>
  </si>
  <si>
    <t>CAC. Respuesta a Oficio No. 20222110064281 del 13 de noviembre de 2022  </t>
  </si>
  <si>
    <t>Calle 1ra San Pedro - Plaza Principal - Palacio Municipal  </t>
  </si>
  <si>
    <t>3145034326 </t>
  </si>
  <si>
    <t>secretariadegobierno@rioviejo-bolivar.gov.co </t>
  </si>
  <si>
    <t>ALCALDIA RIOVIEJO BOLIVAR SECRETARIA GENERAL Y DE GOBIERNO  </t>
  </si>
  <si>
    <t>20231140214922  </t>
  </si>
  <si>
    <t>2023-03-03 12:57:28 </t>
  </si>
  <si>
    <t>CAC. Presentación proyecto construcción estación de bomberos Supía </t>
  </si>
  <si>
    <t>Jonathan Prieto </t>
  </si>
  <si>
    <t>20231140214932  </t>
  </si>
  <si>
    <t>2023-03-03 13:10:16 </t>
  </si>
  <si>
    <t>CAC. JUSTIFICACIÓN AMPLIAR CONVENIO No.165 DE 2021. </t>
  </si>
  <si>
    <t>Calle 3 N° 4-60 Barrio Oficial  </t>
  </si>
  <si>
    <t>(57+2)7328137 </t>
  </si>
  <si>
    <t>secretariadeobras@chachagui-narino.gov.co </t>
  </si>
  <si>
    <t>ALCALDIA CHACHAGUI  </t>
  </si>
  <si>
    <t>20231140214942  </t>
  </si>
  <si>
    <t>2023-03-03 13:15:30 </t>
  </si>
  <si>
    <t>CAC. INQUIETUD TARIFAS SERVICIOS BOMBERILES. </t>
  </si>
  <si>
    <t>visitastecnicasbomberos@alcaldiasoacha.gov.co  </t>
  </si>
  <si>
    <t>VISITAS TECNICAS BOMBEROS  </t>
  </si>
  <si>
    <t>20231140214952  </t>
  </si>
  <si>
    <t>2023-03-03 13:18:28 </t>
  </si>
  <si>
    <t>CAC. Ajustes radicado 202211403122  </t>
  </si>
  <si>
    <t>Carrera 3 Calle 20 Esquina  </t>
  </si>
  <si>
    <t>26111419 - 2611418 </t>
  </si>
  <si>
    <t>bomberos@ibague.gov.co  </t>
  </si>
  <si>
    <t>CUERPO OFICIAL DE BOMBEROS DE IBAGUE - TOLIMA  </t>
  </si>
  <si>
    <t>20231140214962  </t>
  </si>
  <si>
    <t>2023-03-03 13:31:28 </t>
  </si>
  <si>
    <t>CAC. SOLICITUD INFORMACION REGULACION CBV SALENTO. </t>
  </si>
  <si>
    <t>CALLE 6 No. 6 - 34  </t>
  </si>
  <si>
    <t>7593252 </t>
  </si>
  <si>
    <t>contactenos@salento-quindio.gov.co  </t>
  </si>
  <si>
    <t>ALCALDIA MUNICIPAL DE SALENTO QUINDIO  </t>
  </si>
  <si>
    <t>20231140214972  </t>
  </si>
  <si>
    <t>2023-03-03 13:50:48 </t>
  </si>
  <si>
    <t>CAC: Cambio de Fecha Curso de Sistema Comando de Incidentes Básico para Bomberos </t>
  </si>
  <si>
    <t>20231140214982  </t>
  </si>
  <si>
    <t>2023-03-03 13:55:51 </t>
  </si>
  <si>
    <t>CAC: Solicitud de formulario </t>
  </si>
  <si>
    <t>CARRERA 3 # 12 - 87  </t>
  </si>
  <si>
    <t>(2) 223 52 50 - 3185895232 </t>
  </si>
  <si>
    <t>sstbomberosandalucia@gmail.com  </t>
  </si>
  <si>
    <t>SST CUERPO DE BOMBEROS VOLUNTARIOS DE ANDALUCIA  </t>
  </si>
  <si>
    <t>891900529-9 </t>
  </si>
  <si>
    <t>20231140214992  </t>
  </si>
  <si>
    <t>2023-03-03 14:07:57 </t>
  </si>
  <si>
    <t>CAC. Invitación Lanzamiento Asociación de Egresados AETAPH UMNG. 18 de marzo de 2023.  </t>
  </si>
  <si>
    <t>INVITACIONES </t>
  </si>
  <si>
    <t>asociaciontaphumng@gmail.com  </t>
  </si>
  <si>
    <t>AETAPH  </t>
  </si>
  <si>
    <t>20231140215002  </t>
  </si>
  <si>
    <t>2023-03-03 14:17:20 </t>
  </si>
  <si>
    <t>CAC. SOLICITUD REGISTRO COMO INSTRUCTORES. </t>
  </si>
  <si>
    <t>bomberosoficilesibague@gmail.com  </t>
  </si>
  <si>
    <t>20231140215012  </t>
  </si>
  <si>
    <t>2023-03-03 14:20:53 </t>
  </si>
  <si>
    <t>CAC. Derecho de Petición solicitud certificados laborales. </t>
  </si>
  <si>
    <t>CL 34BIS SUR # 95A - 70  </t>
  </si>
  <si>
    <t>753 09 02 </t>
  </si>
  <si>
    <t>elbuenfruto2009@gmail.com  </t>
  </si>
  <si>
    <t>EDUARD ALDEMAR SOTELO  </t>
  </si>
  <si>
    <t>79.704.538 </t>
  </si>
  <si>
    <t>20231140215022  </t>
  </si>
  <si>
    <t>2023-03-03 14:25:03 </t>
  </si>
  <si>
    <t>CAC. Autorización para recibir el fortalecimiento. </t>
  </si>
  <si>
    <t>NESTOR.OCAMPO </t>
  </si>
  <si>
    <t>20231140215032  </t>
  </si>
  <si>
    <t>2023-03-03 14:36:11 </t>
  </si>
  <si>
    <t>CAC. SOLICITUD DE CUMPLIMIENTO AR. 42 DE LA LEY 1575/12 A LAS EMPRESAS DE ORITO. </t>
  </si>
  <si>
    <t>CARRERA 7 # 8 - 27  </t>
  </si>
  <si>
    <t>4292300 </t>
  </si>
  <si>
    <t>contactenos@bomberosorito.com  </t>
  </si>
  <si>
    <t>CUERPO DE BOMBEROS VOLUNTARIOS DE ORITO PUTUMAYO  </t>
  </si>
  <si>
    <t>9000193218 </t>
  </si>
  <si>
    <t>20231140215042  </t>
  </si>
  <si>
    <t>2023-03-03 14:45:11 </t>
  </si>
  <si>
    <t>CAC. Solicitud Acompañamiento Municipio de Mogotes.  </t>
  </si>
  <si>
    <t>Calle 5 No. 7 -29  </t>
  </si>
  <si>
    <t>3102826828 </t>
  </si>
  <si>
    <t>alcaldia@mogotes-santander.gov.co  </t>
  </si>
  <si>
    <t>ALCALDIA MUNICIPAL MOGOTES SANTANDER </t>
  </si>
  <si>
    <t>20231140215052  </t>
  </si>
  <si>
    <t>2023-03-03 14:48:24 </t>
  </si>
  <si>
    <t>CAC. INVITACION ACOMPAÑAMIENTO REUNION GENERAL PARA ELECCION DE DIGNATARIOS. </t>
  </si>
  <si>
    <t>CARRERA 6 # 3 -61  </t>
  </si>
  <si>
    <t>3118499848 </t>
  </si>
  <si>
    <t>bomberosbarichara@gmail.com  </t>
  </si>
  <si>
    <t>CUERPO DE BOMBEROS VOLUNTARIOS DE BARICHARA  </t>
  </si>
  <si>
    <t>900.616.900-3 </t>
  </si>
  <si>
    <t>20231140215062  </t>
  </si>
  <si>
    <t>2023-03-03 14:52:17 </t>
  </si>
  <si>
    <t>CAC. Petición Información Cobro Inspección Bomberil. </t>
  </si>
  <si>
    <t>eruedao@hotmail.com  </t>
  </si>
  <si>
    <t>MAURICIO RUEDA  </t>
  </si>
  <si>
    <t>20231140215072  </t>
  </si>
  <si>
    <t>2023-03-03 15:00:39 </t>
  </si>
  <si>
    <t>CAC. RESPUESTA OFICIO 20232120079081. </t>
  </si>
  <si>
    <t>Cra 10 No. 20-30 Piso 5  </t>
  </si>
  <si>
    <t>353 2400 Ext. 550 </t>
  </si>
  <si>
    <t>oficina.juridica@parquesnacionales.gov.co  </t>
  </si>
  <si>
    <t>PARQUES NACIONALES NATURALES DE COLOMBIA GESTION DEL RIESGO  </t>
  </si>
  <si>
    <t>20231140215082  </t>
  </si>
  <si>
    <t>2023-03-03 15:05:50 </t>
  </si>
  <si>
    <t>CAC. SOLICITUD CURSO VIRTUAL SCI. </t>
  </si>
  <si>
    <t>20231140215092  </t>
  </si>
  <si>
    <t>2023-03-03 15:08:38 </t>
  </si>
  <si>
    <t>CAC. Solicitud Asesoría técnica y Jurídica. </t>
  </si>
  <si>
    <t>CALLE 5 # 12-00  </t>
  </si>
  <si>
    <t>3204444388 </t>
  </si>
  <si>
    <t>bomberosvoluntariostibasosa@gmail.com  </t>
  </si>
  <si>
    <t>CUERPO DE BOMBEROS VOLUNTARIOS DE TIBASOSA  </t>
  </si>
  <si>
    <t>20231140215102  </t>
  </si>
  <si>
    <t>2023-03-03 15:23:09 </t>
  </si>
  <si>
    <t>CAC. PETICION DNB CERTIFICACIONES. </t>
  </si>
  <si>
    <t>CERTIFICACIONES LABORALES </t>
  </si>
  <si>
    <t>CALLE 72 # 10-07  </t>
  </si>
  <si>
    <t>3103300 </t>
  </si>
  <si>
    <t>jency.diaz@libertyseguros.co  </t>
  </si>
  <si>
    <t>LIBERTY SEGUROS S.A.  </t>
  </si>
  <si>
    <t>8600399880 </t>
  </si>
  <si>
    <t>20231140215112  </t>
  </si>
  <si>
    <t>2023-03-03 15:28:22 </t>
  </si>
  <si>
    <t>CAC. Legalidad del ascenso del Oficial Jairo Gallego Quintero.  </t>
  </si>
  <si>
    <t>Miembro del Consejo de Oficiales  </t>
  </si>
  <si>
    <t>3207733921 </t>
  </si>
  <si>
    <t>andreamon66@gmail.com  </t>
  </si>
  <si>
    <t>RAUL GORDILLO RAMIREZ  </t>
  </si>
  <si>
    <t>20231140215122  </t>
  </si>
  <si>
    <t>2023-03-03 15:41:11 </t>
  </si>
  <si>
    <t>CAC. OFICIO BOMBEROS VENADILLO. </t>
  </si>
  <si>
    <t>CALLE 7 CON CARRERA 7 ESQUINA  </t>
  </si>
  <si>
    <t>3134188202 </t>
  </si>
  <si>
    <t>bomberosvoluntariosvenadillo@yahoo.es  </t>
  </si>
  <si>
    <t>CUERPO DE BOMBEROS VOLUNTARIOS DE VENADILLO  </t>
  </si>
  <si>
    <t>809.010.197-1 </t>
  </si>
  <si>
    <t>20231140215132  </t>
  </si>
  <si>
    <t>2023-03-03 15:44:39 </t>
  </si>
  <si>
    <t>CAC. OFICIO 2023EE00842 TRASLADO POR COMPETENCIA. </t>
  </si>
  <si>
    <t>Sede 1 Carr 3 Nº. 3-42 - Palacio Municipal - Barrio el Centro - Sede 2 Call 4 N° 5-07 Esqu. Barrio el Centro  </t>
  </si>
  <si>
    <t>3214992032 </t>
  </si>
  <si>
    <t>alcaldia@solita-caqueta.gov.co  </t>
  </si>
  <si>
    <t>ALCALDIA SOLITA CAQUETA </t>
  </si>
  <si>
    <t>LUZ.RODRIGUEZ </t>
  </si>
  <si>
    <t>20231140215142  </t>
  </si>
  <si>
    <t>2023-03-03 15:48:02 </t>
  </si>
  <si>
    <t>CAC: RADICACION DOCUMENTOS CURSO SCI REGISTRO No. 525-2022 </t>
  </si>
  <si>
    <t>CARRERA 4 # 22-34  </t>
  </si>
  <si>
    <t>4212815 </t>
  </si>
  <si>
    <t>capacitaciones@bomberossantamarta.org  </t>
  </si>
  <si>
    <t>CUERPO DE BOMBEROS VOLUNTARIOS DE SANTA MARTA  </t>
  </si>
  <si>
    <t>-25 </t>
  </si>
  <si>
    <t>20231140215152  </t>
  </si>
  <si>
    <t>2023-03-03 15:48:57 </t>
  </si>
  <si>
    <t>CAC. SOLICITUD REGISTRO CGACB PARA REACTIVACIÓN CBV DE MARULANDA. </t>
  </si>
  <si>
    <t>bomberosneira@hotmail.com  </t>
  </si>
  <si>
    <t>312284979 </t>
  </si>
  <si>
    <t>BOMBEROS VOLUNTARIOS NEIRA - CALDAS  </t>
  </si>
  <si>
    <t>20231140215162  </t>
  </si>
  <si>
    <t>2023-03-03 15:55:31 </t>
  </si>
  <si>
    <t>CAC. Derecho de Petición - Gestión del Riesgo - En contra de la respuesta del Subdirector de Riesgo William Alfonso Tovar Segura. </t>
  </si>
  <si>
    <t>veedor.ciudadano26@hotmail.com  </t>
  </si>
  <si>
    <t>RICHARD LEONARDO BUSTOS  </t>
  </si>
  <si>
    <t>1049619555 </t>
  </si>
  <si>
    <t>10 </t>
  </si>
  <si>
    <t>20231140215172  </t>
  </si>
  <si>
    <t>2023-03-03 15:56:52 </t>
  </si>
  <si>
    <t>CAC: RADICACION DOCUMENTOS CURSO SCI REGISTRO No. 526-2022 </t>
  </si>
  <si>
    <t>20231140215182  </t>
  </si>
  <si>
    <t>2023-03-03 16:03:31 </t>
  </si>
  <si>
    <t>CAC. Solicitud Aval y Registro Curso Bombero Forestal. </t>
  </si>
  <si>
    <t>20231140215192  </t>
  </si>
  <si>
    <t>2023-03-03 16:07:21 </t>
  </si>
  <si>
    <t>CAC. Invitación Feria FDIC International 2023 - Desde Embajada de los Estados Unidos. </t>
  </si>
  <si>
    <t>SOLICITUD DE CUERPO DE BOMBEROS </t>
  </si>
  <si>
    <t>Norcia.Ward-Marin@trade.gov  </t>
  </si>
  <si>
    <t>Tel: 57-1-275-2703 Mobile: 321-473-8793 </t>
  </si>
  <si>
    <t>Karen.Ospina@trade.gov </t>
  </si>
  <si>
    <t>EMBAJADA DE LOS ESTADOS UNIDOS  </t>
  </si>
  <si>
    <t>20231140215202  </t>
  </si>
  <si>
    <t>2023-03-03 16:08:26 </t>
  </si>
  <si>
    <t>CAC: Solicitud aval cursos SCI CBV la Estrella Antioquia Anexo 2 </t>
  </si>
  <si>
    <t>CALLE 80 SUR # 59 - 103  </t>
  </si>
  <si>
    <t>3142940661 </t>
  </si>
  <si>
    <t>CUERPO DE BOMBEROS VOLUNTARIOS DE LA ESTRELLA  </t>
  </si>
  <si>
    <t>900.003.280-4 </t>
  </si>
  <si>
    <t>20231140215212  </t>
  </si>
  <si>
    <t>2023-03-03 16:24:53 </t>
  </si>
  <si>
    <t>CAC. SOLICITUD EN CALIDAD DE PRÉSTAMO MÁQUINA. </t>
  </si>
  <si>
    <t>Carrera 2 Calle 3 - 17  </t>
  </si>
  <si>
    <t>3135277975 </t>
  </si>
  <si>
    <t>CUERPO DE BOMBEROS VOLUNTARIOS DE COVEÑAS  </t>
  </si>
  <si>
    <t>20231140215222  </t>
  </si>
  <si>
    <t>2023-03-03 16:37:31 </t>
  </si>
  <si>
    <t>CAC: solicitud de apoyo jurídico a mesa de trabajo </t>
  </si>
  <si>
    <t>3105895640 </t>
  </si>
  <si>
    <t>3 </t>
  </si>
  <si>
    <t>20231140215232  </t>
  </si>
  <si>
    <t>2023-03-03 16:41:21 </t>
  </si>
  <si>
    <t>CAC. Suscripción de Convenio de Asociación. </t>
  </si>
  <si>
    <t>jefegestionhumana@bomberoscali.org  </t>
  </si>
  <si>
    <t>20231140215242  </t>
  </si>
  <si>
    <t>2023-03-03 16:53:10 </t>
  </si>
  <si>
    <t>CAC. solicitud respetuosa ante autoridades administrativas. </t>
  </si>
  <si>
    <t>deangel-asociados@outlook.com  </t>
  </si>
  <si>
    <t>DIA COBERTURA LEGAL INTEGRAL  </t>
  </si>
  <si>
    <t>20231140215252  </t>
  </si>
  <si>
    <t>2023-03-03 17:00:49 </t>
  </si>
  <si>
    <t>CAC. Solicitud de Cambio de Fecha Ejercicio Practico. </t>
  </si>
  <si>
    <t>20231140215262  </t>
  </si>
  <si>
    <t>2023-03-06 09:00:55 </t>
  </si>
  <si>
    <t>CAC. Certificado Instructor PONs.  </t>
  </si>
  <si>
    <t>CARRERA 4 # 5 - 58  </t>
  </si>
  <si>
    <t>2524555 - 2524795 </t>
  </si>
  <si>
    <t>bomberos_yotoco@yahoo.com  </t>
  </si>
  <si>
    <t>CUERPO DE BOMBEROS VOLUNTARIOS DE YOTOCO  </t>
  </si>
  <si>
    <t>890.307.626-9 </t>
  </si>
  <si>
    <t>20231140215272  </t>
  </si>
  <si>
    <t>2023-03-06 09:07:20 </t>
  </si>
  <si>
    <t>CAC. Formulario - Certificado de Cumplimiento. </t>
  </si>
  <si>
    <t>5 </t>
  </si>
  <si>
    <t>20231140215282  </t>
  </si>
  <si>
    <t>2023-03-06 09:36:25 </t>
  </si>
  <si>
    <t>CAC. Información solicitada. </t>
  </si>
  <si>
    <t>20231140215292  </t>
  </si>
  <si>
    <t>2023-03-06 09:39:41 </t>
  </si>
  <si>
    <t>CAC. Solicitud ajustes carnetización.  </t>
  </si>
  <si>
    <t>20231140215302  </t>
  </si>
  <si>
    <t>2023-03-06 09:53:54 </t>
  </si>
  <si>
    <t>CAC. Notificacion electronica radicado salida No 20231330828781. Derecho de Petición.  </t>
  </si>
  <si>
    <t>12 </t>
  </si>
  <si>
    <t>20231140215312  </t>
  </si>
  <si>
    <t>2023-03-06 10:29:52 </t>
  </si>
  <si>
    <t>CAC. DERECHO DE PETICION - MEDIDAS URGENTES PRESTACION DEL SERVICIO PUBLICO DE BOMBEROS GIRARDOT. </t>
  </si>
  <si>
    <t>3204570313 </t>
  </si>
  <si>
    <t>tecnicoderespuesta@gmail.com  </t>
  </si>
  <si>
    <t>JUAN GUILLERMO FONTALVO  </t>
  </si>
  <si>
    <t>20231140215322  </t>
  </si>
  <si>
    <t>2023-03-06 10:34:19 </t>
  </si>
  <si>
    <t>CI. Consulta &amp;amp;quot;EDUCACIÓN&amp;amp;quot;. </t>
  </si>
  <si>
    <t>20231140215332  </t>
  </si>
  <si>
    <t>2023-03-06 10:39:57 </t>
  </si>
  <si>
    <t>RD. Radicación de factura No. 12301013616. </t>
  </si>
  <si>
    <t>20231140215342  </t>
  </si>
  <si>
    <t>2023-03-06 10:54:07 </t>
  </si>
  <si>
    <t>CAC: Consulta requisitos de ascenso </t>
  </si>
  <si>
    <t>perezgarcialuisanibal@gmail.com  </t>
  </si>
  <si>
    <t>3157068438 </t>
  </si>
  <si>
    <t>LUIS ANIBAL PEREZ GARCIA </t>
  </si>
  <si>
    <t>20231140215352  </t>
  </si>
  <si>
    <t>2023-03-06 10:56:22 </t>
  </si>
  <si>
    <t>CAC: Solicitud de Curso SCI </t>
  </si>
  <si>
    <t>20231140215362  </t>
  </si>
  <si>
    <t>2023-03-06 10:58:12 </t>
  </si>
  <si>
    <t>CAC. Incidentes mes de Enero. </t>
  </si>
  <si>
    <t>seguridadbomberosjamundi@gmail.com </t>
  </si>
  <si>
    <t>20231140215372  </t>
  </si>
  <si>
    <t>2023-03-06 11:00:33 </t>
  </si>
  <si>
    <t>CAC: solicitud formal de aval para instructor </t>
  </si>
  <si>
    <t>CARRERA 2 # 4 - 30  </t>
  </si>
  <si>
    <t>bolivar24b1@hotmail.com  </t>
  </si>
  <si>
    <t>CUERPO DE BOMBEROS VOLUNTARIOS BOLIVAR VALLE  </t>
  </si>
  <si>
    <t>20231140215382  </t>
  </si>
  <si>
    <t>2023-03-06 11:03:37 </t>
  </si>
  <si>
    <t>CAC. Respuesta al Radicado DNBC No. 20232110078671.  </t>
  </si>
  <si>
    <t>20231140215392  </t>
  </si>
  <si>
    <t>2023-03-06 11:10:56 </t>
  </si>
  <si>
    <t>CAC. Solicitud Aval Curso CPI. </t>
  </si>
  <si>
    <t>CALLE 36 # 8C - 11  </t>
  </si>
  <si>
    <t>3123947794 </t>
  </si>
  <si>
    <t>bomberosvoluntariosneiva@gmail.com  </t>
  </si>
  <si>
    <t>CUERPO DE BOMBEROS VOLUNTARIOS DE NEIVA  </t>
  </si>
  <si>
    <t>891.104.386-8 </t>
  </si>
  <si>
    <t>20231140215402  </t>
  </si>
  <si>
    <t>2023-03-06 11:42:41 </t>
  </si>
  <si>
    <t>CAC. FORMATOS ACTUALIZADOS RADICADO 20221140200662. </t>
  </si>
  <si>
    <t>20231140215412  </t>
  </si>
  <si>
    <t>2023-03-06 11:57:38 </t>
  </si>
  <si>
    <t>CAC. Soportes curso 027-2023 - CBV Cali 05 de febrero 2023. </t>
  </si>
  <si>
    <t>capacitacionanbc@bomberoscali.org </t>
  </si>
  <si>
    <t>20231140215422  </t>
  </si>
  <si>
    <t>2023-03-06 12:05:50 </t>
  </si>
  <si>
    <t>CAC. Envio de documentación del curso bomberos 02 municipio de Risaralda Caldas. </t>
  </si>
  <si>
    <t>20231140215432  </t>
  </si>
  <si>
    <t>2023-03-06 12:38:18 </t>
  </si>
  <si>
    <t>RD: Autorizacion retira kit de epp y uniformes </t>
  </si>
  <si>
    <t>bomberosvoluntariosarjona@gmail.com  </t>
  </si>
  <si>
    <t>20231140215442  </t>
  </si>
  <si>
    <t>2023-03-06 13:50:02 </t>
  </si>
  <si>
    <t>CAC. Envío de las listas de asistencia. cuerpo de bomberos Risaralda Caldas. </t>
  </si>
  <si>
    <t>20231140215452  </t>
  </si>
  <si>
    <t>2023-03-06 13:54:01 </t>
  </si>
  <si>
    <t>CAC. Solicitud de aval cursos SCI. </t>
  </si>
  <si>
    <t>capacitacioncbves@gmail.com </t>
  </si>
  <si>
    <t>20231140215462  </t>
  </si>
  <si>
    <t>2023-03-06 13:56:40 </t>
  </si>
  <si>
    <t>CAC. Respuesta radicado DNBC 20221140200492 - COMPLETAR SOLICITUD. </t>
  </si>
  <si>
    <t>bomberoguayabetal01@gmail.com  </t>
  </si>
  <si>
    <t>313 319 74 63 </t>
  </si>
  <si>
    <t>CUERPO DE BOMBEROS VOLUNTARIOS DE GUAYABETAL - CUNDINAMARCA  </t>
  </si>
  <si>
    <t>20231140215472  </t>
  </si>
  <si>
    <t>2023-03-06 14:00:40 </t>
  </si>
  <si>
    <t>CAC. Informe actividades CBV de Entrerríos.  </t>
  </si>
  <si>
    <t>CALLE 13 # 13A - 46  </t>
  </si>
  <si>
    <t>8670331 - 8670411 EXT 115 </t>
  </si>
  <si>
    <t>CUERPO DE BOMBEROS VOLUNTARIOS DE ENTRERRIOS  </t>
  </si>
  <si>
    <t>20231140215482  </t>
  </si>
  <si>
    <t>2023-03-06 14:03:15 </t>
  </si>
  <si>
    <t>20231140215492  </t>
  </si>
  <si>
    <t>2023-03-06 14:08:13 </t>
  </si>
  <si>
    <t>CAC. SOPORTES CURSO GESTIÓN Y ADMINISTRACIÓN DE CUERPOS DE BOMBEROS, REGISTRO 587-2022 &amp;amp;quot;Ajustes radicado No. 20221140197792&amp;amp;quot;. </t>
  </si>
  <si>
    <t>20231140215502  </t>
  </si>
  <si>
    <t>2023-03-06 14:16:56 </t>
  </si>
  <si>
    <t>20231140215512  </t>
  </si>
  <si>
    <t>2023-03-06 14:20:48 </t>
  </si>
  <si>
    <t>20231140215522  </t>
  </si>
  <si>
    <t>2023-03-06 14:30:31 </t>
  </si>
  <si>
    <t>CAC. Soportes / Registro N° 080-2023/curso CBSCI.  </t>
  </si>
  <si>
    <t>20231140215532  </t>
  </si>
  <si>
    <t>2023-03-06 14:45:54 </t>
  </si>
  <si>
    <t>CAC: estado de información de unidades bomberiles </t>
  </si>
  <si>
    <t>CALLE 4 CARRERA 7 ESQUINA  </t>
  </si>
  <si>
    <t>2557305 - 3205392781 </t>
  </si>
  <si>
    <t>bomberossantaelena3@gmail.com  </t>
  </si>
  <si>
    <t>BENEMERITO CUERPO DE BOMBEROS VOLUNTARIOS SANTA ELENA  </t>
  </si>
  <si>
    <t>800.076-637-1 </t>
  </si>
  <si>
    <t>20231140215542  </t>
  </si>
  <si>
    <t>2023-03-06 14:51:00 </t>
  </si>
  <si>
    <t>CAC. EEC-GG-0231-23 DIRECCION NACIONAL DE BOMBEROS - Ataque Instalaciones Campo Capella. </t>
  </si>
  <si>
    <t>Carrera 9a - 99 02 oF 603D / 401  </t>
  </si>
  <si>
    <t>6513500 </t>
  </si>
  <si>
    <t>SINOCHEM EMERALD ENERGY COLOMBIA  </t>
  </si>
  <si>
    <t>20231140215552  </t>
  </si>
  <si>
    <t>2023-03-06 14:54:51 </t>
  </si>
  <si>
    <t>CAC. iNQUIETUD Personeria jurídica. </t>
  </si>
  <si>
    <t>toscanorivero13@gmail.com  </t>
  </si>
  <si>
    <t>ISELE TOSCANO  </t>
  </si>
  <si>
    <t>20231140215562  </t>
  </si>
  <si>
    <t>2023-03-06 15:00:53 </t>
  </si>
  <si>
    <t>CAC. SOLICITUD DE CERTIFICADOS DE CURSO GACB Y PONS. </t>
  </si>
  <si>
    <t>20231140215572  </t>
  </si>
  <si>
    <t>2023-03-06 15:05:43 </t>
  </si>
  <si>
    <t>CAC. Autorización para recibir el fortalecimiento.  </t>
  </si>
  <si>
    <t>20231140215582  </t>
  </si>
  <si>
    <t>2023-03-06 15:08:01 </t>
  </si>
  <si>
    <t>CAC: Solicitud Certificado del Curso CREL bombera Sandra Milena Ríos Palacio </t>
  </si>
  <si>
    <t>medellin  </t>
  </si>
  <si>
    <t>3217340606 </t>
  </si>
  <si>
    <t>bombera152519@gmail.com  </t>
  </si>
  <si>
    <t>SANDRA MILENA RIOS PALACIO </t>
  </si>
  <si>
    <t>20231140215592  </t>
  </si>
  <si>
    <t>2023-03-06 15:10:37 </t>
  </si>
  <si>
    <t>CAC., OFICIO DE CESE DE ACTIVIDADES.  </t>
  </si>
  <si>
    <t>Diagonal 3E # 4E - 360 Barrio la Marujita  </t>
  </si>
  <si>
    <t>3002596043 </t>
  </si>
  <si>
    <t>cuerpodebomberosdearacataca@gmail.com  </t>
  </si>
  <si>
    <t>CUERPO DE BOMBEROS VOLUNTARIOS DE ARACATACA - MAGDALENA  </t>
  </si>
  <si>
    <t>20231140215602  </t>
  </si>
  <si>
    <t>2023-03-06 15:15:26 </t>
  </si>
  <si>
    <t>CAC. Novedades con número de radicado No. 20231140214322 solicitud de Habilitación del Curso Introductorio en Línea SCI. </t>
  </si>
  <si>
    <t>20231140215612  </t>
  </si>
  <si>
    <t>2023-03-06 15:16:58 </t>
  </si>
  <si>
    <t>CAC: INCUMPLIMIENTO DE LEY 1575/12 POR PARTE DE LA ALCALDIA DE ORITO PUTUMAYO. </t>
  </si>
  <si>
    <t>cbv putumayo  </t>
  </si>
  <si>
    <t>jaquisec119@hotmail.com  </t>
  </si>
  <si>
    <t>JAIME NUMITOR QUINONES </t>
  </si>
  <si>
    <t>Jorge Restrepo Sanguino </t>
  </si>
  <si>
    <t>20231140215622  </t>
  </si>
  <si>
    <t>2023-03-06 15:30:30 </t>
  </si>
  <si>
    <t>CAC. Material curso intermedio de investigación de incendios. </t>
  </si>
  <si>
    <t>bomberosdesantamartasst@gmail.com  </t>
  </si>
  <si>
    <t>891.780.157-6 </t>
  </si>
  <si>
    <t>20231140215632  </t>
  </si>
  <si>
    <t>2023-03-06 15:34:00 </t>
  </si>
  <si>
    <t>20231140215642  </t>
  </si>
  <si>
    <t>2023-03-06 15:59:17 </t>
  </si>
  <si>
    <t>CAC. solicitud de registro curso formación para bomberos. </t>
  </si>
  <si>
    <t>capacitacionbomberosbello@gmail.com </t>
  </si>
  <si>
    <t>20231140215652  </t>
  </si>
  <si>
    <t>2023-03-06 16:04:01 </t>
  </si>
  <si>
    <t>CAC. Solicitud de Participación de Asistencia a curso CPONS. </t>
  </si>
  <si>
    <t>20231140215662  </t>
  </si>
  <si>
    <t>2023-03-06 16:08:10 </t>
  </si>
  <si>
    <t>CAC. Traslado por competencia, solicitud de información e intervención. </t>
  </si>
  <si>
    <t>calle 13# 7- 14  </t>
  </si>
  <si>
    <t>5727157- 3168736605. </t>
  </si>
  <si>
    <t>cirorojasojeda2019@gmail.com  </t>
  </si>
  <si>
    <t>CIRO ROJAS OJEDA </t>
  </si>
  <si>
    <t>6 </t>
  </si>
  <si>
    <t>20231140215672  </t>
  </si>
  <si>
    <t>2023-03-06 16:09:37 </t>
  </si>
  <si>
    <t>CAC. CANCELACION DE REGISTRO. </t>
  </si>
  <si>
    <t>20231140215682  </t>
  </si>
  <si>
    <t>2023-03-06 16:17:29 </t>
  </si>
  <si>
    <t>CAC. DERECHO DE PETICIÓN EN INTERES PARTICULAR. </t>
  </si>
  <si>
    <t>CALLE 13 No. 30 - 242 T-14 APTO 202  </t>
  </si>
  <si>
    <t>rubenuseche9027@gmail.com  </t>
  </si>
  <si>
    <t>RUBEN DARIO USECHE RADA  </t>
  </si>
  <si>
    <t>1073159776 </t>
  </si>
  <si>
    <t>20231140215692  </t>
  </si>
  <si>
    <t>2023-03-06 16:21:46 </t>
  </si>
  <si>
    <t>CI. Derecho de Petición – Denuncia por ausencia de Control y Vigilancia por parte todas las unidades Administrativas de Bomberos en Colombia. ControlDoc-Correspondencia: Se le ha asignado un(a) nuevo(a) Documento: 91938 (2023-2-003000-006678).  </t>
  </si>
  <si>
    <t>20231140215702  </t>
  </si>
  <si>
    <t>2023-03-06 16:27:34 </t>
  </si>
  <si>
    <t>CI. Remisión de derecho de petición Cuerpo de Bomberos Voluntarios Villa del Rosario, Norte de Santander. Radicado 2023-2-003000-006532 Id: 91539. </t>
  </si>
  <si>
    <t>bomberosvilladelrosario1989@hotmail.com  </t>
  </si>
  <si>
    <t>807.00.496-7 </t>
  </si>
  <si>
    <t>20231140215712  </t>
  </si>
  <si>
    <t>2023-03-06 16:38:07 </t>
  </si>
  <si>
    <t>CI. Remisión Derechos de petición - o 2023-2-003000-006873 Id: 92580. </t>
  </si>
  <si>
    <t>CALLE 12B No. 8 - 39  </t>
  </si>
  <si>
    <t>281259-3185881950 </t>
  </si>
  <si>
    <t>sunet@sunet.co  </t>
  </si>
  <si>
    <t>SUNET  </t>
  </si>
  <si>
    <t>20231140215722  </t>
  </si>
  <si>
    <t>2023-03-06 16:52:49 </t>
  </si>
  <si>
    <t>CI. SOLICITUD DE APOYO – EQUIPOS PETENTE: CUERPO DE BOMBEROS VOLUNTARIOS DE SEVILLA - VALLE: ControlDoc-Correspondencia: Se le ha asignado un(a) nuevo(a) Documento: 92625 (2023-2-003000-006885). </t>
  </si>
  <si>
    <t>ALEJANDRA.MOSQUERA </t>
  </si>
  <si>
    <t>-36 </t>
  </si>
  <si>
    <t>20231140215732  </t>
  </si>
  <si>
    <t>2023-03-07 10:03:02 </t>
  </si>
  <si>
    <t>RD: Estudios y diseños del convenio 179-2021 </t>
  </si>
  <si>
    <t>Casa 9, Prado Sevilla, Sevilla  </t>
  </si>
  <si>
    <t>contactenos@zonabananera-magdalena.gov.co  </t>
  </si>
  <si>
    <t>ALCALDIA MUNICIPAL ZONA BANANERA MAGDALENA </t>
  </si>
  <si>
    <t>20231140215742  </t>
  </si>
  <si>
    <t>2023-03-07 10:03:52 </t>
  </si>
  <si>
    <t>CI. ControlDoc-Correspondencia: Se le ha asignado un(a) nuevo(a) Documento: 92981 (2023-2-003000-006990),  </t>
  </si>
  <si>
    <t>Calle 17 No. 96 G - 64  </t>
  </si>
  <si>
    <t>3202109755 </t>
  </si>
  <si>
    <t>omartinez@bomberosbogota.gov.co  </t>
  </si>
  <si>
    <t>OSCAR ALBERTO MARINEZ MENDEZ  </t>
  </si>
  <si>
    <t>20231140215752  </t>
  </si>
  <si>
    <t>2023-03-07 10:08:06 </t>
  </si>
  <si>
    <t>CAC. Remisión de derecho de petición. </t>
  </si>
  <si>
    <t>20231140215762  </t>
  </si>
  <si>
    <t>2023-03-07 10:12:06 </t>
  </si>
  <si>
    <t>CI. OFICIO 0281/ 150013333014 2020-00018 00 JUZGADO 14 ADMINISTRATIVO ORAL DE TUNJA. </t>
  </si>
  <si>
    <t>20231140215772  </t>
  </si>
  <si>
    <t>2023-03-07 10:27:40 </t>
  </si>
  <si>
    <t>CAC. Corrección Fecha Curso Bombero Forestal. </t>
  </si>
  <si>
    <t>20231140215782  </t>
  </si>
  <si>
    <t>2023-03-07 10:35:23 </t>
  </si>
  <si>
    <t>CAC. SOLICITUD INFORMACION proceso de matricula de vehículos de bomberos. </t>
  </si>
  <si>
    <t>Cr12 No. 17-61 L-7  </t>
  </si>
  <si>
    <t>CUERPO DE BOMBEROS OFICIAL DE GIRARDOT  </t>
  </si>
  <si>
    <t>20231140215792  </t>
  </si>
  <si>
    <t>2023-03-07 10:42:13 </t>
  </si>
  <si>
    <t>CAC. QUEJA CONTRA CUERPO DE BOMBEROS VOLUNTARIOS DE SABANALARGA. </t>
  </si>
  <si>
    <t>contactenos@bomberosabanagrande.gov.co  </t>
  </si>
  <si>
    <t>20231140215812  </t>
  </si>
  <si>
    <t>2023-03-07 11:07:40 </t>
  </si>
  <si>
    <t>CAC. solicitud derecho petición bomberos girón Santander. </t>
  </si>
  <si>
    <t>penuelagelvezrolandoalexis@gmail.com  </t>
  </si>
  <si>
    <t>ROLANDO ALEXIS PEÑUELA  </t>
  </si>
  <si>
    <t>20231140215822  </t>
  </si>
  <si>
    <t>2023-03-07 11:22:13 </t>
  </si>
  <si>
    <t>CAC. Solicitud cancelación registro No 083-2023. </t>
  </si>
  <si>
    <t>20231140215832  </t>
  </si>
  <si>
    <t>2023-03-07 11:39:53 </t>
  </si>
  <si>
    <t>CAC. Oficio copia dirigido a los señores CBV SAN JUAN DE GIRÓN. </t>
  </si>
  <si>
    <t>20231140215842  </t>
  </si>
  <si>
    <t>2023-03-07 11:50:54 </t>
  </si>
  <si>
    <t>CAC. Denuncia bomberos Sopetran Antioquia. </t>
  </si>
  <si>
    <t>SIN TELEFONO </t>
  </si>
  <si>
    <t>anonimo1579@outlook.com  </t>
  </si>
  <si>
    <t>USUARIO ANONIMO  </t>
  </si>
  <si>
    <t>20231140215852  </t>
  </si>
  <si>
    <t>2023-03-07 12:24:28 </t>
  </si>
  <si>
    <t>RD. Remisión de diplomas para firma, registros Nos. 605-2022 (29 diplomas) y 367-2022 (29 diplomas). Sin actas. </t>
  </si>
  <si>
    <t>20231140215862  </t>
  </si>
  <si>
    <t>2023-03-07 12:40:05 </t>
  </si>
  <si>
    <t>SM. Remisión de diplomas para firma: registro 084-2023. </t>
  </si>
  <si>
    <t>20231140215872  </t>
  </si>
  <si>
    <t>2023-03-07 12:51:37 </t>
  </si>
  <si>
    <t>RD. Remisión de diplomas para firma, registro No. 580-2022. </t>
  </si>
  <si>
    <t>20231140215882  </t>
  </si>
  <si>
    <t>2023-03-07 13:04:09 </t>
  </si>
  <si>
    <t>SM. Remisión de diplomas para firma, registro No. 537-2022. </t>
  </si>
  <si>
    <t>Calle 16 No. 19 - 85  </t>
  </si>
  <si>
    <t>3217568222, 5897996 </t>
  </si>
  <si>
    <t>secretariabomberosvalledupar@hotmail.com  </t>
  </si>
  <si>
    <t>CUERPO DE BOMBEROS VOLUNTARIOS DE VALLEDUPAR  </t>
  </si>
  <si>
    <t>20231140215892  </t>
  </si>
  <si>
    <t>2023-03-07 14:16:04 </t>
  </si>
  <si>
    <t>SM. Remisión de diplomas, registro No. 564-2022. </t>
  </si>
  <si>
    <t>20231140215902  </t>
  </si>
  <si>
    <t>2023-03-07 15:29:28 </t>
  </si>
  <si>
    <t>CAC. Solicitud de Reconocimiento de Instructor de Brigadas Contraincendios nivel I y II. </t>
  </si>
  <si>
    <t>20231140215912  </t>
  </si>
  <si>
    <t>2023-03-07 15:50:44 </t>
  </si>
  <si>
    <t>CAC. Solicitud registro CURSO FORMACION DEL BOMBERO- CUERPO DE BOMBEROS DEL MUNICIPIO DE JARDIN. </t>
  </si>
  <si>
    <t>CARRERA 3 # 10 - 32  </t>
  </si>
  <si>
    <t>(4) 845 50 78 </t>
  </si>
  <si>
    <t>bomberosjardin@yahoo.es  </t>
  </si>
  <si>
    <t>CUERPO DE BOMBEROS VOLUNTARIOS DE JARDIN  </t>
  </si>
  <si>
    <t>8909854324 </t>
  </si>
  <si>
    <t>20231140215922  </t>
  </si>
  <si>
    <t>2023-03-07 15:53:35 </t>
  </si>
  <si>
    <t>CAC. Inquietudes reconocimiento como centro de formación para Brigadas Nivel II y Escuela Básica de formación para bomberos, </t>
  </si>
  <si>
    <t>20231140215932  </t>
  </si>
  <si>
    <t>2023-03-07 16:01:53 </t>
  </si>
  <si>
    <t>RD. PPago del servicio de vigilancia y seguridad privada para la DNBC. </t>
  </si>
  <si>
    <t>CALLE 11 NORTE # 14-30  </t>
  </si>
  <si>
    <t>7452049 </t>
  </si>
  <si>
    <t>gerencia@vipcol.com  </t>
  </si>
  <si>
    <t>VIPCOL LTDA  </t>
  </si>
  <si>
    <t>890.002.241-7 </t>
  </si>
  <si>
    <t>20231140215942  </t>
  </si>
  <si>
    <t>2023-03-07 16:35:24 </t>
  </si>
  <si>
    <t>CAC. Remisión de diplomas para firma, registro No. 535-2022. </t>
  </si>
  <si>
    <t>bomberosbello@une.net.co  </t>
  </si>
  <si>
    <t>20231140215952  </t>
  </si>
  <si>
    <t>2023-03-08 11:03:37 </t>
  </si>
  <si>
    <t>RD. Legalización de comisión: Envigado - Antioquia. </t>
  </si>
  <si>
    <t>Carrera 30 No. 85A - 39  </t>
  </si>
  <si>
    <t>2571166 </t>
  </si>
  <si>
    <t>LUIS ALBERTO VALENCIA PULIDO </t>
  </si>
  <si>
    <t>20231140215962  </t>
  </si>
  <si>
    <t>2023-03-08 11:09:17 </t>
  </si>
  <si>
    <t>RD. Legalización de comisión: Envigado - Antioquia, 16 al 19 de febrero 2023. </t>
  </si>
  <si>
    <t>20231140215972  </t>
  </si>
  <si>
    <t>2023-03-08 11:17:14 </t>
  </si>
  <si>
    <t>RD. Legalización de comisión: San Juan de Arama - Meta. 14 y 15 febrero del 2023. </t>
  </si>
  <si>
    <t>carrera 30 No 85a-39  </t>
  </si>
  <si>
    <t>2571263 </t>
  </si>
  <si>
    <t>juan.puerto@dnbc.gov.co  </t>
  </si>
  <si>
    <t>JUAN CARLOS PUERTO  </t>
  </si>
  <si>
    <t>20231140215982  </t>
  </si>
  <si>
    <t>2023-03-08 11:24:02 </t>
  </si>
  <si>
    <t>RD. Legalización de comiisón: Cali - Valle del Cauca, 18 al 21 de febrero del 2023. </t>
  </si>
  <si>
    <t>Cra 35 No. 85A -39  </t>
  </si>
  <si>
    <t>EDGAR ALEXANDER MAYA LOPEZ </t>
  </si>
  <si>
    <t>20231140215992  </t>
  </si>
  <si>
    <t>2023-03-08 11:28:41 </t>
  </si>
  <si>
    <t>RD. Legalización de comisión: Santa Marta - Magdalena, 23 al 26 de febrero del 2023. </t>
  </si>
  <si>
    <t>20231140216002  </t>
  </si>
  <si>
    <t>2023-03-08 11:33:00 </t>
  </si>
  <si>
    <t>RD. PAGO CONTRATO NO. 117 DEL 2022. </t>
  </si>
  <si>
    <t>20231140216012  </t>
  </si>
  <si>
    <t>2023-03-08 11:57:59 </t>
  </si>
  <si>
    <t>CAC. DERECHO DE PETICIÓN. </t>
  </si>
  <si>
    <t>Jiud Magnoly Gaviria Narvaez </t>
  </si>
  <si>
    <t>20231140216022  </t>
  </si>
  <si>
    <t>2023-03-08 12:06:57 </t>
  </si>
  <si>
    <t>CAC. Queja Bomberos Filadelfia. </t>
  </si>
  <si>
    <t>mariadelsocorroariaslopez606@gmail.com  </t>
  </si>
  <si>
    <t>MARIA DEL SOCORRO ARIAS LOPEZ  </t>
  </si>
  <si>
    <t>20231140216032  </t>
  </si>
  <si>
    <t>2023-03-08 12:21:51 </t>
  </si>
  <si>
    <t>CAC. Solicitud de Documento de anexo de listado de chequeo y Guia operativa de bomberos de Colombia para certificación de brigada forestal.  </t>
  </si>
  <si>
    <t>20231140216042  </t>
  </si>
  <si>
    <t>2023-03-08 12:39:06 </t>
  </si>
  <si>
    <t>CAC. Solicitud de Certificado de Bomberos. </t>
  </si>
  <si>
    <t>fernandomunevarc17@gmail.com  </t>
  </si>
  <si>
    <t>3122235753 </t>
  </si>
  <si>
    <t>CESAR FERNANDO MUNEVAR CASTELLANOS  </t>
  </si>
  <si>
    <t>7178878 </t>
  </si>
  <si>
    <t>20231140216052  </t>
  </si>
  <si>
    <t>2023-03-08 12:52:07 </t>
  </si>
  <si>
    <t>CAC. derecho fundamental de petición ART. 23 C.N. </t>
  </si>
  <si>
    <t>Calle 13 # 8 - 45  </t>
  </si>
  <si>
    <t>3117803985 </t>
  </si>
  <si>
    <t>Juanjosenovoaroman@gmail.com  </t>
  </si>
  <si>
    <t>JUAN JOSÉ NOVOA ROMÁN  </t>
  </si>
  <si>
    <t>1007581169 </t>
  </si>
  <si>
    <t>20231140216062  </t>
  </si>
  <si>
    <t>2023-03-08 12:53:41 </t>
  </si>
  <si>
    <t>CAC. SOLICITUD DE CERTIFICACIÒN CONTRACTUAL.  </t>
  </si>
  <si>
    <t>CARRERA 14 #12-04  </t>
  </si>
  <si>
    <t>3003391362 </t>
  </si>
  <si>
    <t>arturocujia@hotmail.com  </t>
  </si>
  <si>
    <t>ARTURO ENRIQUE CUJIA AMAYA </t>
  </si>
  <si>
    <t>79954912 </t>
  </si>
  <si>
    <t>20231140216072  </t>
  </si>
  <si>
    <t>2023-03-08 13:55:12 </t>
  </si>
  <si>
    <t>RD: Proyecto kit forestal </t>
  </si>
  <si>
    <t>Carrera 8 # 10 - 725  </t>
  </si>
  <si>
    <t>3148853002 - 3127527043 </t>
  </si>
  <si>
    <t>bomberos_viterbo@yahoo.es  </t>
  </si>
  <si>
    <t>CUERPO DE BOMBEROS VOLUNTARIOS DE VITERBO - CALDAS  </t>
  </si>
  <si>
    <t>NESTOR ANDRES OCAMPO MOLINA </t>
  </si>
  <si>
    <t>20231140216082  </t>
  </si>
  <si>
    <t>2023-03-08 13:58:39 </t>
  </si>
  <si>
    <t>RD: Proyecto kit de rescate vehicular </t>
  </si>
  <si>
    <t>20231140216092  </t>
  </si>
  <si>
    <t>2023-03-09 09:10:12 </t>
  </si>
  <si>
    <t>CAC. Solicitud registro curso introductorio en linea SCI. </t>
  </si>
  <si>
    <t>CARRERA 4 este No. 3 - 02  </t>
  </si>
  <si>
    <t>3223844820 3163680683 </t>
  </si>
  <si>
    <t>depcapacitacionbomberoscachipay@hotmail.com </t>
  </si>
  <si>
    <t>CUERPO DE BOMBEROS DE CACHIPAY  </t>
  </si>
  <si>
    <t>900.165.071-6 </t>
  </si>
  <si>
    <t>20231140216102  </t>
  </si>
  <si>
    <t>2023-03-09 09:53:18 </t>
  </si>
  <si>
    <t>CAC. DOCUMENTACION PARA REGISTRO CGACB EN MARULANDA CALDAS. </t>
  </si>
  <si>
    <t>capacitacionesbomberosneira@gmail.com </t>
  </si>
  <si>
    <t>20231140216112  </t>
  </si>
  <si>
    <t>2023-03-09 10:02:14 </t>
  </si>
  <si>
    <t>RD. Legalización de comisión: Prado - Tolima: 07/02/2023. </t>
  </si>
  <si>
    <t>CARRERA 53#4G-58  </t>
  </si>
  <si>
    <t>3223632009 </t>
  </si>
  <si>
    <t>OMAR ENRIQUE MORENO BALLESTEROS </t>
  </si>
  <si>
    <t>79180726 </t>
  </si>
  <si>
    <t>Miguel Ángel Franco Torres </t>
  </si>
  <si>
    <t>GESTIÓN FINANCIERA </t>
  </si>
  <si>
    <t>-34 </t>
  </si>
  <si>
    <t>20231140216122  </t>
  </si>
  <si>
    <t>2023-03-09 10:10:23 </t>
  </si>
  <si>
    <t>RD. Legalización de comisión: Prado - Tolima: 07/02/2023 </t>
  </si>
  <si>
    <t>a Carrera 30 No. 85A – 39/47  </t>
  </si>
  <si>
    <t>2 57 12 63 </t>
  </si>
  <si>
    <t>jairo.soto@dnbc.gov.co  </t>
  </si>
  <si>
    <t>JAIRO SOTO GIL SUBDIRECTOR ESTRATéGICO Y DE COORDINACIóN BOMBERIL </t>
  </si>
  <si>
    <t>20231140216132  </t>
  </si>
  <si>
    <t>2023-03-09 10:41:38 </t>
  </si>
  <si>
    <t>CAC, Soportes / Registro Nº 084-2023 / Curso GACB. </t>
  </si>
  <si>
    <t>20231140216142  </t>
  </si>
  <si>
    <t>2023-03-09 11:18:14 </t>
  </si>
  <si>
    <t>CAC. PETICIÓN VEHÍCULO CISTERNA DNBC.pdf. </t>
  </si>
  <si>
    <t>8060136429 </t>
  </si>
  <si>
    <t>20231140216152  </t>
  </si>
  <si>
    <t>2023-03-09 11:30:09 </t>
  </si>
  <si>
    <t>20231140216162  </t>
  </si>
  <si>
    <t>2023-03-09 11:36:40 </t>
  </si>
  <si>
    <t>CAC. Solicitud acompañamiento en Búsqueda. </t>
  </si>
  <si>
    <t>Carrera 3 No 2-78 Parque Principal  </t>
  </si>
  <si>
    <t>3227438593 </t>
  </si>
  <si>
    <t>alcaldia@socota-boyaca.gov.co  </t>
  </si>
  <si>
    <t>ALCALDIA SOCOTA BOYACA </t>
  </si>
  <si>
    <t>20231140216172  </t>
  </si>
  <si>
    <t>2023-03-09 11:54:12 </t>
  </si>
  <si>
    <t>CAC. SOLICITUD NUMERO REGISTRO. </t>
  </si>
  <si>
    <t>CALLE 15 # 2 -81 BARRIO LAS FERIAS  </t>
  </si>
  <si>
    <t>3124195630 </t>
  </si>
  <si>
    <t>bomberosguamal@hotmail.com  </t>
  </si>
  <si>
    <t>CUERPO DE BOMBEROS VOLUNTARIOS DE GUAMAL  </t>
  </si>
  <si>
    <t>800.284.390-5 </t>
  </si>
  <si>
    <t>20231140216182  </t>
  </si>
  <si>
    <t>2023-03-09 12:03:09 </t>
  </si>
  <si>
    <t>CAC. SOLICITUD NUMERO REGISTRO, curso PAP. </t>
  </si>
  <si>
    <t>20231140216192  </t>
  </si>
  <si>
    <t>2023-03-09 12:08:13 </t>
  </si>
  <si>
    <t>CAC. Solicitud Ajustes proceso de carnetización La Cumbre. </t>
  </si>
  <si>
    <t>20231140216202  </t>
  </si>
  <si>
    <t>2023-03-09 12:13:50 </t>
  </si>
  <si>
    <t>20231140216212  </t>
  </si>
  <si>
    <t>2023-03-09 12:18:46 </t>
  </si>
  <si>
    <t>CAC. Solicitud de Visita para la expedición del Certificado de Cumplimiento. </t>
  </si>
  <si>
    <t>20231140216222  </t>
  </si>
  <si>
    <t>2023-03-09 12:23:45 </t>
  </si>
  <si>
    <t>CAC. Verificación del ingreso de la información RUE - ARTÍCULO 11. MODIFICACIÓN DEL ARTÍCULO 13 DE LA RESOLUCIÓN 661 DE 2014. Modificar el artículo 13 de la Resolución 661 de 2014”. </t>
  </si>
  <si>
    <t>Gobernación de bolívar piso 6 ( secretaria de interior )  </t>
  </si>
  <si>
    <t>3183715200 </t>
  </si>
  <si>
    <t>coordinaciondepartamentalbol@gmail.com  </t>
  </si>
  <si>
    <t>COORDINACION EJECUTIVA DEPARTAMENTAL BOMBEROS BOLIVAR  </t>
  </si>
  <si>
    <t>20231140216232  </t>
  </si>
  <si>
    <t>2023-03-09 13:46:34 </t>
  </si>
  <si>
    <t>CI. Reiteración. RV: Comunica oficio 327 Procuraduría Fusagasugá.  </t>
  </si>
  <si>
    <t>20231140216242  </t>
  </si>
  <si>
    <t>2023-03-09 13:55:12 </t>
  </si>
  <si>
    <t>CI. Traslado por Competencia Referencia: 2023-1-001103-005273 Id: 72499, DERECHO DE PETICIÓN DE INFORMACIÓN. </t>
  </si>
  <si>
    <t>Centro Administrativo Municipal CAM - Calle 19 No. 21 - 44  </t>
  </si>
  <si>
    <t>REPRESENTANTE JOSÉ OCTAVIO CARDONA LEÓN  </t>
  </si>
  <si>
    <t>-6 </t>
  </si>
  <si>
    <t>20231140216252  </t>
  </si>
  <si>
    <t>2023-03-09 14:04:44 </t>
  </si>
  <si>
    <t>CI. REMISIÓN POR COMPETENCIA. - 300-147, Solicitud Intervención inmediata al CBV de Suárez - Tolima.  </t>
  </si>
  <si>
    <t>Palacio Municipal  </t>
  </si>
  <si>
    <t>alcaldia@suarez-tolima.gov.co  </t>
  </si>
  <si>
    <t>ALCALDIA SUAREZ TOLIMA </t>
  </si>
  <si>
    <t>20231140216262  </t>
  </si>
  <si>
    <t>2023-03-09 14:09:02 </t>
  </si>
  <si>
    <t>CAC. SOLICITUD DE DOCUMENTOS PARA LA FIRMA DELCONVENIO DE SOBRE TASA BOMBERIL 2023. </t>
  </si>
  <si>
    <t>CALLE 9 # 7 - 28 PISO 3  </t>
  </si>
  <si>
    <t>7748105 - 7748893 </t>
  </si>
  <si>
    <t>oficinajuridica@barrancas-laguajira.gov.co </t>
  </si>
  <si>
    <t>ALCALDIA MUNICIPAL DE BARRANCAS LA GUAJIRA </t>
  </si>
  <si>
    <t>20231140216272  </t>
  </si>
  <si>
    <t>2023-03-09 14:21:53 </t>
  </si>
  <si>
    <t>RD. Solicitud retiro parcial de cesantías FNA.  </t>
  </si>
  <si>
    <t>20231140216282  </t>
  </si>
  <si>
    <t>2023-03-09 14:37:15 </t>
  </si>
  <si>
    <t>RD. Legalización de comisión: Departamento de Boyacá, 24 al 26 de febrero.  </t>
  </si>
  <si>
    <t>CARRERA 30# 85 A39  </t>
  </si>
  <si>
    <t>2571275 - 63 </t>
  </si>
  <si>
    <t>carlos.lopez@DNBC.gov.co  </t>
  </si>
  <si>
    <t>CARLOS LOPEZ BARRERA </t>
  </si>
  <si>
    <t>20231140216292  </t>
  </si>
  <si>
    <t>2023-03-10 09:48:55 </t>
  </si>
  <si>
    <t>CI. Remito petición por competencia, Trámite a la Resolución de la Junta Departamental de Bomberos del Valle del Cauca (ID 67535).  </t>
  </si>
  <si>
    <t>2427400 </t>
  </si>
  <si>
    <t>jose.salamanca@mininterior.gov.co </t>
  </si>
  <si>
    <t>MINISTERIO DEL INTERIOR JOSE A. SALAMANCA Asesor Viceministro General del Interior </t>
  </si>
  <si>
    <t>-33 </t>
  </si>
  <si>
    <t>20231140216302  </t>
  </si>
  <si>
    <t>2023-03-10 10:02:15 </t>
  </si>
  <si>
    <t>RD. Legalización de comisión: Santa Marta - Magdalena, 02 al 04 de marzo del 2023. </t>
  </si>
  <si>
    <t>JAIRO SOTO GIL DIRECTOR GENERAL ENCARGADO </t>
  </si>
  <si>
    <t>20231140216312  </t>
  </si>
  <si>
    <t>2023-03-10 11:06:02 </t>
  </si>
  <si>
    <t>SM. Remisión de diplomas, registro No. 534-2022. </t>
  </si>
  <si>
    <t>-19 </t>
  </si>
  <si>
    <t>20231140216322  </t>
  </si>
  <si>
    <t>2023-03-10 11:46:02 </t>
  </si>
  <si>
    <t>SM. Remisión de diplomas para firma, registros Nos. 424-2022, 425-2022, 426-2022, 427-2022. </t>
  </si>
  <si>
    <t>AVENIDA MURILLO KM 4 VIA GRANABASTOS </t>
  </si>
  <si>
    <t>bomberossoledad@yahoo.es </t>
  </si>
  <si>
    <t>20231140216332  </t>
  </si>
  <si>
    <t>2023-03-10 13:50:28 </t>
  </si>
  <si>
    <t>SM. Remisión de diplomas para firma, registros Nos. 570-2022 (sin acta), 259-2022, 258-2022 </t>
  </si>
  <si>
    <t>CALLE 107 No. 103-21  </t>
  </si>
  <si>
    <t>3117812055 8280392 </t>
  </si>
  <si>
    <t>bomberosapartado@hotmail.com  </t>
  </si>
  <si>
    <t>CUERPO BOMBEROS VOLUNTARIOS DE APARTADO - ANTIOQUIA  </t>
  </si>
  <si>
    <t>8909811758 </t>
  </si>
  <si>
    <t>20231140216342  </t>
  </si>
  <si>
    <t>2023-03-10 14:10:02 </t>
  </si>
  <si>
    <t>RD. Remisión de diplomas para firma, registro No. 060-2023 (sin acta). </t>
  </si>
  <si>
    <t>20231140216352  </t>
  </si>
  <si>
    <t>2023-03-10 15:10:11 </t>
  </si>
  <si>
    <t>RD. Cuenta de cobro mes de febrero.  </t>
  </si>
  <si>
    <t>Carrera 30 # 85a - 39  </t>
  </si>
  <si>
    <t>3106284186 </t>
  </si>
  <si>
    <t>CAROLINA ESCARRAGA TREJOS  </t>
  </si>
  <si>
    <t>1.010.172.478 </t>
  </si>
  <si>
    <t>20231140216362  </t>
  </si>
  <si>
    <t>2023-03-10 15:11:24 </t>
  </si>
  <si>
    <t>RD. CUENTA DE COBRO MES DE FEBRERO.  </t>
  </si>
  <si>
    <t>20231140216372  </t>
  </si>
  <si>
    <t>2023-03-10 15:22:17 </t>
  </si>
  <si>
    <t>SM. Remisión de diplomas para firma, registro No. 056-2023. </t>
  </si>
  <si>
    <t>20231140216382  </t>
  </si>
  <si>
    <t>2023-03-10 15:34:40 </t>
  </si>
  <si>
    <t>RD. Legalización de comisión: Tunja - Boyacá, 06 al 07 de marzo del 2023. </t>
  </si>
  <si>
    <t>20231140216392  </t>
  </si>
  <si>
    <t>2023-03-13 10:19:43 </t>
  </si>
  <si>
    <t>RD: Cuenta de cobro 1 </t>
  </si>
  <si>
    <t>CALLE 24C #84-84  </t>
  </si>
  <si>
    <t>3187392782 </t>
  </si>
  <si>
    <t>claudia.bermeov@gmail.com  </t>
  </si>
  <si>
    <t>CLAUDIA BERMEO VALENCIA </t>
  </si>
  <si>
    <t>-30 </t>
  </si>
  <si>
    <t>20231140216402  </t>
  </si>
  <si>
    <t>2023-03-13 13:18:51 </t>
  </si>
  <si>
    <t>cr 7 #106-13  </t>
  </si>
  <si>
    <t>3103470763 </t>
  </si>
  <si>
    <t>mariadelosangeles1006@gmail.com  </t>
  </si>
  <si>
    <t>MARIA DE LOS ANGELES MURILLO HERRERA </t>
  </si>
  <si>
    <t>20231140216412  </t>
  </si>
  <si>
    <t>2023-03-13 14:28:55 </t>
  </si>
  <si>
    <t>CAC: REQUERIMIENTO PRESUPUESTAL Y CONTABLE- CLC, VIGENCIA FISCAL 2022 </t>
  </si>
  <si>
    <t>CARRERA 7 # 8 - 68  </t>
  </si>
  <si>
    <t>4325100 </t>
  </si>
  <si>
    <t>CONGRESO DE LA REPUBLICA DE COLOMBIA  </t>
  </si>
  <si>
    <t>20231140216422  </t>
  </si>
  <si>
    <t>2023-03-13 14:54:41 </t>
  </si>
  <si>
    <t>20231140216432  </t>
  </si>
  <si>
    <t>2023-03-13 15:02:46 </t>
  </si>
  <si>
    <t>CAC: Pregunta conformación del Consejo de Oficiales.  </t>
  </si>
  <si>
    <t>velesillo@hotmail.com  </t>
  </si>
  <si>
    <t>3117041165 </t>
  </si>
  <si>
    <t>ALVARO JOSE VELEZ JURADO. MEDICO GENERAL.  </t>
  </si>
  <si>
    <t>19 </t>
  </si>
  <si>
    <t>20231140216442  </t>
  </si>
  <si>
    <t>2023-03-13 15:27:33 </t>
  </si>
  <si>
    <t>20231140216452  </t>
  </si>
  <si>
    <t>2023-03-13 15:47:21 </t>
  </si>
  <si>
    <t>RD: Solicitud de concepto </t>
  </si>
  <si>
    <t>20231140216462  </t>
  </si>
  <si>
    <t>2023-03-13 16:09:18 </t>
  </si>
  <si>
    <t>RD LEGALIZACION VIATICOS </t>
  </si>
  <si>
    <t>20231140216472  </t>
  </si>
  <si>
    <t>2023-03-14 09:43:44 </t>
  </si>
  <si>
    <t>CARRERA 46 #22A-58  </t>
  </si>
  <si>
    <t>3203264488 </t>
  </si>
  <si>
    <t>hernandomejiaperez@yahoo.es  </t>
  </si>
  <si>
    <t>HERNANDO MEJIA PEREZ </t>
  </si>
  <si>
    <t>20231140216482  </t>
  </si>
  <si>
    <t>2023-03-14 10:18:23 </t>
  </si>
  <si>
    <t>CAC: DERECHO DE PETICION-FAVOR DAR ACUSE DE RECIBIDO </t>
  </si>
  <si>
    <t>20 </t>
  </si>
  <si>
    <t>20231140216492  </t>
  </si>
  <si>
    <t>2023-03-14 10:38:38 </t>
  </si>
  <si>
    <t>SM CURSO GESTION Y ADMINISTRACION CUERPOS DE BOMBEROS REGISTRO 027-2023 </t>
  </si>
  <si>
    <t>Avenida Américas No. 20N - 54 Barrio Versalles  </t>
  </si>
  <si>
    <t>8821252 </t>
  </si>
  <si>
    <t>secretariacomando@bomberoscali.org  </t>
  </si>
  <si>
    <t>20231140216502  </t>
  </si>
  <si>
    <t>2023-03-14 10:43:34 </t>
  </si>
  <si>
    <t>SM CURSO TECNICAS DE RESCATE CON CUERDAS REGISTRO 616-2022 </t>
  </si>
  <si>
    <t>20231140216512  </t>
  </si>
  <si>
    <t>2023-03-14 10:52:33 </t>
  </si>
  <si>
    <t>CAC: Derecho de petición del Benemérito Cuerpo de Bomberos Voluntarios de Pitalito </t>
  </si>
  <si>
    <t>bomberospitalito@gmail.com  </t>
  </si>
  <si>
    <t>-1 </t>
  </si>
  <si>
    <t>20231140216522  </t>
  </si>
  <si>
    <t>2023-03-14 14:08:55 </t>
  </si>
  <si>
    <t>CAC: SOLICITUD DE INFORMACION Y SEGUIMIENTO PROYECTO MAQUINA EXTINTORA PARA EL CUERPO DE BOMBEROS VOLUNTARIOS DEL MUNICIPIO DE LA MERCED </t>
  </si>
  <si>
    <t>Calle 14 No 6-27  </t>
  </si>
  <si>
    <t>8512371 - 3225371830 </t>
  </si>
  <si>
    <t>alcaldia@lamerced-caldas.gov.co  </t>
  </si>
  <si>
    <t>ALCALDIA LA MERCED CALDAS </t>
  </si>
  <si>
    <t>20231140216542  </t>
  </si>
  <si>
    <t>2023-03-14 14:17:28 </t>
  </si>
  <si>
    <t>SM DERECHO DE PETICION REEMBOLSO </t>
  </si>
  <si>
    <t>Av el dorado # 68B - 31 PISO 10  </t>
  </si>
  <si>
    <t>3410077 </t>
  </si>
  <si>
    <t>NO DESIGNA </t>
  </si>
  <si>
    <t>SEGUROS BOLIVAR  </t>
  </si>
  <si>
    <t>860.002.503-2 </t>
  </si>
  <si>
    <t>13 </t>
  </si>
  <si>
    <t>20231140216552  </t>
  </si>
  <si>
    <t>2023-03-14 14:31:35 </t>
  </si>
  <si>
    <t>CAC: Consulta Rango </t>
  </si>
  <si>
    <t>20231140216562  </t>
  </si>
  <si>
    <t>2023-03-14 14:36:38 </t>
  </si>
  <si>
    <t>SM CURSO BASICO SISTEMA COMANDO DE INCIDENTES REGISTRO 080-2023 </t>
  </si>
  <si>
    <t>20231140216572  </t>
  </si>
  <si>
    <t>2023-03-14 14:47:44 </t>
  </si>
  <si>
    <t>CAC: Solicitud pólizas de camiones en comodato de los cuerpos de Bomberos voluntarios </t>
  </si>
  <si>
    <t>Unidad Nacional para la Gestión del Riesgo de Desastres  </t>
  </si>
  <si>
    <t>5529696 Ext.904 </t>
  </si>
  <si>
    <t>maria.ortiz@gestiondelriesgo.gov.co  </t>
  </si>
  <si>
    <t>MARIA ORTIZ  </t>
  </si>
  <si>
    <t>20231140216582  </t>
  </si>
  <si>
    <t>2023-03-14 15:10:07 </t>
  </si>
  <si>
    <t>RD CUENTA DE COBRO 01 </t>
  </si>
  <si>
    <t>20231140216592  </t>
  </si>
  <si>
    <t>2023-03-14 15:12:53 </t>
  </si>
  <si>
    <t>20231140216602  </t>
  </si>
  <si>
    <t>2023-03-14 15:14:30 </t>
  </si>
  <si>
    <t>20231140216612  </t>
  </si>
  <si>
    <t>2023-03-14 15:16:49 </t>
  </si>
  <si>
    <t>CL77B # 129 - 70 APTO 1103  </t>
  </si>
  <si>
    <t>315 350 11 40 </t>
  </si>
  <si>
    <t>CLAUDIA QUINTERO FRANKLIN </t>
  </si>
  <si>
    <t>52.083.505 </t>
  </si>
  <si>
    <t>20231140216622  </t>
  </si>
  <si>
    <t>2023-03-14 15:18:56 </t>
  </si>
  <si>
    <t>CARLOS ANDRES VARGAS PUERTO </t>
  </si>
  <si>
    <t>74183718 </t>
  </si>
  <si>
    <t>20231140216632  </t>
  </si>
  <si>
    <t>2023-03-14 15:27:07 </t>
  </si>
  <si>
    <t>CALLE 55 #6-17  </t>
  </si>
  <si>
    <t>3105714534 </t>
  </si>
  <si>
    <t>hf.delgado.b@gmail.com  </t>
  </si>
  <si>
    <t>HAWIN FABIAN DELGADO BOLAÑOS </t>
  </si>
  <si>
    <t>1057595319 </t>
  </si>
  <si>
    <t>20231140216642  </t>
  </si>
  <si>
    <t>2023-03-14 15:30:05 </t>
  </si>
  <si>
    <t>3006331875 </t>
  </si>
  <si>
    <t>NO DESIGNA  </t>
  </si>
  <si>
    <t>CAMILO ANDRES GONZALEZ LARA </t>
  </si>
  <si>
    <t>80863884 </t>
  </si>
  <si>
    <t>20231140216652  </t>
  </si>
  <si>
    <t>2023-03-14 16:26:37 </t>
  </si>
  <si>
    <t>20231140216662  </t>
  </si>
  <si>
    <t>2023-03-14 16:30:03 </t>
  </si>
  <si>
    <t>20231140216672  </t>
  </si>
  <si>
    <t>2023-03-14 16:41:46 </t>
  </si>
  <si>
    <t>CAC: Solicitud de retiro  </t>
  </si>
  <si>
    <t>via salida a ramiriqui  </t>
  </si>
  <si>
    <t>3209939387 </t>
  </si>
  <si>
    <t>bomberos@cienega-boyaca.gov.co  </t>
  </si>
  <si>
    <t>CUERPO DE BOMBEROS VOLUNTARIOS DE CIENEGA BOYACA  </t>
  </si>
  <si>
    <t>20231140216682  </t>
  </si>
  <si>
    <t>2023-03-15 11:08:58 </t>
  </si>
  <si>
    <t>20231140216692  </t>
  </si>
  <si>
    <t>2023-03-15 11:10:56 </t>
  </si>
  <si>
    <t>CARRERA 79 19-20  </t>
  </si>
  <si>
    <t>3219022038 </t>
  </si>
  <si>
    <t>rasantacruzw@gmail.com  </t>
  </si>
  <si>
    <t>RICHARD ALEXANDER SANTACRUZ WALLES </t>
  </si>
  <si>
    <t>20231140216702  </t>
  </si>
  <si>
    <t>2023-03-15 11:12:57 </t>
  </si>
  <si>
    <t>carrera 12B # 8c-10  </t>
  </si>
  <si>
    <t>3005749834 </t>
  </si>
  <si>
    <t>maria.avendano@dnbc.gov.co  </t>
  </si>
  <si>
    <t>MARIA ANGELICA AVENDAñO CASTIBLANCO </t>
  </si>
  <si>
    <t>1032489136 </t>
  </si>
  <si>
    <t>20231140216712  </t>
  </si>
  <si>
    <t>2023-03-15 11:38:37 </t>
  </si>
  <si>
    <t>20231140216722  </t>
  </si>
  <si>
    <t>2023-03-15 12:24:56 </t>
  </si>
  <si>
    <t>CAC: SOLICITUD AVAL CFB 2023 BOMBEROS VOLUNTARIOS DE CALI </t>
  </si>
  <si>
    <t>20231140216732  </t>
  </si>
  <si>
    <t>2023-03-15 14:08:45 </t>
  </si>
  <si>
    <t>CAC: Requerimiento Oficio P4DCE-0280 Expediente No. IUS-E-2023-077023 IUC-D-2023-2825611 </t>
  </si>
  <si>
    <t>20231140216742  </t>
  </si>
  <si>
    <t>2023-03-15 14:54:02 </t>
  </si>
  <si>
    <t>CAC: AJUSTES SOLICITUD REGISTRO CURSO SCI 20231140214462 </t>
  </si>
  <si>
    <t>20231140216752  </t>
  </si>
  <si>
    <t>2023-03-15 15:17:12 </t>
  </si>
  <si>
    <t>SM DIPLOMAS CURSO INSPECTOR DE SEGURIDAD NIVEL BASICO REGISTRO 076-2023 </t>
  </si>
  <si>
    <t>20231140216762  </t>
  </si>
  <si>
    <t>2023-03-15 15:21:49 </t>
  </si>
  <si>
    <t>RD CUENTA COMISION  </t>
  </si>
  <si>
    <t>20231140216772  </t>
  </si>
  <si>
    <t>2023-03-15 15:27:16 </t>
  </si>
  <si>
    <t>SM SEGUROS DE VIDA </t>
  </si>
  <si>
    <t>CALLE 3 # 2 - 21  </t>
  </si>
  <si>
    <t>3168657115 </t>
  </si>
  <si>
    <t>bomberosmanta@hotmail.com  </t>
  </si>
  <si>
    <t>CUERPO DE BOMBEROS DE MANTA  </t>
  </si>
  <si>
    <t>900.128.914-2 </t>
  </si>
  <si>
    <t>20231140216782  </t>
  </si>
  <si>
    <t>2023-03-15 15:46:44 </t>
  </si>
  <si>
    <t>CAC: Solicitud de apoyo. </t>
  </si>
  <si>
    <t>cdgrd.quindio@gestiondelriesgo.gov.co  </t>
  </si>
  <si>
    <t>GOBERNACION DEL QUINDIO  </t>
  </si>
  <si>
    <t>14 </t>
  </si>
  <si>
    <t>20231140216792  </t>
  </si>
  <si>
    <t>2023-03-15 15:49:26 </t>
  </si>
  <si>
    <t>CAC: solicitud de información </t>
  </si>
  <si>
    <t>Estación de bomberos - calle lópez  </t>
  </si>
  <si>
    <t>3147961269-3147958574 </t>
  </si>
  <si>
    <t>bomberos-santabarbara@hotmail.com  </t>
  </si>
  <si>
    <t>CUERPO DE BOMBEROS VOLUNTARIOS DE SANTA BARBARA - ANTIOQUIA  </t>
  </si>
  <si>
    <t>15 </t>
  </si>
  <si>
    <t>20231140216802  </t>
  </si>
  <si>
    <t>2023-03-15 16:04:37 </t>
  </si>
  <si>
    <t>CAC: Comunicación inicio de la investigación Expediente No. IUS-E-2023-077023 IUC-D-2023-2825611 </t>
  </si>
  <si>
    <t>PROCURADURíA 1 DELEGADA CONTRATACIóN ESTATAL MARIA CECILIA RUBIANO VARGAS SECRETARIO GRADO 11 </t>
  </si>
  <si>
    <t>Viviana Gonzalez Cano </t>
  </si>
  <si>
    <t>GESTIÓN DE ASUNTOS DISCIPLINARIOS </t>
  </si>
  <si>
    <t>20231140216812  </t>
  </si>
  <si>
    <t>2023-03-15 16:58:24 </t>
  </si>
  <si>
    <t>CAC: SOLICITUD ASESORIA JURÍDICA  </t>
  </si>
  <si>
    <t>22 </t>
  </si>
  <si>
    <t>20231140216822  </t>
  </si>
  <si>
    <t>2023-03-16 09:30:23 </t>
  </si>
  <si>
    <t>CAC: Queja Anónima </t>
  </si>
  <si>
    <t>tuta  </t>
  </si>
  <si>
    <t>1234567 </t>
  </si>
  <si>
    <t>ospinaramces@gmail.com  </t>
  </si>
  <si>
    <t>RAMCES OSPINA  </t>
  </si>
  <si>
    <t>20231140216832  </t>
  </si>
  <si>
    <t>2023-03-16 09:36:02 </t>
  </si>
  <si>
    <t>CAC: derecho de petición bomberos Tuta </t>
  </si>
  <si>
    <t>Carrera 8 # 4 - 15  </t>
  </si>
  <si>
    <t>3112236481 </t>
  </si>
  <si>
    <t>2021cbomberostuta@gmail.com  </t>
  </si>
  <si>
    <t>CUERPO DE BOMBEROS VOLUNTARIOS DE TUTA  </t>
  </si>
  <si>
    <t>20231140216842  </t>
  </si>
  <si>
    <t>2023-03-16 09:38:51 </t>
  </si>
  <si>
    <t>CAC: PROCESO DE INSPECCION CONTROL Y VIGILANCIA </t>
  </si>
  <si>
    <t>20231140216852  </t>
  </si>
  <si>
    <t>2023-03-16 09:58:46 </t>
  </si>
  <si>
    <t>CAC: Auto Supervigilancia al Derecho de Petición </t>
  </si>
  <si>
    <t>654654654 </t>
  </si>
  <si>
    <t>imatallana@procuraduria.gov.co  </t>
  </si>
  <si>
    <t>IVAN MATALLANA  </t>
  </si>
  <si>
    <t>20231140216862  </t>
  </si>
  <si>
    <t>2023-03-16 12:11:26 </t>
  </si>
  <si>
    <t>CAC: APOYO, ACOMPAÑAMIENTO SOBRETASA BOMBERIL PALMAR DE VARELA </t>
  </si>
  <si>
    <t>20231140216872  </t>
  </si>
  <si>
    <t>2023-03-16 12:17:34 </t>
  </si>
  <si>
    <t>RD DERECHO DE PETICION  </t>
  </si>
  <si>
    <t>20231140216882  </t>
  </si>
  <si>
    <t>2023-03-16 12:22:45 </t>
  </si>
  <si>
    <t>RD FIRMA DIPLOMAS BOMBERO 1 Y 2 </t>
  </si>
  <si>
    <t>-13 </t>
  </si>
  <si>
    <t>20231140216892  </t>
  </si>
  <si>
    <t>2023-03-16 14:42:32 </t>
  </si>
  <si>
    <t>Calle 26 No. 85B - 09  </t>
  </si>
  <si>
    <t>director@dnbc.gov.co  </t>
  </si>
  <si>
    <t>CHARLES WILBER BENAVIDES CASTILLO  </t>
  </si>
  <si>
    <t>20231140216902  </t>
  </si>
  <si>
    <t>2023-03-16 15:06:42 </t>
  </si>
  <si>
    <t>20231140216912  </t>
  </si>
  <si>
    <t>2023-03-16 15:29:31 </t>
  </si>
  <si>
    <t>RD CARTA RENUNCIA POR PENSION </t>
  </si>
  <si>
    <t>Carrera 111 A No. 52 g - 15  </t>
  </si>
  <si>
    <t>3003678754 </t>
  </si>
  <si>
    <t>estrella.murcia@dnbc.gov.co  </t>
  </si>
  <si>
    <t>ESTRELLA MURCIA ARIZA  </t>
  </si>
  <si>
    <t>51709448 </t>
  </si>
  <si>
    <t>20231140216922  </t>
  </si>
  <si>
    <t>2023-03-16 16:26:24 </t>
  </si>
  <si>
    <t>RD INFORME DE GESTION DNBC </t>
  </si>
  <si>
    <t>20231140216932  </t>
  </si>
  <si>
    <t>2023-03-17 10:47:39 </t>
  </si>
  <si>
    <t>CRR 80D #7B-83  </t>
  </si>
  <si>
    <t>3102770415 </t>
  </si>
  <si>
    <t>andresocampo576@gmail.com  </t>
  </si>
  <si>
    <t>20231140216942  </t>
  </si>
  <si>
    <t>2023-03-17 10:49:55 </t>
  </si>
  <si>
    <t>RD: cuenta de cobro 1 </t>
  </si>
  <si>
    <t>Carrera 89 No. 147 - 14 Conjunto Cerros del Campanario  </t>
  </si>
  <si>
    <t>3142744010 </t>
  </si>
  <si>
    <t>yerky.garavito@dnbc.gov.co  </t>
  </si>
  <si>
    <t>YERKY SNEIDER GARAVITO CANCELADO  </t>
  </si>
  <si>
    <t>79939974 </t>
  </si>
  <si>
    <t>20231140216952  </t>
  </si>
  <si>
    <t>2023-03-17 10:58:33 </t>
  </si>
  <si>
    <t>RD SOLICITUD DE INFORMACIÓN </t>
  </si>
  <si>
    <t>16 </t>
  </si>
  <si>
    <t>20231140216962  </t>
  </si>
  <si>
    <t>2023-03-17 11:07:48 </t>
  </si>
  <si>
    <t>CAC RELACION TALLAS UNIFORMES CUERPO DE BOMBEROS VOLUNTARIOS SEVILLA VALLE </t>
  </si>
  <si>
    <t>CARRERA 51 # 48-63 </t>
  </si>
  <si>
    <t>secrebomb@hotmail.com </t>
  </si>
  <si>
    <t>20231140216972  </t>
  </si>
  <si>
    <t>2023-03-17 11:18:29 </t>
  </si>
  <si>
    <t>CAC COPIA DERECHO DE PETICIÓN </t>
  </si>
  <si>
    <t>Sin dirección  </t>
  </si>
  <si>
    <t>3202791644 </t>
  </si>
  <si>
    <t>barriovillavictoriatrinidad@gmail.com </t>
  </si>
  <si>
    <t>Urbanización Villavictoria  </t>
  </si>
  <si>
    <t>20231140216982  </t>
  </si>
  <si>
    <t>2023-03-17 11:33:40 </t>
  </si>
  <si>
    <t>CAC COPIA OFICIO </t>
  </si>
  <si>
    <t>no designa  </t>
  </si>
  <si>
    <t>no designa </t>
  </si>
  <si>
    <t>conbomberos@gmail.com  </t>
  </si>
  <si>
    <t>HUGO ALBERTO SOLANO SALGADO </t>
  </si>
  <si>
    <t>15725051 </t>
  </si>
  <si>
    <t>20231140216992  </t>
  </si>
  <si>
    <t>2023-03-17 11:57:23 </t>
  </si>
  <si>
    <t>CAC: Derecho de petición- Aclaración de información </t>
  </si>
  <si>
    <t>dei.castrillon@gmail.com  </t>
  </si>
  <si>
    <t>3208266262 </t>
  </si>
  <si>
    <t>DEISY CASTRILLON MUÑOZ  </t>
  </si>
  <si>
    <t>23 </t>
  </si>
  <si>
    <t>20231140217002  </t>
  </si>
  <si>
    <t>2023-03-17 14:09:24 </t>
  </si>
  <si>
    <t>CRR 11 # 93-86  </t>
  </si>
  <si>
    <t>3165612812 </t>
  </si>
  <si>
    <t>edwin.castillo@dnbc.gov.co  </t>
  </si>
  <si>
    <t>EDWIN CASTILLO ORTIZ </t>
  </si>
  <si>
    <t>20231140217012  </t>
  </si>
  <si>
    <t>2023-03-17 14:29:32 </t>
  </si>
  <si>
    <t>RD Respuesta de oficio GRP-COV-LP-092-2022-085. </t>
  </si>
  <si>
    <t>20231140217022  </t>
  </si>
  <si>
    <t>2023-03-17 14:38:42 </t>
  </si>
  <si>
    <t>RD FACTURA </t>
  </si>
  <si>
    <t>CARRERA 7 # 75 - 51 PISO 13  </t>
  </si>
  <si>
    <t>3175438 - 3175353 </t>
  </si>
  <si>
    <t>terpel@certifactura.com  </t>
  </si>
  <si>
    <t>ORGANIZACIÓN TERPEL S.A.  </t>
  </si>
  <si>
    <t>8300952130 </t>
  </si>
  <si>
    <t>20231140217032  </t>
  </si>
  <si>
    <t>2023-03-17 14:41:33 </t>
  </si>
  <si>
    <t>RD CAMBIO FECHA Curso AVAL 051-2023 </t>
  </si>
  <si>
    <t>bomberosapartadodp@gmail.com  </t>
  </si>
  <si>
    <t>DANIEL ENRIQUE PONCE  </t>
  </si>
  <si>
    <t>-12 </t>
  </si>
  <si>
    <t>20231140217042  </t>
  </si>
  <si>
    <t>2023-03-17 14:48:33 </t>
  </si>
  <si>
    <t>CAC Curso de sistema comando de incidentes rosal </t>
  </si>
  <si>
    <t>Carrera 8 # 7 ESQUINA </t>
  </si>
  <si>
    <t>3117747700 </t>
  </si>
  <si>
    <t>bomberoselrosal03@gmail.com </t>
  </si>
  <si>
    <t>CUERPO DE BOMBEROS VOLUNTARIOS DE EL ROSAL  </t>
  </si>
  <si>
    <t>9007935473 </t>
  </si>
  <si>
    <t>20231140217052  </t>
  </si>
  <si>
    <t>2023-03-17 15:00:08 </t>
  </si>
  <si>
    <t>CAC Respuesta oficio OFI-042-2022 del 10/03/23 </t>
  </si>
  <si>
    <t>interventoriazonacaribe@gmail.com </t>
  </si>
  <si>
    <t>INTERVENTORIA GUILLERMO ROJAS </t>
  </si>
  <si>
    <t>20231140217062  </t>
  </si>
  <si>
    <t>2023-03-17 15:00:24 </t>
  </si>
  <si>
    <t>CAC: solicitud de aplazamiento cursos </t>
  </si>
  <si>
    <t>20231140217072  </t>
  </si>
  <si>
    <t>2023-03-17 15:05:52 </t>
  </si>
  <si>
    <t>CAC SOPORTES DE CAPACITACION DE BRIGADA BÁSICA 2022 </t>
  </si>
  <si>
    <t>capacitacion@bomberospalmira.org  </t>
  </si>
  <si>
    <t>ESCUELA DE BOMBEROS PALMIRA  </t>
  </si>
  <si>
    <t>20231140217082  </t>
  </si>
  <si>
    <t>2023-03-17 15:16:00 </t>
  </si>
  <si>
    <t>CAC: Derecho de Petición Bogotá Vol </t>
  </si>
  <si>
    <t>1245689 </t>
  </si>
  <si>
    <t>veeduriabomberos@gmail.com  </t>
  </si>
  <si>
    <t>VEEDURIA BOMBEROS  </t>
  </si>
  <si>
    <t>20231140217092  </t>
  </si>
  <si>
    <t>2023-03-17 15:18:20 </t>
  </si>
  <si>
    <t>CAC Ausencia del residente interventoría en el frente de obra. </t>
  </si>
  <si>
    <t>20231140217102  </t>
  </si>
  <si>
    <t>2023-03-17 15:23:01 </t>
  </si>
  <si>
    <t>CAC Documentos Certificado Instructor Inspector de Seguridad Básico. </t>
  </si>
  <si>
    <t>20231140217112  </t>
  </si>
  <si>
    <t>2023-03-17 15:24:57 </t>
  </si>
  <si>
    <t>RD FACTURA MARZO </t>
  </si>
  <si>
    <t>CALLE 90 # 14-37  </t>
  </si>
  <si>
    <t>6169797 </t>
  </si>
  <si>
    <t>COMUNICACIÓN CELULAR S.A. , COMCEL S.A. ( CLARO )  </t>
  </si>
  <si>
    <t>800.153.993-7 </t>
  </si>
  <si>
    <t>20231140217122  </t>
  </si>
  <si>
    <t>2023-03-17 15:33:20 </t>
  </si>
  <si>
    <t>CAC Respuesta 2023-263413-80134-NC </t>
  </si>
  <si>
    <t>CENTRO CALLE 36 No. 2 - 67  </t>
  </si>
  <si>
    <t>6644368 </t>
  </si>
  <si>
    <t>Contraloria@contraloriadebolivar.gov.co  </t>
  </si>
  <si>
    <t>CONTRALORIA DEPARTAMENTAL DE BOLIVAR  </t>
  </si>
  <si>
    <t>20231140217132  </t>
  </si>
  <si>
    <t>2023-03-17 15:47:10 </t>
  </si>
  <si>
    <t>CAC Solicitud registro / UAE Cuerpo Oficial Bomberos Bogotá </t>
  </si>
  <si>
    <t>CALLE 20 N° 20-68A  </t>
  </si>
  <si>
    <t>CUERPO OFICIAL DE BOMBEROS DE BOGOTA BOGOTA  </t>
  </si>
  <si>
    <t>20231140217142  </t>
  </si>
  <si>
    <t>2023-03-17 15:56:02 </t>
  </si>
  <si>
    <t>CAC SOLICITUD RUE </t>
  </si>
  <si>
    <t>sin emal  </t>
  </si>
  <si>
    <t>MIGUEL MATURANA ESQUIVIA </t>
  </si>
  <si>
    <t>73107932 </t>
  </si>
  <si>
    <t>17 </t>
  </si>
  <si>
    <t>20231140217152  </t>
  </si>
  <si>
    <t>2023-03-17 16:06:38 </t>
  </si>
  <si>
    <t>CAC DOCUMENTO ALCALDIA </t>
  </si>
  <si>
    <t>20231140217162  </t>
  </si>
  <si>
    <t>2023-03-17 16:10:57 </t>
  </si>
  <si>
    <t>CAC: DERECHO DE PETICIÓN </t>
  </si>
  <si>
    <t>MEDELLIN  </t>
  </si>
  <si>
    <t>3014964460 </t>
  </si>
  <si>
    <t>andresossamontoya@gmail.com  </t>
  </si>
  <si>
    <t>AMDRES OSSA MONTOYA </t>
  </si>
  <si>
    <t>20231140217172  </t>
  </si>
  <si>
    <t>2023-03-17 16:12:28 </t>
  </si>
  <si>
    <t>CAC CARTA DE SOLICITUD DE RECURSOS PARA EL FORTALECIMIENTO DE LA INFRESTRUCTURA </t>
  </si>
  <si>
    <t>CALLE 16 # 16A -80 BARRIO TERESA  </t>
  </si>
  <si>
    <t>5779066 - 3107412756-3185727676-3012191206 </t>
  </si>
  <si>
    <t>bomberosbosconia@hotmail.com  </t>
  </si>
  <si>
    <t>CUERPO DE BOMBEROS VOLUNTARIOS DE BOSCONIA  </t>
  </si>
  <si>
    <t>900.481.667-1 </t>
  </si>
  <si>
    <t>-11 </t>
  </si>
  <si>
    <t>20231140217182  </t>
  </si>
  <si>
    <t>2023-03-17 16:20:16 </t>
  </si>
  <si>
    <t>CAC SOLICITUD REGISTRO CURSO </t>
  </si>
  <si>
    <t>20231140217192  </t>
  </si>
  <si>
    <t>2023-03-17 16:20:26 </t>
  </si>
  <si>
    <t>CAC: DERECHO DE PETICION OFICIO BVB-204-2023 </t>
  </si>
  <si>
    <t>bomberosvoluntariosbcabja@hotmail.com  </t>
  </si>
  <si>
    <t>20231140217202  </t>
  </si>
  <si>
    <t>2023-03-17 16:38:24 </t>
  </si>
  <si>
    <t>CAC: ACCIÓN DE TUTELA 2023 - 00015 - DESCARGOS DESACATO </t>
  </si>
  <si>
    <t>Carrera 6 Calle 9 y 10  </t>
  </si>
  <si>
    <t>CONVIVENCIA Y SEGURIDAD CIUDADANA  </t>
  </si>
  <si>
    <t>20231140217212  </t>
  </si>
  <si>
    <t>2023-03-17 16:50:52 </t>
  </si>
  <si>
    <t>CAC SOLICITUD CARNETIZACION </t>
  </si>
  <si>
    <t>20231140217232  </t>
  </si>
  <si>
    <t>2023-03-21 08:54:47 </t>
  </si>
  <si>
    <t>RD. 2nd PAGO Sampues- Sucre.  </t>
  </si>
  <si>
    <t>FACTURAS </t>
  </si>
  <si>
    <t>CARRERA 20 # 19 - 36 </t>
  </si>
  <si>
    <t>2838994 </t>
  </si>
  <si>
    <t>alcaldia@sampues-sucre.gov.co </t>
  </si>
  <si>
    <t>ALCALDIA MUNICIPAL SUCRE SAMPUES </t>
  </si>
  <si>
    <t>-8 </t>
  </si>
  <si>
    <t>20231140217242  </t>
  </si>
  <si>
    <t>2023-03-21 09:01:16 </t>
  </si>
  <si>
    <t>CAC. postulación Bro Erika Yadira Torres Hernández Convocatoria OPCW 11 al 13 de julio.  </t>
  </si>
  <si>
    <t>CARRERA 7 # 6 - 06  </t>
  </si>
  <si>
    <t>8243575 - 3005555678 </t>
  </si>
  <si>
    <t>bomberosbojaca@gmail.com  </t>
  </si>
  <si>
    <t>CUERPO DE BOMBEROS VOLUNTARIOS DE BOJACA  </t>
  </si>
  <si>
    <t>20231140217252  </t>
  </si>
  <si>
    <t>2023-03-21 09:04:10 </t>
  </si>
  <si>
    <t>CAC. Convocatoria de candidaturas para un curso de química analítica básica para mujeres químicas en el Centro de Química y tecnología de la OPCW. </t>
  </si>
  <si>
    <t>20231140217262  </t>
  </si>
  <si>
    <t>2023-03-21 09:33:00 </t>
  </si>
  <si>
    <t>CAC. Solicitud de reunión para dirimir conflictos.  </t>
  </si>
  <si>
    <t>CARRERA 3 No. 2D - 25  </t>
  </si>
  <si>
    <t>3186494933 </t>
  </si>
  <si>
    <t>bom89.gachancipa@gmail.com  </t>
  </si>
  <si>
    <t>CUERPO DE BOMBEROS VOLUNTARIOS DE GACHANCIPA  </t>
  </si>
  <si>
    <t>20231140217272  </t>
  </si>
  <si>
    <t>2023-03-21 09:35:25 </t>
  </si>
  <si>
    <t>CAC. PROYECTO ADQUISICION VEHICULO CARRO TANQUE. </t>
  </si>
  <si>
    <t>Sector Colombiano  </t>
  </si>
  <si>
    <t>3128777706 3118820008 </t>
  </si>
  <si>
    <t>bomberosmaramato@hotmail.es  </t>
  </si>
  <si>
    <t>CUERPO DE BOMBEROS VOLUNTARIOS DE MARMATO  </t>
  </si>
  <si>
    <t>810.001.975-9 </t>
  </si>
  <si>
    <t>20231140217282  </t>
  </si>
  <si>
    <t>2023-03-21 09:40:31 </t>
  </si>
  <si>
    <t>RD. Cuenta e cobro No. 01. </t>
  </si>
  <si>
    <t>viviana.andrade@dnbc.gov.co  </t>
  </si>
  <si>
    <t>20231140217292  </t>
  </si>
  <si>
    <t>2023-03-21 09:44:10 </t>
  </si>
  <si>
    <t>CAC. Formato constancia Fiscalía: &amp;amp;quot;entrega camioneta placas JXM 528, Propiedad del CBV de Moniquirá. </t>
  </si>
  <si>
    <t>20231140217302  </t>
  </si>
  <si>
    <t>2023-03-21 09:48:36 </t>
  </si>
  <si>
    <t>CI. SOLICITUD CAMBIO FECHA.  </t>
  </si>
  <si>
    <t>20231140217312  </t>
  </si>
  <si>
    <t>2023-03-21 09:55:14 </t>
  </si>
  <si>
    <t>CAC. Solicitud de revisión a 3.3 Reprogramación CORREGIDA v3. CONSTRUCCIÓN DE LA ESTACIÓN DE BOMBEROS. </t>
  </si>
  <si>
    <t>Carrera 6 No. 65-24  </t>
  </si>
  <si>
    <t>3003264526 </t>
  </si>
  <si>
    <t>CONSORCIO BOMBEROS  </t>
  </si>
  <si>
    <t>20231140217322  </t>
  </si>
  <si>
    <t>2023-03-21 10:03:08 </t>
  </si>
  <si>
    <t>RD. Licitación pública para la ocntratación del programa de seguros de la DNBC. </t>
  </si>
  <si>
    <t>Calle 93 No. 11 - 36 piso 4  </t>
  </si>
  <si>
    <t>CPacheco@correcol.com  </t>
  </si>
  <si>
    <t>CORRECOL  </t>
  </si>
  <si>
    <t>20231140217332  </t>
  </si>
  <si>
    <t>2023-03-21 10:12:52 </t>
  </si>
  <si>
    <t>CAC. ASUNTO. “Concepto jurídico y técnico sobre los dineros recaudados por la Contraloría General de Santander”. </t>
  </si>
  <si>
    <t>CARRERA 12 # 10 - 23  </t>
  </si>
  <si>
    <t>6188150 </t>
  </si>
  <si>
    <t>alcaldia@rionegro-santander.gov.co  </t>
  </si>
  <si>
    <t>ALCALDIA MUNICIPAL DE RIONEGRO  </t>
  </si>
  <si>
    <t>27 </t>
  </si>
  <si>
    <t>20231140217342  </t>
  </si>
  <si>
    <t>2023-03-21 10:58:49 </t>
  </si>
  <si>
    <t>CAC. Solicitud registro para el Curso Gestión y Administración de Cuerpos de Bomberos del 14 al 16 de abril de 2023 en Cali.  </t>
  </si>
  <si>
    <t>20231140217352  </t>
  </si>
  <si>
    <t>2023-03-21 11:22:00 </t>
  </si>
  <si>
    <t>CI. Remision por competencia de derecho de petición. Radicado Ministerio del Interior: 2023-2-003000-008182.  </t>
  </si>
  <si>
    <t>fagr2578@gmail.com. </t>
  </si>
  <si>
    <t>fagr2578@gmail.com </t>
  </si>
  <si>
    <t>FERNEY ALONSO GONZALEZ RESTREPO  </t>
  </si>
  <si>
    <t>98665705 </t>
  </si>
  <si>
    <t>20231140217362  </t>
  </si>
  <si>
    <t>2023-03-21 11:26:05 </t>
  </si>
  <si>
    <t>CAC. RESPUESTA A SOLICITUD DE COMODATOS. </t>
  </si>
  <si>
    <t>20231140217372  </t>
  </si>
  <si>
    <t>2023-03-21 11:42:39 </t>
  </si>
  <si>
    <t>CI. Remision de derecho de petición para respuesta de fondo - Radicado Ministerio del Interior: 2023-2-003000-008166. </t>
  </si>
  <si>
    <t>Carrera 3 No. 7-50 Barrio Colonial  </t>
  </si>
  <si>
    <t>3203265968 </t>
  </si>
  <si>
    <t>alcaldia@pazderio-boyaca.gov.co  </t>
  </si>
  <si>
    <t>ALCALDIA PAZ DEL RIO  </t>
  </si>
  <si>
    <t>20231140217382  </t>
  </si>
  <si>
    <t>2023-03-21 11:54:32 </t>
  </si>
  <si>
    <t>RD. Remisión de diplomas para firma: radicado No. 512-2022 y 320-2022. </t>
  </si>
  <si>
    <t>Cll 30a No. 78a-17 Santa Monica </t>
  </si>
  <si>
    <t>bomberoscalamarbolivar@hotmail.com </t>
  </si>
  <si>
    <t>20231140217392  </t>
  </si>
  <si>
    <t>2023-03-21 12:04:35 </t>
  </si>
  <si>
    <t>CAC. Solicitud Información. </t>
  </si>
  <si>
    <t>Calle 8 NO. 4 - 42  </t>
  </si>
  <si>
    <t>3107640600 </t>
  </si>
  <si>
    <t>hacienda@villahermosa-tolima.gov.co </t>
  </si>
  <si>
    <t>ALCALDIA MUNICIPAL DE VILLAHERMOSA TOLIMA  </t>
  </si>
  <si>
    <t>20231140217402  </t>
  </si>
  <si>
    <t>2023-03-21 12:08:45 </t>
  </si>
  <si>
    <t>RD. Pago suministro de combustible a través de la DNBC.  </t>
  </si>
  <si>
    <t>20231140217412  </t>
  </si>
  <si>
    <t>2023-03-21 13:20:41 </t>
  </si>
  <si>
    <t>CAC. Solicitud curso en línea Sistema Comando Incidente. </t>
  </si>
  <si>
    <t>20231140217422  </t>
  </si>
  <si>
    <t>2023-03-21 13:36:01 </t>
  </si>
  <si>
    <t>CAC. SOLICITUD, asesoramiento certificado de cumplimiento.  </t>
  </si>
  <si>
    <t>Calle 2 Sur # 10 - 72  </t>
  </si>
  <si>
    <t>2286889 - 3164085564-3113386615 </t>
  </si>
  <si>
    <t>fedevalle@hotmail.com  </t>
  </si>
  <si>
    <t>FEDERACION DEPARTAMENTAL DE BOMBEROS DEL VALLE DEL CAUCA  </t>
  </si>
  <si>
    <t>20231140217432  </t>
  </si>
  <si>
    <t>2023-03-21 13:41:11 </t>
  </si>
  <si>
    <t>CAC. SOLICITUD DE CERTIFICADO.  </t>
  </si>
  <si>
    <t>CALLE 14 # 6 - 01  </t>
  </si>
  <si>
    <t>2293121 - 2023569 </t>
  </si>
  <si>
    <t>secretario@bomberoslaunionvalle.org  </t>
  </si>
  <si>
    <t>CUERPO DE BOMBEROS VOLUNTARIOS DE LA UNION ESCUELA BOMBEROS LA UNION  </t>
  </si>
  <si>
    <t>20231140217442  </t>
  </si>
  <si>
    <t>2023-03-21 13:50:53 </t>
  </si>
  <si>
    <t>CAC. SOPORTES CURSO AVAL 058-2023 Bomberos Chinchiná - Caldas. </t>
  </si>
  <si>
    <t>bomberoschinchina@hotmail.com  </t>
  </si>
  <si>
    <t>20231140217452  </t>
  </si>
  <si>
    <t>2023-03-21 13:58:07 </t>
  </si>
  <si>
    <t>CAC. Publicación para comentarios Proyecto de Resolución - Vehículos de emergencia. </t>
  </si>
  <si>
    <t>AV. EL DORAVENIDA ESPERANZA CALLE 24 No. 62 - 49  </t>
  </si>
  <si>
    <t>3240800 </t>
  </si>
  <si>
    <t>cprieto@mintransporte.gov.co </t>
  </si>
  <si>
    <t>MINISTERIO DE TRANSPORTE Viceministerio  </t>
  </si>
  <si>
    <t>20231140217462  </t>
  </si>
  <si>
    <t>2023-03-21 14:02:15 </t>
  </si>
  <si>
    <t>CAC. Proyecto Estación de Bomberos Caloto Cauca. </t>
  </si>
  <si>
    <t>Calle 12 # 4-67 2° piso  </t>
  </si>
  <si>
    <t>8258336 </t>
  </si>
  <si>
    <t>infraestructura@caloto-cauca.gov.co </t>
  </si>
  <si>
    <t>ALCALDIA MUNICIPAL DE SAN ESTEBAN DE CALOTO - CAUCA  </t>
  </si>
  <si>
    <t>20231140217472  </t>
  </si>
  <si>
    <t>2023-03-21 14:08:25 </t>
  </si>
  <si>
    <t>CAC. Solicitud de espacio para la discusión de inquietudes respecto de la Resolución 0328 de 2020. </t>
  </si>
  <si>
    <t>Calle 44 N 52 – 165 Centro Administrativo La Alpujarra – Medellín, Colombia.  </t>
  </si>
  <si>
    <t>4444144 </t>
  </si>
  <si>
    <t>secretaria.gobierno@medellin.gov.co  </t>
  </si>
  <si>
    <t>ALCALDIA MEDELLIN ANTIOQUIA </t>
  </si>
  <si>
    <t>20231140217482  </t>
  </si>
  <si>
    <t>2023-03-21 14:14:07 </t>
  </si>
  <si>
    <t>CAC. OFICIO ​2022EE13928- RESPUESTA DE RADICADO 2022ER14008. RADICADO 20223000070391. </t>
  </si>
  <si>
    <t>Calle 26 # 92-32  </t>
  </si>
  <si>
    <t>3751078 </t>
  </si>
  <si>
    <t>correspondencia@gestiondelriesgo.gov.co  </t>
  </si>
  <si>
    <t>UNGRD  </t>
  </si>
  <si>
    <t>20231140217492  </t>
  </si>
  <si>
    <t>2023-03-21 14:19:30 </t>
  </si>
  <si>
    <t>CI. Suspensión de prestación de servicio por falta de recursos </t>
  </si>
  <si>
    <t>bomberosmahatesbolivar@gmail.com  </t>
  </si>
  <si>
    <t>CUERPO DE BOMBEROS VOLUNTARIOS DE MAHATES - BOLIVAR  </t>
  </si>
  <si>
    <t>20231140217502  </t>
  </si>
  <si>
    <t>2023-03-21 14:41:24 </t>
  </si>
  <si>
    <t>CAC. DERECHO DE PETICION FELIPE TANGARIFE GARCIA. </t>
  </si>
  <si>
    <t>Carrera 46 No. 54-14 Oficina 1302  </t>
  </si>
  <si>
    <t>5770832 - 310 389 48 00 </t>
  </si>
  <si>
    <t>abogadosdh2@gmail.com  </t>
  </si>
  <si>
    <t>WALTER MEJíA &amp; ASOCIADOS  </t>
  </si>
  <si>
    <t>ANGELICA.ROSADO </t>
  </si>
  <si>
    <t>20231140217512  </t>
  </si>
  <si>
    <t>2023-03-21 14:42:03 </t>
  </si>
  <si>
    <t>CAC: Solicitud curso cpi </t>
  </si>
  <si>
    <t>20231140217522  </t>
  </si>
  <si>
    <t>2023-03-21 14:58:06 </t>
  </si>
  <si>
    <t>CAC. Solicitud Concepto Juridico aplicación estatutos de la Delegación Departamental de Bomberos del Tolima. RADICADO PASADO 20231140215122. </t>
  </si>
  <si>
    <t>20231140217532  </t>
  </si>
  <si>
    <t>2023-03-21 15:08:57 </t>
  </si>
  <si>
    <t>CI. Solicitud de Fortalecimiento Cuerpo de Bomberos Voluntarios Municipio de López de Micay -Cauca. </t>
  </si>
  <si>
    <t>cra 2 # 5 - 07  </t>
  </si>
  <si>
    <t>8405010 </t>
  </si>
  <si>
    <t>gestiondelriesgo@lopezdemicay-cauca.gov.co </t>
  </si>
  <si>
    <t>ALCALDIA LOPEZ DE MICAY CAUCA </t>
  </si>
  <si>
    <t>TATIANA HERRERA  </t>
  </si>
  <si>
    <t>20231140217542  </t>
  </si>
  <si>
    <t>2023-03-21 15:25:42 </t>
  </si>
  <si>
    <t>CAC. I PRIMER INFORME CONTRATOS DE COMODATOS DNBC VIGENCIA 2023.  </t>
  </si>
  <si>
    <t>20231140217552  </t>
  </si>
  <si>
    <t>2023-03-21 15:34:02 </t>
  </si>
  <si>
    <t>CAC. Solicitud ratificación del cargo de comandante del Meritorio Cuerpo de Bomberos de Buenaventura. </t>
  </si>
  <si>
    <t>Calle 2 Cra 3 Centro  </t>
  </si>
  <si>
    <t>ALCALDIA MUNICIPAL DE BUENAVENTURA SECRETARUA DE CONVIVENCIA Y SEGURIDAD CIUDADANA GESTION DOCUMENTAL </t>
  </si>
  <si>
    <t>20231140217562  </t>
  </si>
  <si>
    <t>2023-03-21 15:40:44 </t>
  </si>
  <si>
    <t>CAC. Queja Cuerpo de Bomberos Voluntarios San Luis Antioquia </t>
  </si>
  <si>
    <t>lucitor125@gmail.com  </t>
  </si>
  <si>
    <t>LUCI TORRES  </t>
  </si>
  <si>
    <t>20231140217572  </t>
  </si>
  <si>
    <t>2023-03-21 15:46:06 </t>
  </si>
  <si>
    <t>CAC. SOLICITUD DE REGISTRO - ESCUELA VILLAVICENCIO. </t>
  </si>
  <si>
    <t>bomberosvillavicencio@yahoo.es  </t>
  </si>
  <si>
    <t>20231140217582  </t>
  </si>
  <si>
    <t>2023-03-21 15:48:28 </t>
  </si>
  <si>
    <t>CAC: Reporte Accidente Laboral Bomberos Pupiales </t>
  </si>
  <si>
    <t>20231140217592  </t>
  </si>
  <si>
    <t>2023-03-21 16:02:14 </t>
  </si>
  <si>
    <t>CAC. Reunión de Delegados en Fonseca, DÍA: el día 14 de abril de 2023. </t>
  </si>
  <si>
    <t>Calle 15 #17-23  </t>
  </si>
  <si>
    <t>3106439324 </t>
  </si>
  <si>
    <t>oviermen.bomberosfonseca@hotmail.com </t>
  </si>
  <si>
    <t>DELEGACION DEPARTAMENTAL DE BOMBEROS LA GUAJIRA  </t>
  </si>
  <si>
    <t>-7 </t>
  </si>
  <si>
    <t>20231140217602  </t>
  </si>
  <si>
    <t>2023-03-21 16:10:40 </t>
  </si>
  <si>
    <t>CAC. Solicitud de estado de unidad bomberil retirada por renuncia a cuerpo de bomberos del Valle del Cauca ante la dirección nacional de bomberos Colombia...  </t>
  </si>
  <si>
    <t>JAANCAOR17@GMAIL.COM  </t>
  </si>
  <si>
    <t>JAIRO ANDRES CAICEDO  </t>
  </si>
  <si>
    <t>21 </t>
  </si>
  <si>
    <t>20231140217612  </t>
  </si>
  <si>
    <t>2023-03-21 16:11:12 </t>
  </si>
  <si>
    <t>CAC: SOLICITUD INFORMACION Y ACLARACION </t>
  </si>
  <si>
    <t>vigiasdelcafe@hotmail.com  </t>
  </si>
  <si>
    <t>VEEDURIA CIUDADANA VIGIAS DEL CAFE LUIS FERNANDO REYES RAMíREZ  </t>
  </si>
  <si>
    <t>28 </t>
  </si>
  <si>
    <t>20231140217622  </t>
  </si>
  <si>
    <t>2023-03-21 16:12:57 </t>
  </si>
  <si>
    <t>CAC. CONCEPTO RESPECTO AL CERTIFICADO DE CUMPLIMIENTO CUERPO DE BOMBEROS. </t>
  </si>
  <si>
    <t>Carrera 3 No. 4-15  </t>
  </si>
  <si>
    <t>7 – 6627069 </t>
  </si>
  <si>
    <t>alcaldia@molagavita-santander.gov.co  </t>
  </si>
  <si>
    <t>ALCALDIA MUNICIPAL MOLAGAVITA SANTANDER </t>
  </si>
  <si>
    <t>20231140217632  </t>
  </si>
  <si>
    <t>2023-03-21 16:26:30 </t>
  </si>
  <si>
    <t>CAC. NOTIFICACION DETERMINACION ADOPTADA CESE DE ACTIVIDADES C.B.V. CALIMA EL DARIEN - VALLE. </t>
  </si>
  <si>
    <t>INVENTARIO DOCUMENTAL  </t>
  </si>
  <si>
    <t>20231140217642  </t>
  </si>
  <si>
    <t>2023-03-21 16:26:31 </t>
  </si>
  <si>
    <t>20231140217652  </t>
  </si>
  <si>
    <t>2023-03-21 16:42:41 </t>
  </si>
  <si>
    <t>CAC: Solicitud de Curso en Linea Sistema de Comando de Incidentes </t>
  </si>
  <si>
    <t>20231140217662  </t>
  </si>
  <si>
    <t>2023-03-21 16:46:44 </t>
  </si>
  <si>
    <t>CAC. Solicitud información Respetuosa. </t>
  </si>
  <si>
    <t>nilton.cardona334@casur.gov.co  </t>
  </si>
  <si>
    <t>3123133925 </t>
  </si>
  <si>
    <t>NILTON CESAR CARDONA LOPEZ  </t>
  </si>
  <si>
    <t>10015334 </t>
  </si>
  <si>
    <t>20231140217672  </t>
  </si>
  <si>
    <t>2023-03-22 09:16:30 </t>
  </si>
  <si>
    <t>RD. FACTURA 68415040. </t>
  </si>
  <si>
    <t>CLAUDIA.BERMEO </t>
  </si>
  <si>
    <t>20231140217682  </t>
  </si>
  <si>
    <t>2023-03-22 09:19:41 </t>
  </si>
  <si>
    <t>RD. FACTURA No. 6841541-7. </t>
  </si>
  <si>
    <t>20231140217692  </t>
  </si>
  <si>
    <t>2023-03-22 09:26:29 </t>
  </si>
  <si>
    <t>RD. Factura No. 6841542-9. </t>
  </si>
  <si>
    <t>20231140217702  </t>
  </si>
  <si>
    <t>2023-03-22 09:54:45 </t>
  </si>
  <si>
    <t>CAC. Consulta Cuerpo de Bomberos Voluntarios de Soacha. Radicado R-00268-202301132-UAECOB. ID: 154570. </t>
  </si>
  <si>
    <t>calle 22#9-22 barrio la cañada comuna 2  </t>
  </si>
  <si>
    <t>7305500 ext. 148 </t>
  </si>
  <si>
    <t>julian.poveda@alcaldiasoacha.gov.co  </t>
  </si>
  <si>
    <t>CUERPO DE BOMBEROS OFICIALES DE SOACHA  </t>
  </si>
  <si>
    <t>20231140217712  </t>
  </si>
  <si>
    <t>2023-03-22 10:11:05 </t>
  </si>
  <si>
    <t>CAC. SOLICITUD MODIFICATORIO FORMA DE PAGO.  </t>
  </si>
  <si>
    <t>Calle 26 No. 51 - 53 Torreo Beneficencia Piso 3  </t>
  </si>
  <si>
    <t>7491535 </t>
  </si>
  <si>
    <t>EMPRESA INMOBILIARIA Y DE SERVICIOS LOGíSTICOS DE CUNDINAMARCA  </t>
  </si>
  <si>
    <t>Yerky Sneider Garavito Cancelado </t>
  </si>
  <si>
    <t>SUBDIRECCIÓN ADMINISTRATIVA Y FINANCIERA </t>
  </si>
  <si>
    <t>20231140217722  </t>
  </si>
  <si>
    <t>2023-03-22 10:16:58 </t>
  </si>
  <si>
    <t>CAC. Solicitud registro curso PON. </t>
  </si>
  <si>
    <t>20231140217732  </t>
  </si>
  <si>
    <t>2023-03-22 10:18:34 </t>
  </si>
  <si>
    <t>CAC Apoyo contractual </t>
  </si>
  <si>
    <t>20231140217742  </t>
  </si>
  <si>
    <t>2023-03-22 10:20:27 </t>
  </si>
  <si>
    <t>CAC. SOLICITUD EXPEDICIÓN DE CARNET </t>
  </si>
  <si>
    <t>Calle 6 # 6 - 31  </t>
  </si>
  <si>
    <t>30455562529 </t>
  </si>
  <si>
    <t>bomberositionuevomag@gmail.com  </t>
  </si>
  <si>
    <t>CUERPO DE BOMBEROS VOLUNTARIOS SITIONUEVO MAGDALENA </t>
  </si>
  <si>
    <t>20231140217752  </t>
  </si>
  <si>
    <t>2023-03-22 11:59:20 </t>
  </si>
  <si>
    <t>CAC: Solicitud de información - Cuerpo de Bomberos Voluntarios de Chinchiná </t>
  </si>
  <si>
    <t>20231140217762  </t>
  </si>
  <si>
    <t>2023-03-22 12:06:08 </t>
  </si>
  <si>
    <t>CAC: Soportes / Registro N° 082-2023/curso PRIMAP </t>
  </si>
  <si>
    <t>20231140217772  </t>
  </si>
  <si>
    <t>2023-03-22 12:08:55 </t>
  </si>
  <si>
    <t>SM. Remisión de diplomas para firma registro: 364-2022 y 363-2022 (sin acta). </t>
  </si>
  <si>
    <t>20231140217782  </t>
  </si>
  <si>
    <t>2023-03-22 12:18:45 </t>
  </si>
  <si>
    <t>CAC: Solicitud cancelación registros  </t>
  </si>
  <si>
    <t>20231140217792  </t>
  </si>
  <si>
    <t>2023-03-22 12:21:01 </t>
  </si>
  <si>
    <t>RD. Cuenta de cobro No. 01.  </t>
  </si>
  <si>
    <t>CALLE 168 #9-71  </t>
  </si>
  <si>
    <t>3168616861 </t>
  </si>
  <si>
    <t>ARACELI.ROJASALINAS17@HOTMAIL.COM  </t>
  </si>
  <si>
    <t>ARACELI ROJAS SALINAS </t>
  </si>
  <si>
    <t>51794201 </t>
  </si>
  <si>
    <t>20231140217802  </t>
  </si>
  <si>
    <t>2023-03-22 12:34:46 </t>
  </si>
  <si>
    <t>CAC: INFORME BRIGADA CLASE 1 ESCUELA VILLAVICENCIO </t>
  </si>
  <si>
    <t>20231140217812  </t>
  </si>
  <si>
    <t>2023-03-22 12:40:18 </t>
  </si>
  <si>
    <t>DOMINGUEZ  </t>
  </si>
  <si>
    <t>3123801803 </t>
  </si>
  <si>
    <t>DIANA PAOLA ARIZA </t>
  </si>
  <si>
    <t>1023881375 </t>
  </si>
  <si>
    <t>20231140217822  </t>
  </si>
  <si>
    <t>2023-03-22 12:45:41 </t>
  </si>
  <si>
    <t>RD. Pago contrato No. 099-2022. </t>
  </si>
  <si>
    <t>CARRERA 49 # 46 A - SUR 20  </t>
  </si>
  <si>
    <t>3113410836 - 4447315 </t>
  </si>
  <si>
    <t>bomberos@bomberosenvigado.org  </t>
  </si>
  <si>
    <t>CUERPO DE BOMBEROS VOLUNTARIOS DE ENVIGADO  </t>
  </si>
  <si>
    <t>20231140217832  </t>
  </si>
  <si>
    <t>2023-03-22 12:51:01 </t>
  </si>
  <si>
    <t>CAC: ENVÍO FORMATOS PÓLIZA DE SEGUROS DE VIDA </t>
  </si>
  <si>
    <t>20231140217842  </t>
  </si>
  <si>
    <t>2023-03-22 13:13:05 </t>
  </si>
  <si>
    <t>RD CURSO DIPLOMAS REGISTRO 320-2022 </t>
  </si>
  <si>
    <t>20231140217852  </t>
  </si>
  <si>
    <t>2023-03-22 13:17:34 </t>
  </si>
  <si>
    <t>RD DIPLOMA REGISTRO 605-2022/367-2022 </t>
  </si>
  <si>
    <t>20231140217862  </t>
  </si>
  <si>
    <t>2023-03-22 13:28:13 </t>
  </si>
  <si>
    <t>calle 53 #3-27  </t>
  </si>
  <si>
    <t>3102412580 </t>
  </si>
  <si>
    <t>julioCESARcardenas@me.com  </t>
  </si>
  <si>
    <t>JULIO CESAR CARDENAS CASTAÑEDA </t>
  </si>
  <si>
    <t>20231140217872  </t>
  </si>
  <si>
    <t>2023-03-22 14:29:33 </t>
  </si>
  <si>
    <t>CAC. DOCUMENTOS PARAPOSTULACION ENTRENAMIENTOS USFS. </t>
  </si>
  <si>
    <t>COGUA CENTRO  </t>
  </si>
  <si>
    <t>35031182014 - 3163176524 </t>
  </si>
  <si>
    <t>bomberoscogua@gmail.com  </t>
  </si>
  <si>
    <t>CUERPO DE BOMBEROS VOLUNTARIOS DE COGUA  </t>
  </si>
  <si>
    <t>900932690-6 </t>
  </si>
  <si>
    <t>20231140217882  </t>
  </si>
  <si>
    <t>2023-03-22 14:52:33 </t>
  </si>
  <si>
    <t>CAC. Solicitud Vehículo de Bomberos o Maquina Extintora Aguadas, Caldas. </t>
  </si>
  <si>
    <t>Calle 4 # 1-88  </t>
  </si>
  <si>
    <t>1 8466100 - 3112672903 </t>
  </si>
  <si>
    <t>gobierno@guaduas-cundinamarca.gov.co  </t>
  </si>
  <si>
    <t>ALCALDIA GUADUAS CUNDINAMARCA SECRETARIA DE GOBIERNO Y DESARROLLO SOCIAL  </t>
  </si>
  <si>
    <t>20231140217892  </t>
  </si>
  <si>
    <t>2023-03-22 15:00:00 </t>
  </si>
  <si>
    <t>CAC. Solicitud de Registro para Curso- Bomberos Santiago- Putumayo. </t>
  </si>
  <si>
    <t>Calle 7 No 3 - 09  </t>
  </si>
  <si>
    <t>314.836.0743 – 320.983.3305 </t>
  </si>
  <si>
    <t>CUERPO DE BOMBEROS VOLUNTARIO SANTIAGO PUTUMAYO  </t>
  </si>
  <si>
    <t>20231140217902  </t>
  </si>
  <si>
    <t>2023-03-22 15:11:20 </t>
  </si>
  <si>
    <t>RD. Informes mensuales físicos Región Orinoquia - Amazonía. </t>
  </si>
  <si>
    <t>20231140217912  </t>
  </si>
  <si>
    <t>2023-03-22 15:16:15 </t>
  </si>
  <si>
    <t>CAC. Solicitud respuesta interrogante. </t>
  </si>
  <si>
    <t>kellyjohannaalfaroquintero@hotmail.com  </t>
  </si>
  <si>
    <t>KELLY JOHANNA ALFARO QUINTERO  </t>
  </si>
  <si>
    <t>20231140217922  </t>
  </si>
  <si>
    <t>2023-03-22 15:21:57 </t>
  </si>
  <si>
    <t>CI. Solicitud información incendios forestales año 2023. </t>
  </si>
  <si>
    <t>CALLE 20 No. 20 - 52  </t>
  </si>
  <si>
    <t>6854700 </t>
  </si>
  <si>
    <t>fabian.coronado@correo.policia.gov.co  </t>
  </si>
  <si>
    <t>POLICIA NACIONAL DIRECCIóN DE CARABINEROS Y PROTECCIóN AMBIENTAL  </t>
  </si>
  <si>
    <t>20231140217932  </t>
  </si>
  <si>
    <t>2023-03-22 15:25:55 </t>
  </si>
  <si>
    <t>. INVITACION A EMERGENCYTECH 2023  </t>
  </si>
  <si>
    <t>acotaphdc@gmail.com  </t>
  </si>
  <si>
    <t>310 2636678 </t>
  </si>
  <si>
    <t>ACOTAPH  </t>
  </si>
  <si>
    <t>9001610488 </t>
  </si>
  <si>
    <t>20231140217942  </t>
  </si>
  <si>
    <t>2023-03-22 15:39:20 </t>
  </si>
  <si>
    <t>cac. Vulneracion de Derechos Laborales Cuerpo de Bomberos Voluntarios de Cómbita Boyacá. </t>
  </si>
  <si>
    <t>angel.carreno2077@outlook.com  </t>
  </si>
  <si>
    <t>3138577316 </t>
  </si>
  <si>
    <t>ANGEL MARIA CARREÑO ALCALDE  </t>
  </si>
  <si>
    <t>105121063 </t>
  </si>
  <si>
    <t>20231140217952  </t>
  </si>
  <si>
    <t>2023-03-22 15:56:52 </t>
  </si>
  <si>
    <t>CAC. Respuesta a oficio GRP-EIC-485-2021-015. </t>
  </si>
  <si>
    <t>20231140217962  </t>
  </si>
  <si>
    <t>2023-03-22 16:05:49 </t>
  </si>
  <si>
    <t>CAC. Documentos capacitación Villa de Leiva  </t>
  </si>
  <si>
    <t>yuritza1125@gmail.com  </t>
  </si>
  <si>
    <t>YURITZA ANDRA BOCANEGRA ARANGURE  </t>
  </si>
  <si>
    <t>20231140217972  </t>
  </si>
  <si>
    <t>2023-03-22 16:09:29 </t>
  </si>
  <si>
    <t>CAC. Solicitud de instructores para SCI. </t>
  </si>
  <si>
    <t>20231140217982  </t>
  </si>
  <si>
    <t>2023-03-22 16:21:32 </t>
  </si>
  <si>
    <t>CAC. Solicitud de habilitación de la LMS. </t>
  </si>
  <si>
    <t>bomberosrionegro@une.net.co </t>
  </si>
  <si>
    <t>CHARLES WILBER BENAVIDES CASTILLO </t>
  </si>
  <si>
    <t>PEDRO.MANOSALVA </t>
  </si>
  <si>
    <t>20231140217992  </t>
  </si>
  <si>
    <t>2023-03-22 16:42:14 </t>
  </si>
  <si>
    <t>CAC. Documentación para curso villa de Leyva del 24 al 29 de abril 2023. </t>
  </si>
  <si>
    <t>NN  </t>
  </si>
  <si>
    <t>NN </t>
  </si>
  <si>
    <t>cristian.sanchez190614@gmail.com  </t>
  </si>
  <si>
    <t>CRISTIAN SANCHEZ  </t>
  </si>
  <si>
    <t>1054709805 </t>
  </si>
  <si>
    <t>20231140218002  </t>
  </si>
  <si>
    <t>2023-03-22 16:44:33 </t>
  </si>
  <si>
    <t>CAC. Solicitud curso presencial SCI. </t>
  </si>
  <si>
    <t>20231140218012  </t>
  </si>
  <si>
    <t>2023-03-22 16:46:44 </t>
  </si>
  <si>
    <t>CAC. RESPUESTA RADICADO 2023110079091. </t>
  </si>
  <si>
    <t>Calle 2 # 1 - 87 Piso 1  </t>
  </si>
  <si>
    <t>3144610541 </t>
  </si>
  <si>
    <t>bomberossat@hotmail.com  </t>
  </si>
  <si>
    <t>CUERPO DE BOMBEROS VOLUNTARIOS DE SAN ANTONIO DEL TEQUENDAMA  </t>
  </si>
  <si>
    <t>9006951037 </t>
  </si>
  <si>
    <t>20231140218022  </t>
  </si>
  <si>
    <t>2023-03-23 10:17:14 </t>
  </si>
  <si>
    <t>CAC. Respuesta 2023-263413-80134-NC. </t>
  </si>
  <si>
    <t>Calle 32 A No. 8A - 50  </t>
  </si>
  <si>
    <t>vivian.bayuelo@contraloria.gov.co  </t>
  </si>
  <si>
    <t>CONTRALORIA DEPARTAMENTAL BOLIVAR GERENCIA DEPARTAMENTAL COLEGIADA  </t>
  </si>
  <si>
    <t>20231140218032  </t>
  </si>
  <si>
    <t>2023-03-23 10:22:43 </t>
  </si>
  <si>
    <t>CAC. Documentos inscripción curso. </t>
  </si>
  <si>
    <t>javargas@bomberosbogota.gov.co  </t>
  </si>
  <si>
    <t>JUAN ALEXANDER VARGAS GOMEZ  </t>
  </si>
  <si>
    <t>20231140218042  </t>
  </si>
  <si>
    <t>2023-03-23 10:36:04 </t>
  </si>
  <si>
    <t>CAC. PQR información, verificación de cursos.  </t>
  </si>
  <si>
    <t>juan.mora@rampint.com  </t>
  </si>
  <si>
    <t>JUAN DAVID MORA CASTILLO  </t>
  </si>
  <si>
    <t>1121887661 </t>
  </si>
  <si>
    <t>20231140218052  </t>
  </si>
  <si>
    <t>2023-03-23 10:53:07 </t>
  </si>
  <si>
    <t>CAC. INFORME BRIGADA CLASE 1 ESCUELA VILLAVICENCIO  </t>
  </si>
  <si>
    <t>20231140218062  </t>
  </si>
  <si>
    <t>2023-03-23 11:01:18 </t>
  </si>
  <si>
    <t>CAC. SOLICITUD PAGO SEGURO DE VIDA. </t>
  </si>
  <si>
    <t>20231140218072  </t>
  </si>
  <si>
    <t>2023-03-23 11:05:15 </t>
  </si>
  <si>
    <t>CAC. Solicitud de certificación laboral de cambio de profesional de interventoría. </t>
  </si>
  <si>
    <t>20231140218082  </t>
  </si>
  <si>
    <t>2023-03-23 11:14:48 </t>
  </si>
  <si>
    <t>CAC. PARA SU CONOCIMIENTO,TRAMITE Y DEMAS FINES LEGALES QUE ESTIMEN PERTINENTES. CONTRATACIÓN CUERPO DE BOMBEROS. </t>
  </si>
  <si>
    <t>20231140218092  </t>
  </si>
  <si>
    <t>2023-03-23 11:24:00 </t>
  </si>
  <si>
    <t>CAC. DOC-20230316-WA0088. CONTRATACIÓN ALCALDÍA MUNICIPAL. </t>
  </si>
  <si>
    <t>Carrera 2 No. 2 14.  </t>
  </si>
  <si>
    <t>3112196335 </t>
  </si>
  <si>
    <t>bomberossuareztol@gmail.com  </t>
  </si>
  <si>
    <t>CUERPO DE BOMBEROS VOLUNTARIOS SUAREZ TOLIMA  </t>
  </si>
  <si>
    <t>20231140218102  </t>
  </si>
  <si>
    <t>2023-03-23 11:31:27 </t>
  </si>
  <si>
    <t>CAC. SOLICITUD DE CERTIIFCACIÓN DE EXPERIENCIA ORDEN DE COMPRA No. 72173.  </t>
  </si>
  <si>
    <t>Calle 33 Bis No. 13A -54  </t>
  </si>
  <si>
    <t>5932200 </t>
  </si>
  <si>
    <t>ngonzalez@gtscolombia.com  </t>
  </si>
  <si>
    <t>GTS  </t>
  </si>
  <si>
    <t>20231140218112  </t>
  </si>
  <si>
    <t>2023-03-23 11:39:33 </t>
  </si>
  <si>
    <t>CAC. Aclaración pago servicio de inspección de seguridad Bomberos Pitalito. </t>
  </si>
  <si>
    <t>CALLE 110 No. 9 - 25 Torre empresarial  </t>
  </si>
  <si>
    <t>5873400 </t>
  </si>
  <si>
    <t>luz.garcia@empresasgasco.co  </t>
  </si>
  <si>
    <t>EMPRESAS GASCO  </t>
  </si>
  <si>
    <t>20231140218122  </t>
  </si>
  <si>
    <t>2023-03-23 11:43:57 </t>
  </si>
  <si>
    <t>CAC. Solicitud -CBV de Rionegro (Sder), informe de inspección, vigilancia y control.  </t>
  </si>
  <si>
    <t>Calle 37 No. 10 – 30 Palacio Amarillo  </t>
  </si>
  <si>
    <t>interior@santander.gov.co </t>
  </si>
  <si>
    <t>GOBERNACION DE SANTANDER SECRETARIO DEL INTERIOR  </t>
  </si>
  <si>
    <t>20231140218132  </t>
  </si>
  <si>
    <t>2023-03-23 11:56:22 </t>
  </si>
  <si>
    <t>RD. Solicitud concepto sobre proceso de capacitación de brigadas Clase III, definidas en la Resolución 0256 de 2014. </t>
  </si>
  <si>
    <t>AVENIDA CARRERA 7 No. 113-43  </t>
  </si>
  <si>
    <t>4871181 </t>
  </si>
  <si>
    <t>RecepcionVirtualLEC@lewisenergy.com  </t>
  </si>
  <si>
    <t>LEWIS ENERGY COLOMBIA  </t>
  </si>
  <si>
    <t>29 </t>
  </si>
  <si>
    <t>20231140218142  </t>
  </si>
  <si>
    <t>2023-03-23 12:05:13 </t>
  </si>
  <si>
    <t>CAC. ajustes registro de curso radicado 20231140215642. </t>
  </si>
  <si>
    <t>20231140218152  </t>
  </si>
  <si>
    <t>2023-03-23 12:08:21 </t>
  </si>
  <si>
    <t>CAC. NOTIFICACION DE CESE DE ACTIVIDADES CUERPO DE BOMBEROS VOLUNTARIOS CALIMA EL DARIEN - VALLE. </t>
  </si>
  <si>
    <t>20231140218162  </t>
  </si>
  <si>
    <t>2023-03-23 14:33:09 </t>
  </si>
  <si>
    <t>CAC. Solicitud de registros.  </t>
  </si>
  <si>
    <t>20231140218172  </t>
  </si>
  <si>
    <t>2023-03-23 14:49:28 </t>
  </si>
  <si>
    <t>CAC. Anulación de Registro Asignado. </t>
  </si>
  <si>
    <t>CUERPO DE BOMBEROS VOLUNTARIOS DE MONTELIBANO DEPARTAMENTO DE CAPACITACION  </t>
  </si>
  <si>
    <t>20231140218182  </t>
  </si>
  <si>
    <t>2023-03-23 14:53:09 </t>
  </si>
  <si>
    <t>CAC. Suspencion de prestacion de servicio por falta de recursos. </t>
  </si>
  <si>
    <t>Calle 20 No. 45-80 </t>
  </si>
  <si>
    <t>3218727752 </t>
  </si>
  <si>
    <t>bomberosmahatesbolivar@gmail.com </t>
  </si>
  <si>
    <t>9010915997 </t>
  </si>
  <si>
    <t>20231140218192  </t>
  </si>
  <si>
    <t>2023-03-23 15:09:47 </t>
  </si>
  <si>
    <t>CAC. DOC-20230316-WA0086. </t>
  </si>
  <si>
    <t>20231140218202  </t>
  </si>
  <si>
    <t>2023-03-23 15:19:51 </t>
  </si>
  <si>
    <t>Calle 20 No. 68 A - 06  </t>
  </si>
  <si>
    <t>notificacionesgestionhumana@bomberosbogota.gov.co  </t>
  </si>
  <si>
    <t>UNIDAD ADMINISTRATIVA ESPECIAL CUERPO OFICIAL DE BOMBEROS DE BOGOTA UAECOB  </t>
  </si>
  <si>
    <t>20231140218212  </t>
  </si>
  <si>
    <t>2023-03-23 15:22:26 </t>
  </si>
  <si>
    <t>CAC. SOLICITUD DE REGISTRO CURSO INVESTIGACION DE INVENDIOS NIVEL INTERMEDIO. </t>
  </si>
  <si>
    <t>20231140218222  </t>
  </si>
  <si>
    <t>2023-03-23 15:26:45 </t>
  </si>
  <si>
    <t>RD CUENTA DE COBRO 02 </t>
  </si>
  <si>
    <t>20231140218232  </t>
  </si>
  <si>
    <t>2023-03-23 15:27:08 </t>
  </si>
  <si>
    <t>CAC. Solicitud aplazamiento de cursos. </t>
  </si>
  <si>
    <t>20231140218242  </t>
  </si>
  <si>
    <t>2023-03-23 15:29:48 </t>
  </si>
  <si>
    <t>CAC. Copia respuesta circular 024 de la Secretaria de Gobierno Departamental del Putumayo.  </t>
  </si>
  <si>
    <t>Carrera 3 con calle 6 esquina  </t>
  </si>
  <si>
    <t>3202057965 </t>
  </si>
  <si>
    <t>bomberossanmiguel@yahoo.es  </t>
  </si>
  <si>
    <t>CUERPO DE BOMBEROS VOLUNTARIOS DE LA DORADA , SAN MIGUEL - PUTUMAYO  </t>
  </si>
  <si>
    <t>846.000.545-1 </t>
  </si>
  <si>
    <t>20231140218252  </t>
  </si>
  <si>
    <t>2023-03-23 15:37:34 </t>
  </si>
  <si>
    <t>CAC. Reiteración Petición urgente/ despeje salida de emergencia en propiedad horizontal en El Laguito-Cartagena de Indias- Bomberos nunca atendió solicitud en 2022. </t>
  </si>
  <si>
    <t>APTO 401 GARAJE 15  </t>
  </si>
  <si>
    <t>heidisanz@gmail.com  </t>
  </si>
  <si>
    <t>HEIDI SANCHEZ  </t>
  </si>
  <si>
    <t>40444363 </t>
  </si>
  <si>
    <t>20231140218262  </t>
  </si>
  <si>
    <t>2023-03-23 15:44:49 </t>
  </si>
  <si>
    <t>CAC. DOCUMENTOS SOLICITUD CARNETS.  </t>
  </si>
  <si>
    <t>TRAV 2 No. 3 - 142  </t>
  </si>
  <si>
    <t>3202321975 </t>
  </si>
  <si>
    <t>bomberosnuevocolon@gmail.com  </t>
  </si>
  <si>
    <t>CUERPO DE BOMBEROS VOLUNTARIOS DE NUEVO COLON BOYACA  </t>
  </si>
  <si>
    <t>9009053881 </t>
  </si>
  <si>
    <t>20231140218272  </t>
  </si>
  <si>
    <t>2023-03-23 15:57:14 </t>
  </si>
  <si>
    <t>CAC. Solicitud. </t>
  </si>
  <si>
    <t>escojassir@yahoo.com  </t>
  </si>
  <si>
    <t>3146402542 </t>
  </si>
  <si>
    <t>JASSIR ESCORCIA  </t>
  </si>
  <si>
    <t>8648499 </t>
  </si>
  <si>
    <t>20231140218282  </t>
  </si>
  <si>
    <t>2023-03-23 16:28:33 </t>
  </si>
  <si>
    <t>CAC. “Ajustes registro de curso radicado 20231140215912”. </t>
  </si>
  <si>
    <t>-5 </t>
  </si>
  <si>
    <t>20231140218292  </t>
  </si>
  <si>
    <t>2023-03-23 16:36:13 </t>
  </si>
  <si>
    <t>zambrano8623@gmail.com  </t>
  </si>
  <si>
    <t>.. </t>
  </si>
  <si>
    <t>CARLOS ARNULFO ZAMBRANO - </t>
  </si>
  <si>
    <t>20231140218302  </t>
  </si>
  <si>
    <t>2023-03-23 16:46:02 </t>
  </si>
  <si>
    <t>CAC. Intención para la Construcción de la Estación de Bomberos de Fortul – Arauca. </t>
  </si>
  <si>
    <t>Carrera 25 # 5 - 45  </t>
  </si>
  <si>
    <t>8899154 - 8899150 - 3214459159 </t>
  </si>
  <si>
    <t>alcaldia@fortul-arauca.gov.co  </t>
  </si>
  <si>
    <t>ALCALDIA FORTUL ARAUCA </t>
  </si>
  <si>
    <t>800136069-4 </t>
  </si>
  <si>
    <t>20231140218312  </t>
  </si>
  <si>
    <t>2023-03-24 09:29:15 </t>
  </si>
  <si>
    <t>SM. Radicación de diplomas para firma: registros Nos. 427-2022, 425-2022, 426-2022, 424-2022. </t>
  </si>
  <si>
    <t>20231140218322  </t>
  </si>
  <si>
    <t>2023-03-24 09:44:27 </t>
  </si>
  <si>
    <t>SM. Remisión de documentos para firma, radicado: 058-2023. </t>
  </si>
  <si>
    <t>20231140218332  </t>
  </si>
  <si>
    <t>2023-03-24 09:52:29 </t>
  </si>
  <si>
    <t>SM. Remisión de diplomas para firma, registro No. 548-2022. </t>
  </si>
  <si>
    <t>bomberos_puertowilches@hotmail.com  </t>
  </si>
  <si>
    <t>20231140218342  </t>
  </si>
  <si>
    <t>2023-03-24 09:57:19 </t>
  </si>
  <si>
    <t>SM. Remisión de diplomas para firma: 129-2015. 1171-2017. </t>
  </si>
  <si>
    <t>20231140218352  </t>
  </si>
  <si>
    <t>2023-03-24 10:22:27 </t>
  </si>
  <si>
    <t>CAC. Certificado de activo. </t>
  </si>
  <si>
    <t>juanpablovelasco1130@gmail.com  </t>
  </si>
  <si>
    <t>3172708974 </t>
  </si>
  <si>
    <t>JUAN PABLO VELASCO HENAO  </t>
  </si>
  <si>
    <t>1130944492 </t>
  </si>
  <si>
    <t>20231140218362  </t>
  </si>
  <si>
    <t>2023-03-24 10:27:38 </t>
  </si>
  <si>
    <t>CAC. Respuesta oficio Creación Cuerpo de Bomberos – Ley 1575 de 2012.  </t>
  </si>
  <si>
    <t>Carrera 6 No 4 - 55  </t>
  </si>
  <si>
    <t>(8) 7404270 - (8) 7445178 - 3212314444 </t>
  </si>
  <si>
    <t>planeacion@soraca-boyaca.gov.co </t>
  </si>
  <si>
    <t>ALCALDIA SORACA BOYACA </t>
  </si>
  <si>
    <t>20231140218372  </t>
  </si>
  <si>
    <t>2023-03-24 10:31:26 </t>
  </si>
  <si>
    <t>CAC. SOLICITUD DE CONVOCATORIA. </t>
  </si>
  <si>
    <t>20231140218382  </t>
  </si>
  <si>
    <t>2023-03-24 10:38:59 </t>
  </si>
  <si>
    <t>CAC. Solicitud de Información BOMBEROS_MECANISMO DE BUSQUEDA URGENTE Nº 640 - OT 44953. </t>
  </si>
  <si>
    <t>CARRERA 28 # 18-64 Piso 2  </t>
  </si>
  <si>
    <t>3506010384 </t>
  </si>
  <si>
    <t>edith.trivino@fiscalia.gov.co  </t>
  </si>
  <si>
    <t>FISCALIA 68 DELEGADA ANTE LOS JUECES PENALES DEL CIRCUITO GRUPO INVESTIGATIVO  </t>
  </si>
  <si>
    <t>20231140218392  </t>
  </si>
  <si>
    <t>2023-03-24 10:50:00 </t>
  </si>
  <si>
    <t>CI. NOTIFICACION FALLO SEGUNDA INSTANCIA TUTELA 41001418900820230011901. </t>
  </si>
  <si>
    <t>ccto01nei@cendoj.ramajudicial.gov.co  </t>
  </si>
  <si>
    <t>JUZGADO 01 CIVIL CIRCUITO HUILA  </t>
  </si>
  <si>
    <t>20231140218402  </t>
  </si>
  <si>
    <t>2023-03-24 10:53:06 </t>
  </si>
  <si>
    <t>CAC. SOLICITUD DE ANULACION REGISTRO (063-2022).  </t>
  </si>
  <si>
    <t>20231140218412  </t>
  </si>
  <si>
    <t>2023-03-24 10:56:49 </t>
  </si>
  <si>
    <t>CAC. Cancelación Registros 160-2022 y 161-2022. </t>
  </si>
  <si>
    <t>Calle 3 No. 1 - 23  </t>
  </si>
  <si>
    <t>3143231581 </t>
  </si>
  <si>
    <t>bomberosmorelia2021@gmail.com  </t>
  </si>
  <si>
    <t>CUERPO DE BOMBEROS VOLUNTARIOS DE MORELIA  </t>
  </si>
  <si>
    <t>20231140218422  </t>
  </si>
  <si>
    <t>2023-03-24 11:02:13 </t>
  </si>
  <si>
    <t>CAC. H.V - Curso OPAQ.  </t>
  </si>
  <si>
    <t>20231140218432  </t>
  </si>
  <si>
    <t>2023-03-24 11:07:41 </t>
  </si>
  <si>
    <t>CAC. radicado 20231130001624 Postulación OPAQ DNBC. </t>
  </si>
  <si>
    <t>20231140218442  </t>
  </si>
  <si>
    <t>2023-03-24 11:12:35 </t>
  </si>
  <si>
    <t>CAC. Postulación Cuerpo de Bomberos Voluntarios Villamaria a Serie de entrenamientos Básicos en manejo del fuego. </t>
  </si>
  <si>
    <t>20231140218452  </t>
  </si>
  <si>
    <t>2023-03-24 11:21:24 </t>
  </si>
  <si>
    <t>CAC. INVITACION SERVICIO FORESTAL: 24 AL 29 DE ABRIL. </t>
  </si>
  <si>
    <t>20231140218462  </t>
  </si>
  <si>
    <t>2023-03-24 11:23:53 </t>
  </si>
  <si>
    <t>CAC. Solicitud visita técnica. </t>
  </si>
  <si>
    <t>20231140218472  </t>
  </si>
  <si>
    <t>2023-03-24 11:31:33 </t>
  </si>
  <si>
    <t>CAC. SOLICITUD DE MESA TÉCNICA - MATERIALES PELIGROSOS (Tte Javier Coral). </t>
  </si>
  <si>
    <t>CALLE 11 # 20 - 93  </t>
  </si>
  <si>
    <t>3003639 - 3183058737 </t>
  </si>
  <si>
    <t>atencionalciudadano@bomberosfonseca.com  </t>
  </si>
  <si>
    <t>CUERPO DE BOMBEROS VOLUNTARIOS DE FONSECA  </t>
  </si>
  <si>
    <t>900.049.911-1 </t>
  </si>
  <si>
    <t>20231140218482  </t>
  </si>
  <si>
    <t>2023-03-24 11:42:20 </t>
  </si>
  <si>
    <t>CAC. Postulación convocatoria servicio forestal 20232000080211. </t>
  </si>
  <si>
    <t>20231140218492  </t>
  </si>
  <si>
    <t>2023-03-24 11:53:39 </t>
  </si>
  <si>
    <t>CAC. SOLICITUD REGISTRO FORMACION PARA BOMBEROS. </t>
  </si>
  <si>
    <t>20231140218502  </t>
  </si>
  <si>
    <t>2023-03-24 12:05:03 </t>
  </si>
  <si>
    <t>CAC. Notificación AIDD - Tiene un documento radicado, No. CMI-RS-2023-00001289  </t>
  </si>
  <si>
    <t>secretario.responsabilidad@contraloriaibague.gov.co  </t>
  </si>
  <si>
    <t>2611244 </t>
  </si>
  <si>
    <t>info@contraloriatunja.gov.co  </t>
  </si>
  <si>
    <t>CONTRALORIA MUNICIPAL DE IBAGUE  </t>
  </si>
  <si>
    <t>20231140218512  </t>
  </si>
  <si>
    <t>2023-03-24 12:06:35 </t>
  </si>
  <si>
    <t>RD DIPLOMA REGISTRO 578-2022 </t>
  </si>
  <si>
    <t>20231140218522  </t>
  </si>
  <si>
    <t>2023-03-24 12:11:48 </t>
  </si>
  <si>
    <t>CAC. Reenvío documentación de curso villa de leyva 24 al 29 de abril del 2023. </t>
  </si>
  <si>
    <t>CRISTIAN ALBEIRO SANCHEZ RIVEROS  </t>
  </si>
  <si>
    <t>1054709085 </t>
  </si>
  <si>
    <t>20231140218532  </t>
  </si>
  <si>
    <t>2023-03-24 12:16:22 </t>
  </si>
  <si>
    <t>CAC. INFORME DE EXTRALIMITACION DE FUNCIONES DE LA COMANDANTE DEL CUERPO DE BOMBEROS DE AGUACHICA </t>
  </si>
  <si>
    <t>juntadebomberosaguachica@gmail.com </t>
  </si>
  <si>
    <t>20231140218542  </t>
  </si>
  <si>
    <t>2023-03-27 09:59:24 </t>
  </si>
  <si>
    <t>CAC 2023-00188 NOTIFICACIÓN AUTO ADMITE TUTELA </t>
  </si>
  <si>
    <t>CARRERA 57 NO. 43 – 91 PISO 4  </t>
  </si>
  <si>
    <t>5553939 EXT. 1001 </t>
  </si>
  <si>
    <t>jadmin01bta@notificacionesrj.gov.co  </t>
  </si>
  <si>
    <t>JUZGADO 01 ADMINISTRATIVO SECCION PRIMERA  </t>
  </si>
  <si>
    <t>-2 </t>
  </si>
  <si>
    <t>20231140218552  </t>
  </si>
  <si>
    <t>2023-03-27 10:05:28 </t>
  </si>
  <si>
    <t>CAC SOLICITUD CERTITIFICADO LABORAL </t>
  </si>
  <si>
    <t>kr 30 # 85 a - 39  </t>
  </si>
  <si>
    <t>marisolhreyes@gmail.com </t>
  </si>
  <si>
    <t>MARISOL HORTUA  </t>
  </si>
  <si>
    <t>20231140218562  </t>
  </si>
  <si>
    <t>2023-03-27 10:18:44 </t>
  </si>
  <si>
    <t>CAC SOLICITUD AUDIENCIA </t>
  </si>
  <si>
    <t>26 </t>
  </si>
  <si>
    <t>20231140218572  </t>
  </si>
  <si>
    <t>2023-03-27 10:45:36 </t>
  </si>
  <si>
    <t>20231140218582  </t>
  </si>
  <si>
    <t>2023-03-27 10:48:39 </t>
  </si>
  <si>
    <t>20231140218592  </t>
  </si>
  <si>
    <t>2023-03-27 10:50:45 </t>
  </si>
  <si>
    <t>20231140218602  </t>
  </si>
  <si>
    <t>2023-03-27 10:59:50 </t>
  </si>
  <si>
    <t>SM DIPLOMAS REGISTRO 048-2023 </t>
  </si>
  <si>
    <t>20231140218612  </t>
  </si>
  <si>
    <t>2023-03-27 14:50:25 </t>
  </si>
  <si>
    <t>SM Diplomas registro 581-2022 </t>
  </si>
  <si>
    <t>Calle 6 # 2 - 22  </t>
  </si>
  <si>
    <t>3133310040 </t>
  </si>
  <si>
    <t>bomberosmirafloresguaviare@gmail.com  </t>
  </si>
  <si>
    <t>CUERPO DE BOMBEROS VOLUNTARIOS DE MIRAFLORES - GUAVIARE  </t>
  </si>
  <si>
    <t>20231140218622  </t>
  </si>
  <si>
    <t>2023-03-27 15:23:00 </t>
  </si>
  <si>
    <t>SM DIPLOMA REGISTRO 011-2022 </t>
  </si>
  <si>
    <t>20231140218632  </t>
  </si>
  <si>
    <t>2023-03-27 15:30:02 </t>
  </si>
  <si>
    <t>SM DIPLOMAS REGISTRO 437-2022 </t>
  </si>
  <si>
    <t>departamentodecapacitacioncbvg@gmail.com  </t>
  </si>
  <si>
    <t>811.016.066-8 </t>
  </si>
  <si>
    <t>20231140218642  </t>
  </si>
  <si>
    <t>2023-03-27 15:36:19 </t>
  </si>
  <si>
    <t>20231140218652  </t>
  </si>
  <si>
    <t>2023-03-28 09:53:47 </t>
  </si>
  <si>
    <t>CAC: Remisión por Competencia &amp;amp;quot;determinación adoptada consejo de oficiales&amp;amp;quot; </t>
  </si>
  <si>
    <t>20231140218662  </t>
  </si>
  <si>
    <t>2023-03-28 10:57:46 </t>
  </si>
  <si>
    <t>CAC: Radicacion acta de finalización de bomberos I y II bomberos calamar </t>
  </si>
  <si>
    <t>20231140218672  </t>
  </si>
  <si>
    <t>2023-03-28 11:06:56 </t>
  </si>
  <si>
    <t>CAC: Concepto de documento </t>
  </si>
  <si>
    <t>ninguna  </t>
  </si>
  <si>
    <t>iseletoscano@gmail.com  </t>
  </si>
  <si>
    <t>ISELE TOSCANA  </t>
  </si>
  <si>
    <t>56896256 </t>
  </si>
  <si>
    <t>34 </t>
  </si>
  <si>
    <t>20231140218682  </t>
  </si>
  <si>
    <t>2023-03-28 11:11:06 </t>
  </si>
  <si>
    <t>RD: FActura </t>
  </si>
  <si>
    <t>20231140218692  </t>
  </si>
  <si>
    <t>2023-03-28 14:40:14 </t>
  </si>
  <si>
    <t>CAC: NOTIFICA AUTO ADMITE TUTELA 50 001 31 04 006 00025 00 </t>
  </si>
  <si>
    <t>vguzmang@cendoj.ramajudicial.gov.co  </t>
  </si>
  <si>
    <t>JUZGADO SEXTO PENAL MUNICIPAL DE VILLAVICENCIO  </t>
  </si>
  <si>
    <t>20231140218702  </t>
  </si>
  <si>
    <t>2023-03-28 15:21:23 </t>
  </si>
  <si>
    <t>CAC: Postulación curso SUIZA DNBC No. *RAD_S***20231130001634** </t>
  </si>
  <si>
    <t>CALI  </t>
  </si>
  <si>
    <t>andresfeliperendon@gmail.com </t>
  </si>
  <si>
    <t>ANDRES FELIPE RENDON . . </t>
  </si>
  <si>
    <t>20231140218712  </t>
  </si>
  <si>
    <t>2023-03-28 16:36:53 </t>
  </si>
  <si>
    <t>CARRERA 58B #129-23  </t>
  </si>
  <si>
    <t>3103206909 </t>
  </si>
  <si>
    <t>henryguevara72@hotmail.com  </t>
  </si>
  <si>
    <t>HENRY ARTURO GUEVARA GONZALEZ </t>
  </si>
  <si>
    <t>93387811 </t>
  </si>
  <si>
    <t>20231140218722  </t>
  </si>
  <si>
    <t>2023-03-28 16:39:06 </t>
  </si>
  <si>
    <t>20231140218732  </t>
  </si>
  <si>
    <t>2023-03-29 09:58:34 </t>
  </si>
  <si>
    <t>RD DIPLOMAS REGISTRO 128-2023 </t>
  </si>
  <si>
    <t>20231140218742  </t>
  </si>
  <si>
    <t>2023-03-29 10:08:44 </t>
  </si>
  <si>
    <t>CAC Respuesta Registro de curso Bomberos </t>
  </si>
  <si>
    <t>CARRERA 19 CALLE 2N  </t>
  </si>
  <si>
    <t>(6) 7454150 </t>
  </si>
  <si>
    <t>bomberos@armenia.gov.co  </t>
  </si>
  <si>
    <t>CUERPO OFICIAL DE BOMBEROS DE ARMENIA  </t>
  </si>
  <si>
    <t>20231140218752  </t>
  </si>
  <si>
    <t>2023-03-29 10:19:17 </t>
  </si>
  <si>
    <t>RD: devolucion carnets </t>
  </si>
  <si>
    <t>20231140218762  </t>
  </si>
  <si>
    <t>2023-03-29 10:28:14 </t>
  </si>
  <si>
    <t>CAC: Solicitud Concepto Exoneración IVA </t>
  </si>
  <si>
    <t>bomberomanosalva@hotmail.com  </t>
  </si>
  <si>
    <t>Bomberomanosalva@hotmail.com  </t>
  </si>
  <si>
    <t>JHON JAIRO MANOSALVA RAMIREZ </t>
  </si>
  <si>
    <t>35 </t>
  </si>
  <si>
    <t>20231140218772  </t>
  </si>
  <si>
    <t>2023-03-29 10:55:51 </t>
  </si>
  <si>
    <t>CAC Solicitud del certificado del curso PAP B </t>
  </si>
  <si>
    <t>JULIO JAVIER RAMIREZ MONTERO </t>
  </si>
  <si>
    <t>77172013 </t>
  </si>
  <si>
    <t>20231140218782  </t>
  </si>
  <si>
    <t>2023-03-29 11:36:31 </t>
  </si>
  <si>
    <t>CAC: NOTIFICACION ADMISION ACCION DE TUTELA 544053103001-2023-00074-00 </t>
  </si>
  <si>
    <t>Palacio de Justicia, Segundo Piso – Oficina 3  </t>
  </si>
  <si>
    <t>12345678 </t>
  </si>
  <si>
    <t>jcctolospat@cendoj.ramajudicial.gov.co  </t>
  </si>
  <si>
    <t>JUZGADO CIVIL DEL CIRCUITO DE LOS PATIOS N/S.  </t>
  </si>
  <si>
    <t>20231140218792  </t>
  </si>
  <si>
    <t>2023-03-29 13:23:25 </t>
  </si>
  <si>
    <t>CAC: CURSO GACB Reg 048-2023 </t>
  </si>
  <si>
    <t>20231140218802  </t>
  </si>
  <si>
    <t>2023-03-29 13:49:32 </t>
  </si>
  <si>
    <t>CAC: SOLICITUD CARNETIZACION CBV TAMINANGO </t>
  </si>
  <si>
    <t>20231140218812  </t>
  </si>
  <si>
    <t>2023-03-29 13:55:32 </t>
  </si>
  <si>
    <t>CAC: DIRECTRICES DE MEJORAMIENTO ESTACION DE BOMBEROS TADO </t>
  </si>
  <si>
    <t>Calle 6 # 13 - 14  </t>
  </si>
  <si>
    <t>3146618936 - 3137015140 </t>
  </si>
  <si>
    <t>bomberostad2008@hotmail.com  </t>
  </si>
  <si>
    <t>CUERPO DE BOMBEROS VOLUNTARIOS DE TADO CHOCO  </t>
  </si>
  <si>
    <t>20231140218822  </t>
  </si>
  <si>
    <t>2023-03-29 14:06:28 </t>
  </si>
  <si>
    <t>CAC: Supervigilancia al Derecho de Petición SDP-0577-23 </t>
  </si>
  <si>
    <t>CARRERA 5 # 15 - 80 PISO 23  </t>
  </si>
  <si>
    <t>PROCURADURIA AUXILIAR PARA ASUNTOS CONSTITUCIONALES  </t>
  </si>
  <si>
    <t>20231140218832  </t>
  </si>
  <si>
    <t>2023-03-29 14:14:24 </t>
  </si>
  <si>
    <t>CAC: Solicitud apoyo </t>
  </si>
  <si>
    <t>ALCALDIA PALMAR DE VALERA  </t>
  </si>
  <si>
    <t>20231140218842  </t>
  </si>
  <si>
    <t>2023-03-29 15:25:11 </t>
  </si>
  <si>
    <t>CAC: Documento de Rolando Peñuela derecho d peticion </t>
  </si>
  <si>
    <t>20231140218852  </t>
  </si>
  <si>
    <t>2023-03-30 10:43:11 </t>
  </si>
  <si>
    <t>CAC Admite tutela 2023-00133 </t>
  </si>
  <si>
    <t>Carrera 52 No. 42-73  </t>
  </si>
  <si>
    <t>(604) 232 73 99 </t>
  </si>
  <si>
    <t>j02labmed@cendoj.ramajudicial.gov.co  </t>
  </si>
  <si>
    <t>JUZGADO SEGUNDO LABORAL DEL CIRCUITO DE MEDELLíN  </t>
  </si>
  <si>
    <t>JULIO.GARCIA </t>
  </si>
  <si>
    <t>20231140218862  </t>
  </si>
  <si>
    <t>2023-03-30 13:50:17 </t>
  </si>
  <si>
    <t>CAC: Solicitud de Registro para Curso- Bomberos Coveñas </t>
  </si>
  <si>
    <t>20231140218872  </t>
  </si>
  <si>
    <t>2023-03-30 14:23:56 </t>
  </si>
  <si>
    <t>CALLE 66#11-50  </t>
  </si>
  <si>
    <t>3102683455 </t>
  </si>
  <si>
    <t>JULIO.CHAMORRO@DNBC.GOV.CO  </t>
  </si>
  <si>
    <t>JULIO ALEJANDRO CHAMORRO CABRERA </t>
  </si>
  <si>
    <t>98383003 </t>
  </si>
  <si>
    <t>20231140218882  </t>
  </si>
  <si>
    <t>2023-03-30 14:48:32 </t>
  </si>
  <si>
    <t>Calle 20 Nº 68A – 06  </t>
  </si>
  <si>
    <t>pmanosalva@bomberosbogota.gov.co  </t>
  </si>
  <si>
    <t>PEDRO ANDRÈS MANOSALVA RINCÓN </t>
  </si>
  <si>
    <t>20231140218892  </t>
  </si>
  <si>
    <t>2023-03-30 17:07:43 </t>
  </si>
  <si>
    <t>RD: ultimo pago </t>
  </si>
  <si>
    <t>CARRERA 50 # 50 - 02  </t>
  </si>
  <si>
    <t>5510025 </t>
  </si>
  <si>
    <t>correo.guarne@guarne-antioquia.gov.co  </t>
  </si>
  <si>
    <t>ALCALDIA GUARNE ANTIOQUIA </t>
  </si>
  <si>
    <t>20231140218902  </t>
  </si>
  <si>
    <t>2023-03-31 09:08:06 </t>
  </si>
  <si>
    <t>CAC: Solicitud de información - Ingreso unidad al RUE. </t>
  </si>
  <si>
    <t>Carretera Km 3, Sector, Turbaco, Hacienda Bajo Miranda, Bolívar.  </t>
  </si>
  <si>
    <t>JUNTA DEPARTAMENTAL DE BOMBEROS DE BOLIVAR  </t>
  </si>
  <si>
    <t>20231140218912  </t>
  </si>
  <si>
    <t>2023-03-31 09:51:25 </t>
  </si>
  <si>
    <t>CAC: REG – EJE – 0122 – 2023 - Apertura Plataforma CHIP Categorías: CUIPO y Sistema General de Regalías </t>
  </si>
  <si>
    <t>estadisticasfiscales@contraloria.gov.co  </t>
  </si>
  <si>
    <t>estadisticasfiscales@contraloria.gov.co </t>
  </si>
  <si>
    <t>CONTRALORIA DIRECTORA DE CUENTAS Y ESTADíSTICAS FISCALES  </t>
  </si>
  <si>
    <t>20231140218922  </t>
  </si>
  <si>
    <t>2023-03-31 10:09:19 </t>
  </si>
  <si>
    <t>CAC: COMUNICACION E-2022-222672 </t>
  </si>
  <si>
    <t>CALLE 8 # 6-87  </t>
  </si>
  <si>
    <t>7860020 </t>
  </si>
  <si>
    <t>mlmoreno@procuraduria.gov.co </t>
  </si>
  <si>
    <t>PROCURADORIA PROVINCIAL SANTA ROSA DE VITERBO BOYACA </t>
  </si>
  <si>
    <t>20231140218932  </t>
  </si>
  <si>
    <t>2023-03-31 10:40:43 </t>
  </si>
  <si>
    <t>CAC: Solicitud de Información sobre certificados de operatividad de los Cuerpos de Bomberos de Departamento del Atlántico. </t>
  </si>
  <si>
    <t>atlantico  </t>
  </si>
  <si>
    <t>chernandez@atlantico.gov.co  </t>
  </si>
  <si>
    <t>CANDELARIA DE JESúS HERNáNDEZ HERRERA </t>
  </si>
  <si>
    <t>30 </t>
  </si>
  <si>
    <t>20231140218942  </t>
  </si>
  <si>
    <t>2023-03-31 11:25:57 </t>
  </si>
  <si>
    <t>CAC: PROYECTO BOMBERO MUNICIPIO DE BECERRIL - CESAR </t>
  </si>
  <si>
    <t>Calle 10 No. 6 - 24  </t>
  </si>
  <si>
    <t>576 80 07 </t>
  </si>
  <si>
    <t>planeacion@becerril-cesar.gov.co </t>
  </si>
  <si>
    <t>ALCALDíA DE BECERRIL  </t>
  </si>
  <si>
    <t>20231140218952  </t>
  </si>
  <si>
    <t>2023-03-31 11:42:48 </t>
  </si>
  <si>
    <t>CAC SEGURO DE VIDA FORMATOS </t>
  </si>
  <si>
    <t>CALLE 7 # 9 - 28  </t>
  </si>
  <si>
    <t>6524025 </t>
  </si>
  <si>
    <t>bomberospuestolleras@gmail.com  </t>
  </si>
  <si>
    <t>CUERPO DE BOMBEROS DE PUERTO LLERAS - META  </t>
  </si>
  <si>
    <t>822.007.563-9 </t>
  </si>
  <si>
    <t>20231140218962  </t>
  </si>
  <si>
    <t>2023-03-31 12:05:27 </t>
  </si>
  <si>
    <t>Avenida Carrera 30 No. 85A – 39/47  </t>
  </si>
  <si>
    <t>maicol.villarreal@dnbc.gov.co  </t>
  </si>
  <si>
    <t>MAICOL VILLARREAL OSPINA  </t>
  </si>
  <si>
    <t>79916613 </t>
  </si>
  <si>
    <t>20231140218972  </t>
  </si>
  <si>
    <t>2023-03-31 12:13:01 </t>
  </si>
  <si>
    <t>20231140218982  </t>
  </si>
  <si>
    <t>2023-03-31 12:15:17 </t>
  </si>
  <si>
    <t>20231140218992  </t>
  </si>
  <si>
    <t>2023-03-31 12:18:00 </t>
  </si>
  <si>
    <t>20231140219002  </t>
  </si>
  <si>
    <t>2023-03-31 12:24:31 </t>
  </si>
  <si>
    <t>CAC: Derecho de petición para solicitar intervención de la dnbc en asuntos de su competencia  </t>
  </si>
  <si>
    <t>CRA 49C 86A - 15  </t>
  </si>
  <si>
    <t>11111 </t>
  </si>
  <si>
    <t>edgardomandon@hotmail.com  </t>
  </si>
  <si>
    <t>EDGARDO MANDON ARENAS  </t>
  </si>
  <si>
    <t>9691407 </t>
  </si>
  <si>
    <t>20231140219012  </t>
  </si>
  <si>
    <t>2023-03-31 13:59:56 </t>
  </si>
  <si>
    <t>carrera 11 #140-62  </t>
  </si>
  <si>
    <t>3115943445 </t>
  </si>
  <si>
    <t>No designa  </t>
  </si>
  <si>
    <t>MAURICIO DELGADO PERDOMO </t>
  </si>
  <si>
    <t>79.625.131 </t>
  </si>
  <si>
    <t>20231140219022  </t>
  </si>
  <si>
    <t>2023-03-31 14:55:56 </t>
  </si>
  <si>
    <t>CAC: ajustes registro de curso radicado 20231140217512 </t>
  </si>
  <si>
    <t>20231140219032  </t>
  </si>
  <si>
    <t>2023-03-31 15:08:09 </t>
  </si>
  <si>
    <t>CAC: solicitud de concepto de representación legal de un funcionario publico </t>
  </si>
  <si>
    <t>toribio  </t>
  </si>
  <si>
    <t>frebrague@hotmail.com  </t>
  </si>
  <si>
    <t>FREDI HERNAN BRAVO GUEVARA </t>
  </si>
  <si>
    <t>20231140219042  </t>
  </si>
  <si>
    <t>2023-03-31 15:10:29 </t>
  </si>
  <si>
    <t>20231140219052  </t>
  </si>
  <si>
    <t>2023-03-31 15:36:03 </t>
  </si>
  <si>
    <t>ANDRES.MONTALVO@DNBC.GOV.CO  </t>
  </si>
  <si>
    <t>ANDRES FELIPE MONTALVO DE LA OSSA </t>
  </si>
  <si>
    <t>73184070 </t>
  </si>
  <si>
    <t>20231140219062  </t>
  </si>
  <si>
    <t>2023-03-31 15:49:26 </t>
  </si>
  <si>
    <t>RD: segundo cobro </t>
  </si>
  <si>
    <t>20231140219072  </t>
  </si>
  <si>
    <t>2023-03-31 16:01:24 </t>
  </si>
  <si>
    <t>CL144NO.49-50  </t>
  </si>
  <si>
    <t>3103004079 </t>
  </si>
  <si>
    <t>tatiana.herrera@dnbc.gov.co  </t>
  </si>
  <si>
    <t>TATIANA HERRERA BUSTOS </t>
  </si>
  <si>
    <t>1070949582 </t>
  </si>
  <si>
    <t>20231140219082  </t>
  </si>
  <si>
    <t>2023-03-31 16:05:47 </t>
  </si>
  <si>
    <t>CARRERA 69B #24B-55  </t>
  </si>
  <si>
    <t>3204501318 </t>
  </si>
  <si>
    <t>luzdersir@dnbc.gov.co  </t>
  </si>
  <si>
    <t>LUZ DERSI RODRIGUEZ PABON </t>
  </si>
  <si>
    <t>21249388 </t>
  </si>
  <si>
    <t>20231140219092  </t>
  </si>
  <si>
    <t>2023-03-31 16:10:41 </t>
  </si>
  <si>
    <t>calle 51N #2GN-61  </t>
  </si>
  <si>
    <t>3107285158 </t>
  </si>
  <si>
    <t>alejandram.h231@gmail.com  </t>
  </si>
  <si>
    <t>ALEJANDRA MOSQUERA HURTADO </t>
  </si>
  <si>
    <t>1144092653 </t>
  </si>
  <si>
    <t>20231140219102  </t>
  </si>
  <si>
    <t>2023-03-31 17:03:50 </t>
  </si>
  <si>
    <t>CAC: Cambio de fechas de curso de formación 109-2023 </t>
  </si>
  <si>
    <t>20231140219112  </t>
  </si>
  <si>
    <t>2023-03-31 17:10:00 </t>
  </si>
  <si>
    <t>CAC: SOLICITUD DE REGISTRO MODULO PRESENCIAL COMPLEMENTARIO AL CURSO SCI </t>
  </si>
  <si>
    <t>Carrera 27 N° 29-07  </t>
  </si>
  <si>
    <t>543 2541 </t>
  </si>
  <si>
    <t>OSCAR DE JESÚS SEPULVEDA CARDONA </t>
  </si>
  <si>
    <t>Vencida</t>
  </si>
  <si>
    <t>Correo institucional</t>
  </si>
  <si>
    <t>Correo atencion ciudadano</t>
  </si>
  <si>
    <t>Radicacion directa</t>
  </si>
  <si>
    <t>Servicio de mensajeria</t>
  </si>
  <si>
    <t>Canal escrito</t>
  </si>
  <si>
    <t>14-03-2023 14:35 PM	Archivar	Ronny Estiven Romero Velandia	TRAMITADO CON: Radicado DNBC No. *20232110079251* **20232110079251** Bogotá D.C, *28/02/2023*</t>
  </si>
  <si>
    <t>Boyaca</t>
  </si>
  <si>
    <t>Entidad territorial</t>
  </si>
  <si>
    <t>Otros</t>
  </si>
  <si>
    <t>Ronny Estiven Romero Velandia</t>
  </si>
  <si>
    <t>SUBDIRECCIÓN ESTRATÉGICA Y DE COORDINACIÓN BOMBERIL</t>
  </si>
  <si>
    <t xml:space="preserve"> SUBDIRECCIÓN ADMINISTRATIVA Y FINANCIERA</t>
  </si>
  <si>
    <t>Cumplida</t>
  </si>
  <si>
    <t>Pdf</t>
  </si>
  <si>
    <t>Si</t>
  </si>
  <si>
    <t>N/A</t>
  </si>
  <si>
    <t>14-03-2023 14:47 PM	Archivar	Ronny Estiven Romero Velandia	TRAMITADO CON: Radicado DNBC No. *20232110079121* **20232110079121** Bogotá D.C, 23-01-2022</t>
  </si>
  <si>
    <t>Santander</t>
  </si>
  <si>
    <t>Persona natural</t>
  </si>
  <si>
    <t>Legislacion bomberil</t>
  </si>
  <si>
    <t>10-04-2023 11:02 AM	Archivar	Andrea Bibiana Castañeda Durán	SE DIO TRÁMITE CON RAD. 20232110080741 ENVIADO EL 04/04/23</t>
  </si>
  <si>
    <t>Cundinamarca</t>
  </si>
  <si>
    <t>Word</t>
  </si>
  <si>
    <t>No se adjunta imagen con firma, evidencia correo respuestas atencion ciudadano</t>
  </si>
  <si>
    <t>Entidad Publica</t>
  </si>
  <si>
    <t>Bogota d.c</t>
  </si>
  <si>
    <t>Administrativo</t>
  </si>
  <si>
    <t>DIRECCION GENERAL</t>
  </si>
  <si>
    <t>Antioquia</t>
  </si>
  <si>
    <t>Entidad bomberil</t>
  </si>
  <si>
    <t>Caldas</t>
  </si>
  <si>
    <t>Casanare</t>
  </si>
  <si>
    <t>Quindio</t>
  </si>
  <si>
    <t>Seguimiento a Cuerpo de bomberos</t>
  </si>
  <si>
    <t>13-04-2023 09:17 AM	Archivar	Andrea Bibiana Castañeda Durán	SE DIO TRÁMITE CON RAD. 20232110081061 ENVIADO EL 12/4/23</t>
  </si>
  <si>
    <t>Acompañamiento juridico</t>
  </si>
  <si>
    <t>Extemporanea</t>
  </si>
  <si>
    <t>13-04-2023 09:14 AM	Archivar	Andrea Bibiana Castañeda Durán	SE DIO TRÁMITE CON RAD. 20232110081081 ENVIADO EL 12/4/23</t>
  </si>
  <si>
    <t>Valle del Cauca</t>
  </si>
  <si>
    <t>CARLOS HUMBERTO LOPEZ  </t>
  </si>
  <si>
    <t>La Guajira</t>
  </si>
  <si>
    <t>14-03-2023 15:32 PM	Archivar	Ronny Estiven Romero Velandia	TRAMITADO CON: 20232110079561 DE FECHA Bogotá D.C, 07-03-2023</t>
  </si>
  <si>
    <t>No se genero oficio de traslado ni fue trasladado en los 5 dias habiles</t>
  </si>
  <si>
    <t>13-04-2023 09:15 AM	Archivar	Andrea Bibiana Castañeda Durán	SE DIO TRÁMITE CON RAD. 20232110081091 ENVIADO EL 12/4/23</t>
  </si>
  <si>
    <t>17-03-2023 17:56 PM	Archivar	Mauricio Delgado Perdomo	SE RESPONDE MEDIANTE RADICADO 20231140214422- 20232140080341-SOLICITUD APOYO VOLUNTARIOS MANIZALES</t>
  </si>
  <si>
    <t>Educacion bomberil</t>
  </si>
  <si>
    <t>Mauricio Delgado Perdomo</t>
  </si>
  <si>
    <t>Norte de Santander</t>
  </si>
  <si>
    <t>Persona juridica</t>
  </si>
  <si>
    <t>MARYOLY DIAZ</t>
  </si>
  <si>
    <t>GESTIÓN TALENTO HUMANO</t>
  </si>
  <si>
    <t xml:space="preserve">	20233100080571	</t>
  </si>
  <si>
    <t>22-03-2023 18:27 PM	Archivar	MARYOLY DIAZ	SE ENVIA CARTA AL FONDO DE EMPLEADOS EL DIA 22/03/2023</t>
  </si>
  <si>
    <t>29-03-2023 00:41 AM	Archivar	Orlando Murillo Lopez	Se dio respuesta con radicado No. 20232110080851</t>
  </si>
  <si>
    <t>Huila</t>
  </si>
  <si>
    <t>14-04-2023 12:27 PM	Archivar	Edgar Alexander Maya Lopez	Se da respuesta con radicado DNBC ° 20232140080971, se envia el 12/04/2023</t>
  </si>
  <si>
    <t>17-04-2023 15:42 PM	Archivar	Andrea Bibiana Castañeda Durán	SE DIO TRÁMITE CON RAD. 20232110081421 ENVIADO EL 17/4/23</t>
  </si>
  <si>
    <t>6-04-2023 10:57 AM	Archivar	Andrea Bibiana Castañeda Durán	SE DIO TRÁMITE CON RAD. 20232110081741 ENVIADO EL 26/4/23</t>
  </si>
  <si>
    <t>Nariño</t>
  </si>
  <si>
    <t>Cordoba</t>
  </si>
  <si>
    <t xml:space="preserve">	20232150080921	</t>
  </si>
  <si>
    <t>Radicado de entrada sin archivar, se necesita subir pantallazo de envio via correo electronico</t>
  </si>
  <si>
    <t>14-03-2023 16:27 PM	Archivar	Ronny Estiven Romero Velandia	TRAMITADO CON: Radicado DNBC No. *20232110079561* **20232110079561** Bogotá D.C, 07-03-2023</t>
  </si>
  <si>
    <t xml:space="preserve">	20232110079561	</t>
  </si>
  <si>
    <t>17-04-2023 10:03 AM	Archivar	Andrea Bibiana Castañeda Durán	SE DIO TRÁMITE CON RAD. 20232110081401 ENVIADO EL 14/4/23</t>
  </si>
  <si>
    <t xml:space="preserve">	20232110081401</t>
  </si>
  <si>
    <t>No se adjunta documento con firma en radicado de salida</t>
  </si>
  <si>
    <t>16-03-2023 09:33 AM	Archivar	Yerky Sneider Garavito Cancelado	Se archiva. Se adjunta documento enviado al municipio de Chachagüí Nariño brindando respuesta al oficio a su solicitud 220-28.1/166-2022.</t>
  </si>
  <si>
    <t>Yerky Sneider Garavito Cancelado</t>
  </si>
  <si>
    <t>26-04-2023 10:53 AM	Archivar	Andrea Bibiana Castañeda Durán	SE DIO TRÁMITE CON RAD. 20232110081471 ENVIADO EL 26/4/23</t>
  </si>
  <si>
    <t>19-04-2023 09:35 AM	Archivar	Julio Cesar Garcia Triana	la respuesta se envia por atencion al ciudadano el 18 de abril de 2023, archivese</t>
  </si>
  <si>
    <t xml:space="preserve">20232150081301	</t>
  </si>
  <si>
    <t>A pesar de ser archivada no se adjunta evidencia de respuesta ni se adjunta documento con firma</t>
  </si>
  <si>
    <t>17-04-2023 15:41 PM	Archivar	Andrea Bibiana Castañeda Durán	SE DIO TRÁMITE CON EL RAD. 20232110081431 ENVIADO EL 17/4/23</t>
  </si>
  <si>
    <t>11-04-2023 14:46 PM	Archivar	Andrea Bibiana Castañeda Durán	MISMA SOLICITUD DEL RADICADO 20231140217522 AL QUE SE LE DIO TRÁMITE CON EL RAD. 20232110080661</t>
  </si>
  <si>
    <t>Tolima</t>
  </si>
  <si>
    <t>15-03-2023 10:28 AM	Archivar	Ronny Estiven Romero Velandia	SE REALIZÓ ACOMPAÑAMIENTO POR PARTE DEL FUNCIONARIO RONNY ROMERO</t>
  </si>
  <si>
    <t>Se realiza mesa de trabajocon funcionario</t>
  </si>
  <si>
    <t>26-04-2023 11:02 AM	Archivar	Andrea Bibiana Castañeda Durán	se dio trámite con rad. 20232110081751 enviado el 26/4/23</t>
  </si>
  <si>
    <t>No designa</t>
  </si>
  <si>
    <t xml:space="preserve"> ,ACOMPAÑAMINETO NORMATIVO Y OPERATIVO	04-04-2023 16:17 PM	Archivar	Orlando Murillo Lopez	se dio respuesta con radicado No. 20232110081251</t>
  </si>
  <si>
    <t>CIRO ROJAS OJEDA/ VEEDURIA CIUDADANA</t>
  </si>
  <si>
    <t xml:space="preserve">	20232150081411	</t>
  </si>
  <si>
    <t>21-03-2023 16:11 PM	Archivar	Ronny Estiven Romero Velandia	TRAMITADO CON: Radicado DNBC No. * 20232110080411 * ** 20232110080411 ** Bogotá D.C, 21-03-2023</t>
  </si>
  <si>
    <t>No se tiene evidencia de respuesta</t>
  </si>
  <si>
    <t>30-04-2023 13:03 PM	Archivar	Julio Cesar Garcia Triana	se envia respuesta por atencion al ciudadano el 25 de abril de 2022, archivese</t>
  </si>
  <si>
    <t xml:space="preserve">	20232150081601	</t>
  </si>
  <si>
    <t>05-04-2023 11:33 AM	Archivar	Orlando Murillo Lopez	Se da respuesta con radicado No. 20232110081271</t>
  </si>
  <si>
    <t>Atlantico</t>
  </si>
  <si>
    <t>Orlando Murillo Lopez</t>
  </si>
  <si>
    <t>21-03-2023 20:49 PM	Archivar	Orlando Murillo Lopez	Se dio respuesta a lo Solicitado por medio del radicado No. 20232110080481</t>
  </si>
  <si>
    <t xml:space="preserve">	20232150080351	</t>
  </si>
  <si>
    <t>26-04-2023 17:24 PM	Archivar	Jiud Magnoly Gaviria Narvaez	Se adjunta soporte de envio.</t>
  </si>
  <si>
    <t>William Carvajal Contreras</t>
  </si>
  <si>
    <t xml:space="preserve">	20232120081611</t>
  </si>
  <si>
    <t>No se sube documento con firma</t>
  </si>
  <si>
    <t>30-04-2023 12:56 PM	Archivar	Julio Cesar Garcia Triana	se envia respuesta por atencion al ciudadano el 27 de abril de 2022, archivese</t>
  </si>
  <si>
    <t>20232150081501-20232150081511</t>
  </si>
  <si>
    <t xml:space="preserve">	20232150080651	</t>
  </si>
  <si>
    <t>0-04-2023 16:07 PM	Archivar	Pedro Andrés Manosalva Rincón	se da respuesta vía correo electrónico con la correspondiente información</t>
  </si>
  <si>
    <t>Bolivar</t>
  </si>
  <si>
    <t xml:space="preserve">	20231000082241	</t>
  </si>
  <si>
    <t>SE adjunta evidencia de envio, falta documento con firma en radicado de salida</t>
  </si>
  <si>
    <t>12-04-2023 12:37 PM	Archivar	Jiud Magnoly Gaviria Narvaez	Se brindo respuesta desde el email de Te. Luis Alberto Valencia Pulido, enviado el lunes, 20 de febrero de 2023, TRASLADO POR COMPETENCIA; DERECHO DE PETICIÓN - Derecho de Petición No 202321007881.</t>
  </si>
  <si>
    <t>PETICIóN INFORME A CONGRESISTA</t>
  </si>
  <si>
    <t>Peticion reiterada y respondida con anterioridad</t>
  </si>
  <si>
    <t xml:space="preserve">	20232150080771	-20232150080781</t>
  </si>
  <si>
    <t>26-04-2023 10:40 AM	Archivar	Jorge Restrepo Sanguino	SE ARCHIVA POR OFICIO N°20232110082391 EL 26/4/2023</t>
  </si>
  <si>
    <t>10-04-2023 10:48 AM	Archivar	Andrea Bibiana Castañeda Durán	SE DIO TRÁMITE CON RAD. 20232110080261 ENVIADO EL 31/03/22</t>
  </si>
  <si>
    <t>20-04-2023 11:07 AM	Archivar	Pedro Andrés Manosalva Rincón	respuesta dada al peticionario para fines pertinentes.</t>
  </si>
  <si>
    <t>28-03-2023 12:07 PM	Archivar	Miguel Ángel Franco Torres	EL DIA 28 DE MARZO DE 2023, MEDIANTE ORFEO DE SALIDA 20233110080761, SE ENVIO COMUNICADO A SEGUROS BOLIVAR CON EL INSTRUCTIVO DADO POR EL MINISTERIO DE HACIENDA , CON EL FIN DE ALLEGAR DOCUMENTOS Y CONTINUAR CON EL PROCESO DE DEVOLUCION POR PARTE DEL TESORO NACIONAL.</t>
  </si>
  <si>
    <t>Miguel Ángel Franco Torres</t>
  </si>
  <si>
    <t>GESTIÓN FINANCIERA</t>
  </si>
  <si>
    <t>No se sube evidencia de respuesta</t>
  </si>
  <si>
    <t>19-04-2023 10:46 AM	Archivar	Jorge Restrepo Sanguino	SE ARCHIVA MEDIANTE OFICIO 20232110081341 EL 14/4/2023</t>
  </si>
  <si>
    <t>30-04-2023 13:14 PM	Archivar	Julio Cesar Garcia Triana	se envia respuesta por atencion al ciudadano el 25 de abril de 2022, archivese</t>
  </si>
  <si>
    <t>No se adjunta pantallazo de envio de respuesta</t>
  </si>
  <si>
    <t>30-04-2023 13:19 PM	Archivar	Julio Cesar Garcia Triana	se envia respuesta por atencion al ciudadano el 25 de abril de 2022, archivese</t>
  </si>
  <si>
    <t>26-04-2023 11:15 AM	Archivar	Andrea Bibiana Castañeda Durán	se dio trámite con rad. 20232110081761 enviado el 26/4/23</t>
  </si>
  <si>
    <t>Procuraduria general</t>
  </si>
  <si>
    <t xml:space="preserve">	20232150082091	</t>
  </si>
  <si>
    <t>26-04-2023 10:40 AM	Archivar	Jorge Restrepo Sanguino	SE ARCHIVA CON RADICADO N°20232110082401 EL 26/4/2023</t>
  </si>
  <si>
    <t>26-04-2023 11:32 AM	Archivar	Andrea Bibiana Castañeda Durán	SE DIO TRÁMITE CON RAD. 20232110080301 ENVIADO EL 31/3/23</t>
  </si>
  <si>
    <t>18-04-2023 17:48 PM	Archivar	Orlando Murillo Lopez	se dio respuesta con radicado No. 20232110082181</t>
  </si>
  <si>
    <t>Sin evidencia de respuesta</t>
  </si>
  <si>
    <t>19-04-2023 10:48 AM	Archivar	Jorge Restrepo Sanguino	SE ARCHIVA MEDIANTE OFICIO 20232110081181 EL 12/4/2023</t>
  </si>
  <si>
    <t>20-04-2023 16:53 PM	Archivar	Edgar Alexander Maya Lopez	Se da respuesta con radicado DNBC N°20232140082341, se envía el 20/04/2023</t>
  </si>
  <si>
    <t xml:space="preserve">	20232120081711</t>
  </si>
  <si>
    <t>26-04-2023 16:11 PM	Archivar	Jorge Restrepo Sanguino	SE ARCHIVA MEDIANTE OFICIO N°20232140080971 EL 12/4/2023</t>
  </si>
  <si>
    <t>10-04-2023 10:58 AM	Archivar	Andrea Bibiana Castañeda Durán	SE DIO TRÁMITE CON RAD. 20232110080661 ENVIADO EL 31/03/23</t>
  </si>
  <si>
    <t>27-04-2023 09:52 AM	Archivar	Jorge Restrepo Sanguino	SE DIO RESPUESTA MEDIANTE OFICIO N°20232110082491 EL 27/4/2023</t>
  </si>
  <si>
    <t>12-04-2023 12:46 PM	Archivar	Orlando Murillo Lopez	se dio respuesta con radicado No. 20232110081561</t>
  </si>
  <si>
    <t>No se adjunta evidencia de envio ni documento con firma</t>
  </si>
  <si>
    <t>27-04-2023 10:10 AM	Archivar	Jorge Restrepo Sanguino	SE ARCHIVA MEDIANTE OFICIO N° 20232110082521 EL 27/4/2023</t>
  </si>
  <si>
    <t>27-04-2023 14:42 PM	Archivar	Edgar Alexander Maya Lopez	Se da respuesta con radicado DNBC N° 20232140082541, se envia el 27/04/2023</t>
  </si>
  <si>
    <t xml:space="preserve">	20232140082541</t>
  </si>
  <si>
    <t>30-04-2023 13:09 PM	Archivar	Julio Cesar Garcia Triana	se envia respuesta por atencion al ciudadano el 26 de abril de 2022, archivese</t>
  </si>
  <si>
    <t>10-04-2023 10:54 AM	Archivar	Andrea Bibiana Castañeda Durán	SE DIO TRÁMITE CON RAD. 20232110080531 ENVIADO EL 31/03/23</t>
  </si>
  <si>
    <t>Cesar</t>
  </si>
  <si>
    <t>Documento sin firma en radicado de salida</t>
  </si>
  <si>
    <t>Recurso bomberil</t>
  </si>
  <si>
    <t xml:space="preserve"> BOMBERIL PARA LA RESPUESTA	29-04-2023 07:16 AM	Archivar	ALEJANDRA MOSQUERA HURTADO	Se archiva debido a que se dio respuesta mediante radicado 20232130081491, y se envia por el correo electrónico de atención al ciudadano.</t>
  </si>
  <si>
    <t>Se sube documento con firma en radicado de entrada no en salida</t>
  </si>
  <si>
    <t>25-04-2023 12:10 PM	Archivar	Pedro Andrés Manosalva Rincón	Se da respuesta vía correo respuestas atención ciudadano para fines pertinentes.</t>
  </si>
  <si>
    <t>No se adjunta pantallazo de envio de respuesta, no se adjunta documento con firma</t>
  </si>
  <si>
    <t>27-04-2023 10:18 AM	Archivar	Jorge Restrepo Sanguino	SE ARCHIVA MEDIANTE OFICIO N° 20232110082531 EL 27/4/2023</t>
  </si>
  <si>
    <t>No se sube pantallazo de respuesta</t>
  </si>
  <si>
    <t>27-03-2023 11:30 AM	Archivar	Edgar Alexander Maya Lopez	Se da respuesta por correo electrónico se deja evidencia en digital</t>
  </si>
  <si>
    <t>Meta</t>
  </si>
  <si>
    <t>No se genera radicado de salida</t>
  </si>
  <si>
    <t>04-04-2023 15:47 PM	Archivar	Orlando Murillo Lopez	se dio respuesta con radicado No. 20232110081241</t>
  </si>
  <si>
    <t>27-04-2023 10:25 AM	Archivar	Jorge Restrepo Sanguino	SE ARCHIVA MEDIANTE OFICIO N° 20232110082561 EL 27/4/2023</t>
  </si>
  <si>
    <t>27-04-2023 10:32 AM	Archivar	Jorge Restrepo Sanguino	SE ARCHIVA MEDIANTE OFICIO N° 20232110082651 EL 27/4/2023</t>
  </si>
  <si>
    <t xml:space="preserve">	20232110082651	</t>
  </si>
  <si>
    <t>27-04-2023 10:37 AM	Archivar	Jorge Restrepo Sanguino	SE ARCHIVA MEDIANTE OFICIO N° 20232110082681 EL 27/4/2023</t>
  </si>
  <si>
    <t>Cauca</t>
  </si>
  <si>
    <t>19-04-2023 16:02 PM	Archivar	Alvaro Perez	SE DIO RESPUESTA MEDIANTE CORREO ELECTRONICO DE CONTRATACION EL DIA 19/04/2023.</t>
  </si>
  <si>
    <t xml:space="preserve">	20233130082071</t>
  </si>
  <si>
    <t>10-04-2023 16:14 PM	Archivar	Ronny Estiven Romero Velandia	TRAMITADO CON: Radicado DNBC No. * 20232110080411 * ** 20232110080411 ** Bogotá D.C, 21-03-2023</t>
  </si>
  <si>
    <t xml:space="preserve">	Ronny Estiven Romero Velandia</t>
  </si>
  <si>
    <t>No se tiene evidencia de repuesta o reunion</t>
  </si>
  <si>
    <t>Sucre</t>
  </si>
  <si>
    <t>27-04-2023 10:47 AM	Archivar	Jorge Restrepo Sanguino	SE ARCHIVA MEDIANTE OFICIO N° 20232110082691 EL 27/4/2023</t>
  </si>
  <si>
    <t>10-04-2023 16:18 PM	Archivar	Ronny Estiven Romero Velandia	TRAMITADO Radicado DNBC No. *20232110080901* **20232110080901** Bogotá D.C, 29/03/2023</t>
  </si>
  <si>
    <t>Sin evidencia de envio de respuesta, radicado de salida sin firma</t>
  </si>
  <si>
    <t>27-04-2023 10:54 AM	Archivar	Jorge Restrepo Sanguino	SE ARCHIVA MEDIANTE OFICIO N° 20232110082711 EL 27/4/2023</t>
  </si>
  <si>
    <t xml:space="preserve">20232000083321	</t>
  </si>
  <si>
    <t>10-04-2023 16:24 PM	Archivar	Ronny Estiven Romero Velandia	TRAMITADO CON: Radicado DNBC No. * 20232110081141* ** 20232110081141** Bogotá D.C, 03-04-2023</t>
  </si>
  <si>
    <t>19-04-2023 12:52 PM	Archivar	Andrea Bibiana Castañeda Durán	SE DIO TRÁMITE CON RAD. 20232110081311 ENVIADO EL 18/4/23</t>
  </si>
  <si>
    <t>17-04-2023 10:00 AM	Archivar	Andrea Bibiana Castañeda Durán	SE DIO TRÁMITE CON EL RAD. 20232110081281 ENVIADO EL 13/4/23</t>
  </si>
  <si>
    <t>19-04-2023 14:36 PM	Archivar	Andrea Bibiana Castañeda Durán	SE DIO TRÁMITE CON RAD. 20231140214482 ENVIADO EL 18/4/23</t>
  </si>
  <si>
    <t xml:space="preserve">	20232110081331</t>
  </si>
  <si>
    <t>17-04-2023 15:39 PM	Archivar	Andrea Bibiana Castañeda Durán	SE DIO TRÁMITE CON RAD. 20232110081381 ENVIADO EL 17/4/23</t>
  </si>
  <si>
    <t xml:space="preserve">20232150083671	</t>
  </si>
  <si>
    <t>05-05-2023 09:19 AM	Archivar	Jonathan Prieto	Se archiva ya que se dio respuesta al Orfeo No. 20231140215092 vía correo electrónico al correo el día 28 de abril de 2023 con el anexo Radicado No. 20232130081881.</t>
  </si>
  <si>
    <t>09-05-2023 20:04 PM	Archivar	Melba Vidal	Respuesta enviada el 26 de abril del 2023 con radicado No 20232150082131</t>
  </si>
  <si>
    <t>09-05-2023 20:15 PM	Archivar	Melba Vidal	Respuesta enviada el 4 de abril del 2023 con radicado No 20232150080691</t>
  </si>
  <si>
    <t>09-05-2023 20:20 PM	Archivar	Melba Vidal	Respuesta enviada el 31 de marzo del 2023 con radicado No 20232150080651</t>
  </si>
  <si>
    <t xml:space="preserve">20232150083701	</t>
  </si>
  <si>
    <t>09-05-2023 20:45 PM	Archivar	Melba Vidal	Respuesta enviada el 25 de abril del 2023 con radicado No 20232150082091</t>
  </si>
  <si>
    <t>09-05-2023 20:46 PM	Archivar	Melba Vidal	Respuesta enviada el 31 de marzo del 2023 con radicado No 20232150080601</t>
  </si>
  <si>
    <t>09-05-2023 18:39 PM	Archivar	Julio Alejandro Chamorro Cabrera	Respuesta enviada el 9 de mayo del 2023 con radicado No 20232000083321</t>
  </si>
  <si>
    <t>Etiquetas de fila</t>
  </si>
  <si>
    <t>Total general</t>
  </si>
  <si>
    <t>Cuenta de Área</t>
  </si>
  <si>
    <t>Cuenta de Estado</t>
  </si>
  <si>
    <t>Mes</t>
  </si>
  <si>
    <t>Cuenta</t>
  </si>
  <si>
    <t>%</t>
  </si>
  <si>
    <t xml:space="preserve">Enero </t>
  </si>
  <si>
    <t>Febrero</t>
  </si>
  <si>
    <t>Marzo</t>
  </si>
  <si>
    <t>Cuenta de Tipo de petición</t>
  </si>
  <si>
    <t>Cuenta de Canal Oficial de Entrada</t>
  </si>
  <si>
    <t>Cuenta de Servicio de Entrada</t>
  </si>
  <si>
    <t>Cuenta de Naturaleza jurídica del peticionario</t>
  </si>
  <si>
    <t>Cuenta de Departamento</t>
  </si>
  <si>
    <t>Cuenta de Tema de Consulta</t>
  </si>
  <si>
    <t>Promedio de Días hábiles</t>
  </si>
  <si>
    <t>Procentaje de atencion</t>
  </si>
  <si>
    <t>Total</t>
  </si>
  <si>
    <t>Marzo/dias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</si>
</sst>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_-* #,##0_-;\-* #,##0_-;_-* &quot;-&quot;??_-;_-@_-"/>
  </numFmts>
  <fonts count="10" x14ac:knownFonts="1">
    <font>
      <sz val="11"/>
      <color theme="1"/>
      <name val="Calibri"/>
      <family val="2"/>
      <scheme val="minor"/>
    </font>
    <font>
      <b/>
      <sz val="11"/>
      <name val="Calibri"/>
      <family val="2"/>
      <scheme val="minor"/>
    </font>
    <font>
      <b/>
      <sz val="8"/>
      <color rgb="FF000000"/>
      <name val="Verdana"/>
      <family val="2"/>
    </font>
    <font>
      <b/>
      <sz val="8"/>
      <color rgb="FF006699"/>
      <name val="Verdana"/>
      <family val="2"/>
    </font>
    <font>
      <sz val="9"/>
      <name val="Calibri"/>
      <family val="2"/>
      <scheme val="minor"/>
    </font>
    <font>
      <sz val="10"/>
      <name val="Calibri"/>
      <family val="2"/>
      <scheme val="minor"/>
    </font>
    <font>
      <sz val="10"/>
      <name val="Calibri Light"/>
      <family val="2"/>
      <scheme val="major"/>
    </font>
    <font>
      <sz val="11"/>
      <color theme="1"/>
      <name val="Calibri"/>
      <family val="2"/>
      <scheme val="minor"/>
    </font>
    <font>
      <sz val="11"/>
      <name val="Calibri"/>
      <family val="2"/>
      <scheme val="minor"/>
    </font>
    <font>
      <sz val="8"/>
      <name val="Calibri"/>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rgb="FFE4E9EF"/>
        <bgColor indexed="64"/>
      </patternFill>
    </fill>
    <fill>
      <patternFill patternType="solid">
        <fgColor rgb="FFFFFFFF"/>
        <bgColor indexed="64"/>
      </patternFill>
    </fill>
    <fill>
      <patternFill patternType="solid">
        <fgColor rgb="FFE3E8EC"/>
        <bgColor indexed="64"/>
      </patternFill>
    </fill>
    <fill>
      <patternFill patternType="solid">
        <fgColor rgb="FF00B050"/>
        <bgColor indexed="64"/>
      </patternFill>
    </fill>
    <fill>
      <patternFill patternType="solid">
        <fgColor rgb="FFC0000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55">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4"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4" fontId="4" fillId="0" borderId="1" xfId="0" applyNumberFormat="1" applyFont="1" applyBorder="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64" fontId="4" fillId="0" borderId="4" xfId="0" applyNumberFormat="1" applyFont="1" applyBorder="1" applyAlignment="1">
      <alignment horizontal="center" vertical="center" wrapText="1"/>
    </xf>
    <xf numFmtId="0" fontId="2" fillId="3" borderId="1" xfId="0" applyFont="1" applyFill="1" applyBorder="1" applyAlignment="1">
      <alignment vertical="center" wrapText="1"/>
    </xf>
    <xf numFmtId="0" fontId="3" fillId="4"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0" fillId="0" borderId="1" xfId="0" applyBorder="1" applyAlignment="1">
      <alignment wrapText="1"/>
    </xf>
    <xf numFmtId="164" fontId="4" fillId="0" borderId="5" xfId="0" applyNumberFormat="1" applyFont="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9" fontId="0" fillId="0" borderId="1" xfId="1" applyFont="1" applyBorder="1" applyAlignment="1">
      <alignment horizontal="center" vertical="center" wrapText="1"/>
    </xf>
    <xf numFmtId="0" fontId="0" fillId="0" borderId="1" xfId="0" pivotButton="1" applyBorder="1"/>
    <xf numFmtId="165" fontId="0" fillId="0" borderId="1" xfId="0" applyNumberFormat="1" applyBorder="1"/>
    <xf numFmtId="0" fontId="0" fillId="0" borderId="1" xfId="0" applyBorder="1" applyAlignment="1">
      <alignment horizontal="left"/>
    </xf>
    <xf numFmtId="0" fontId="0" fillId="0" borderId="1" xfId="0" applyBorder="1"/>
    <xf numFmtId="0" fontId="0" fillId="0" borderId="1" xfId="0" pivotButton="1" applyBorder="1" applyAlignment="1">
      <alignment wrapText="1"/>
    </xf>
    <xf numFmtId="0" fontId="0" fillId="0" borderId="1" xfId="0" applyBorder="1" applyAlignment="1">
      <alignment horizontal="left" wrapText="1"/>
    </xf>
    <xf numFmtId="10" fontId="0" fillId="0" borderId="1" xfId="1" applyNumberFormat="1" applyFont="1" applyBorder="1" applyAlignment="1">
      <alignment horizontal="center" vertical="center" wrapText="1"/>
    </xf>
    <xf numFmtId="10" fontId="0" fillId="0" borderId="0" xfId="1" applyNumberFormat="1" applyFont="1" applyAlignment="1">
      <alignment horizontal="center" vertical="center" wrapText="1"/>
    </xf>
    <xf numFmtId="10" fontId="0" fillId="0" borderId="1" xfId="1" applyNumberFormat="1" applyFont="1" applyBorder="1" applyAlignment="1">
      <alignment horizontal="center" wrapText="1"/>
    </xf>
    <xf numFmtId="10" fontId="0" fillId="0" borderId="0" xfId="1" applyNumberFormat="1" applyFont="1" applyAlignment="1">
      <alignment horizontal="center"/>
    </xf>
    <xf numFmtId="10" fontId="0" fillId="0" borderId="1" xfId="1" applyNumberFormat="1" applyFont="1" applyBorder="1" applyAlignment="1">
      <alignment horizontal="center"/>
    </xf>
    <xf numFmtId="9" fontId="0" fillId="0" borderId="1" xfId="1" applyFont="1" applyBorder="1" applyAlignment="1">
      <alignment horizontal="center" wrapText="1"/>
    </xf>
    <xf numFmtId="0" fontId="0" fillId="0" borderId="1" xfId="0" applyBorder="1" applyAlignment="1">
      <alignment horizontal="left" vertical="center" wrapText="1"/>
    </xf>
    <xf numFmtId="9" fontId="0" fillId="0" borderId="1" xfId="1" applyFont="1" applyBorder="1"/>
    <xf numFmtId="9" fontId="0" fillId="0" borderId="1" xfId="0" applyNumberFormat="1" applyBorder="1"/>
    <xf numFmtId="0" fontId="0" fillId="0" borderId="1" xfId="0" applyBorder="1" applyAlignment="1">
      <alignment horizontal="center" vertical="center"/>
    </xf>
    <xf numFmtId="9" fontId="0" fillId="7" borderId="1" xfId="1" applyFont="1" applyFill="1" applyBorder="1"/>
    <xf numFmtId="0" fontId="0" fillId="0" borderId="1" xfId="0" applyBorder="1" applyAlignment="1">
      <alignment horizontal="center" wrapText="1"/>
    </xf>
    <xf numFmtId="0" fontId="0" fillId="0" borderId="1" xfId="0" applyFill="1" applyBorder="1" applyAlignment="1">
      <alignment horizontal="left"/>
    </xf>
    <xf numFmtId="0" fontId="0" fillId="0" borderId="1" xfId="0" applyFill="1" applyBorder="1"/>
    <xf numFmtId="0" fontId="0" fillId="0" borderId="1" xfId="0" applyNumberFormat="1" applyBorder="1"/>
    <xf numFmtId="0" fontId="0" fillId="0" borderId="1" xfId="0" applyBorder="1" applyAlignment="1">
      <alignment horizontal="left" indent="1"/>
    </xf>
  </cellXfs>
  <cellStyles count="2">
    <cellStyle name="Normal" xfId="0" builtinId="0"/>
    <cellStyle name="Porcentaje" xfId="1" builtinId="5"/>
  </cellStyles>
  <dxfs count="11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 #,##0_-;_-* &quot;-&quot;??_-;_-@_-"/>
    </dxf>
    <dxf>
      <numFmt numFmtId="165" formatCode="_-* #,##0_-;\-* #,##0_-;_-* &quot;-&quot;??_-;_-@_-"/>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Marzo FINAL 2023.xlsx]Dinamicas!TablaDinámica2</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Dinamicas!$B$15</c:f>
              <c:strCache>
                <c:ptCount val="1"/>
                <c:pt idx="0">
                  <c:v>Total</c:v>
                </c:pt>
              </c:strCache>
            </c:strRef>
          </c:tx>
          <c:spPr>
            <a:solidFill>
              <a:schemeClr val="accent1"/>
            </a:solidFill>
            <a:ln>
              <a:noFill/>
            </a:ln>
            <a:effectLst/>
          </c:spPr>
          <c:invertIfNegative val="0"/>
          <c:cat>
            <c:strRef>
              <c:f>Dinamicas!$A$16:$A$19</c:f>
              <c:strCache>
                <c:ptCount val="3"/>
                <c:pt idx="0">
                  <c:v>Cumplida</c:v>
                </c:pt>
                <c:pt idx="1">
                  <c:v>Extemporanea</c:v>
                </c:pt>
                <c:pt idx="2">
                  <c:v>Vencida</c:v>
                </c:pt>
              </c:strCache>
            </c:strRef>
          </c:cat>
          <c:val>
            <c:numRef>
              <c:f>Dinamicas!$B$16:$B$19</c:f>
              <c:numCache>
                <c:formatCode>General</c:formatCode>
                <c:ptCount val="3"/>
                <c:pt idx="0">
                  <c:v>25</c:v>
                </c:pt>
                <c:pt idx="1">
                  <c:v>39</c:v>
                </c:pt>
                <c:pt idx="2">
                  <c:v>41</c:v>
                </c:pt>
              </c:numCache>
            </c:numRef>
          </c:val>
          <c:extLst>
            <c:ext xmlns:c16="http://schemas.microsoft.com/office/drawing/2014/chart" uri="{C3380CC4-5D6E-409C-BE32-E72D297353CC}">
              <c16:uniqueId val="{00000000-2E3E-42CF-A4AA-108BB5466044}"/>
            </c:ext>
          </c:extLst>
        </c:ser>
        <c:dLbls>
          <c:showLegendKey val="0"/>
          <c:showVal val="0"/>
          <c:showCatName val="0"/>
          <c:showSerName val="0"/>
          <c:showPercent val="0"/>
          <c:showBubbleSize val="0"/>
        </c:dLbls>
        <c:gapWidth val="219"/>
        <c:overlap val="-27"/>
        <c:axId val="1232626431"/>
        <c:axId val="1232627391"/>
      </c:barChart>
      <c:catAx>
        <c:axId val="1232626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2627391"/>
        <c:crosses val="autoZero"/>
        <c:auto val="1"/>
        <c:lblAlgn val="ctr"/>
        <c:lblOffset val="100"/>
        <c:noMultiLvlLbl val="0"/>
      </c:catAx>
      <c:valAx>
        <c:axId val="12326273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262643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Dinamicas!$B$35</c:f>
              <c:strCache>
                <c:ptCount val="1"/>
                <c:pt idx="0">
                  <c:v>Cuenta</c:v>
                </c:pt>
              </c:strCache>
            </c:strRef>
          </c:tx>
          <c:spPr>
            <a:solidFill>
              <a:schemeClr val="accent1"/>
            </a:solidFill>
            <a:ln>
              <a:noFill/>
            </a:ln>
            <a:effectLst/>
          </c:spPr>
          <c:invertIfNegative val="0"/>
          <c:cat>
            <c:strRef>
              <c:f>Dinamicas!$A$36:$A$38</c:f>
              <c:strCache>
                <c:ptCount val="3"/>
                <c:pt idx="0">
                  <c:v>Enero </c:v>
                </c:pt>
                <c:pt idx="1">
                  <c:v>Febrero</c:v>
                </c:pt>
                <c:pt idx="2">
                  <c:v>Marzo</c:v>
                </c:pt>
              </c:strCache>
            </c:strRef>
          </c:cat>
          <c:val>
            <c:numRef>
              <c:f>Dinamicas!$B$36:$B$38</c:f>
              <c:numCache>
                <c:formatCode>General</c:formatCode>
                <c:ptCount val="3"/>
                <c:pt idx="0">
                  <c:v>42</c:v>
                </c:pt>
                <c:pt idx="1">
                  <c:v>70</c:v>
                </c:pt>
                <c:pt idx="2">
                  <c:v>105</c:v>
                </c:pt>
              </c:numCache>
            </c:numRef>
          </c:val>
          <c:extLst>
            <c:ext xmlns:c16="http://schemas.microsoft.com/office/drawing/2014/chart" uri="{C3380CC4-5D6E-409C-BE32-E72D297353CC}">
              <c16:uniqueId val="{00000000-59EF-4330-A6E5-AD3C38E9C92D}"/>
            </c:ext>
          </c:extLst>
        </c:ser>
        <c:dLbls>
          <c:showLegendKey val="0"/>
          <c:showVal val="0"/>
          <c:showCatName val="0"/>
          <c:showSerName val="0"/>
          <c:showPercent val="0"/>
          <c:showBubbleSize val="0"/>
        </c:dLbls>
        <c:gapWidth val="219"/>
        <c:overlap val="-27"/>
        <c:axId val="1219974527"/>
        <c:axId val="1219969247"/>
      </c:barChart>
      <c:catAx>
        <c:axId val="1219974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9969247"/>
        <c:crosses val="autoZero"/>
        <c:auto val="1"/>
        <c:lblAlgn val="ctr"/>
        <c:lblOffset val="100"/>
        <c:noMultiLvlLbl val="0"/>
      </c:catAx>
      <c:valAx>
        <c:axId val="12199692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99745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Marzo FINAL 2023.xlsx]Dinamicas!TablaDinámica3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Dinamicas!$B$50</c:f>
              <c:strCache>
                <c:ptCount val="1"/>
                <c:pt idx="0">
                  <c:v>Total</c:v>
                </c:pt>
              </c:strCache>
            </c:strRef>
          </c:tx>
          <c:spPr>
            <a:solidFill>
              <a:schemeClr val="accent1"/>
            </a:solidFill>
            <a:ln>
              <a:noFill/>
            </a:ln>
            <a:effectLst/>
          </c:spPr>
          <c:invertIfNegative val="0"/>
          <c:cat>
            <c:strRef>
              <c:f>Dinamicas!$A$51:$A$57</c:f>
              <c:strCache>
                <c:ptCount val="6"/>
                <c:pt idx="0">
                  <c:v>PETICIóN DE CONSULTA </c:v>
                </c:pt>
                <c:pt idx="1">
                  <c:v>PETICIóN DOCUMENTOS O INFORMACIóN </c:v>
                </c:pt>
                <c:pt idx="2">
                  <c:v>PETICIóN ENTRE AUTORIDADES  </c:v>
                </c:pt>
                <c:pt idx="3">
                  <c:v>PETICIóN INFORME A CONGRESISTA</c:v>
                </c:pt>
                <c:pt idx="4">
                  <c:v>PETICIóN INTERéS GENERAL  </c:v>
                </c:pt>
                <c:pt idx="5">
                  <c:v>PETICIóN INTERéS PARTICULAR  </c:v>
                </c:pt>
              </c:strCache>
            </c:strRef>
          </c:cat>
          <c:val>
            <c:numRef>
              <c:f>Dinamicas!$B$51:$B$57</c:f>
              <c:numCache>
                <c:formatCode>General</c:formatCode>
                <c:ptCount val="6"/>
                <c:pt idx="0">
                  <c:v>34</c:v>
                </c:pt>
                <c:pt idx="1">
                  <c:v>2</c:v>
                </c:pt>
                <c:pt idx="2">
                  <c:v>6</c:v>
                </c:pt>
                <c:pt idx="3">
                  <c:v>1</c:v>
                </c:pt>
                <c:pt idx="4">
                  <c:v>16</c:v>
                </c:pt>
                <c:pt idx="5">
                  <c:v>46</c:v>
                </c:pt>
              </c:numCache>
            </c:numRef>
          </c:val>
          <c:extLst>
            <c:ext xmlns:c16="http://schemas.microsoft.com/office/drawing/2014/chart" uri="{C3380CC4-5D6E-409C-BE32-E72D297353CC}">
              <c16:uniqueId val="{00000000-09CD-49ED-B126-22B3BFD990C5}"/>
            </c:ext>
          </c:extLst>
        </c:ser>
        <c:dLbls>
          <c:showLegendKey val="0"/>
          <c:showVal val="0"/>
          <c:showCatName val="0"/>
          <c:showSerName val="0"/>
          <c:showPercent val="0"/>
          <c:showBubbleSize val="0"/>
        </c:dLbls>
        <c:gapWidth val="219"/>
        <c:overlap val="-27"/>
        <c:axId val="1237548735"/>
        <c:axId val="1237549695"/>
      </c:barChart>
      <c:catAx>
        <c:axId val="123754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7549695"/>
        <c:crosses val="autoZero"/>
        <c:auto val="1"/>
        <c:lblAlgn val="ctr"/>
        <c:lblOffset val="100"/>
        <c:noMultiLvlLbl val="0"/>
      </c:catAx>
      <c:valAx>
        <c:axId val="1237549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75487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Marzo FINAL 2023.xlsx]Dinamicas!TablaDinámica4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Dinamicas!$B$73</c:f>
              <c:strCache>
                <c:ptCount val="1"/>
                <c:pt idx="0">
                  <c:v>Total</c:v>
                </c:pt>
              </c:strCache>
            </c:strRef>
          </c:tx>
          <c:spPr>
            <a:solidFill>
              <a:schemeClr val="accent1"/>
            </a:solidFill>
            <a:ln>
              <a:noFill/>
            </a:ln>
            <a:effectLst/>
          </c:spPr>
          <c:invertIfNegative val="0"/>
          <c:cat>
            <c:strRef>
              <c:f>Dinamicas!$A$74:$A$75</c:f>
              <c:strCache>
                <c:ptCount val="1"/>
                <c:pt idx="0">
                  <c:v>Canal escrito</c:v>
                </c:pt>
              </c:strCache>
            </c:strRef>
          </c:cat>
          <c:val>
            <c:numRef>
              <c:f>Dinamicas!$B$74:$B$75</c:f>
              <c:numCache>
                <c:formatCode>General</c:formatCode>
                <c:ptCount val="1"/>
                <c:pt idx="0">
                  <c:v>105</c:v>
                </c:pt>
              </c:numCache>
            </c:numRef>
          </c:val>
          <c:extLst>
            <c:ext xmlns:c16="http://schemas.microsoft.com/office/drawing/2014/chart" uri="{C3380CC4-5D6E-409C-BE32-E72D297353CC}">
              <c16:uniqueId val="{00000000-EC0D-45D5-B08A-430F04574319}"/>
            </c:ext>
          </c:extLst>
        </c:ser>
        <c:dLbls>
          <c:showLegendKey val="0"/>
          <c:showVal val="0"/>
          <c:showCatName val="0"/>
          <c:showSerName val="0"/>
          <c:showPercent val="0"/>
          <c:showBubbleSize val="0"/>
        </c:dLbls>
        <c:gapWidth val="182"/>
        <c:axId val="580057792"/>
        <c:axId val="580057312"/>
      </c:barChart>
      <c:catAx>
        <c:axId val="580057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57312"/>
        <c:crosses val="autoZero"/>
        <c:auto val="1"/>
        <c:lblAlgn val="ctr"/>
        <c:lblOffset val="100"/>
        <c:noMultiLvlLbl val="0"/>
      </c:catAx>
      <c:valAx>
        <c:axId val="5800573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577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Marzo FINAL 2023.xlsx]Dinamicas!TablaDinámica7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Dinamicas!$B$130</c:f>
              <c:strCache>
                <c:ptCount val="1"/>
                <c:pt idx="0">
                  <c:v>Total</c:v>
                </c:pt>
              </c:strCache>
            </c:strRef>
          </c:tx>
          <c:spPr>
            <a:solidFill>
              <a:schemeClr val="accent1"/>
            </a:solidFill>
            <a:ln>
              <a:noFill/>
            </a:ln>
            <a:effectLst/>
          </c:spPr>
          <c:invertIfNegative val="0"/>
          <c:cat>
            <c:strRef>
              <c:f>Dinamicas!$A$131:$A$153</c:f>
              <c:strCache>
                <c:ptCount val="22"/>
                <c:pt idx="0">
                  <c:v>Antioquia</c:v>
                </c:pt>
                <c:pt idx="1">
                  <c:v>Atlantico</c:v>
                </c:pt>
                <c:pt idx="2">
                  <c:v>Bogota d.c</c:v>
                </c:pt>
                <c:pt idx="3">
                  <c:v>Bolivar</c:v>
                </c:pt>
                <c:pt idx="4">
                  <c:v>Boyaca</c:v>
                </c:pt>
                <c:pt idx="5">
                  <c:v>Caldas</c:v>
                </c:pt>
                <c:pt idx="6">
                  <c:v>Casanare</c:v>
                </c:pt>
                <c:pt idx="7">
                  <c:v>Cauca</c:v>
                </c:pt>
                <c:pt idx="8">
                  <c:v>Cesar</c:v>
                </c:pt>
                <c:pt idx="9">
                  <c:v>Cordoba</c:v>
                </c:pt>
                <c:pt idx="10">
                  <c:v>Cundinamarca</c:v>
                </c:pt>
                <c:pt idx="11">
                  <c:v>Huila</c:v>
                </c:pt>
                <c:pt idx="12">
                  <c:v>La Guajira</c:v>
                </c:pt>
                <c:pt idx="13">
                  <c:v>Meta</c:v>
                </c:pt>
                <c:pt idx="14">
                  <c:v>Nariño</c:v>
                </c:pt>
                <c:pt idx="15">
                  <c:v>No designa</c:v>
                </c:pt>
                <c:pt idx="16">
                  <c:v>Norte de Santander</c:v>
                </c:pt>
                <c:pt idx="17">
                  <c:v>Quindio</c:v>
                </c:pt>
                <c:pt idx="18">
                  <c:v>Santander</c:v>
                </c:pt>
                <c:pt idx="19">
                  <c:v>Sucre</c:v>
                </c:pt>
                <c:pt idx="20">
                  <c:v>Tolima</c:v>
                </c:pt>
                <c:pt idx="21">
                  <c:v>Valle del Cauca</c:v>
                </c:pt>
              </c:strCache>
            </c:strRef>
          </c:cat>
          <c:val>
            <c:numRef>
              <c:f>Dinamicas!$B$131:$B$153</c:f>
              <c:numCache>
                <c:formatCode>General</c:formatCode>
                <c:ptCount val="22"/>
                <c:pt idx="0">
                  <c:v>9</c:v>
                </c:pt>
                <c:pt idx="1">
                  <c:v>4</c:v>
                </c:pt>
                <c:pt idx="2">
                  <c:v>19</c:v>
                </c:pt>
                <c:pt idx="3">
                  <c:v>4</c:v>
                </c:pt>
                <c:pt idx="4">
                  <c:v>6</c:v>
                </c:pt>
                <c:pt idx="5">
                  <c:v>5</c:v>
                </c:pt>
                <c:pt idx="6">
                  <c:v>3</c:v>
                </c:pt>
                <c:pt idx="7">
                  <c:v>1</c:v>
                </c:pt>
                <c:pt idx="8">
                  <c:v>1</c:v>
                </c:pt>
                <c:pt idx="9">
                  <c:v>1</c:v>
                </c:pt>
                <c:pt idx="10">
                  <c:v>8</c:v>
                </c:pt>
                <c:pt idx="11">
                  <c:v>4</c:v>
                </c:pt>
                <c:pt idx="12">
                  <c:v>1</c:v>
                </c:pt>
                <c:pt idx="13">
                  <c:v>1</c:v>
                </c:pt>
                <c:pt idx="14">
                  <c:v>2</c:v>
                </c:pt>
                <c:pt idx="15">
                  <c:v>4</c:v>
                </c:pt>
                <c:pt idx="16">
                  <c:v>4</c:v>
                </c:pt>
                <c:pt idx="17">
                  <c:v>4</c:v>
                </c:pt>
                <c:pt idx="18">
                  <c:v>10</c:v>
                </c:pt>
                <c:pt idx="19">
                  <c:v>1</c:v>
                </c:pt>
                <c:pt idx="20">
                  <c:v>5</c:v>
                </c:pt>
                <c:pt idx="21">
                  <c:v>8</c:v>
                </c:pt>
              </c:numCache>
            </c:numRef>
          </c:val>
          <c:extLst>
            <c:ext xmlns:c16="http://schemas.microsoft.com/office/drawing/2014/chart" uri="{C3380CC4-5D6E-409C-BE32-E72D297353CC}">
              <c16:uniqueId val="{00000000-4071-468E-A492-AAA2D998E3E1}"/>
            </c:ext>
          </c:extLst>
        </c:ser>
        <c:dLbls>
          <c:showLegendKey val="0"/>
          <c:showVal val="0"/>
          <c:showCatName val="0"/>
          <c:showSerName val="0"/>
          <c:showPercent val="0"/>
          <c:showBubbleSize val="0"/>
        </c:dLbls>
        <c:gapWidth val="219"/>
        <c:overlap val="-27"/>
        <c:axId val="701838640"/>
        <c:axId val="701839120"/>
      </c:barChart>
      <c:catAx>
        <c:axId val="70183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39120"/>
        <c:crosses val="autoZero"/>
        <c:auto val="1"/>
        <c:lblAlgn val="ctr"/>
        <c:lblOffset val="100"/>
        <c:noMultiLvlLbl val="0"/>
      </c:catAx>
      <c:valAx>
        <c:axId val="701839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8386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Marzo FINAL 2023.xlsx]Dinamicas!TablaDinámica6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Dinamicas!$B$109</c:f>
              <c:strCache>
                <c:ptCount val="1"/>
                <c:pt idx="0">
                  <c:v>Total</c:v>
                </c:pt>
              </c:strCache>
            </c:strRef>
          </c:tx>
          <c:spPr>
            <a:solidFill>
              <a:schemeClr val="accent1"/>
            </a:solidFill>
            <a:ln>
              <a:noFill/>
            </a:ln>
            <a:effectLst/>
          </c:spPr>
          <c:invertIfNegative val="0"/>
          <c:cat>
            <c:strRef>
              <c:f>Dinamicas!$A$110:$A$115</c:f>
              <c:strCache>
                <c:ptCount val="5"/>
                <c:pt idx="0">
                  <c:v>Entidad bomberil</c:v>
                </c:pt>
                <c:pt idx="1">
                  <c:v>Entidad Publica</c:v>
                </c:pt>
                <c:pt idx="2">
                  <c:v>Entidad territorial</c:v>
                </c:pt>
                <c:pt idx="3">
                  <c:v>Persona juridica</c:v>
                </c:pt>
                <c:pt idx="4">
                  <c:v>Persona natural</c:v>
                </c:pt>
              </c:strCache>
            </c:strRef>
          </c:cat>
          <c:val>
            <c:numRef>
              <c:f>Dinamicas!$B$110:$B$115</c:f>
              <c:numCache>
                <c:formatCode>General</c:formatCode>
                <c:ptCount val="5"/>
                <c:pt idx="0">
                  <c:v>35</c:v>
                </c:pt>
                <c:pt idx="1">
                  <c:v>6</c:v>
                </c:pt>
                <c:pt idx="2">
                  <c:v>21</c:v>
                </c:pt>
                <c:pt idx="3">
                  <c:v>10</c:v>
                </c:pt>
                <c:pt idx="4">
                  <c:v>33</c:v>
                </c:pt>
              </c:numCache>
            </c:numRef>
          </c:val>
          <c:extLst>
            <c:ext xmlns:c16="http://schemas.microsoft.com/office/drawing/2014/chart" uri="{C3380CC4-5D6E-409C-BE32-E72D297353CC}">
              <c16:uniqueId val="{00000000-6C41-4625-8F31-AB3BAB852185}"/>
            </c:ext>
          </c:extLst>
        </c:ser>
        <c:dLbls>
          <c:showLegendKey val="0"/>
          <c:showVal val="0"/>
          <c:showCatName val="0"/>
          <c:showSerName val="0"/>
          <c:showPercent val="0"/>
          <c:showBubbleSize val="0"/>
        </c:dLbls>
        <c:gapWidth val="219"/>
        <c:overlap val="-27"/>
        <c:axId val="454074944"/>
        <c:axId val="454077824"/>
      </c:barChart>
      <c:catAx>
        <c:axId val="45407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077824"/>
        <c:crosses val="autoZero"/>
        <c:auto val="1"/>
        <c:lblAlgn val="ctr"/>
        <c:lblOffset val="100"/>
        <c:noMultiLvlLbl val="0"/>
      </c:catAx>
      <c:valAx>
        <c:axId val="454077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0749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Marzo FINAL 2023.xlsx]Dinamicas!TablaDinámica8</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Dinamicas!$B$168</c:f>
              <c:strCache>
                <c:ptCount val="1"/>
                <c:pt idx="0">
                  <c:v>Total</c:v>
                </c:pt>
              </c:strCache>
            </c:strRef>
          </c:tx>
          <c:spPr>
            <a:solidFill>
              <a:schemeClr val="accent1"/>
            </a:solidFill>
            <a:ln>
              <a:noFill/>
            </a:ln>
            <a:effectLst/>
          </c:spPr>
          <c:invertIfNegative val="0"/>
          <c:cat>
            <c:strRef>
              <c:f>Dinamicas!$A$169:$A$176</c:f>
              <c:strCache>
                <c:ptCount val="7"/>
                <c:pt idx="0">
                  <c:v>Acompañamiento juridico</c:v>
                </c:pt>
                <c:pt idx="1">
                  <c:v>Administrativo</c:v>
                </c:pt>
                <c:pt idx="2">
                  <c:v>Educacion bomberil</c:v>
                </c:pt>
                <c:pt idx="3">
                  <c:v>Legislacion bomberil</c:v>
                </c:pt>
                <c:pt idx="4">
                  <c:v>Otros</c:v>
                </c:pt>
                <c:pt idx="5">
                  <c:v>Recurso bomberil</c:v>
                </c:pt>
                <c:pt idx="6">
                  <c:v>Seguimiento a Cuerpo de bomberos</c:v>
                </c:pt>
              </c:strCache>
            </c:strRef>
          </c:cat>
          <c:val>
            <c:numRef>
              <c:f>Dinamicas!$B$169:$B$176</c:f>
              <c:numCache>
                <c:formatCode>General</c:formatCode>
                <c:ptCount val="7"/>
                <c:pt idx="0">
                  <c:v>11</c:v>
                </c:pt>
                <c:pt idx="1">
                  <c:v>10</c:v>
                </c:pt>
                <c:pt idx="2">
                  <c:v>2</c:v>
                </c:pt>
                <c:pt idx="3">
                  <c:v>51</c:v>
                </c:pt>
                <c:pt idx="4">
                  <c:v>7</c:v>
                </c:pt>
                <c:pt idx="5">
                  <c:v>2</c:v>
                </c:pt>
                <c:pt idx="6">
                  <c:v>22</c:v>
                </c:pt>
              </c:numCache>
            </c:numRef>
          </c:val>
          <c:extLst>
            <c:ext xmlns:c16="http://schemas.microsoft.com/office/drawing/2014/chart" uri="{C3380CC4-5D6E-409C-BE32-E72D297353CC}">
              <c16:uniqueId val="{00000000-E0AD-48B2-BD3D-DBA0461890C3}"/>
            </c:ext>
          </c:extLst>
        </c:ser>
        <c:dLbls>
          <c:showLegendKey val="0"/>
          <c:showVal val="0"/>
          <c:showCatName val="0"/>
          <c:showSerName val="0"/>
          <c:showPercent val="0"/>
          <c:showBubbleSize val="0"/>
        </c:dLbls>
        <c:gapWidth val="219"/>
        <c:overlap val="-27"/>
        <c:axId val="710126320"/>
        <c:axId val="710127280"/>
      </c:barChart>
      <c:catAx>
        <c:axId val="71012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127280"/>
        <c:crosses val="autoZero"/>
        <c:auto val="1"/>
        <c:lblAlgn val="ctr"/>
        <c:lblOffset val="100"/>
        <c:noMultiLvlLbl val="0"/>
      </c:catAx>
      <c:valAx>
        <c:axId val="710127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1263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79</xdr:row>
      <xdr:rowOff>0</xdr:rowOff>
    </xdr:from>
    <xdr:to>
      <xdr:col>12</xdr:col>
      <xdr:colOff>114300</xdr:colOff>
      <xdr:row>79</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4471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77</xdr:row>
      <xdr:rowOff>0</xdr:rowOff>
    </xdr:from>
    <xdr:to>
      <xdr:col>9</xdr:col>
      <xdr:colOff>114300</xdr:colOff>
      <xdr:row>77</xdr:row>
      <xdr:rowOff>110490</xdr:rowOff>
    </xdr:to>
    <xdr:pic>
      <xdr:nvPicPr>
        <xdr:cNvPr id="3" name="Imagen 2"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284797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77</xdr:row>
      <xdr:rowOff>0</xdr:rowOff>
    </xdr:from>
    <xdr:ext cx="114300" cy="110490"/>
    <xdr:pic>
      <xdr:nvPicPr>
        <xdr:cNvPr id="4" name="Imagen 3"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8481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78</xdr:row>
      <xdr:rowOff>0</xdr:rowOff>
    </xdr:from>
    <xdr:ext cx="114300" cy="110490"/>
    <xdr:pic>
      <xdr:nvPicPr>
        <xdr:cNvPr id="5" name="Imagen 4"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66712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752475</xdr:colOff>
      <xdr:row>8</xdr:row>
      <xdr:rowOff>23812</xdr:rowOff>
    </xdr:from>
    <xdr:to>
      <xdr:col>10</xdr:col>
      <xdr:colOff>752475</xdr:colOff>
      <xdr:row>22</xdr:row>
      <xdr:rowOff>100012</xdr:rowOff>
    </xdr:to>
    <xdr:graphicFrame macro="">
      <xdr:nvGraphicFramePr>
        <xdr:cNvPr id="2" name="Gráfico 1">
          <a:extLst>
            <a:ext uri="{FF2B5EF4-FFF2-40B4-BE49-F238E27FC236}">
              <a16:creationId xmlns:a16="http://schemas.microsoft.com/office/drawing/2014/main" id="{29A86D13-A517-80F6-B444-6FB51967A6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752475</xdr:colOff>
      <xdr:row>28</xdr:row>
      <xdr:rowOff>14287</xdr:rowOff>
    </xdr:from>
    <xdr:to>
      <xdr:col>9</xdr:col>
      <xdr:colOff>752475</xdr:colOff>
      <xdr:row>42</xdr:row>
      <xdr:rowOff>90487</xdr:rowOff>
    </xdr:to>
    <xdr:graphicFrame macro="">
      <xdr:nvGraphicFramePr>
        <xdr:cNvPr id="3" name="Gráfico 2">
          <a:extLst>
            <a:ext uri="{FF2B5EF4-FFF2-40B4-BE49-F238E27FC236}">
              <a16:creationId xmlns:a16="http://schemas.microsoft.com/office/drawing/2014/main" id="{0FC01CD7-09C0-61FF-1834-4264970295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95250</xdr:colOff>
      <xdr:row>45</xdr:row>
      <xdr:rowOff>138112</xdr:rowOff>
    </xdr:from>
    <xdr:to>
      <xdr:col>10</xdr:col>
      <xdr:colOff>95250</xdr:colOff>
      <xdr:row>59</xdr:row>
      <xdr:rowOff>23812</xdr:rowOff>
    </xdr:to>
    <xdr:graphicFrame macro="">
      <xdr:nvGraphicFramePr>
        <xdr:cNvPr id="4" name="Gráfico 3">
          <a:extLst>
            <a:ext uri="{FF2B5EF4-FFF2-40B4-BE49-F238E27FC236}">
              <a16:creationId xmlns:a16="http://schemas.microsoft.com/office/drawing/2014/main" id="{FE61C3FE-6BD2-7FE2-CF37-7AC914055B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38100</xdr:colOff>
      <xdr:row>62</xdr:row>
      <xdr:rowOff>138112</xdr:rowOff>
    </xdr:from>
    <xdr:to>
      <xdr:col>10</xdr:col>
      <xdr:colOff>38100</xdr:colOff>
      <xdr:row>76</xdr:row>
      <xdr:rowOff>23812</xdr:rowOff>
    </xdr:to>
    <xdr:graphicFrame macro="">
      <xdr:nvGraphicFramePr>
        <xdr:cNvPr id="5" name="Gráfico 4">
          <a:extLst>
            <a:ext uri="{FF2B5EF4-FFF2-40B4-BE49-F238E27FC236}">
              <a16:creationId xmlns:a16="http://schemas.microsoft.com/office/drawing/2014/main" id="{6E68159C-6E73-282B-CC4D-CC80A8D8DB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457200</xdr:colOff>
      <xdr:row>125</xdr:row>
      <xdr:rowOff>119062</xdr:rowOff>
    </xdr:from>
    <xdr:to>
      <xdr:col>10</xdr:col>
      <xdr:colOff>457200</xdr:colOff>
      <xdr:row>140</xdr:row>
      <xdr:rowOff>4762</xdr:rowOff>
    </xdr:to>
    <xdr:graphicFrame macro="">
      <xdr:nvGraphicFramePr>
        <xdr:cNvPr id="6" name="Gráfico 5">
          <a:extLst>
            <a:ext uri="{FF2B5EF4-FFF2-40B4-BE49-F238E27FC236}">
              <a16:creationId xmlns:a16="http://schemas.microsoft.com/office/drawing/2014/main" id="{47464BC9-01ED-0459-9878-64D41A2829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57150</xdr:colOff>
      <xdr:row>102</xdr:row>
      <xdr:rowOff>52387</xdr:rowOff>
    </xdr:from>
    <xdr:to>
      <xdr:col>14</xdr:col>
      <xdr:colOff>57150</xdr:colOff>
      <xdr:row>115</xdr:row>
      <xdr:rowOff>128587</xdr:rowOff>
    </xdr:to>
    <xdr:graphicFrame macro="">
      <xdr:nvGraphicFramePr>
        <xdr:cNvPr id="7" name="Gráfico 6">
          <a:extLst>
            <a:ext uri="{FF2B5EF4-FFF2-40B4-BE49-F238E27FC236}">
              <a16:creationId xmlns:a16="http://schemas.microsoft.com/office/drawing/2014/main" id="{97C44DF5-8149-B305-F165-4FAE597F7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28575</xdr:colOff>
      <xdr:row>163</xdr:row>
      <xdr:rowOff>166687</xdr:rowOff>
    </xdr:from>
    <xdr:to>
      <xdr:col>11</xdr:col>
      <xdr:colOff>28575</xdr:colOff>
      <xdr:row>177</xdr:row>
      <xdr:rowOff>52387</xdr:rowOff>
    </xdr:to>
    <xdr:graphicFrame macro="">
      <xdr:nvGraphicFramePr>
        <xdr:cNvPr id="8" name="Gráfico 7">
          <a:extLst>
            <a:ext uri="{FF2B5EF4-FFF2-40B4-BE49-F238E27FC236}">
              <a16:creationId xmlns:a16="http://schemas.microsoft.com/office/drawing/2014/main" id="{66061838-1AF4-DB28-1FE7-ED070664FF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rnando Andrés García Mariño" refreshedDate="45061.447592592594" createdVersion="8" refreshedVersion="8" minRefreshableVersion="3" recordCount="105">
  <cacheSource type="worksheet">
    <worksheetSource ref="A1:Y106" sheet="Registro Publico PQRSD-marzo"/>
  </cacheSource>
  <cacheFields count="25">
    <cacheField name="Canal Oficial de Entrada" numFmtId="0">
      <sharedItems count="1">
        <s v="Canal escrito"/>
      </sharedItems>
    </cacheField>
    <cacheField name="Servicio de Entrada" numFmtId="0">
      <sharedItems count="4">
        <s v="Correo institucional"/>
        <s v="Correo atencion ciudadano"/>
        <s v="Radicacion directa"/>
        <s v="Servicio de mensajeria"/>
      </sharedItems>
    </cacheField>
    <cacheField name="Departamento" numFmtId="0">
      <sharedItems count="22">
        <s v="Boyaca"/>
        <s v="Santander"/>
        <s v="Cundinamarca"/>
        <s v="Bogota d.c"/>
        <s v="Antioquia"/>
        <s v="Caldas"/>
        <s v="Valle del Cauca"/>
        <s v="La Guajira"/>
        <s v="Casanare"/>
        <s v="Quindio"/>
        <s v="Norte de Santander"/>
        <s v="Huila"/>
        <s v="Nariño"/>
        <s v="Cordoba"/>
        <s v="Tolima"/>
        <s v="No designa"/>
        <s v="Atlantico"/>
        <s v="Bolivar"/>
        <s v="Cesar"/>
        <s v="Meta"/>
        <s v="Sucre"/>
        <s v="Cauca"/>
      </sharedItems>
    </cacheField>
    <cacheField name="Peticionario" numFmtId="0">
      <sharedItems/>
    </cacheField>
    <cacheField name="Naturaleza jurídica del peticionario" numFmtId="0">
      <sharedItems count="5">
        <s v="Entidad territorial"/>
        <s v="Persona natural"/>
        <s v="Entidad Publica"/>
        <s v="Entidad bomberil"/>
        <s v="Persona juridica"/>
      </sharedItems>
    </cacheField>
    <cacheField name="Tema de Consulta" numFmtId="0">
      <sharedItems count="7">
        <s v="Otros"/>
        <s v="Legislacion bomberil"/>
        <s v="Administrativo"/>
        <s v="Seguimiento a Cuerpo de bomberos"/>
        <s v="Acompañamiento juridico"/>
        <s v="Educacion bomberil"/>
        <s v="Recurso bomberil"/>
      </sharedItems>
    </cacheField>
    <cacheField name="Asunto" numFmtId="0">
      <sharedItems/>
    </cacheField>
    <cacheField name="Responsable" numFmtId="0">
      <sharedItems/>
    </cacheField>
    <cacheField name="Área" numFmtId="0">
      <sharedItems count="3">
        <s v="SUBDIRECCIÓN ESTRATÉGICA Y DE COORDINACIÓN BOMBERIL"/>
        <s v="DIRECCION GENERAL"/>
        <s v=" SUBDIRECCIÓN ADMINISTRATIVA Y FINANCIERA"/>
      </sharedItems>
    </cacheField>
    <cacheField name="Dependencia" numFmtId="0">
      <sharedItems count="9">
        <s v="FORMULACIÓN, ACTUALIZACIÓN ,ACOMPAÑAMINETO NORMATIVO Y OPERATIVO "/>
        <s v="GESTIÓN JURÍDICA "/>
        <s v="EDUCACIÓN NACIONAL PARA BOMBEROS  "/>
        <s v="FORTALECIMIENTO BOMBERIL PARA LA RESPUESTA "/>
        <s v="INSPECCIÓN, VIGILANCIA Y CONTROL "/>
        <s v="GESTIÓN TALENTO HUMANO"/>
        <s v="COORDINACIÓN OPERATIVA "/>
        <s v="GESTIÓN FINANCIERA"/>
        <s v="GESTIÓN CONTRACTUAL "/>
      </sharedItems>
    </cacheField>
    <cacheField name="Tipo de petición" numFmtId="0">
      <sharedItems count="6">
        <s v="PETICIóN ENTRE AUTORIDADES  "/>
        <s v="PETICIóN DE CONSULTA "/>
        <s v="PETICIóN INTERéS GENERAL  "/>
        <s v="PETICIóN INTERéS PARTICULAR  "/>
        <s v="PETICIóN INFORME A CONGRESISTA"/>
        <s v="PETICIóN DOCUMENTOS O INFORMACIóN "/>
      </sharedItems>
    </cacheField>
    <cacheField name="Tiempo de respuesta legal" numFmtId="0">
      <sharedItems containsSemiMixedTypes="0" containsString="0" containsNumber="1" containsInteger="1" minValue="5" maxValue="30"/>
    </cacheField>
    <cacheField name="RADICADO" numFmtId="0">
      <sharedItems/>
    </cacheField>
    <cacheField name="Fecha" numFmtId="14">
      <sharedItems containsSemiMixedTypes="0" containsNonDate="0" containsDate="1" containsString="0" minDate="2023-03-01T00:00:00" maxDate="2023-04-01T00:00:00"/>
    </cacheField>
    <cacheField name="Número de salida" numFmtId="1">
      <sharedItems containsBlank="1" containsMixedTypes="1" containsNumber="1" containsInteger="1" minValue="20231000082121" maxValue="20233110080761"/>
    </cacheField>
    <cacheField name="Fecha de salida" numFmtId="164">
      <sharedItems containsSemiMixedTypes="0" containsNonDate="0" containsDate="1" containsString="0" minDate="2023-02-20T00:00:00" maxDate="2023-05-16T00:00:00"/>
    </cacheField>
    <cacheField name="Días hábiles" numFmtId="1">
      <sharedItems containsSemiMixedTypes="0" containsString="0" containsNumber="1" containsInteger="1" minValue="-15" maxValue="47"/>
    </cacheField>
    <cacheField name="Tiempo de atención" numFmtId="1">
      <sharedItems containsSemiMixedTypes="0" containsString="0" containsNumber="1" containsInteger="1" minValue="-14" maxValue="48"/>
    </cacheField>
    <cacheField name="Estado" numFmtId="0">
      <sharedItems count="3">
        <s v="Cumplida"/>
        <s v="Vencida"/>
        <s v="Extemporanea"/>
      </sharedItems>
    </cacheField>
    <cacheField name="Observaciones" numFmtId="0">
      <sharedItems containsBlank="1" longText="1"/>
    </cacheField>
    <cacheField name="FECHA DIGITALIZACIÓN DOCUMENTO DE RESPUESTA" numFmtId="0">
      <sharedItems containsDate="1" containsBlank="1" containsMixedTypes="1" minDate="2022-04-26T00:00:00" maxDate="2023-05-06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x v="0"/>
    <x v="0"/>
    <x v="0"/>
    <s v="JUZGADO CATORCE ADMINISTRATIVO ORAL DEL CIRCUITO DE TUNJA  "/>
    <x v="0"/>
    <x v="0"/>
    <s v="CI. RADICACION OFICIO No. 0799 - PROCESO 15001333301420200001800. "/>
    <s v="Ronny Estiven Romero Velandia"/>
    <x v="0"/>
    <x v="0"/>
    <x v="0"/>
    <n v="10"/>
    <s v="20231140213962  "/>
    <d v="2023-03-01T00:00:00"/>
    <n v="20232110079251"/>
    <d v="2023-03-09T00:00:00"/>
    <n v="6"/>
    <n v="7"/>
    <x v="0"/>
    <s v="14-03-2023 14:35 PM_x0009_Archivar_x0009_Ronny Estiven Romero Velandia_x0009_TRAMITADO CON: Radicado DNBC No. *20232110079251* **20232110079251** Bogotá D.C, *28/02/2023*"/>
    <d v="2023-03-09T00:00:00"/>
    <s v="Pdf"/>
    <s v="Si"/>
    <s v="N/A"/>
    <s v="N/A"/>
  </r>
  <r>
    <x v="0"/>
    <x v="1"/>
    <x v="1"/>
    <s v="JOSE ANTONIO PEREZ SOLUCIONES JURIDICAS ESPECIALIZADAS  "/>
    <x v="1"/>
    <x v="1"/>
    <s v="CAC. Traslado, MJD-OFI23-0006238-DOJ-20300, SOLICITUD DE CONCEPTO. "/>
    <s v="Ronny Estiven Romero Velandia"/>
    <x v="0"/>
    <x v="0"/>
    <x v="1"/>
    <n v="30"/>
    <s v="20231140214042  "/>
    <d v="2023-03-01T00:00:00"/>
    <n v="20232110079121"/>
    <d v="2023-03-10T00:00:00"/>
    <n v="7"/>
    <n v="8"/>
    <x v="0"/>
    <s v="14-03-2023 14:47 PM_x0009_Archivar_x0009_Ronny Estiven Romero Velandia_x0009_TRAMITADO CON: Radicado DNBC No. *20232110079121* **20232110079121** Bogotá D.C, 23-01-2022"/>
    <d v="2023-03-10T00:00:00"/>
    <s v="Pdf"/>
    <s v="Si"/>
    <s v="N/A"/>
    <s v="N/A"/>
  </r>
  <r>
    <x v="0"/>
    <x v="1"/>
    <x v="2"/>
    <s v="ALCALDIA MUNICIPAL DE NILO SECRETARIA DE GOBIERNO  "/>
    <x v="0"/>
    <x v="1"/>
    <s v="CAC. Derecho de petición.  "/>
    <s v="Andrea Bibiana Castañeda Durán  "/>
    <x v="0"/>
    <x v="0"/>
    <x v="1"/>
    <n v="30"/>
    <s v="20231140214052  "/>
    <d v="2023-03-01T00:00:00"/>
    <n v="20232110080741"/>
    <d v="2023-04-04T00:00:00"/>
    <n v="23"/>
    <n v="24"/>
    <x v="0"/>
    <s v="10-04-2023 11:02 AM_x0009_Archivar_x0009_Andrea Bibiana Castañeda Durán_x0009_SE DIO TRÁMITE CON RAD. 20232110080741 ENVIADO EL 04/04/23"/>
    <s v="N/A"/>
    <s v="Word"/>
    <s v="Si"/>
    <s v="N/A"/>
    <s v="No se adjunta imagen con firma, evidencia correo respuestas atencion ciudadano"/>
  </r>
  <r>
    <x v="0"/>
    <x v="1"/>
    <x v="3"/>
    <s v="CONTRALORIA DELEGADA PARA EL SECTOR DE INFRAESTRUTURA CAROLINA SANCHEZ BRAVO  "/>
    <x v="2"/>
    <x v="2"/>
    <s v="CAC. 2023EE0029139 Comunicación Apertura de Indagación Preliminar - AN-85112-2022-42654. "/>
    <s v="Carlos Armando López Barrera "/>
    <x v="1"/>
    <x v="1"/>
    <x v="0"/>
    <n v="10"/>
    <s v="20231140214062  "/>
    <d v="2023-03-01T00:00:00"/>
    <m/>
    <d v="2023-05-11T00:00:00"/>
    <n v="47"/>
    <n v="48"/>
    <x v="1"/>
    <m/>
    <m/>
    <m/>
    <m/>
    <m/>
    <m/>
  </r>
  <r>
    <x v="0"/>
    <x v="1"/>
    <x v="3"/>
    <s v="PROCURADURIA 83 JUDICIAL PARA LA CONCILIACIóN ADMINISTRATIVA BOGOTA  "/>
    <x v="2"/>
    <x v="0"/>
    <s v="CAC. Audiencia de Conciliación Radicado E-2022-734612 MARIA YULIANI RUDAS LOPEZ Y OTROS vs NACIÓN – MINISTERIO DE JUSTICIA Y DEL DERECHO Y OTRAS.  "/>
    <s v="Carlos Armando López Barrera "/>
    <x v="1"/>
    <x v="1"/>
    <x v="0"/>
    <n v="10"/>
    <s v="20231140214112  "/>
    <d v="2023-03-01T00:00:00"/>
    <m/>
    <d v="2023-05-11T00:00:00"/>
    <n v="47"/>
    <n v="48"/>
    <x v="1"/>
    <m/>
    <m/>
    <m/>
    <m/>
    <m/>
    <m/>
  </r>
  <r>
    <x v="0"/>
    <x v="1"/>
    <x v="4"/>
    <s v="CONFEDERACION NACIONAL DE BOMBEROS COLOMBIA  "/>
    <x v="3"/>
    <x v="1"/>
    <s v="CAC. SOLICITUD URGENTE DE CONFEDERACION NACIONAL DE BOMBEROS. "/>
    <s v="Andrea Bibiana Castañeda Durán  "/>
    <x v="0"/>
    <x v="0"/>
    <x v="2"/>
    <n v="15"/>
    <s v="20231140214162  "/>
    <d v="2023-03-01T00:00:00"/>
    <n v="20232110081311"/>
    <d v="2023-04-18T00:00:00"/>
    <n v="31"/>
    <n v="32"/>
    <x v="2"/>
    <s v="19-04-2023 12:52 PM_x0009_Archivar_x0009_Andrea Bibiana Castañeda Durán_x0009_SE DIO TRÁMITE CON RAD. 20232110081311 ENVIADO EL 18/4/23"/>
    <s v="N/A"/>
    <s v="Word"/>
    <s v="Si"/>
    <s v="N/A"/>
    <s v="Documento sin firma en radicado de salida"/>
  </r>
  <r>
    <x v="0"/>
    <x v="1"/>
    <x v="3"/>
    <s v="IVAN DARIO HERRERA LAVERDE  "/>
    <x v="1"/>
    <x v="3"/>
    <s v="CAC. Derecho de Petición – Denuncia por ausencia de Control y Vigilancia por parte todas las unidades Administrativas de Bomberos en Colombia. "/>
    <s v="Edgar Alexander Maya Lopez "/>
    <x v="0"/>
    <x v="2"/>
    <x v="3"/>
    <n v="15"/>
    <s v="20231140214202  "/>
    <d v="2023-03-01T00:00:00"/>
    <m/>
    <d v="2023-05-11T00:00:00"/>
    <n v="47"/>
    <n v="48"/>
    <x v="1"/>
    <m/>
    <m/>
    <m/>
    <m/>
    <m/>
    <m/>
  </r>
  <r>
    <x v="0"/>
    <x v="1"/>
    <x v="5"/>
    <s v="CUERPO DE BOMBEROS VOLUNTARIOS DE VILLAMARIA CALDAS  "/>
    <x v="3"/>
    <x v="4"/>
    <s v="CAC. Solicitud de Asesoría Jurídica para realizacion de Acuerdo municipal en diferentes temas.  "/>
    <s v="Andrea Bibiana Castañeda Durán  "/>
    <x v="0"/>
    <x v="0"/>
    <x v="2"/>
    <n v="15"/>
    <s v="20231140214242  "/>
    <d v="2023-03-01T00:00:00"/>
    <n v="20232110081061"/>
    <d v="2023-04-12T00:00:00"/>
    <n v="27"/>
    <n v="28"/>
    <x v="2"/>
    <s v="13-04-2023 09:17 AM_x0009_Archivar_x0009_Andrea Bibiana Castañeda Durán_x0009_SE DIO TRÁMITE CON RAD. 20232110081061 ENVIADO EL 12/4/23"/>
    <d v="2023-04-12T00:00:00"/>
    <s v="Pdf"/>
    <s v="Si"/>
    <s v="N/A"/>
    <s v="N/A"/>
  </r>
  <r>
    <x v="0"/>
    <x v="1"/>
    <x v="6"/>
    <s v="CARLOS HUMBERTO LOPEZ  "/>
    <x v="1"/>
    <x v="1"/>
    <s v="CAC. Requisitos para comandante. "/>
    <s v="Andrea Bibiana Castañeda Durán  "/>
    <x v="0"/>
    <x v="0"/>
    <x v="1"/>
    <n v="30"/>
    <s v="20231140214282  "/>
    <d v="2023-03-02T00:00:00"/>
    <n v="20232110081081"/>
    <d v="2023-04-12T00:00:00"/>
    <n v="26"/>
    <n v="27"/>
    <x v="0"/>
    <s v="13-04-2023 09:14 AM_x0009_Archivar_x0009_Andrea Bibiana Castañeda Durán_x0009_SE DIO TRÁMITE CON RAD. 20232110081081 ENVIADO EL 12/4/23"/>
    <d v="2023-04-12T00:00:00"/>
    <s v="Pdf"/>
    <s v="Si"/>
    <s v="N/A"/>
    <s v="N/A"/>
  </r>
  <r>
    <x v="0"/>
    <x v="1"/>
    <x v="7"/>
    <s v="ALCALDIA MUNICIPAL SAN JUAN DEL CESAR LA GUAJIRA "/>
    <x v="0"/>
    <x v="0"/>
    <s v="CAC. ANÁLISIS TÉCNICO DE LA NECESIDAD DE APOYO DE LA BRIGADA DE BATALLÓN DE DESASTRES.  "/>
    <s v="Andrés Fernando Muñoz Cabrera "/>
    <x v="0"/>
    <x v="3"/>
    <x v="1"/>
    <n v="30"/>
    <s v="20231140214312  "/>
    <d v="2023-03-02T00:00:00"/>
    <m/>
    <d v="2023-05-11T00:00:00"/>
    <n v="46"/>
    <n v="47"/>
    <x v="1"/>
    <m/>
    <m/>
    <m/>
    <m/>
    <m/>
    <m/>
  </r>
  <r>
    <x v="0"/>
    <x v="1"/>
    <x v="8"/>
    <s v="CUERPO DE BOMBEROS VOLUNTARIOS DE VILLANUEVA - CASANARE  "/>
    <x v="3"/>
    <x v="1"/>
    <s v="CI. Consulta a inquietudes referente Consejo de Dignatarios. "/>
    <s v="Ronny Estiven Romero Velandia"/>
    <x v="0"/>
    <x v="0"/>
    <x v="1"/>
    <n v="30"/>
    <s v="20231140214342  "/>
    <d v="2023-03-02T00:00:00"/>
    <n v="20232110079561"/>
    <d v="2023-03-10T00:00:00"/>
    <n v="6"/>
    <n v="7"/>
    <x v="0"/>
    <s v="14-03-2023 15:32 PM_x0009_Archivar_x0009_Ronny Estiven Romero Velandia_x0009_TRAMITADO CON: 20232110079561 DE FECHA Bogotá D.C, 07-03-2023"/>
    <d v="2023-03-10T00:00:00"/>
    <s v="Pdf"/>
    <s v="Si"/>
    <s v="N/A"/>
    <s v="No se genero oficio de traslado ni fue trasladado en los 5 dias habiles"/>
  </r>
  <r>
    <x v="0"/>
    <x v="1"/>
    <x v="6"/>
    <s v="COORDINADOR EJECUTIVO DEPARTAMENTAL DE LOS BOMBEROS DE VALLE DEL CAUCA  "/>
    <x v="3"/>
    <x v="1"/>
    <s v="CAC. Consulta jurídica. "/>
    <s v="Andrea Bibiana Castañeda Durán  "/>
    <x v="0"/>
    <x v="0"/>
    <x v="1"/>
    <n v="30"/>
    <s v="20231140214362  "/>
    <d v="2023-03-02T00:00:00"/>
    <n v="20232110081091"/>
    <d v="2023-04-12T00:00:00"/>
    <n v="26"/>
    <n v="27"/>
    <x v="0"/>
    <s v="13-04-2023 09:15 AM_x0009_Archivar_x0009_Andrea Bibiana Castañeda Durán_x0009_SE DIO TRÁMITE CON RAD. 20232110081091 ENVIADO EL 12/4/23"/>
    <d v="2023-04-12T00:00:00"/>
    <s v="Pdf"/>
    <s v="Si"/>
    <s v="N/A"/>
    <s v="N/A"/>
  </r>
  <r>
    <x v="0"/>
    <x v="1"/>
    <x v="9"/>
    <s v="CORDINADOR EJECUTIVO BOMBEROS QUINDIO  "/>
    <x v="3"/>
    <x v="1"/>
    <s v="CAC. SOLICITUD CONCEPTO. "/>
    <s v="Andrea Bibiana Castañeda Durán  "/>
    <x v="0"/>
    <x v="0"/>
    <x v="1"/>
    <n v="30"/>
    <s v="20231140214372  "/>
    <d v="2023-03-02T00:00:00"/>
    <n v="20232110081281"/>
    <d v="2023-04-13T00:00:00"/>
    <n v="27"/>
    <n v="28"/>
    <x v="0"/>
    <s v="17-04-2023 10:00 AM_x0009_Archivar_x0009_Andrea Bibiana Castañeda Durán_x0009_SE DIO TRÁMITE CON EL RAD. 20232110081281 ENVIADO EL 13/4/23"/>
    <d v="2023-04-13T00:00:00"/>
    <s v="Pdf"/>
    <s v="Si"/>
    <s v="N/A"/>
    <s v="N/A"/>
  </r>
  <r>
    <x v="0"/>
    <x v="1"/>
    <x v="4"/>
    <s v="ALCALDIA SEGOVIA ANTIOQUIA "/>
    <x v="0"/>
    <x v="1"/>
    <s v="CAC. SOLICITUD DE INFORMACION. "/>
    <s v="Edgar Alexander Maya Lopez "/>
    <x v="0"/>
    <x v="2"/>
    <x v="1"/>
    <n v="30"/>
    <s v="20231140214382  "/>
    <d v="2023-03-02T00:00:00"/>
    <m/>
    <d v="2023-05-11T00:00:00"/>
    <n v="46"/>
    <n v="47"/>
    <x v="1"/>
    <m/>
    <m/>
    <m/>
    <m/>
    <m/>
    <m/>
  </r>
  <r>
    <x v="0"/>
    <x v="1"/>
    <x v="5"/>
    <s v="CUERPO DE BOMBEROS VOLUNTARIOS DE MANIZALES  "/>
    <x v="3"/>
    <x v="5"/>
    <s v="CAC. Solicitud de Apoyo, representación Bomberos Colombia. "/>
    <s v="Mauricio Delgado Perdomo"/>
    <x v="0"/>
    <x v="2"/>
    <x v="2"/>
    <n v="15"/>
    <s v="20231140214422  "/>
    <d v="2023-03-02T00:00:00"/>
    <n v="20232140080341"/>
    <d v="2023-03-29T00:00:00"/>
    <n v="18"/>
    <n v="19"/>
    <x v="2"/>
    <s v="17-03-2023 17:56 PM_x0009_Archivar_x0009_Mauricio Delgado Perdomo_x0009_SE RESPONDE MEDIANTE RADICADO 20231140214422- 20232140080341-SOLICITUD APOYO VOLUNTARIOS MANIZALES"/>
    <d v="2023-03-29T00:00:00"/>
    <s v="Pdf"/>
    <s v="Si"/>
    <s v="N/A"/>
    <s v="N/A"/>
  </r>
  <r>
    <x v="0"/>
    <x v="1"/>
    <x v="1"/>
    <s v="ALCALDIA MUNICIPAL CURITI SANTANDER SECRETARIA ADMINISTRATIVA Y DE GOBIERNO  "/>
    <x v="0"/>
    <x v="1"/>
    <s v="CAC. Traslado por competencia solicitud. "/>
    <s v="Andrea Bibiana Castañeda Durán  "/>
    <x v="0"/>
    <x v="0"/>
    <x v="1"/>
    <n v="30"/>
    <s v="20231140214482  "/>
    <d v="2023-03-02T00:00:00"/>
    <s v="_x0009_20232110081331"/>
    <d v="2023-04-18T00:00:00"/>
    <n v="30"/>
    <n v="31"/>
    <x v="0"/>
    <s v="19-04-2023 14:36 PM_x0009_Archivar_x0009_Andrea Bibiana Castañeda Durán_x0009_SE DIO TRÁMITE CON RAD. 20231140214482 ENVIADO EL 18/4/23"/>
    <s v="N/A"/>
    <s v="Word"/>
    <s v="Si"/>
    <s v="N/A"/>
    <s v="Documento sin firma en radicado de salida"/>
  </r>
  <r>
    <x v="0"/>
    <x v="1"/>
    <x v="4"/>
    <s v="CUERPO DE BOMBEROS VOLUNTARIOS DE GIRARDOTA  "/>
    <x v="3"/>
    <x v="1"/>
    <s v="CAC. SOLICITUD DE IMPUGNACIÓN DE ASCENSO DE LA UNIDAD CLAUDIA EUGENIA PALACIO AL GRADO DE SARGENTO. "/>
    <s v="Andrea Bibiana Castañeda Durán  "/>
    <x v="0"/>
    <x v="0"/>
    <x v="2"/>
    <n v="15"/>
    <s v="20231140214532  "/>
    <d v="2023-03-02T00:00:00"/>
    <n v="20232110081381"/>
    <d v="2023-04-17T00:00:00"/>
    <n v="29"/>
    <n v="30"/>
    <x v="2"/>
    <s v="17-04-2023 15:39 PM_x0009_Archivar_x0009_Andrea Bibiana Castañeda Durán_x0009_SE DIO TRÁMITE CON RAD. 20232110081381 ENVIADO EL 17/4/23"/>
    <d v="2023-04-17T00:00:00"/>
    <s v="Pdf"/>
    <s v="Si"/>
    <s v="N/A"/>
    <s v="N/A"/>
  </r>
  <r>
    <x v="0"/>
    <x v="1"/>
    <x v="10"/>
    <s v="CLAUDIA ROCIO CEQUEDA OLAGO "/>
    <x v="1"/>
    <x v="1"/>
    <s v="CAC. Traslado radicado CRA 2023-321-001385-2 del 16 de febrero de 2023. "/>
    <s v="Melba Vidal "/>
    <x v="0"/>
    <x v="4"/>
    <x v="3"/>
    <n v="15"/>
    <s v="20231140214652  "/>
    <d v="2023-03-02T00:00:00"/>
    <s v="20232150083671_x0009_"/>
    <d v="2023-05-11T00:00:00"/>
    <n v="46"/>
    <n v="47"/>
    <x v="1"/>
    <m/>
    <m/>
    <m/>
    <m/>
    <m/>
    <s v="A pesar de ser archivada no se adjunta evidencia de respuesta ni se adjunta documento con firma"/>
  </r>
  <r>
    <x v="0"/>
    <x v="2"/>
    <x v="3"/>
    <s v="FONDO DE EMPLEADOS DEL MINISTERIO DEL INTERIOR Y DE JUSTICIA FONDEMINTJUS  "/>
    <x v="4"/>
    <x v="0"/>
    <s v="RD. Solicitud permiso a los Funcionarios afiliados al Fondo para sistir a la Asamblea General Ordinaria. "/>
    <s v="MARYOLY DIAZ"/>
    <x v="2"/>
    <x v="5"/>
    <x v="2"/>
    <n v="15"/>
    <s v="20231140214662  "/>
    <d v="2023-03-02T00:00:00"/>
    <s v="_x0009_20233100080571_x0009_"/>
    <d v="2023-05-11T00:00:00"/>
    <n v="46"/>
    <n v="47"/>
    <x v="1"/>
    <s v="22-03-2023 18:27 PM_x0009_Archivar_x0009_MARYOLY DIAZ_x0009_SE ENVIA CARTA AL FONDO DE EMPLEADOS EL DIA 22/03/2023"/>
    <m/>
    <m/>
    <m/>
    <m/>
    <s v="A pesar de ser archivada no se adjunta evidencia de respuesta ni se adjunta documento con firma"/>
  </r>
  <r>
    <x v="0"/>
    <x v="1"/>
    <x v="11"/>
    <s v="CUERPO DE BOMBEROS VOLUNTARIOS DE EL PITAL  "/>
    <x v="3"/>
    <x v="1"/>
    <s v="CAC. Solicitud asesoría. "/>
    <s v="Orlando Murillo Lopez"/>
    <x v="0"/>
    <x v="4"/>
    <x v="3"/>
    <n v="15"/>
    <s v="20231140214732  "/>
    <d v="2023-03-03T00:00:00"/>
    <n v="20232110080851"/>
    <d v="2023-05-11T00:00:00"/>
    <n v="45"/>
    <n v="46"/>
    <x v="1"/>
    <s v="29-03-2023 00:41 AM_x0009_Archivar_x0009_Orlando Murillo Lopez_x0009_Se dio respuesta con radicado No. 20232110080851"/>
    <m/>
    <m/>
    <m/>
    <m/>
    <s v="A pesar de ser archivada no se adjunta evidencia de respuesta ni se adjunta documento con firma"/>
  </r>
  <r>
    <x v="0"/>
    <x v="1"/>
    <x v="4"/>
    <s v="OXOHOTEL - - "/>
    <x v="4"/>
    <x v="1"/>
    <s v="CAC. Solicitud de información Bomberos Sabaneta. "/>
    <s v="Edgar Alexander Maya Lopez "/>
    <x v="0"/>
    <x v="2"/>
    <x v="1"/>
    <n v="30"/>
    <s v="20231140214752  "/>
    <d v="2023-03-03T00:00:00"/>
    <n v="20232140080971"/>
    <d v="2023-04-12T00:00:00"/>
    <n v="25"/>
    <n v="26"/>
    <x v="0"/>
    <s v="14-04-2023 12:27 PM_x0009_Archivar_x0009_Edgar Alexander Maya Lopez_x0009_Se da respuesta con radicado DNBC ° 20232140080971, se envia el 12/04/2023"/>
    <d v="2023-04-12T00:00:00"/>
    <s v="Pdf"/>
    <s v="Si"/>
    <s v="N/A"/>
    <s v="N/A"/>
  </r>
  <r>
    <x v="0"/>
    <x v="1"/>
    <x v="3"/>
    <s v="NICOLAS ANDRES LASTRE . . "/>
    <x v="1"/>
    <x v="1"/>
    <s v="CAC. Consulta normativa estatus migratorio.  "/>
    <s v="Andrea Bibiana Castañeda Durán  "/>
    <x v="0"/>
    <x v="0"/>
    <x v="1"/>
    <n v="30"/>
    <s v="20231140214772  "/>
    <d v="2023-03-03T00:00:00"/>
    <n v="20232110081421"/>
    <d v="2023-04-17T00:00:00"/>
    <n v="28"/>
    <n v="29"/>
    <x v="0"/>
    <s v="17-04-2023 15:42 PM_x0009_Archivar_x0009_Andrea Bibiana Castañeda Durán_x0009_SE DIO TRÁMITE CON RAD. 20232110081421 ENVIADO EL 17/4/23"/>
    <d v="2023-04-17T00:00:00"/>
    <s v="Pdf"/>
    <s v="Si"/>
    <s v="N/A"/>
    <s v="N/A"/>
  </r>
  <r>
    <x v="0"/>
    <x v="0"/>
    <x v="3"/>
    <s v="IVAN DARIO HERRERA LAVERDE  "/>
    <x v="1"/>
    <x v="1"/>
    <s v="CI. Traslado Derecho de Petición Iván Darío Herrera Laverde, Radicado 2023-2-004000-006500 Id: 91458,  "/>
    <s v="Edgar Alexander Maya Lopez "/>
    <x v="0"/>
    <x v="2"/>
    <x v="1"/>
    <n v="30"/>
    <s v="20231140214782  "/>
    <d v="2023-03-03T00:00:00"/>
    <m/>
    <d v="2023-05-11T00:00:00"/>
    <n v="45"/>
    <n v="46"/>
    <x v="1"/>
    <m/>
    <m/>
    <m/>
    <m/>
    <m/>
    <m/>
  </r>
  <r>
    <x v="0"/>
    <x v="1"/>
    <x v="12"/>
    <s v="CUERPO DE BOMBEROS VOLUNTARIOS DE LA UNION  "/>
    <x v="3"/>
    <x v="1"/>
    <s v="CAC. CONSULTA JURIDA. "/>
    <s v="Andrea Bibiana Castañeda Durán  "/>
    <x v="0"/>
    <x v="0"/>
    <x v="1"/>
    <n v="30"/>
    <s v="20231140214792  "/>
    <d v="2023-03-03T00:00:00"/>
    <n v="20232110081741"/>
    <d v="2023-04-26T00:00:00"/>
    <n v="35"/>
    <n v="36"/>
    <x v="2"/>
    <s v="6-04-2023 10:57 AM_x0009_Archivar_x0009_Andrea Bibiana Castañeda Durán_x0009_SE DIO TRÁMITE CON RAD. 20232110081741 ENVIADO EL 26/4/23"/>
    <d v="2023-04-26T00:00:00"/>
    <s v="Pdf"/>
    <s v="Si"/>
    <s v="N/A"/>
    <s v="N/A"/>
  </r>
  <r>
    <x v="0"/>
    <x v="1"/>
    <x v="0"/>
    <s v="ALCALDIA DE MONIQUIRA - BOYACA  "/>
    <x v="0"/>
    <x v="1"/>
    <s v="CAC. Derecho de petición. "/>
    <s v="Melba Vidal "/>
    <x v="0"/>
    <x v="4"/>
    <x v="1"/>
    <n v="30"/>
    <s v="20231140214842  "/>
    <d v="2023-03-03T00:00:00"/>
    <s v="_x0009_20232150080921_x0009_"/>
    <d v="2023-04-12T00:00:00"/>
    <n v="25"/>
    <n v="26"/>
    <x v="0"/>
    <m/>
    <d v="2023-04-12T00:00:00"/>
    <s v="Pdf"/>
    <s v="Si"/>
    <s v="N/A"/>
    <s v="Radicado de entrada sin archivar, se necesita subir pantallazo de envio via correo electronico"/>
  </r>
  <r>
    <x v="0"/>
    <x v="0"/>
    <x v="8"/>
    <s v="CUERPO DE BOMBEROS VOLUNTARIOS DE VILLANUEVA - CASANARE  "/>
    <x v="3"/>
    <x v="1"/>
    <s v="CI. Concepto técnicos. "/>
    <s v="Ronny Estiven Romero Velandia"/>
    <x v="0"/>
    <x v="0"/>
    <x v="1"/>
    <n v="30"/>
    <s v="20231140214892  "/>
    <d v="2023-03-03T00:00:00"/>
    <s v="_x0009_20232110079561_x0009_"/>
    <d v="2023-03-13T00:00:00"/>
    <n v="6"/>
    <n v="7"/>
    <x v="0"/>
    <s v="14-03-2023 16:27 PM_x0009_Archivar_x0009_Ronny Estiven Romero Velandia_x0009_TRAMITADO CON: Radicado DNBC No. *20232110079561* **20232110079561** Bogotá D.C, 07-03-2023"/>
    <d v="2023-03-15T00:00:00"/>
    <s v="Pdf"/>
    <s v="Si"/>
    <s v="N/A"/>
    <s v="N/A"/>
  </r>
  <r>
    <x v="0"/>
    <x v="1"/>
    <x v="13"/>
    <s v="ALCALDIA MOÑITOS CORDOBA "/>
    <x v="0"/>
    <x v="4"/>
    <s v="CAC. ASESORÍA CUERPO DE BOMBEROS. "/>
    <s v="Andrea Bibiana Castañeda Durán  "/>
    <x v="0"/>
    <x v="0"/>
    <x v="3"/>
    <n v="15"/>
    <s v="20231140214902  "/>
    <d v="2023-03-03T00:00:00"/>
    <s v="_x0009_20232110081401"/>
    <d v="2023-04-11T00:00:00"/>
    <n v="24"/>
    <n v="25"/>
    <x v="2"/>
    <s v="17-04-2023 10:03 AM_x0009_Archivar_x0009_Andrea Bibiana Castañeda Durán_x0009_SE DIO TRÁMITE CON RAD. 20232110081401 ENVIADO EL 14/4/23"/>
    <s v="N/A"/>
    <s v="Word"/>
    <s v="N/A"/>
    <s v="N/A"/>
    <s v="No se adjunta documento con firma en radicado de salida"/>
  </r>
  <r>
    <x v="0"/>
    <x v="1"/>
    <x v="12"/>
    <s v="ALCALDIA CHACHAGUI  "/>
    <x v="0"/>
    <x v="2"/>
    <s v="CAC. JUSTIFICACIÓN AMPLIAR CONVENIO No.165 DE 2021. "/>
    <s v="Yerky Sneider Garavito Cancelado"/>
    <x v="0"/>
    <x v="3"/>
    <x v="3"/>
    <n v="15"/>
    <s v="20231140214932  "/>
    <d v="2023-03-03T00:00:00"/>
    <n v="20233000079501"/>
    <d v="2023-03-06T00:00:00"/>
    <n v="1"/>
    <n v="2"/>
    <x v="0"/>
    <s v="16-03-2023 09:33 AM_x0009_Archivar_x0009_Yerky Sneider Garavito Cancelado_x0009_Se archiva. Se adjunta documento enviado al municipio de Chachagüí Nariño brindando respuesta al oficio a su solicitud 220-28.1/166-2022."/>
    <d v="2023-03-06T00:00:00"/>
    <s v="Pdf"/>
    <s v="Si"/>
    <s v="N/A"/>
    <s v="N/A"/>
  </r>
  <r>
    <x v="0"/>
    <x v="1"/>
    <x v="2"/>
    <s v="VISITAS TECNICAS BOMBEROS  "/>
    <x v="0"/>
    <x v="1"/>
    <s v="CAC. INQUIETUD TARIFAS SERVICIOS BOMBERILES. "/>
    <s v="Andrea Bibiana Castañeda Durán  "/>
    <x v="0"/>
    <x v="0"/>
    <x v="1"/>
    <n v="30"/>
    <s v="20231140214942  "/>
    <d v="2023-03-03T00:00:00"/>
    <n v="20232110081471"/>
    <d v="2023-04-26T00:00:00"/>
    <n v="35"/>
    <n v="36"/>
    <x v="2"/>
    <s v="26-04-2023 10:53 AM_x0009_Archivar_x0009_Andrea Bibiana Castañeda Durán_x0009_SE DIO TRÁMITE CON RAD. 20232110081471 ENVIADO EL 26/4/23"/>
    <d v="2023-04-26T00:00:00"/>
    <s v="Pdf"/>
    <s v="Si"/>
    <s v="N/A"/>
    <s v="N/A"/>
  </r>
  <r>
    <x v="0"/>
    <x v="1"/>
    <x v="9"/>
    <s v="ALCALDIA MUNICIPAL DE SALENTO QUINDIO  "/>
    <x v="0"/>
    <x v="3"/>
    <s v="CAC. SOLICITUD INFORMACION REGULACION CBV SALENTO. "/>
    <s v="Julio Cesar Garcia Triana "/>
    <x v="0"/>
    <x v="4"/>
    <x v="3"/>
    <n v="15"/>
    <s v="20231140214962  "/>
    <d v="2023-03-03T00:00:00"/>
    <s v="20232150081301_x0009_"/>
    <d v="2023-04-18T00:00:00"/>
    <n v="29"/>
    <n v="30"/>
    <x v="2"/>
    <s v="19-04-2023 09:35 AM_x0009_Archivar_x0009_Julio Cesar Garcia Triana_x0009_la respuesta se envia por atencion al ciudadano el 18 de abril de 2023, archivese"/>
    <s v="N/A"/>
    <s v="Word"/>
    <s v="Si"/>
    <s v="N/A"/>
    <s v="No se adjunta documento con firma en radicado de salida"/>
  </r>
  <r>
    <x v="0"/>
    <x v="1"/>
    <x v="1"/>
    <s v="ALCALDIA MUNICIPAL MOGOTES SANTANDER "/>
    <x v="0"/>
    <x v="4"/>
    <s v="CAC. Solicitud Acompañamiento Municipio de Mogotes.  "/>
    <s v="Andrea Bibiana Castañeda Durán  "/>
    <x v="0"/>
    <x v="0"/>
    <x v="3"/>
    <n v="15"/>
    <s v="20231140215042  "/>
    <d v="2023-03-03T00:00:00"/>
    <n v="20232110081431"/>
    <d v="2023-04-17T00:00:00"/>
    <n v="28"/>
    <n v="29"/>
    <x v="2"/>
    <s v="17-04-2023 15:41 PM_x0009_Archivar_x0009_Andrea Bibiana Castañeda Durán_x0009_SE DIO TRÁMITE CON EL RAD. 20232110081431 ENVIADO EL 17/4/23"/>
    <d v="2023-04-17T00:00:00"/>
    <s v="Pdf"/>
    <s v="Si"/>
    <s v="N/A"/>
    <s v="N/A"/>
  </r>
  <r>
    <x v="0"/>
    <x v="1"/>
    <x v="11"/>
    <s v="MAURICIO RUEDA  "/>
    <x v="1"/>
    <x v="1"/>
    <s v="CAC. Petición Información Cobro Inspección Bomberil. "/>
    <s v="Edgar Alexander Maya Lopez "/>
    <x v="0"/>
    <x v="2"/>
    <x v="3"/>
    <n v="15"/>
    <s v="20231140215062  "/>
    <d v="2023-03-03T00:00:00"/>
    <m/>
    <d v="2023-05-11T00:00:00"/>
    <n v="45"/>
    <n v="46"/>
    <x v="1"/>
    <m/>
    <m/>
    <m/>
    <m/>
    <m/>
    <m/>
  </r>
  <r>
    <x v="0"/>
    <x v="1"/>
    <x v="0"/>
    <s v="CUERPO DE BOMBEROS VOLUNTARIOS DE TIBASOSA  "/>
    <x v="3"/>
    <x v="4"/>
    <s v="CAC. Solicitud Asesoría técnica y Jurídica. "/>
    <s v="Jonathan Prieto "/>
    <x v="0"/>
    <x v="3"/>
    <x v="3"/>
    <n v="15"/>
    <s v="20231140215092  "/>
    <d v="2023-03-03T00:00:00"/>
    <n v="20232130081881"/>
    <d v="2023-04-28T00:00:00"/>
    <n v="37"/>
    <n v="38"/>
    <x v="2"/>
    <s v="05-05-2023 09:19 AM_x0009_Archivar_x0009_Jonathan Prieto_x0009_Se archiva ya que se dio respuesta al Orfeo No. 20231140215092 vía correo electrónico al correo el día 28 de abril de 2023 con el anexo Radicado No. 20232130081881."/>
    <d v="2023-05-05T00:00:00"/>
    <s v="Pdf"/>
    <s v="Si"/>
    <s v="N/A"/>
    <s v="No se sube pantallazo de respuesta"/>
  </r>
  <r>
    <x v="0"/>
    <x v="1"/>
    <x v="14"/>
    <s v="CUERPO DE BOMBEROS VOLUNTARIOS DE VENADILLO  "/>
    <x v="3"/>
    <x v="1"/>
    <s v="CAC. OFICIO BOMBEROS VENADILLO. "/>
    <s v="Andrea Bibiana Castañeda Durán  "/>
    <x v="0"/>
    <x v="0"/>
    <x v="1"/>
    <n v="30"/>
    <s v="20231140215122  "/>
    <d v="2023-03-03T00:00:00"/>
    <n v="20232110080661"/>
    <d v="2023-05-11T00:00:00"/>
    <n v="45"/>
    <n v="46"/>
    <x v="1"/>
    <s v="11-04-2023 14:46 PM_x0009_Archivar_x0009_Andrea Bibiana Castañeda Durán_x0009_MISMA SOLICITUD DEL RADICADO 20231140217522 AL QUE SE LE DIO TRÁMITE CON EL RAD. 20232110080661"/>
    <s v="N/A"/>
    <s v="Word"/>
    <s v="N/A"/>
    <s v="N/A"/>
    <s v="A pesar de ser archivada no se adjunta evidencia de respuesta ni se adjunta documento con firma"/>
  </r>
  <r>
    <x v="0"/>
    <x v="1"/>
    <x v="3"/>
    <s v="RICHARD LEONARDO BUSTOS  "/>
    <x v="1"/>
    <x v="1"/>
    <s v="CAC. Derecho de Petición - Gestión del Riesgo - En contra de la respuesta del Subdirector de Riesgo William Alfonso Tovar Segura. "/>
    <s v="Edgar Alexander Maya Lopez "/>
    <x v="0"/>
    <x v="2"/>
    <x v="1"/>
    <n v="30"/>
    <s v="20231140215162  "/>
    <d v="2023-03-03T00:00:00"/>
    <m/>
    <d v="2023-05-12T00:00:00"/>
    <n v="46"/>
    <n v="47"/>
    <x v="1"/>
    <m/>
    <m/>
    <m/>
    <m/>
    <m/>
    <m/>
  </r>
  <r>
    <x v="0"/>
    <x v="1"/>
    <x v="2"/>
    <s v="CUERPO DE BOMBEROS VOLUNTARIOS DE NILO  "/>
    <x v="3"/>
    <x v="4"/>
    <s v="CAC: solicitud de apoyo jurídico a mesa de trabajo "/>
    <s v="Ronny Estiven Romero Velandia"/>
    <x v="0"/>
    <x v="0"/>
    <x v="3"/>
    <n v="15"/>
    <s v="20231140215222  "/>
    <d v="2023-03-03T00:00:00"/>
    <s v="N/A"/>
    <d v="2023-03-15T00:00:00"/>
    <n v="8"/>
    <n v="9"/>
    <x v="0"/>
    <s v="15-03-2023 10:28 AM_x0009_Archivar_x0009_Ronny Estiven Romero Velandia_x0009_SE REALIZÓ ACOMPAÑAMIENTO POR PARTE DEL FUNCIONARIO RONNY ROMERO"/>
    <s v="N/A"/>
    <s v="N/A"/>
    <s v="N/A"/>
    <s v="N/A"/>
    <s v="Se realiza mesa de trabajocon funcionario"/>
  </r>
  <r>
    <x v="0"/>
    <x v="1"/>
    <x v="6"/>
    <s v="BENEMÉRITO CUERPO DE BOMBEROS CANDELARIA - VALLE  "/>
    <x v="3"/>
    <x v="3"/>
    <s v="CAC. Información solicitada. "/>
    <s v="Melba Vidal "/>
    <x v="0"/>
    <x v="4"/>
    <x v="3"/>
    <n v="15"/>
    <s v="20231140215282  "/>
    <d v="2023-03-06T00:00:00"/>
    <n v="20232150082131"/>
    <d v="2023-05-12T00:00:00"/>
    <n v="45"/>
    <n v="46"/>
    <x v="1"/>
    <s v="09-05-2023 20:04 PM_x0009_Archivar_x0009_Melba Vidal_x0009_Respuesta enviada el 26 de abril del 2023 con radicado No 20232150082131"/>
    <s v="N/A"/>
    <s v="Word"/>
    <s v="N/A"/>
    <s v="N/A"/>
    <s v="Sin evidencia de respuesta"/>
  </r>
  <r>
    <x v="0"/>
    <x v="1"/>
    <x v="10"/>
    <s v="CLAUDIA ROCIO CEQUEDA OLAGO "/>
    <x v="1"/>
    <x v="1"/>
    <s v="CAC. Notificacion electronica radicado salida No 20231330828781. Derecho de Petición.  "/>
    <s v="Melba Vidal "/>
    <x v="0"/>
    <x v="4"/>
    <x v="1"/>
    <n v="30"/>
    <s v="20231140215302  "/>
    <d v="2023-03-06T00:00:00"/>
    <n v="20232150080691"/>
    <d v="2023-05-12T00:00:00"/>
    <n v="45"/>
    <n v="46"/>
    <x v="1"/>
    <s v="09-05-2023 20:15 PM_x0009_Archivar_x0009_Melba Vidal_x0009_Respuesta enviada el 4 de abril del 2023 con radicado No 20232150080691"/>
    <s v="N/A"/>
    <s v="Word"/>
    <s v="N/A"/>
    <s v="N/A"/>
    <s v="Sin evidencia de respuesta"/>
  </r>
  <r>
    <x v="0"/>
    <x v="1"/>
    <x v="15"/>
    <s v="ISELE TOSCANO  "/>
    <x v="1"/>
    <x v="1"/>
    <s v="CAC. iNQUIETUD Personeria jurídica. "/>
    <s v="Andrea Bibiana Castañeda Durán  "/>
    <x v="0"/>
    <x v="0"/>
    <x v="1"/>
    <n v="30"/>
    <s v="20231140215552  "/>
    <d v="2023-03-06T00:00:00"/>
    <n v="20232110081751"/>
    <d v="2023-04-26T00:00:00"/>
    <n v="34"/>
    <n v="35"/>
    <x v="2"/>
    <s v="26-04-2023 11:02 AM_x0009_Archivar_x0009_Andrea Bibiana Castañeda Durán_x0009_se dio trámite con rad. 20232110081751 enviado el 26/4/23"/>
    <d v="2022-04-26T00:00:00"/>
    <s v="Pdf"/>
    <s v="Si"/>
    <s v="N/A"/>
    <s v="N/A"/>
  </r>
  <r>
    <x v="0"/>
    <x v="1"/>
    <x v="1"/>
    <s v="CIRO ROJAS OJEDA/ VEEDURIA CIUDADANA"/>
    <x v="4"/>
    <x v="3"/>
    <s v="CAC. Traslado por competencia, solicitud de información e intervención. "/>
    <s v="Orlando Murillo Lopez"/>
    <x v="0"/>
    <x v="4"/>
    <x v="3"/>
    <n v="15"/>
    <s v="20231140215662  "/>
    <d v="2023-03-06T00:00:00"/>
    <n v="20232110081251"/>
    <d v="2023-04-13T00:00:00"/>
    <n v="25"/>
    <n v="26"/>
    <x v="2"/>
    <s v=" ,ACOMPAÑAMINETO NORMATIVO Y OPERATIVO_x0009_04-04-2023 16:17 PM_x0009_Archivar_x0009_Orlando Murillo Lopez_x0009_se dio respuesta con radicado No. 20232110081251"/>
    <d v="2023-04-13T00:00:00"/>
    <s v="Pdf"/>
    <s v="Si"/>
    <s v="N/A"/>
    <s v="N/A"/>
  </r>
  <r>
    <x v="0"/>
    <x v="1"/>
    <x v="2"/>
    <s v="RUBEN DARIO USECHE RADA  "/>
    <x v="1"/>
    <x v="3"/>
    <s v="CAC. DERECHO DE PETICIÓN EN INTERES PARTICULAR. "/>
    <s v="Melba Vidal "/>
    <x v="0"/>
    <x v="4"/>
    <x v="3"/>
    <n v="15"/>
    <s v="20231140215682  "/>
    <d v="2023-03-06T00:00:00"/>
    <n v="20232150081361"/>
    <d v="2023-04-17T00:00:00"/>
    <n v="27"/>
    <n v="28"/>
    <x v="2"/>
    <m/>
    <d v="2023-04-17T00:00:00"/>
    <s v="Pdf"/>
    <s v="Si"/>
    <s v="N/A"/>
    <s v="Radicado de entrada sin archivar, se necesita subir pantallazo de envio via correo electronico"/>
  </r>
  <r>
    <x v="0"/>
    <x v="0"/>
    <x v="3"/>
    <s v="IVAN DARIO HERRERA LAVERDE  "/>
    <x v="1"/>
    <x v="0"/>
    <s v="CI. Derecho de Petición – Denuncia por ausencia de Control y Vigilancia por parte todas las unidades Administrativas de Bomberos en Colombia. ControlDoc-Correspondencia: Se le ha asignado un(a) nuevo(a) Documento: 91938 (2023-2-003000-006678).  "/>
    <s v="Edgar Alexander Maya Lopez "/>
    <x v="0"/>
    <x v="2"/>
    <x v="3"/>
    <n v="15"/>
    <s v="20231140215692  "/>
    <d v="2023-03-06T00:00:00"/>
    <m/>
    <d v="2023-05-12T00:00:00"/>
    <n v="45"/>
    <n v="46"/>
    <x v="1"/>
    <m/>
    <m/>
    <m/>
    <m/>
    <m/>
    <m/>
  </r>
  <r>
    <x v="0"/>
    <x v="0"/>
    <x v="10"/>
    <s v="CUERPO DE BOMBEROS VOLUNTARIOS DE VILLA DEL ROSARIO  "/>
    <x v="3"/>
    <x v="3"/>
    <s v="CI. Remisión de derecho de petición Cuerpo de Bomberos Voluntarios Villa del Rosario, Norte de Santander. Radicado 2023-2-003000-006532 Id: 91539. "/>
    <s v="Melba Vidal "/>
    <x v="0"/>
    <x v="4"/>
    <x v="3"/>
    <n v="15"/>
    <s v="20231140215702  "/>
    <d v="2023-03-06T00:00:00"/>
    <s v="_x0009_20232150081411_x0009_"/>
    <d v="2023-04-17T00:00:00"/>
    <n v="27"/>
    <n v="28"/>
    <x v="2"/>
    <m/>
    <d v="2023-04-17T00:00:00"/>
    <s v="Pdf"/>
    <s v="Si"/>
    <s v="N/A"/>
    <s v="Radicado de entrada sin archivar, se necesita subir pantallazo de envio via correo electronico"/>
  </r>
  <r>
    <x v="0"/>
    <x v="0"/>
    <x v="3"/>
    <s v="SUNET  "/>
    <x v="4"/>
    <x v="3"/>
    <s v="CI. Remisión Derechos de petición - o 2023-2-003000-006873 Id: 92580. "/>
    <s v="Ronny Estiven Romero Velandia"/>
    <x v="0"/>
    <x v="0"/>
    <x v="3"/>
    <n v="15"/>
    <s v="20231140215712  "/>
    <d v="2023-03-06T00:00:00"/>
    <n v="20232110080411"/>
    <d v="2023-05-12T00:00:00"/>
    <n v="45"/>
    <n v="46"/>
    <x v="1"/>
    <s v="21-03-2023 16:11 PM_x0009_Archivar_x0009_Ronny Estiven Romero Velandia_x0009_TRAMITADO CON: Radicado DNBC No. * 20232110080411 * ** 20232110080411 ** Bogotá D.C, 21-03-2023"/>
    <s v="N/A"/>
    <s v="Word"/>
    <s v="N/A"/>
    <s v="N/A"/>
    <s v="No se tiene evidencia de respuesta"/>
  </r>
  <r>
    <x v="0"/>
    <x v="0"/>
    <x v="3"/>
    <s v="OSCAR ALBERTO MARINEZ MENDEZ  "/>
    <x v="1"/>
    <x v="1"/>
    <s v="CI. ControlDoc-Correspondencia: Se le ha asignado un(a) nuevo(a) Documento: 92981 (2023-2-003000-006990),  "/>
    <s v="Jorge Restrepo Sanguino "/>
    <x v="0"/>
    <x v="0"/>
    <x v="3"/>
    <n v="15"/>
    <s v="20231140215742  "/>
    <d v="2023-03-07T00:00:00"/>
    <m/>
    <d v="2023-05-12T00:00:00"/>
    <n v="44"/>
    <n v="45"/>
    <x v="1"/>
    <m/>
    <m/>
    <m/>
    <m/>
    <m/>
    <m/>
  </r>
  <r>
    <x v="0"/>
    <x v="1"/>
    <x v="2"/>
    <s v="JUAN GUILLERMO FONTALVO  "/>
    <x v="1"/>
    <x v="3"/>
    <s v="CAC. Remisión de derecho de petición. "/>
    <s v="Julio Cesar Garcia Triana "/>
    <x v="0"/>
    <x v="4"/>
    <x v="3"/>
    <n v="15"/>
    <s v="20231140215752  "/>
    <d v="2023-03-07T00:00:00"/>
    <s v="_x0009_20232150081601_x0009_"/>
    <d v="2023-04-25T00:00:00"/>
    <n v="32"/>
    <n v="33"/>
    <x v="2"/>
    <s v="30-04-2023 13:03 PM_x0009_Archivar_x0009_Julio Cesar Garcia Triana_x0009_se envia respuesta por atencion al ciudadano el 25 de abril de 2022, archivese"/>
    <s v="N/A"/>
    <s v="Word"/>
    <s v="Si"/>
    <s v="N/A"/>
    <s v="No se adjunta imagen con firma, evidencia correo respuestas atencion ciudadano"/>
  </r>
  <r>
    <x v="0"/>
    <x v="1"/>
    <x v="2"/>
    <s v="CUERPO DE BOMBEROS OFICIAL DE GIRARDOT  "/>
    <x v="3"/>
    <x v="2"/>
    <s v="CAC. SOLICITUD INFORMACION proceso de matricula de vehículos de bomberos. "/>
    <s v="Carlos Armando López Barrera "/>
    <x v="0"/>
    <x v="1"/>
    <x v="3"/>
    <n v="15"/>
    <s v="20231140215782  "/>
    <d v="2023-03-07T00:00:00"/>
    <m/>
    <d v="2023-05-12T00:00:00"/>
    <n v="44"/>
    <n v="45"/>
    <x v="1"/>
    <m/>
    <m/>
    <m/>
    <m/>
    <m/>
    <m/>
  </r>
  <r>
    <x v="0"/>
    <x v="1"/>
    <x v="16"/>
    <s v="CUERPO DE BOMBEROS VOLUNTARIOS SABANAGRANDE  "/>
    <x v="3"/>
    <x v="3"/>
    <s v="CAC. QUEJA CONTRA CUERPO DE BOMBEROS VOLUNTARIOS DE SABANALARGA. "/>
    <s v="Orlando Murillo Lopez"/>
    <x v="0"/>
    <x v="4"/>
    <x v="3"/>
    <n v="15"/>
    <s v="20231140215792  "/>
    <d v="2023-03-07T00:00:00"/>
    <n v="20232110081271"/>
    <d v="2023-04-13T00:00:00"/>
    <n v="24"/>
    <n v="25"/>
    <x v="2"/>
    <s v="05-04-2023 11:33 AM_x0009_Archivar_x0009_Orlando Murillo Lopez_x0009_Se da respuesta con radicado No. 20232110081271"/>
    <d v="2023-04-13T00:00:00"/>
    <s v="Pdf"/>
    <s v="Si"/>
    <s v="N/A"/>
    <s v="N/A"/>
  </r>
  <r>
    <x v="0"/>
    <x v="1"/>
    <x v="1"/>
    <s v="ROLANDO ALEXIS PEÑUELA  "/>
    <x v="1"/>
    <x v="3"/>
    <s v="CAC. solicitud derecho petición bomberos girón Santander. "/>
    <s v="Orlando Murillo Lopez"/>
    <x v="0"/>
    <x v="4"/>
    <x v="3"/>
    <n v="15"/>
    <s v="20231140215812  "/>
    <d v="2023-03-07T00:00:00"/>
    <n v="20232110080481"/>
    <d v="2023-05-12T00:00:00"/>
    <n v="44"/>
    <n v="45"/>
    <x v="1"/>
    <s v="21-03-2023 20:49 PM_x0009_Archivar_x0009_Orlando Murillo Lopez_x0009_Se dio respuesta a lo Solicitado por medio del radicado No. 20232110080481"/>
    <s v="N/A"/>
    <s v="Word"/>
    <s v="N/A"/>
    <s v="N/A"/>
    <s v="No se tiene evidencia de respuesta"/>
  </r>
  <r>
    <x v="0"/>
    <x v="1"/>
    <x v="4"/>
    <s v="USUARIO ANONIMO  "/>
    <x v="1"/>
    <x v="3"/>
    <s v="CAC. Denuncia bomberos Sopetran Antioquia. "/>
    <s v="JUAN JOSE MALVEHY GARCIA  "/>
    <x v="0"/>
    <x v="4"/>
    <x v="3"/>
    <n v="15"/>
    <s v="20231140215842  "/>
    <d v="2023-03-07T00:00:00"/>
    <s v="_x0009_20232150080351_x0009_"/>
    <d v="2023-05-12T00:00:00"/>
    <n v="44"/>
    <n v="45"/>
    <x v="1"/>
    <m/>
    <s v="N/A"/>
    <s v="Word"/>
    <s v="N/A"/>
    <s v="N/A"/>
    <s v="No se tiene evidencia de respuesta"/>
  </r>
  <r>
    <x v="0"/>
    <x v="1"/>
    <x v="10"/>
    <s v="William Carvajal Contreras"/>
    <x v="1"/>
    <x v="1"/>
    <s v="CAC. DERECHO DE PETICIÓN. "/>
    <s v="Jiud Magnoly Gaviria Narvaez "/>
    <x v="0"/>
    <x v="6"/>
    <x v="3"/>
    <n v="15"/>
    <s v="20231140216012  "/>
    <d v="2023-03-08T00:00:00"/>
    <s v="_x0009_20232120081611"/>
    <d v="2023-04-12T00:00:00"/>
    <n v="22"/>
    <n v="23"/>
    <x v="2"/>
    <s v="26-04-2023 17:24 PM_x0009_Archivar_x0009_Jiud Magnoly Gaviria Narvaez_x0009_Se adjunta soporte de envio."/>
    <s v="N/A"/>
    <s v="Word"/>
    <s v="Si"/>
    <s v="N/A"/>
    <s v="No se sube documento con firma"/>
  </r>
  <r>
    <x v="0"/>
    <x v="1"/>
    <x v="5"/>
    <s v="MARIA DEL SOCORRO ARIAS LOPEZ  "/>
    <x v="1"/>
    <x v="3"/>
    <s v="CAC. Queja Bomberos Filadelfia. "/>
    <s v="Julio Cesar Garcia Triana "/>
    <x v="0"/>
    <x v="4"/>
    <x v="3"/>
    <n v="15"/>
    <s v="20231140216022  "/>
    <d v="2023-03-08T00:00:00"/>
    <s v="20232150081501-20232150081511"/>
    <d v="2023-04-27T00:00:00"/>
    <n v="33"/>
    <n v="34"/>
    <x v="2"/>
    <s v="30-04-2023 12:56 PM_x0009_Archivar_x0009_Julio Cesar Garcia Triana_x0009_se envia respuesta por atencion al ciudadano el 27 de abril de 2022, archivese"/>
    <s v="N/A"/>
    <s v="Word"/>
    <s v="Si"/>
    <s v="N/A"/>
    <s v="No se sube documento con firma"/>
  </r>
  <r>
    <x v="0"/>
    <x v="1"/>
    <x v="6"/>
    <s v="JUAN JOSÉ NOVOA ROMÁN  "/>
    <x v="1"/>
    <x v="1"/>
    <s v="CAC. derecho fundamental de petición ART. 23 C.N. "/>
    <s v="Melba Vidal "/>
    <x v="0"/>
    <x v="4"/>
    <x v="3"/>
    <n v="15"/>
    <s v="20231140216052  "/>
    <d v="2023-03-08T00:00:00"/>
    <s v="_x0009_20232150080651_x0009_"/>
    <d v="2023-05-12T00:00:00"/>
    <n v="43"/>
    <n v="44"/>
    <x v="1"/>
    <s v="09-05-2023 20:20 PM_x0009_Archivar_x0009_Melba Vidal_x0009_Respuesta enviada el 31 de marzo del 2023 con radicado No 20232150080651"/>
    <s v="N/A"/>
    <s v="Word"/>
    <s v="N/A"/>
    <s v="N/A"/>
    <s v="No se tiene evidencia de respuesta"/>
  </r>
  <r>
    <x v="0"/>
    <x v="1"/>
    <x v="17"/>
    <s v="COORDINACION EJECUTIVA DEPARTAMENTAL BOMBEROS BOLIVAR  "/>
    <x v="3"/>
    <x v="1"/>
    <s v="CAC. Verificación del ingreso de la información RUE - ARTÍCULO 11. MODIFICACIÓN DEL ARTÍCULO 13 DE LA RESOLUCIÓN 661 DE 2014. Modificar el artículo 13 de la Resolución 661 de 2014”. "/>
    <s v="Pedro Andrés Manosalva Rincón "/>
    <x v="0"/>
    <x v="6"/>
    <x v="3"/>
    <n v="15"/>
    <s v="20231140216222  "/>
    <d v="2023-03-09T00:00:00"/>
    <s v="_x0009_20231000082241_x0009_"/>
    <d v="2023-04-20T00:00:00"/>
    <n v="27"/>
    <n v="28"/>
    <x v="2"/>
    <s v="0-04-2023 16:07 PM_x0009_Archivar_x0009_Pedro Andrés Manosalva Rincón_x0009_se da respuesta vía correo electrónico con la correspondiente información"/>
    <s v="N/A"/>
    <s v="Word"/>
    <s v="Si"/>
    <s v="N/A"/>
    <s v="SE adjunta evidencia de envio, falta documento con firma en radicado de salida"/>
  </r>
  <r>
    <x v="0"/>
    <x v="0"/>
    <x v="3"/>
    <s v="REPRESENTANTE JOSÉ OCTAVIO CARDONA LEÓN  "/>
    <x v="2"/>
    <x v="1"/>
    <s v="CI. Traslado por Competencia Referencia: 2023-1-001103-005273 Id: 72499, DERECHO DE PETICIÓN DE INFORMACIÓN. "/>
    <s v="Jiud Magnoly Gaviria Narvaez "/>
    <x v="0"/>
    <x v="6"/>
    <x v="4"/>
    <n v="5"/>
    <s v="20231140216242  "/>
    <d v="2023-03-09T00:00:00"/>
    <n v="20232120078881"/>
    <d v="2023-02-20T00:00:00"/>
    <n v="-15"/>
    <n v="-14"/>
    <x v="0"/>
    <s v="12-04-2023 12:37 PM_x0009_Archivar_x0009_Jiud Magnoly Gaviria Narvaez_x0009_Se brindo respuesta desde el email de Te. Luis Alberto Valencia Pulido, enviado el lunes, 20 de febrero de 2023, TRASLADO POR COMPETENCIA; DERECHO DE PETICIÓN - Derecho de Petición No 202321007881."/>
    <d v="2023-02-20T00:00:00"/>
    <s v="Pdf"/>
    <s v="Si"/>
    <s v="N/A"/>
    <s v="Peticion reiterada y respondida con anterioridad"/>
  </r>
  <r>
    <x v="0"/>
    <x v="0"/>
    <x v="14"/>
    <s v="ALCALDIA SUAREZ TOLIMA "/>
    <x v="0"/>
    <x v="3"/>
    <s v="CI. REMISIÓN POR COMPETENCIA. - 300-147, Solicitud Intervención inmediata al CBV de Suárez - Tolima.  "/>
    <s v="JUAN JOSE MALVEHY GARCIA  "/>
    <x v="0"/>
    <x v="4"/>
    <x v="3"/>
    <n v="15"/>
    <s v="20231140216252  "/>
    <d v="2023-03-09T00:00:00"/>
    <s v="_x0009_20232150080771_x0009_-20232150080781"/>
    <d v="2023-04-14T00:00:00"/>
    <n v="23"/>
    <n v="24"/>
    <x v="2"/>
    <m/>
    <d v="2023-04-14T00:00:00"/>
    <s v="Pdf"/>
    <s v="Si"/>
    <s v="N/A"/>
    <s v="Radicado de entrada sin archivar, se necesita subir pantallazo de envio via correo electronico"/>
  </r>
  <r>
    <x v="0"/>
    <x v="1"/>
    <x v="6"/>
    <s v="ALVARO JOSE VELEZ JURADO. MEDICO GENERAL.  "/>
    <x v="1"/>
    <x v="1"/>
    <s v="CAC: Pregunta conformación del Consejo de Oficiales.  "/>
    <s v="Jorge Restrepo Sanguino "/>
    <x v="0"/>
    <x v="0"/>
    <x v="1"/>
    <n v="30"/>
    <s v="20231140216432  "/>
    <d v="2023-03-13T00:00:00"/>
    <n v="20232110082391"/>
    <d v="2023-04-26T00:00:00"/>
    <n v="29"/>
    <n v="30"/>
    <x v="0"/>
    <s v="26-04-2023 10:40 AM_x0009_Archivar_x0009_Jorge Restrepo Sanguino_x0009_SE ARCHIVA POR OFICIO N°20232110082391 EL 26/4/2023"/>
    <d v="2023-04-26T00:00:00"/>
    <s v="Pdf"/>
    <s v="Si"/>
    <s v="N/A"/>
    <s v="N/A"/>
  </r>
  <r>
    <x v="0"/>
    <x v="2"/>
    <x v="6"/>
    <s v="CUERPO DE BOMBEROS VOLUNTARIOS DE BUENAVENTURA  "/>
    <x v="3"/>
    <x v="1"/>
    <s v="RD: Solicitud de concepto "/>
    <s v="Jorge Restrepo Sanguino "/>
    <x v="0"/>
    <x v="0"/>
    <x v="1"/>
    <n v="30"/>
    <s v="20231140216452  "/>
    <d v="2023-03-13T00:00:00"/>
    <m/>
    <d v="2023-05-12T00:00:00"/>
    <n v="40"/>
    <n v="41"/>
    <x v="1"/>
    <m/>
    <m/>
    <m/>
    <m/>
    <m/>
    <m/>
  </r>
  <r>
    <x v="0"/>
    <x v="1"/>
    <x v="1"/>
    <s v="CUERPO DE BOMBEROS VOLUNTARIOS DEL SOCORRO  "/>
    <x v="3"/>
    <x v="1"/>
    <s v="CAC: DERECHO DE PETICION-FAVOR DAR ACUSE DE RECIBIDO "/>
    <s v="Andrea Bibiana Castañeda Durán  "/>
    <x v="0"/>
    <x v="0"/>
    <x v="1"/>
    <n v="30"/>
    <s v="20231140216482  "/>
    <d v="2023-03-14T00:00:00"/>
    <n v="20232110080261"/>
    <d v="2023-03-31T00:00:00"/>
    <n v="12"/>
    <n v="13"/>
    <x v="0"/>
    <s v="10-04-2023 10:48 AM_x0009_Archivar_x0009_Andrea Bibiana Castañeda Durán_x0009_SE DIO TRÁMITE CON RAD. 20232110080261 ENVIADO EL 31/03/22"/>
    <s v="N/A"/>
    <s v="Word"/>
    <s v="Si"/>
    <s v="N/A"/>
    <s v="No se adjunta documento con firma en radicado de salida"/>
  </r>
  <r>
    <x v="0"/>
    <x v="1"/>
    <x v="11"/>
    <s v="CUERPO DE BOMBEROS VOLUNTARIOS DE PITALITO  "/>
    <x v="3"/>
    <x v="0"/>
    <s v="CAC: Derecho de petición del Benemérito Cuerpo de Bomberos Voluntarios de Pitalito "/>
    <s v="Pedro Andrés Manosalva Rincón "/>
    <x v="0"/>
    <x v="6"/>
    <x v="5"/>
    <n v="10"/>
    <s v="20231140216512  "/>
    <d v="2023-03-14T00:00:00"/>
    <n v="20231000082121"/>
    <d v="2023-05-12T00:00:00"/>
    <n v="39"/>
    <n v="40"/>
    <x v="1"/>
    <s v="20-04-2023 11:07 AM_x0009_Archivar_x0009_Pedro Andrés Manosalva Rincón_x0009_respuesta dada al peticionario para fines pertinentes."/>
    <s v="N/A"/>
    <s v="Word"/>
    <s v="N/A"/>
    <s v="N/A"/>
    <s v="No se tiene evidencia de respuesta"/>
  </r>
  <r>
    <x v="0"/>
    <x v="3"/>
    <x v="3"/>
    <s v="SEGUROS BOLIVAR  "/>
    <x v="4"/>
    <x v="2"/>
    <s v="SM DERECHO DE PETICION REEMBOLSO "/>
    <s v="Miguel Ángel Franco Torres"/>
    <x v="2"/>
    <x v="7"/>
    <x v="3"/>
    <n v="15"/>
    <s v="20231140216542  "/>
    <d v="2023-03-14T00:00:00"/>
    <n v="20233110080761"/>
    <d v="2023-04-28T00:00:00"/>
    <n v="30"/>
    <n v="31"/>
    <x v="2"/>
    <s v="28-03-2023 12:07 PM_x0009_Archivar_x0009_Miguel Ángel Franco Torres_x0009_EL DIA 28 DE MARZO DE 2023, MEDIANTE ORFEO DE SALIDA 20233110080761, SE ENVIO COMUNICADO A SEGUROS BOLIVAR CON EL INSTRUCTIVO DADO POR EL MINISTERIO DE HACIENDA , CON EL FIN DE ALLEGAR DOCUMENTOS Y CONTINUAR CON EL PROCESO DE DEVOLUCION POR PARTE DEL TESORO NACIONAL."/>
    <s v="N/A"/>
    <s v="N/A"/>
    <s v="Si"/>
    <s v="N/A"/>
    <s v="No se sube evidencia de respuesta"/>
  </r>
  <r>
    <x v="0"/>
    <x v="1"/>
    <x v="14"/>
    <s v="BENEMERITO CUERPO DE BOMBEROS VOLUNTARIOS DE IBAGUE  "/>
    <x v="3"/>
    <x v="1"/>
    <s v="CAC: Consulta Rango "/>
    <s v="Jorge Restrepo Sanguino "/>
    <x v="0"/>
    <x v="0"/>
    <x v="1"/>
    <n v="30"/>
    <s v="20231140216552  "/>
    <d v="2023-03-14T00:00:00"/>
    <n v="20232110081341"/>
    <d v="2023-05-12T00:00:00"/>
    <n v="39"/>
    <n v="40"/>
    <x v="1"/>
    <s v="19-04-2023 10:46 AM_x0009_Archivar_x0009_Jorge Restrepo Sanguino_x0009_SE ARCHIVA MEDIANTE OFICIO 20232110081341 EL 14/4/2023"/>
    <s v="N/A"/>
    <s v="N/A"/>
    <s v="N/A"/>
    <s v="N/A"/>
    <s v="No se tiene evidencia de respuesta"/>
  </r>
  <r>
    <x v="0"/>
    <x v="1"/>
    <x v="9"/>
    <s v="GOBERNACION DEL QUINDIO  "/>
    <x v="0"/>
    <x v="4"/>
    <s v="CAC: Solicitud de apoyo. "/>
    <s v="Julio Cesar Garcia Triana "/>
    <x v="0"/>
    <x v="4"/>
    <x v="3"/>
    <n v="15"/>
    <s v="20231140216782  "/>
    <d v="2023-03-15T00:00:00"/>
    <n v="20232150082271"/>
    <d v="2023-04-25T00:00:00"/>
    <n v="26"/>
    <n v="27"/>
    <x v="2"/>
    <s v="30-04-2023 13:14 PM_x0009_Archivar_x0009_Julio Cesar Garcia Triana_x0009_se envia respuesta por atencion al ciudadano el 25 de abril de 2022, archivese"/>
    <d v="2023-04-30T00:00:00"/>
    <s v="Pdf"/>
    <s v="Si"/>
    <s v="N/A"/>
    <s v="No se adjunta pantallazo de envio de respuesta"/>
  </r>
  <r>
    <x v="0"/>
    <x v="1"/>
    <x v="4"/>
    <s v="CUERPO DE BOMBEROS VOLUNTARIOS DE SANTA BARBARA - ANTIOQUIA  "/>
    <x v="3"/>
    <x v="3"/>
    <s v="CAC: solicitud de información "/>
    <s v="Julio Cesar Garcia Triana "/>
    <x v="0"/>
    <x v="4"/>
    <x v="3"/>
    <n v="15"/>
    <s v="20231140216792  "/>
    <d v="2023-03-15T00:00:00"/>
    <n v="20232150082281"/>
    <d v="2023-04-25T00:00:00"/>
    <n v="26"/>
    <n v="27"/>
    <x v="2"/>
    <s v="30-04-2023 13:19 PM_x0009_Archivar_x0009_Julio Cesar Garcia Triana_x0009_se envia respuesta por atencion al ciudadano el 25 de abril de 2022, archivese"/>
    <d v="2023-04-30T00:00:00"/>
    <s v="Pdf"/>
    <s v="Si"/>
    <s v="N/A"/>
    <s v="No se adjunta pantallazo de envio de respuesta"/>
  </r>
  <r>
    <x v="0"/>
    <x v="1"/>
    <x v="5"/>
    <s v="CUERPO DE BOMBEROS VOLUNTARIOS BELALCAZAR CALDAS  "/>
    <x v="3"/>
    <x v="1"/>
    <s v="CAC: SOLICITUD ASESORIA JURÍDICA  "/>
    <s v="Andrea Bibiana Castañeda Durán  "/>
    <x v="0"/>
    <x v="0"/>
    <x v="1"/>
    <n v="30"/>
    <s v="20231140216812  "/>
    <d v="2023-03-15T00:00:00"/>
    <n v="20232110081761"/>
    <d v="2023-04-26T00:00:00"/>
    <n v="27"/>
    <n v="28"/>
    <x v="0"/>
    <s v="26-04-2023 11:15 AM_x0009_Archivar_x0009_Andrea Bibiana Castañeda Durán_x0009_se dio trámite con rad. 20232110081761 enviado el 26/4/23"/>
    <d v="2023-04-26T00:00:00"/>
    <s v="Pdf"/>
    <s v="Si"/>
    <s v="N/A"/>
    <s v="No se adjunta pantallazo de envio de respuesta"/>
  </r>
  <r>
    <x v="0"/>
    <x v="1"/>
    <x v="0"/>
    <s v="RAMCES OSPINA  "/>
    <x v="1"/>
    <x v="3"/>
    <s v="CAC: Queja Anónima "/>
    <s v="Melba Vidal "/>
    <x v="0"/>
    <x v="4"/>
    <x v="3"/>
    <n v="15"/>
    <s v="20231140216822  "/>
    <d v="2023-03-16T00:00:00"/>
    <n v="20232150083681"/>
    <d v="2023-05-12T00:00:00"/>
    <n v="37"/>
    <n v="38"/>
    <x v="1"/>
    <m/>
    <m/>
    <m/>
    <m/>
    <m/>
    <s v="No se tiene evidencia de respuesta"/>
  </r>
  <r>
    <x v="0"/>
    <x v="1"/>
    <x v="0"/>
    <s v="CUERPO DE BOMBEROS VOLUNTARIOS DE TUTA  "/>
    <x v="3"/>
    <x v="3"/>
    <s v="CAC: derecho de petición bomberos Tuta "/>
    <s v="Melba Vidal "/>
    <x v="0"/>
    <x v="4"/>
    <x v="3"/>
    <n v="15"/>
    <s v="20231140216832  "/>
    <d v="2023-03-16T00:00:00"/>
    <s v="20232150083701_x0009_"/>
    <d v="2023-05-12T00:00:00"/>
    <n v="37"/>
    <n v="38"/>
    <x v="1"/>
    <m/>
    <m/>
    <m/>
    <m/>
    <m/>
    <s v="No se tiene evidencia de respuesta"/>
  </r>
  <r>
    <x v="0"/>
    <x v="1"/>
    <x v="3"/>
    <s v="Procuraduria general"/>
    <x v="2"/>
    <x v="3"/>
    <s v="CAC: Auto Supervigilancia al Derecho de Petición "/>
    <s v="Melba Vidal "/>
    <x v="0"/>
    <x v="4"/>
    <x v="0"/>
    <n v="10"/>
    <s v="20231140216852  "/>
    <d v="2023-03-16T00:00:00"/>
    <s v="_x0009_20232150082091_x0009_"/>
    <d v="2023-05-12T00:00:00"/>
    <n v="37"/>
    <n v="38"/>
    <x v="1"/>
    <s v="09-05-2023 20:45 PM_x0009_Archivar_x0009_Melba Vidal_x0009_Respuesta enviada el 25 de abril del 2023 con radicado No 20232150082091"/>
    <m/>
    <m/>
    <m/>
    <m/>
    <s v="No se tiene evidencia de respuesta"/>
  </r>
  <r>
    <x v="0"/>
    <x v="1"/>
    <x v="16"/>
    <s v="CUERPO DE BOMBEROS VOLUNTARIOS SABANAGRANDE  "/>
    <x v="3"/>
    <x v="4"/>
    <s v="CAC: APOYO, ACOMPAÑAMIENTO SOBRETASA BOMBERIL PALMAR DE VARELA "/>
    <s v="Jorge Restrepo Sanguino "/>
    <x v="0"/>
    <x v="0"/>
    <x v="3"/>
    <n v="15"/>
    <s v="20231140216862  "/>
    <d v="2023-03-16T00:00:00"/>
    <n v="20232110082401"/>
    <d v="2023-04-26T00:00:00"/>
    <n v="26"/>
    <n v="27"/>
    <x v="2"/>
    <s v="26-04-2023 10:40 AM_x0009_Archivar_x0009_Jorge Restrepo Sanguino_x0009_SE ARCHIVA CON RADICADO N°20232110082401 EL 26/4/2023"/>
    <d v="2023-04-26T00:00:00"/>
    <s v="Pdf"/>
    <s v="Si"/>
    <s v="N/A"/>
    <s v="No se adjunta pantallazo de envio de respuesta"/>
  </r>
  <r>
    <x v="0"/>
    <x v="2"/>
    <x v="17"/>
    <s v="CUERPO DE BOMBEROS VOLUNTARIOS DE CALAMAR BOLIVAR  "/>
    <x v="3"/>
    <x v="3"/>
    <s v="RD DERECHO DE PETICION  "/>
    <s v="Melba Vidal "/>
    <x v="0"/>
    <x v="4"/>
    <x v="2"/>
    <n v="15"/>
    <s v="20231140216872  "/>
    <d v="2023-03-16T00:00:00"/>
    <n v="20232150080601"/>
    <d v="2023-05-12T00:00:00"/>
    <n v="37"/>
    <n v="38"/>
    <x v="1"/>
    <s v="09-05-2023 20:46 PM_x0009_Archivar_x0009_Melba Vidal_x0009_Respuesta enviada el 31 de marzo del 2023 con radicado No 20232150080601"/>
    <m/>
    <m/>
    <m/>
    <m/>
    <s v="Sin evidencia de respuesta"/>
  </r>
  <r>
    <x v="0"/>
    <x v="2"/>
    <x v="6"/>
    <s v="CUERPO DE BOMBEROS VOLUNTARIOS DE YUMBO  "/>
    <x v="3"/>
    <x v="1"/>
    <s v="RD SOLICITUD DE INFORMACIÓN "/>
    <s v="Andrea Bibiana Castañeda Durán  "/>
    <x v="0"/>
    <x v="0"/>
    <x v="2"/>
    <n v="15"/>
    <s v="20231140216952  "/>
    <d v="2023-03-17T00:00:00"/>
    <n v="20232110080301"/>
    <d v="2023-03-31T00:00:00"/>
    <n v="9"/>
    <n v="10"/>
    <x v="0"/>
    <s v="26-04-2023 11:32 AM_x0009_Archivar_x0009_Andrea Bibiana Castañeda Durán_x0009_SE DIO TRÁMITE CON RAD. 20232110080301 ENVIADO EL 31/3/23"/>
    <s v="N/A"/>
    <s v="Word"/>
    <s v="Si"/>
    <s v="N/A"/>
    <s v="No se sube documento con firma"/>
  </r>
  <r>
    <x v="0"/>
    <x v="1"/>
    <x v="4"/>
    <s v="DEISY CASTRILLON MUÑOZ  "/>
    <x v="1"/>
    <x v="1"/>
    <s v="CAC: Derecho de petición- Aclaración de información "/>
    <s v="Orlando Murillo Lopez"/>
    <x v="0"/>
    <x v="4"/>
    <x v="1"/>
    <n v="30"/>
    <s v="20231140216992  "/>
    <d v="2023-03-17T00:00:00"/>
    <n v="20232110082181"/>
    <d v="2023-05-12T00:00:00"/>
    <n v="36"/>
    <n v="37"/>
    <x v="1"/>
    <s v="18-04-2023 17:48 PM_x0009_Archivar_x0009_Orlando Murillo Lopez_x0009_se dio respuesta con radicado No. 20232110082181"/>
    <m/>
    <m/>
    <m/>
    <m/>
    <s v="Sin evidencia de respuesta"/>
  </r>
  <r>
    <x v="0"/>
    <x v="1"/>
    <x v="3"/>
    <s v="VEEDURIA BOMBEROS  "/>
    <x v="4"/>
    <x v="2"/>
    <s v="CAC: Derecho de Petición Bogotá Vol "/>
    <s v="Jorge Restrepo Sanguino "/>
    <x v="0"/>
    <x v="0"/>
    <x v="3"/>
    <n v="15"/>
    <s v="20231140217082  "/>
    <d v="2023-03-17T00:00:00"/>
    <n v="20232110081181"/>
    <d v="2023-04-27T00:00:00"/>
    <n v="26"/>
    <n v="27"/>
    <x v="2"/>
    <s v="19-04-2023 10:48 AM_x0009_Archivar_x0009_Jorge Restrepo Sanguino_x0009_SE ARCHIVA MEDIANTE OFICIO 20232110081181 EL 12/4/2023"/>
    <d v="2023-04-27T00:00:00"/>
    <s v="Pdf"/>
    <s v="Si"/>
    <s v="N/A"/>
    <s v="No se sube evidencia de respuesta"/>
  </r>
  <r>
    <x v="0"/>
    <x v="1"/>
    <x v="4"/>
    <s v="AMDRES OSSA MONTOYA "/>
    <x v="1"/>
    <x v="1"/>
    <s v="CAC: DERECHO DE PETICIÓN "/>
    <s v="Edgar Alexander Maya Lopez "/>
    <x v="0"/>
    <x v="2"/>
    <x v="3"/>
    <n v="15"/>
    <s v="20231140217162  "/>
    <d v="2023-03-17T00:00:00"/>
    <n v="20232140082341"/>
    <d v="2023-04-20T00:00:00"/>
    <n v="21"/>
    <n v="22"/>
    <x v="2"/>
    <s v="20-04-2023 16:53 PM_x0009_Archivar_x0009_Edgar Alexander Maya Lopez_x0009_Se da respuesta con radicado DNBC N°20232140082341, se envía el 20/04/2023"/>
    <d v="2023-04-27T00:00:00"/>
    <s v="Pdf"/>
    <s v="Si"/>
    <s v="N/A"/>
    <s v="N/A"/>
  </r>
  <r>
    <x v="0"/>
    <x v="1"/>
    <x v="1"/>
    <s v="CUERPO DE BOMBEROS VOLUNTARIOS DE BARRANCABERMEJA  "/>
    <x v="3"/>
    <x v="2"/>
    <s v="CAC: DERECHO DE PETICION OFICIO BVB-204-2023 "/>
    <s v="Jiud Magnoly Gaviria Narvaez "/>
    <x v="0"/>
    <x v="6"/>
    <x v="3"/>
    <n v="15"/>
    <s v="20231140217192  "/>
    <d v="2023-03-17T00:00:00"/>
    <s v="_x0009_20232120081711"/>
    <d v="2023-04-26T00:00:00"/>
    <n v="25"/>
    <n v="26"/>
    <x v="2"/>
    <s v="26-04-2023 17:24 PM_x0009_Archivar_x0009_Jiud Magnoly Gaviria Narvaez_x0009_Se adjunta soporte de envio."/>
    <s v="N/A"/>
    <s v="Word"/>
    <s v="Si"/>
    <s v="N/A"/>
    <s v="No se sube documento con firma"/>
  </r>
  <r>
    <x v="0"/>
    <x v="1"/>
    <x v="1"/>
    <s v="ALCALDIA MUNICIPAL DE RIONEGRO  "/>
    <x v="0"/>
    <x v="1"/>
    <s v="CAC. ASUNTO. “Concepto jurídico y técnico sobre los dineros recaudados por la Contraloría General de Santander”. "/>
    <s v="Jorge Restrepo Sanguino "/>
    <x v="0"/>
    <x v="0"/>
    <x v="1"/>
    <n v="30"/>
    <s v="20231140217332  "/>
    <d v="2023-03-21T00:00:00"/>
    <m/>
    <d v="2023-05-12T00:00:00"/>
    <n v="35"/>
    <n v="36"/>
    <x v="1"/>
    <m/>
    <m/>
    <m/>
    <m/>
    <m/>
    <m/>
  </r>
  <r>
    <x v="0"/>
    <x v="0"/>
    <x v="4"/>
    <s v="FERNEY ALONSO GONZALEZ RESTREPO  "/>
    <x v="1"/>
    <x v="1"/>
    <s v="CI. Remision por competencia de derecho de petición. Radicado Ministerio del Interior: 2023-2-003000-008182.  "/>
    <s v="Jorge Restrepo Sanguino "/>
    <x v="0"/>
    <x v="0"/>
    <x v="1"/>
    <n v="30"/>
    <s v="20231140217352  "/>
    <d v="2023-03-21T00:00:00"/>
    <n v="20232140080971"/>
    <d v="2023-04-12T00:00:00"/>
    <n v="14"/>
    <n v="15"/>
    <x v="0"/>
    <s v="26-04-2023 16:11 PM_x0009_Archivar_x0009_Jorge Restrepo Sanguino_x0009_SE ARCHIVA MEDIANTE OFICIO N°20232140080971 EL 12/4/2023"/>
    <d v="2023-04-12T00:00:00"/>
    <s v="Pdf"/>
    <s v="Si"/>
    <s v="N/A"/>
    <s v="No se sube evidencia de respuesta"/>
  </r>
  <r>
    <x v="0"/>
    <x v="1"/>
    <x v="14"/>
    <s v="CUERPO DE BOMBEROS VOLUNTARIOS DE VENADILLO  "/>
    <x v="3"/>
    <x v="1"/>
    <s v="CAC. Solicitud Concepto Juridico aplicación estatutos de la Delegación Departamental de Bomberos del Tolima. RADICADO PASADO 20231140215122. "/>
    <s v="Andrea Bibiana Castañeda Durán  "/>
    <x v="0"/>
    <x v="0"/>
    <x v="1"/>
    <n v="30"/>
    <s v="20231140217522  "/>
    <d v="2023-03-21T00:00:00"/>
    <n v="20232110080661"/>
    <d v="2023-03-31T00:00:00"/>
    <n v="8"/>
    <n v="9"/>
    <x v="0"/>
    <s v="10-04-2023 10:58 AM_x0009_Archivar_x0009_Andrea Bibiana Castañeda Durán_x0009_SE DIO TRÁMITE CON RAD. 20232110080661 ENVIADO EL 31/03/23"/>
    <d v="2023-03-31T00:00:00"/>
    <s v="Pdf"/>
    <s v="Si"/>
    <s v="N/A"/>
    <s v="N/A"/>
  </r>
  <r>
    <x v="0"/>
    <x v="1"/>
    <x v="6"/>
    <s v="ALCALDIA MUNICIPAL DE BUENAVENTURA SECRETARUA DE CONVIVENCIA Y SEGURIDAD CIUDADANA GESTION DOCUMENTAL "/>
    <x v="0"/>
    <x v="2"/>
    <s v="CAC. Solicitud ratificación del cargo de comandante del Meritorio Cuerpo de Bomberos de Buenaventura. "/>
    <s v="Jorge Restrepo Sanguino "/>
    <x v="0"/>
    <x v="0"/>
    <x v="3"/>
    <n v="15"/>
    <s v="20231140217552  "/>
    <d v="2023-03-21T00:00:00"/>
    <n v="20232110082491"/>
    <d v="2023-04-27T00:00:00"/>
    <n v="25"/>
    <n v="26"/>
    <x v="2"/>
    <s v="27-04-2023 09:52 AM_x0009_Archivar_x0009_Jorge Restrepo Sanguino_x0009_SE DIO RESPUESTA MEDIANTE OFICIO N°20232110082491 EL 27/4/2023"/>
    <d v="2023-04-27T00:00:00"/>
    <s v="Pdf"/>
    <s v="Si"/>
    <s v="N/A"/>
    <s v="No se sube evidencia de respuesta"/>
  </r>
  <r>
    <x v="0"/>
    <x v="1"/>
    <x v="9"/>
    <s v="VEEDURIA CIUDADANA VIGIAS DEL CAFE LUIS FERNANDO REYES RAMíREZ  "/>
    <x v="4"/>
    <x v="1"/>
    <s v="CAC: SOLICITUD INFORMACION Y ACLARACION "/>
    <s v="Orlando Murillo Lopez"/>
    <x v="0"/>
    <x v="4"/>
    <x v="1"/>
    <n v="30"/>
    <s v="20231140217612  "/>
    <d v="2023-03-21T00:00:00"/>
    <n v="20232110081561"/>
    <d v="2023-05-12T00:00:00"/>
    <n v="35"/>
    <n v="36"/>
    <x v="1"/>
    <s v="12-04-2023 12:46 PM_x0009_Archivar_x0009_Orlando Murillo Lopez_x0009_se dio respuesta con radicado No. 20232110081561"/>
    <s v="N/A"/>
    <s v="N/A"/>
    <s v="N/A"/>
    <s v="N/A"/>
    <s v="No se adjunta evidencia de envio ni documento con firma"/>
  </r>
  <r>
    <x v="0"/>
    <x v="1"/>
    <x v="1"/>
    <s v="ALCALDIA MUNICIPAL MOLAGAVITA SANTANDER "/>
    <x v="0"/>
    <x v="2"/>
    <s v="CAC. CONCEPTO RESPECTO AL CERTIFICADO DE CUMPLIMIENTO CUERPO DE BOMBEROS. "/>
    <s v="Jorge Restrepo Sanguino "/>
    <x v="0"/>
    <x v="0"/>
    <x v="3"/>
    <n v="15"/>
    <s v="20231140217622  "/>
    <d v="2023-03-21T00:00:00"/>
    <n v="20232110082521"/>
    <d v="2023-04-27T00:00:00"/>
    <n v="25"/>
    <n v="26"/>
    <x v="2"/>
    <s v="27-04-2023 10:10 AM_x0009_Archivar_x0009_Jorge Restrepo Sanguino_x0009_SE ARCHIVA MEDIANTE OFICIO N° 20232110082521 EL 27/4/2023"/>
    <d v="2023-04-27T00:00:00"/>
    <s v="Pdf"/>
    <s v="Si"/>
    <s v="N/A"/>
    <s v="No se sube evidencia de respuesta"/>
  </r>
  <r>
    <x v="0"/>
    <x v="1"/>
    <x v="3"/>
    <s v="NILTON CESAR CARDONA LOPEZ  "/>
    <x v="1"/>
    <x v="1"/>
    <s v="CAC. Solicitud información Respetuosa. "/>
    <s v="Edgar Alexander Maya Lopez "/>
    <x v="0"/>
    <x v="2"/>
    <x v="3"/>
    <n v="15"/>
    <s v="20231140217662  "/>
    <d v="2023-03-21T00:00:00"/>
    <s v="_x0009_20232140082541"/>
    <d v="2023-04-27T00:00:00"/>
    <n v="25"/>
    <n v="26"/>
    <x v="2"/>
    <s v="27-04-2023 14:42 PM_x0009_Archivar_x0009_Edgar Alexander Maya Lopez_x0009_Se da respuesta con radicado DNBC N° 20232140082541, se envia el 27/04/2023"/>
    <d v="2023-04-27T00:00:00"/>
    <s v="Pdf"/>
    <s v="Si"/>
    <s v="N/A"/>
    <s v="N/A"/>
  </r>
  <r>
    <x v="0"/>
    <x v="1"/>
    <x v="2"/>
    <s v="CUERPO DE BOMBEROS OFICIALES DE SOACHA  "/>
    <x v="3"/>
    <x v="3"/>
    <s v="CAC. Consulta Cuerpo de Bomberos Voluntarios de Soacha. Radicado R-00268-202301132-UAECOB. ID: 154570. "/>
    <s v="Julio Cesar Garcia Triana "/>
    <x v="0"/>
    <x v="4"/>
    <x v="2"/>
    <n v="15"/>
    <s v="20231140217702  "/>
    <d v="2023-03-22T00:00:00"/>
    <n v="20232150082201"/>
    <d v="2023-04-26T00:00:00"/>
    <n v="23"/>
    <n v="24"/>
    <x v="2"/>
    <s v="30-04-2023 13:09 PM_x0009_Archivar_x0009_Julio Cesar Garcia Triana_x0009_se envia respuesta por atencion al ciudadano el 26 de abril de 2022, archivese"/>
    <d v="2023-04-30T00:00:00"/>
    <s v="Pdf"/>
    <s v="Si"/>
    <s v="N/A"/>
    <s v="No se sube evidencia de respuesta"/>
  </r>
  <r>
    <x v="0"/>
    <x v="1"/>
    <x v="18"/>
    <s v="CUERPO DE BOMBEROS VOLUNTARIOS AGUACHICA  "/>
    <x v="3"/>
    <x v="4"/>
    <s v="CAC Apoyo contractual "/>
    <s v="Andrea Bibiana Castañeda Durán  "/>
    <x v="0"/>
    <x v="0"/>
    <x v="2"/>
    <n v="15"/>
    <s v="20231140217732  "/>
    <d v="2023-03-22T00:00:00"/>
    <n v="20232110080531"/>
    <d v="2023-03-31T00:00:00"/>
    <n v="7"/>
    <n v="8"/>
    <x v="0"/>
    <s v="10-04-2023 10:54 AM_x0009_Archivar_x0009_Andrea Bibiana Castañeda Durán_x0009_SE DIO TRÁMITE CON RAD. 20232110080531 ENVIADO EL 31/03/23"/>
    <s v="N/A"/>
    <s v="Word"/>
    <s v="Si"/>
    <s v="N/A"/>
    <s v="Documento sin firma en radicado de salida"/>
  </r>
  <r>
    <x v="0"/>
    <x v="1"/>
    <x v="5"/>
    <s v="CUERPO DE BOMBEROS VOLUNTARIOS DE CHINCHINA  "/>
    <x v="3"/>
    <x v="6"/>
    <s v="CAC: Solicitud de información - Cuerpo de Bomberos Voluntarios de Chinchiná "/>
    <s v="TATIANA HERRERA  "/>
    <x v="0"/>
    <x v="3"/>
    <x v="2"/>
    <n v="15"/>
    <s v="20231140217752  "/>
    <d v="2023-03-22T00:00:00"/>
    <m/>
    <d v="2023-05-12T00:00:00"/>
    <n v="34"/>
    <n v="35"/>
    <x v="1"/>
    <m/>
    <m/>
    <m/>
    <m/>
    <m/>
    <m/>
  </r>
  <r>
    <x v="0"/>
    <x v="1"/>
    <x v="2"/>
    <s v="ALCALDIA GUADUAS CUNDINAMARCA SECRETARIA DE GOBIERNO Y DESARROLLO SOCIAL  "/>
    <x v="0"/>
    <x v="6"/>
    <s v="CAC. Solicitud Vehículo de Bomberos o Maquina Extintora Aguadas, Caldas. "/>
    <s v="ALEJANDRA MOSQUERA HURTADO  "/>
    <x v="0"/>
    <x v="3"/>
    <x v="2"/>
    <n v="15"/>
    <s v="20231140217882  "/>
    <d v="2023-03-22T00:00:00"/>
    <n v="20232130081491"/>
    <d v="2023-04-29T00:00:00"/>
    <n v="25"/>
    <n v="26"/>
    <x v="2"/>
    <s v=" BOMBERIL PARA LA RESPUESTA_x0009_29-04-2023 07:16 AM_x0009_Archivar_x0009_ALEJANDRA MOSQUERA HURTADO_x0009_Se archiva debido a que se dio respuesta mediante radicado 20232130081491, y se envia por el correo electrónico de atención al ciudadano."/>
    <d v="2023-04-29T00:00:00"/>
    <s v="Pdf"/>
    <s v="Si"/>
    <s v="N/A"/>
    <s v="Se sube documento con firma en radicado de entrada no en salida"/>
  </r>
  <r>
    <x v="0"/>
    <x v="1"/>
    <x v="15"/>
    <s v="KELLY JOHANNA ALFARO QUINTERO  "/>
    <x v="1"/>
    <x v="1"/>
    <s v="CAC. Solicitud respuesta interrogante. "/>
    <s v="Edgar Alexander Maya Lopez "/>
    <x v="0"/>
    <x v="2"/>
    <x v="3"/>
    <n v="15"/>
    <s v="20231140217912  "/>
    <d v="2023-03-22T00:00:00"/>
    <m/>
    <d v="2023-05-12T00:00:00"/>
    <n v="34"/>
    <n v="35"/>
    <x v="1"/>
    <m/>
    <m/>
    <m/>
    <m/>
    <m/>
    <m/>
  </r>
  <r>
    <x v="0"/>
    <x v="0"/>
    <x v="3"/>
    <s v="POLICIA NACIONAL DIRECCIóN DE CARABINEROS Y PROTECCIóN AMBIENTAL  "/>
    <x v="2"/>
    <x v="0"/>
    <s v="CI. Solicitud información incendios forestales año 2023. "/>
    <s v="Pedro Andrés Manosalva Rincón "/>
    <x v="0"/>
    <x v="6"/>
    <x v="1"/>
    <n v="30"/>
    <s v="20231140217922  "/>
    <d v="2023-03-22T00:00:00"/>
    <n v="20231000082371"/>
    <d v="2023-05-12T00:00:00"/>
    <n v="34"/>
    <n v="35"/>
    <x v="1"/>
    <s v="25-04-2023 12:10 PM_x0009_Archivar_x0009_Pedro Andrés Manosalva Rincón_x0009_Se da respuesta vía correo respuestas atención ciudadano para fines pertinentes."/>
    <s v="N/A"/>
    <s v="N/A"/>
    <s v="N/A"/>
    <s v="N/A"/>
    <s v="No se adjunta pantallazo de envio de respuesta, no se adjunta documento con firma"/>
  </r>
  <r>
    <x v="0"/>
    <x v="1"/>
    <x v="0"/>
    <s v="ANGEL MARIA CARREÑO ALCALDE  "/>
    <x v="1"/>
    <x v="1"/>
    <s v="cac. Vulneracion de Derechos Laborales Cuerpo de Bomberos Voluntarios de Cómbita Boyacá. "/>
    <s v="Jorge Restrepo Sanguino "/>
    <x v="0"/>
    <x v="0"/>
    <x v="3"/>
    <n v="15"/>
    <s v="20231140217942  "/>
    <d v="2023-03-22T00:00:00"/>
    <n v="20232110082531"/>
    <d v="2023-04-27T00:00:00"/>
    <n v="24"/>
    <n v="25"/>
    <x v="2"/>
    <s v="27-04-2023 10:18 AM_x0009_Archivar_x0009_Jorge Restrepo Sanguino_x0009_SE ARCHIVA MEDIANTE OFICIO N° 20232110082531 EL 27/4/2023"/>
    <d v="2023-04-27T00:00:00"/>
    <s v="Pdf"/>
    <s v="N/A"/>
    <s v="N/A"/>
    <s v="No se sube pantallazo de respuesta"/>
  </r>
  <r>
    <x v="0"/>
    <x v="1"/>
    <x v="19"/>
    <s v="JUAN DAVID MORA CASTILLO  "/>
    <x v="1"/>
    <x v="5"/>
    <s v="CAC. PQR información, verificación de cursos.  "/>
    <s v="Edgar Alexander Maya Lopez"/>
    <x v="0"/>
    <x v="2"/>
    <x v="5"/>
    <n v="10"/>
    <s v="20231140218042  "/>
    <d v="2023-03-23T00:00:00"/>
    <s v="N/A"/>
    <d v="2023-03-27T00:00:00"/>
    <n v="2"/>
    <n v="3"/>
    <x v="0"/>
    <s v="27-03-2023 11:30 AM_x0009_Archivar_x0009_Edgar Alexander Maya Lopez_x0009_Se da respuesta por correo electrónico se deja evidencia en digital"/>
    <s v="N/A"/>
    <s v="N/A"/>
    <s v="Si"/>
    <s v="N/A"/>
    <s v="No se genera radicado de salida"/>
  </r>
  <r>
    <x v="0"/>
    <x v="1"/>
    <x v="11"/>
    <s v="EMPRESAS GASCO  "/>
    <x v="4"/>
    <x v="1"/>
    <s v="CAC. Aclaración pago servicio de inspección de seguridad Bomberos Pitalito. "/>
    <s v="Edgar Alexander Maya Lopez "/>
    <x v="0"/>
    <x v="2"/>
    <x v="2"/>
    <n v="15"/>
    <s v="20231140218112  "/>
    <d v="2023-03-23T00:00:00"/>
    <m/>
    <d v="2023-05-12T00:00:00"/>
    <n v="33"/>
    <n v="34"/>
    <x v="1"/>
    <m/>
    <m/>
    <m/>
    <m/>
    <m/>
    <s v="No se tiene evidencia de repuesta o reunion"/>
  </r>
  <r>
    <x v="0"/>
    <x v="1"/>
    <x v="1"/>
    <s v="GOBERNACION DE SANTANDER SECRETARIO DEL INTERIOR  "/>
    <x v="0"/>
    <x v="3"/>
    <s v="CAC. Solicitud -CBV de Rionegro (Sder), informe de inspección, vigilancia y control.  "/>
    <s v="Orlando Murillo Lopez"/>
    <x v="0"/>
    <x v="4"/>
    <x v="2"/>
    <n v="15"/>
    <s v="20231140218122  "/>
    <d v="2023-03-23T00:00:00"/>
    <n v="20232110081241"/>
    <d v="2023-04-13T00:00:00"/>
    <n v="13"/>
    <n v="14"/>
    <x v="0"/>
    <s v="04-04-2023 15:47 PM_x0009_Archivar_x0009_Orlando Murillo Lopez_x0009_se dio respuesta con radicado No. 20232110081241"/>
    <d v="2023-04-13T00:00:00"/>
    <s v="Pdf"/>
    <s v="Si"/>
    <s v="N/A"/>
    <s v="N/A"/>
  </r>
  <r>
    <x v="0"/>
    <x v="2"/>
    <x v="3"/>
    <s v="LEWIS ENERGY COLOMBIA  "/>
    <x v="4"/>
    <x v="1"/>
    <s v="RD. Solicitud concepto sobre proceso de capacitación de brigadas Clase III, definidas en la Resolución 0256 de 2014. "/>
    <s v="Edgar Alexander Maya Lopez "/>
    <x v="0"/>
    <x v="2"/>
    <x v="1"/>
    <n v="30"/>
    <s v="20231140218132  "/>
    <d v="2023-03-23T00:00:00"/>
    <m/>
    <d v="2023-05-12T00:00:00"/>
    <n v="33"/>
    <n v="34"/>
    <x v="1"/>
    <m/>
    <m/>
    <m/>
    <m/>
    <m/>
    <s v="No se tiene evidencia de repuesta o reunion"/>
  </r>
  <r>
    <x v="0"/>
    <x v="1"/>
    <x v="17"/>
    <s v="HEIDI SANCHEZ  "/>
    <x v="1"/>
    <x v="1"/>
    <s v="CAC. Reiteración Petición urgente/ despeje salida de emergencia en propiedad horizontal en El Laguito-Cartagena de Indias- Bomberos nunca atendió solicitud en 2022. "/>
    <s v="Jorge Restrepo Sanguino "/>
    <x v="0"/>
    <x v="0"/>
    <x v="2"/>
    <n v="15"/>
    <s v="20231140218252  "/>
    <d v="2023-03-23T00:00:00"/>
    <n v="20232110082561"/>
    <d v="2023-04-27T00:00:00"/>
    <n v="23"/>
    <n v="24"/>
    <x v="2"/>
    <s v="27-04-2023 10:25 AM_x0009_Archivar_x0009_Jorge Restrepo Sanguino_x0009_SE ARCHIVA MEDIANTE OFICIO N° 20232110082561 EL 27/4/2023"/>
    <d v="2023-04-27T00:00:00"/>
    <s v="Pdf"/>
    <s v="Si"/>
    <s v="N/A"/>
    <s v="No se sube pantallazo de respuesta"/>
  </r>
  <r>
    <x v="0"/>
    <x v="1"/>
    <x v="15"/>
    <s v="JASSIR ESCORCIA  "/>
    <x v="1"/>
    <x v="1"/>
    <s v="CAC. Solicitud. "/>
    <s v="Jorge Restrepo Sanguino "/>
    <x v="0"/>
    <x v="0"/>
    <x v="3"/>
    <n v="15"/>
    <s v="20231140218272  "/>
    <d v="2023-03-23T00:00:00"/>
    <s v="_x0009_20232110082651_x0009_"/>
    <d v="2023-04-27T00:00:00"/>
    <n v="23"/>
    <n v="24"/>
    <x v="2"/>
    <s v="27-04-2023 10:32 AM_x0009_Archivar_x0009_Jorge Restrepo Sanguino_x0009_SE ARCHIVA MEDIANTE OFICIO N° 20232110082651 EL 27/4/2023"/>
    <d v="2023-04-27T00:00:00"/>
    <s v="Pdf"/>
    <s v="Si"/>
    <s v="N/A"/>
    <s v="No se sube pantallazo de respuesta"/>
  </r>
  <r>
    <x v="0"/>
    <x v="1"/>
    <x v="15"/>
    <s v="CARLOS ARNULFO ZAMBRANO - "/>
    <x v="1"/>
    <x v="1"/>
    <s v="CAC. Solicitud Información. "/>
    <s v="Jorge Restrepo Sanguino "/>
    <x v="0"/>
    <x v="0"/>
    <x v="3"/>
    <n v="15"/>
    <s v="20231140218292  "/>
    <d v="2023-03-23T00:00:00"/>
    <n v="20232110082681"/>
    <d v="2023-04-27T00:00:00"/>
    <n v="23"/>
    <n v="24"/>
    <x v="2"/>
    <s v="27-04-2023 10:37 AM_x0009_Archivar_x0009_Jorge Restrepo Sanguino_x0009_SE ARCHIVA MEDIANTE OFICIO N° 20232110082681 EL 27/4/2023"/>
    <d v="2023-04-27T00:00:00"/>
    <s v="Pdf"/>
    <s v="Si"/>
    <s v="N/A"/>
    <s v="No se sube pantallazo de respuesta"/>
  </r>
  <r>
    <x v="0"/>
    <x v="1"/>
    <x v="14"/>
    <s v="CONTRALORIA MUNICIPAL DE IBAGUE  "/>
    <x v="0"/>
    <x v="2"/>
    <s v="CAC. Notificación AIDD - Tiene un documento radicado, No. CMI-RS-2023-00001289  "/>
    <s v="Alvaro Perez "/>
    <x v="2"/>
    <x v="8"/>
    <x v="0"/>
    <n v="10"/>
    <s v="20231140218502  "/>
    <d v="2023-03-24T00:00:00"/>
    <s v="_x0009_20233130082071"/>
    <d v="2023-04-19T00:00:00"/>
    <n v="16"/>
    <n v="17"/>
    <x v="2"/>
    <s v="19-04-2023 16:02 PM_x0009_Archivar_x0009_Alvaro Perez_x0009_SE DIO RESPUESTA MEDIANTE CORREO ELECTRONICO DE CONTRATACION EL DIA 19/04/2023."/>
    <s v="N/A"/>
    <s v="Word"/>
    <s v="Si"/>
    <s v="N/A"/>
    <s v="No se sube documento con firma"/>
  </r>
  <r>
    <x v="0"/>
    <x v="1"/>
    <x v="3"/>
    <s v="SUNET  "/>
    <x v="4"/>
    <x v="4"/>
    <s v="CAC SOLICITUD AUDIENCIA "/>
    <s v="_x0009_Ronny Estiven Romero Velandia"/>
    <x v="0"/>
    <x v="0"/>
    <x v="2"/>
    <n v="15"/>
    <s v="20231140218562  "/>
    <d v="2023-03-27T00:00:00"/>
    <n v="20232110080411"/>
    <d v="2023-05-12T00:00:00"/>
    <n v="31"/>
    <n v="32"/>
    <x v="1"/>
    <s v="10-04-2023 16:14 PM_x0009_Archivar_x0009_Ronny Estiven Romero Velandia_x0009_TRAMITADO CON: Radicado DNBC No. * 20232110080411 * ** 20232110080411 ** Bogotá D.C, 21-03-2023"/>
    <m/>
    <m/>
    <m/>
    <m/>
    <s v="No se tiene evidencia de repuesta o reunion"/>
  </r>
  <r>
    <x v="0"/>
    <x v="1"/>
    <x v="20"/>
    <s v="ISELE TOSCANA  "/>
    <x v="1"/>
    <x v="1"/>
    <s v="CAC: Concepto de documento "/>
    <s v="Jorge Restrepo Sanguino "/>
    <x v="0"/>
    <x v="0"/>
    <x v="1"/>
    <n v="30"/>
    <s v="20231140218672  "/>
    <d v="2023-03-28T00:00:00"/>
    <n v="20232110082691"/>
    <d v="2023-04-27T00:00:00"/>
    <n v="20"/>
    <n v="21"/>
    <x v="0"/>
    <s v="27-04-2023 10:47 AM_x0009_Archivar_x0009_Jorge Restrepo Sanguino_x0009_SE ARCHIVA MEDIANTE OFICIO N° 20232110082691 EL 27/4/2023"/>
    <d v="2023-04-27T00:00:00"/>
    <s v="Pdf"/>
    <s v="Si"/>
    <s v="N/A"/>
    <s v="No se sube pantallazo de respuesta"/>
  </r>
  <r>
    <x v="0"/>
    <x v="1"/>
    <x v="8"/>
    <s v="JHON JAIRO MANOSALVA RAMIREZ "/>
    <x v="3"/>
    <x v="1"/>
    <s v="CAC: Solicitud Concepto Exoneración IVA "/>
    <s v="_x0009_Ronny Estiven Romero Velandia"/>
    <x v="0"/>
    <x v="0"/>
    <x v="1"/>
    <n v="30"/>
    <s v="20231140218762  "/>
    <d v="2023-03-29T00:00:00"/>
    <n v="20232110080901"/>
    <d v="2023-05-15T00:00:00"/>
    <n v="30"/>
    <n v="31"/>
    <x v="1"/>
    <s v="10-04-2023 16:18 PM_x0009_Archivar_x0009_Ronny Estiven Romero Velandia_x0009_TRAMITADO Radicado DNBC No. *20232110080901* **20232110080901** Bogotá D.C, 29/03/2023"/>
    <m/>
    <m/>
    <m/>
    <m/>
    <s v="Sin evidencia de envio de respuesta, radicado de salida sin firma"/>
  </r>
  <r>
    <x v="0"/>
    <x v="1"/>
    <x v="3"/>
    <s v="PROCURADURIA AUXILIAR PARA ASUNTOS CONSTITUCIONALES  "/>
    <x v="2"/>
    <x v="2"/>
    <s v="CAC: Supervigilancia al Derecho de Petición SDP-0577-23 "/>
    <s v="Carlos Armando López Barrera "/>
    <x v="1"/>
    <x v="1"/>
    <x v="0"/>
    <n v="10"/>
    <s v="20231140218822  "/>
    <d v="2023-03-29T00:00:00"/>
    <m/>
    <d v="2023-05-12T00:00:00"/>
    <n v="29"/>
    <n v="30"/>
    <x v="1"/>
    <m/>
    <m/>
    <m/>
    <m/>
    <m/>
    <s v="No se tiene evidencia de repuesta o reunion"/>
  </r>
  <r>
    <x v="0"/>
    <x v="1"/>
    <x v="16"/>
    <s v="ALCALDIA PALMAR DE VALERA  "/>
    <x v="0"/>
    <x v="4"/>
    <s v="CAC: Solicitud apoyo "/>
    <s v="Jorge Restrepo Sanguino "/>
    <x v="0"/>
    <x v="0"/>
    <x v="3"/>
    <n v="15"/>
    <s v="20231140218832  "/>
    <d v="2023-03-29T00:00:00"/>
    <n v="20232110082711"/>
    <d v="2023-04-27T00:00:00"/>
    <n v="19"/>
    <n v="20"/>
    <x v="2"/>
    <s v="27-04-2023 10:54 AM_x0009_Archivar_x0009_Jorge Restrepo Sanguino_x0009_SE ARCHIVA MEDIANTE OFICIO N° 20232110082711 EL 27/4/2023"/>
    <d v="2023-04-27T00:00:00"/>
    <s v="Pdf"/>
    <s v="Si"/>
    <s v="N/A"/>
    <s v="No se sube pantallazo de respuesta"/>
  </r>
  <r>
    <x v="0"/>
    <x v="1"/>
    <x v="16"/>
    <s v="CANDELARIA DE JESúS HERNáNDEZ HERRERA "/>
    <x v="0"/>
    <x v="3"/>
    <s v="CAC: Solicitud de Información sobre certificados de operatividad de los Cuerpos de Bomberos de Departamento del Atlántico. "/>
    <s v="Julio Cesar Garcia Triana "/>
    <x v="0"/>
    <x v="4"/>
    <x v="3"/>
    <n v="15"/>
    <s v="20231140218932  "/>
    <d v="2023-03-31T00:00:00"/>
    <s v="20232000083321_x0009_"/>
    <d v="2023-05-09T00:00:00"/>
    <n v="24"/>
    <n v="25"/>
    <x v="2"/>
    <s v="09-05-2023 18:39 PM_x0009_Archivar_x0009_Julio Alejandro Chamorro Cabrera_x0009_Respuesta enviada el 9 de mayo del 2023 con radicado No 20232000083321"/>
    <s v="N/A"/>
    <s v="Word"/>
    <s v="Si"/>
    <s v="N/A"/>
    <s v="No se adjunta documento con firma en radicado de salida"/>
  </r>
  <r>
    <x v="0"/>
    <x v="1"/>
    <x v="21"/>
    <s v="FREDI HERNAN BRAVO GUEVARA "/>
    <x v="1"/>
    <x v="4"/>
    <s v="CAC: solicitud de concepto de representación legal de un funcionario publico "/>
    <s v="Ronny Estiven Romero Velandia"/>
    <x v="0"/>
    <x v="0"/>
    <x v="3"/>
    <n v="15"/>
    <s v="20231140219032  "/>
    <d v="2023-03-31T00:00:00"/>
    <n v="20232110081141"/>
    <d v="2023-05-12T00:00:00"/>
    <n v="27"/>
    <n v="28"/>
    <x v="1"/>
    <s v="10-04-2023 16:24 PM_x0009_Archivar_x0009_Ronny Estiven Romero Velandia_x0009_TRAMITADO CON: Radicado DNBC No. * 20232110081141* ** 20232110081141** Bogotá D.C, 03-04-2023"/>
    <m/>
    <m/>
    <m/>
    <m/>
    <s v="Sin evidencia de respuesta"/>
  </r>
  <r>
    <x v="0"/>
    <x v="2"/>
    <x v="17"/>
    <s v="CUERPO DE BOMBEROS VOLUNTARIOS DE CALAMAR BOLIVAR  "/>
    <x v="3"/>
    <x v="3"/>
    <s v="RD DERECHO DE PETICION  "/>
    <s v="Jorge Restrepo Sanguino "/>
    <x v="0"/>
    <x v="0"/>
    <x v="2"/>
    <n v="15"/>
    <s v="20231140219042  "/>
    <d v="2023-03-31T00:00:00"/>
    <m/>
    <d v="2023-05-12T00:00:00"/>
    <n v="27"/>
    <n v="28"/>
    <x v="1"/>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89:B94" firstHeaderRow="1" firstDataRow="1" firstDataCol="1"/>
  <pivotFields count="25">
    <pivotField showAll="0"/>
    <pivotField axis="axisRow" dataField="1" showAll="0">
      <items count="5">
        <item x="1"/>
        <item x="0"/>
        <item x="2"/>
        <item x="3"/>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uenta de Servicio de Entrada" fld="1" subtotal="count" baseField="0" baseItem="0"/>
  </dataFields>
  <formats count="12">
    <format dxfId="20">
      <pivotArea type="all" dataOnly="0" outline="0" fieldPosition="0"/>
    </format>
    <format dxfId="19">
      <pivotArea outline="0" collapsedLevelsAreSubtotals="1" fieldPosition="0"/>
    </format>
    <format dxfId="18">
      <pivotArea field="1" type="button" dataOnly="0" labelOnly="1" outline="0" axis="axisRow" fieldPosition="0"/>
    </format>
    <format dxfId="17">
      <pivotArea dataOnly="0" labelOnly="1" fieldPosition="0">
        <references count="1">
          <reference field="1" count="0"/>
        </references>
      </pivotArea>
    </format>
    <format dxfId="16">
      <pivotArea dataOnly="0" labelOnly="1" grandRow="1" outline="0" fieldPosition="0"/>
    </format>
    <format dxfId="15">
      <pivotArea dataOnly="0" labelOnly="1" outline="0" axis="axisValues" fieldPosition="0"/>
    </format>
    <format dxfId="14">
      <pivotArea type="all" dataOnly="0" outline="0" fieldPosition="0"/>
    </format>
    <format dxfId="13">
      <pivotArea outline="0" collapsedLevelsAreSubtotals="1" fieldPosition="0"/>
    </format>
    <format dxfId="12">
      <pivotArea field="1" type="button" dataOnly="0" labelOnly="1" outline="0" axis="axisRow" fieldPosition="0"/>
    </format>
    <format dxfId="11">
      <pivotArea dataOnly="0" labelOnly="1" fieldPosition="0">
        <references count="1">
          <reference field="1" count="0"/>
        </references>
      </pivotArea>
    </format>
    <format dxfId="10">
      <pivotArea dataOnly="0" labelOnly="1" grandRow="1" outline="0" fieldPosition="0"/>
    </format>
    <format dxfId="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11" firstHeaderRow="1" firstDataRow="1" firstDataCol="1"/>
  <pivotFields count="25">
    <pivotField showAll="0"/>
    <pivotField showAll="0"/>
    <pivotField showAll="0"/>
    <pivotField showAll="0"/>
    <pivotField showAll="0"/>
    <pivotField showAll="0"/>
    <pivotField showAll="0"/>
    <pivotField showAll="0"/>
    <pivotField axis="axisRow" showAll="0">
      <items count="4">
        <item x="2"/>
        <item x="1"/>
        <item x="0"/>
        <item t="default"/>
      </items>
    </pivotField>
    <pivotField showAll="0"/>
    <pivotField showAll="0"/>
    <pivotField showAll="0"/>
    <pivotField showAll="0"/>
    <pivotField numFmtId="14" showAll="0"/>
    <pivotField showAll="0"/>
    <pivotField numFmtId="164" showAll="0"/>
    <pivotField numFmtId="1" showAll="0"/>
    <pivotField numFmtId="1" showAll="0"/>
    <pivotField axis="axisRow" dataField="1" showAll="0">
      <items count="4">
        <item x="0"/>
        <item x="2"/>
        <item x="1"/>
        <item t="default"/>
      </items>
    </pivotField>
    <pivotField showAll="0"/>
    <pivotField showAll="0"/>
    <pivotField showAll="0"/>
    <pivotField showAll="0"/>
    <pivotField showAll="0"/>
    <pivotField showAll="0"/>
  </pivotFields>
  <rowFields count="2">
    <field x="8"/>
    <field x="18"/>
  </rowFields>
  <rowItems count="10">
    <i>
      <x/>
    </i>
    <i r="1">
      <x v="1"/>
    </i>
    <i r="1">
      <x v="2"/>
    </i>
    <i>
      <x v="1"/>
    </i>
    <i r="1">
      <x v="2"/>
    </i>
    <i>
      <x v="2"/>
    </i>
    <i r="1">
      <x/>
    </i>
    <i r="1">
      <x v="1"/>
    </i>
    <i r="1">
      <x v="2"/>
    </i>
    <i t="grand">
      <x/>
    </i>
  </rowItems>
  <colItems count="1">
    <i/>
  </colItems>
  <dataFields count="1">
    <dataField name="Cuenta de Estado" fld="18" subtotal="count" baseField="0" baseItem="0"/>
  </dataFields>
  <formats count="9">
    <format dxfId="8">
      <pivotArea type="all" dataOnly="0" outline="0" fieldPosition="0"/>
    </format>
    <format dxfId="7">
      <pivotArea outline="0" collapsedLevelsAreSubtotals="1" fieldPosition="0"/>
    </format>
    <format dxfId="6">
      <pivotArea field="8" type="button" dataOnly="0" labelOnly="1" outline="0" axis="axisRow" fieldPosition="0"/>
    </format>
    <format dxfId="5">
      <pivotArea dataOnly="0" labelOnly="1" fieldPosition="0">
        <references count="1">
          <reference field="8" count="0"/>
        </references>
      </pivotArea>
    </format>
    <format dxfId="4">
      <pivotArea dataOnly="0" labelOnly="1" grandRow="1" outline="0" fieldPosition="0"/>
    </format>
    <format dxfId="3">
      <pivotArea dataOnly="0" labelOnly="1" fieldPosition="0">
        <references count="2">
          <reference field="8" count="1" selected="0">
            <x v="0"/>
          </reference>
          <reference field="18" count="2">
            <x v="1"/>
            <x v="2"/>
          </reference>
        </references>
      </pivotArea>
    </format>
    <format dxfId="2">
      <pivotArea dataOnly="0" labelOnly="1" fieldPosition="0">
        <references count="2">
          <reference field="8" count="1" selected="0">
            <x v="1"/>
          </reference>
          <reference field="18" count="1">
            <x v="2"/>
          </reference>
        </references>
      </pivotArea>
    </format>
    <format dxfId="1">
      <pivotArea dataOnly="0" labelOnly="1" fieldPosition="0">
        <references count="2">
          <reference field="8" count="1" selected="0">
            <x v="2"/>
          </reference>
          <reference field="18" count="0"/>
        </references>
      </pivotArea>
    </format>
    <format dxfId="0">
      <pivotArea dataOnly="0" labelOnly="1" outline="0" axis="axisValues" fieldPosition="0"/>
    </format>
  </formats>
  <pivotTableStyleInfo name="PivotStyleDark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4"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73:B75"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12">
    <format dxfId="32">
      <pivotArea type="all" dataOnly="0" outline="0" fieldPosition="0"/>
    </format>
    <format dxfId="31">
      <pivotArea outline="0" collapsedLevelsAreSubtotals="1" fieldPosition="0"/>
    </format>
    <format dxfId="30">
      <pivotArea field="0" type="button" dataOnly="0" labelOnly="1" outline="0" axis="axisRow" fieldPosition="0"/>
    </format>
    <format dxfId="29">
      <pivotArea dataOnly="0" labelOnly="1" fieldPosition="0">
        <references count="1">
          <reference field="0" count="0"/>
        </references>
      </pivotArea>
    </format>
    <format dxfId="28">
      <pivotArea dataOnly="0" labelOnly="1" grandRow="1" outline="0" fieldPosition="0"/>
    </format>
    <format dxfId="27">
      <pivotArea dataOnly="0" labelOnly="1" outline="0" axis="axisValues" fieldPosition="0"/>
    </format>
    <format dxfId="26">
      <pivotArea type="all" dataOnly="0" outline="0" fieldPosition="0"/>
    </format>
    <format dxfId="25">
      <pivotArea outline="0" collapsedLevelsAreSubtotals="1" fieldPosition="0"/>
    </format>
    <format dxfId="24">
      <pivotArea field="0" type="button" dataOnly="0" labelOnly="1" outline="0" axis="axisRow" fieldPosition="0"/>
    </format>
    <format dxfId="23">
      <pivotArea dataOnly="0" labelOnly="1" fieldPosition="0">
        <references count="1">
          <reference field="0" count="0"/>
        </references>
      </pivotArea>
    </format>
    <format dxfId="22">
      <pivotArea dataOnly="0" labelOnly="1" grandRow="1" outline="0" fieldPosition="0"/>
    </format>
    <format dxfId="21">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7"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30:B153" firstHeaderRow="1" firstDataRow="1" firstDataCol="1"/>
  <pivotFields count="25">
    <pivotField showAll="0"/>
    <pivotField showAll="0"/>
    <pivotField axis="axisRow" dataField="1" showAll="0">
      <items count="23">
        <item x="4"/>
        <item x="16"/>
        <item x="3"/>
        <item x="17"/>
        <item x="0"/>
        <item x="5"/>
        <item x="8"/>
        <item x="21"/>
        <item x="18"/>
        <item x="13"/>
        <item x="2"/>
        <item x="11"/>
        <item x="7"/>
        <item x="19"/>
        <item x="12"/>
        <item x="15"/>
        <item x="10"/>
        <item x="9"/>
        <item x="1"/>
        <item x="20"/>
        <item x="14"/>
        <item x="6"/>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2"/>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dataFields count="1">
    <dataField name="Cuenta de Departamento" fld="2" subtotal="count" baseField="0" baseItem="0"/>
  </dataFields>
  <formats count="16">
    <format dxfId="48">
      <pivotArea type="all" dataOnly="0" outline="0" fieldPosition="0"/>
    </format>
    <format dxfId="47">
      <pivotArea outline="0" collapsedLevelsAreSubtotals="1" fieldPosition="0"/>
    </format>
    <format dxfId="46">
      <pivotArea field="2" type="button" dataOnly="0" labelOnly="1" outline="0" axis="axisRow" fieldPosition="0"/>
    </format>
    <format dxfId="45">
      <pivotArea dataOnly="0" labelOnly="1" fieldPosition="0">
        <references count="1">
          <reference field="2" count="0"/>
        </references>
      </pivotArea>
    </format>
    <format dxfId="44">
      <pivotArea dataOnly="0" labelOnly="1" grandRow="1" outline="0" fieldPosition="0"/>
    </format>
    <format dxfId="43">
      <pivotArea dataOnly="0" labelOnly="1" outline="0" axis="axisValues" fieldPosition="0"/>
    </format>
    <format dxfId="42">
      <pivotArea collapsedLevelsAreSubtotals="1" fieldPosition="0">
        <references count="1">
          <reference field="2" count="1">
            <x v="2"/>
          </reference>
        </references>
      </pivotArea>
    </format>
    <format dxfId="41">
      <pivotArea dataOnly="0" labelOnly="1" fieldPosition="0">
        <references count="1">
          <reference field="2" count="1">
            <x v="2"/>
          </reference>
        </references>
      </pivotArea>
    </format>
    <format dxfId="40">
      <pivotArea dataOnly="0" labelOnly="1" fieldPosition="0">
        <references count="1">
          <reference field="2" count="1">
            <x v="0"/>
          </reference>
        </references>
      </pivotArea>
    </format>
    <format dxfId="39">
      <pivotArea collapsedLevelsAreSubtotals="1" fieldPosition="0">
        <references count="1">
          <reference field="2" count="1">
            <x v="0"/>
          </reference>
        </references>
      </pivotArea>
    </format>
    <format dxfId="38">
      <pivotArea dataOnly="0" labelOnly="1" fieldPosition="0">
        <references count="1">
          <reference field="2" count="1">
            <x v="18"/>
          </reference>
        </references>
      </pivotArea>
    </format>
    <format dxfId="37">
      <pivotArea collapsedLevelsAreSubtotals="1" fieldPosition="0">
        <references count="1">
          <reference field="2" count="1">
            <x v="18"/>
          </reference>
        </references>
      </pivotArea>
    </format>
    <format dxfId="36">
      <pivotArea dataOnly="0" labelOnly="1" fieldPosition="0">
        <references count="1">
          <reference field="2" count="1">
            <x v="10"/>
          </reference>
        </references>
      </pivotArea>
    </format>
    <format dxfId="35">
      <pivotArea collapsedLevelsAreSubtotals="1" fieldPosition="0">
        <references count="1">
          <reference field="2" count="1">
            <x v="10"/>
          </reference>
        </references>
      </pivotArea>
    </format>
    <format dxfId="34">
      <pivotArea collapsedLevelsAreSubtotals="1" fieldPosition="0">
        <references count="1">
          <reference field="2" count="1">
            <x v="21"/>
          </reference>
        </references>
      </pivotArea>
    </format>
    <format dxfId="33">
      <pivotArea dataOnly="0" labelOnly="1" fieldPosition="0">
        <references count="1">
          <reference field="2" count="1">
            <x v="21"/>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5:B19"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axis="axisRow" dataField="1" showAll="0">
      <items count="4">
        <item x="0"/>
        <item x="2"/>
        <item x="1"/>
        <item t="default"/>
      </items>
    </pivotField>
    <pivotField showAll="0"/>
    <pivotField showAll="0"/>
    <pivotField showAll="0"/>
    <pivotField showAll="0"/>
    <pivotField showAll="0"/>
    <pivotField showAll="0"/>
  </pivotFields>
  <rowFields count="1">
    <field x="18"/>
  </rowFields>
  <rowItems count="4">
    <i>
      <x/>
    </i>
    <i>
      <x v="1"/>
    </i>
    <i>
      <x v="2"/>
    </i>
    <i t="grand">
      <x/>
    </i>
  </rowItems>
  <colItems count="1">
    <i/>
  </colItems>
  <dataFields count="1">
    <dataField name="Cuenta de Estado" fld="18" subtotal="count" baseField="0" baseItem="0"/>
  </dataFields>
  <formats count="12">
    <format dxfId="60">
      <pivotArea type="all" dataOnly="0" outline="0" fieldPosition="0"/>
    </format>
    <format dxfId="59">
      <pivotArea outline="0" collapsedLevelsAreSubtotals="1" fieldPosition="0"/>
    </format>
    <format dxfId="58">
      <pivotArea field="18" type="button" dataOnly="0" labelOnly="1" outline="0" axis="axisRow" fieldPosition="0"/>
    </format>
    <format dxfId="57">
      <pivotArea dataOnly="0" labelOnly="1" fieldPosition="0">
        <references count="1">
          <reference field="18" count="0"/>
        </references>
      </pivotArea>
    </format>
    <format dxfId="56">
      <pivotArea dataOnly="0" labelOnly="1" grandRow="1" outline="0" fieldPosition="0"/>
    </format>
    <format dxfId="55">
      <pivotArea dataOnly="0" labelOnly="1" outline="0" axis="axisValues" fieldPosition="0"/>
    </format>
    <format dxfId="54">
      <pivotArea type="all" dataOnly="0" outline="0" fieldPosition="0"/>
    </format>
    <format dxfId="53">
      <pivotArea outline="0" collapsedLevelsAreSubtotals="1" fieldPosition="0"/>
    </format>
    <format dxfId="52">
      <pivotArea field="18" type="button" dataOnly="0" labelOnly="1" outline="0" axis="axisRow" fieldPosition="0"/>
    </format>
    <format dxfId="51">
      <pivotArea dataOnly="0" labelOnly="1" fieldPosition="0">
        <references count="1">
          <reference field="18" count="0"/>
        </references>
      </pivotArea>
    </format>
    <format dxfId="50">
      <pivotArea dataOnly="0" labelOnly="1" grandRow="1" outline="0" fieldPosition="0"/>
    </format>
    <format dxfId="49">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9"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89:B196"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7">
        <item x="1"/>
        <item x="5"/>
        <item x="0"/>
        <item x="4"/>
        <item x="2"/>
        <item x="3"/>
        <item t="default"/>
      </items>
    </pivotField>
    <pivotField showAll="0"/>
    <pivotField showAll="0"/>
    <pivotField numFmtId="14" showAll="0"/>
    <pivotField showAll="0"/>
    <pivotField numFmtId="164"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Promedio de Días hábiles" fld="16" subtotal="average" baseField="10" baseItem="0" numFmtId="165"/>
  </dataFields>
  <formats count="8">
    <format dxfId="68">
      <pivotArea outline="0" collapsedLevelsAreSubtotals="1"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field="10" type="button" dataOnly="0" labelOnly="1" outline="0" axis="axisRow" fieldPosition="0"/>
    </format>
    <format dxfId="63">
      <pivotArea dataOnly="0" labelOnly="1" fieldPosition="0">
        <references count="1">
          <reference field="10" count="0"/>
        </references>
      </pivotArea>
    </format>
    <format dxfId="62">
      <pivotArea dataOnly="0" labelOnly="1" grandRow="1" outline="0" fieldPosition="0"/>
    </format>
    <format dxfId="6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2">
    <format dxfId="80">
      <pivotArea type="all" dataOnly="0" outline="0" fieldPosition="0"/>
    </format>
    <format dxfId="79">
      <pivotArea outline="0" collapsedLevelsAreSubtotals="1" fieldPosition="0"/>
    </format>
    <format dxfId="78">
      <pivotArea field="8" type="button" dataOnly="0" labelOnly="1" outline="0" axis="axisRow" fieldPosition="0"/>
    </format>
    <format dxfId="77">
      <pivotArea dataOnly="0" labelOnly="1" fieldPosition="0">
        <references count="1">
          <reference field="8" count="0"/>
        </references>
      </pivotArea>
    </format>
    <format dxfId="76">
      <pivotArea dataOnly="0" labelOnly="1" grandRow="1" outline="0" fieldPosition="0"/>
    </format>
    <format dxfId="75">
      <pivotArea dataOnly="0" labelOnly="1" outline="0" axis="axisValues" fieldPosition="0"/>
    </format>
    <format dxfId="74">
      <pivotArea type="all" dataOnly="0" outline="0" fieldPosition="0"/>
    </format>
    <format dxfId="73">
      <pivotArea outline="0" collapsedLevelsAreSubtotals="1" fieldPosition="0"/>
    </format>
    <format dxfId="72">
      <pivotArea field="8" type="button" dataOnly="0" labelOnly="1" outline="0" axis="axisRow" fieldPosition="0"/>
    </format>
    <format dxfId="71">
      <pivotArea dataOnly="0" labelOnly="1" fieldPosition="0">
        <references count="1">
          <reference field="8" count="0"/>
        </references>
      </pivotArea>
    </format>
    <format dxfId="70">
      <pivotArea dataOnly="0" labelOnly="1" grandRow="1" outline="0" fieldPosition="0"/>
    </format>
    <format dxfId="6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8"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68:B176" firstHeaderRow="1" firstDataRow="1" firstDataCol="1"/>
  <pivotFields count="25">
    <pivotField showAll="0"/>
    <pivotField showAll="0"/>
    <pivotField showAll="0"/>
    <pivotField showAll="0"/>
    <pivotField showAll="0"/>
    <pivotField axis="axisRow" dataField="1" showAll="0">
      <items count="8">
        <item x="4"/>
        <item x="2"/>
        <item x="5"/>
        <item x="1"/>
        <item x="0"/>
        <item x="6"/>
        <item x="3"/>
        <item t="default"/>
      </items>
    </pivotField>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2">
    <format dxfId="92">
      <pivotArea type="all" dataOnly="0" outline="0" fieldPosition="0"/>
    </format>
    <format dxfId="91">
      <pivotArea outline="0" collapsedLevelsAreSubtotals="1" fieldPosition="0"/>
    </format>
    <format dxfId="90">
      <pivotArea field="5" type="button" dataOnly="0" labelOnly="1" outline="0" axis="axisRow" fieldPosition="0"/>
    </format>
    <format dxfId="89">
      <pivotArea dataOnly="0" labelOnly="1" fieldPosition="0">
        <references count="1">
          <reference field="5" count="0"/>
        </references>
      </pivotArea>
    </format>
    <format dxfId="88">
      <pivotArea dataOnly="0" labelOnly="1" grandRow="1" outline="0" fieldPosition="0"/>
    </format>
    <format dxfId="87">
      <pivotArea dataOnly="0" labelOnly="1" outline="0" axis="axisValues" fieldPosition="0"/>
    </format>
    <format dxfId="86">
      <pivotArea type="all" dataOnly="0" outline="0" fieldPosition="0"/>
    </format>
    <format dxfId="85">
      <pivotArea outline="0" collapsedLevelsAreSubtotals="1" fieldPosition="0"/>
    </format>
    <format dxfId="84">
      <pivotArea field="5" type="button" dataOnly="0" labelOnly="1" outline="0" axis="axisRow" fieldPosition="0"/>
    </format>
    <format dxfId="83">
      <pivotArea dataOnly="0" labelOnly="1" fieldPosition="0">
        <references count="1">
          <reference field="5" count="0"/>
        </references>
      </pivotArea>
    </format>
    <format dxfId="82">
      <pivotArea dataOnly="0" labelOnly="1" grandRow="1" outline="0" fieldPosition="0"/>
    </format>
    <format dxfId="81">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50:B57"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7">
        <item x="1"/>
        <item x="5"/>
        <item x="0"/>
        <item x="4"/>
        <item x="2"/>
        <item x="3"/>
        <item t="default"/>
      </items>
    </pivotField>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Cuenta de Tipo de petición" fld="10" subtotal="count" baseField="0" baseItem="0"/>
  </dataFields>
  <formats count="12">
    <format dxfId="104">
      <pivotArea type="all" dataOnly="0" outline="0" fieldPosition="0"/>
    </format>
    <format dxfId="103">
      <pivotArea outline="0" collapsedLevelsAreSubtotals="1" fieldPosition="0"/>
    </format>
    <format dxfId="102">
      <pivotArea field="10" type="button" dataOnly="0" labelOnly="1" outline="0" axis="axisRow" fieldPosition="0"/>
    </format>
    <format dxfId="101">
      <pivotArea dataOnly="0" labelOnly="1" fieldPosition="0">
        <references count="1">
          <reference field="10" count="0"/>
        </references>
      </pivotArea>
    </format>
    <format dxfId="100">
      <pivotArea dataOnly="0" labelOnly="1" grandRow="1" outline="0" fieldPosition="0"/>
    </format>
    <format dxfId="99">
      <pivotArea dataOnly="0" labelOnly="1" outline="0" axis="axisValues" fieldPosition="0"/>
    </format>
    <format dxfId="98">
      <pivotArea type="all" dataOnly="0" outline="0" fieldPosition="0"/>
    </format>
    <format dxfId="97">
      <pivotArea outline="0" collapsedLevelsAreSubtotals="1" fieldPosition="0"/>
    </format>
    <format dxfId="96">
      <pivotArea field="10" type="button" dataOnly="0" labelOnly="1" outline="0" axis="axisRow" fieldPosition="0"/>
    </format>
    <format dxfId="95">
      <pivotArea dataOnly="0" labelOnly="1" fieldPosition="0">
        <references count="1">
          <reference field="10" count="0"/>
        </references>
      </pivotArea>
    </format>
    <format dxfId="94">
      <pivotArea dataOnly="0" labelOnly="1" grandRow="1" outline="0" fieldPosition="0"/>
    </format>
    <format dxfId="93">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09:B115" firstHeaderRow="1" firstDataRow="1" firstDataCol="1"/>
  <pivotFields count="25">
    <pivotField showAll="0"/>
    <pivotField showAll="0"/>
    <pivotField showAll="0"/>
    <pivotField showAll="0"/>
    <pivotField axis="axisRow" dataField="1" showAll="0">
      <items count="6">
        <item x="3"/>
        <item x="2"/>
        <item x="0"/>
        <item x="4"/>
        <item x="1"/>
        <item t="default"/>
      </items>
    </pivotField>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2">
    <format dxfId="116">
      <pivotArea type="all" dataOnly="0" outline="0" fieldPosition="0"/>
    </format>
    <format dxfId="115">
      <pivotArea outline="0" collapsedLevelsAreSubtotals="1" fieldPosition="0"/>
    </format>
    <format dxfId="114">
      <pivotArea field="4" type="button" dataOnly="0" labelOnly="1" outline="0" axis="axisRow" fieldPosition="0"/>
    </format>
    <format dxfId="113">
      <pivotArea dataOnly="0" labelOnly="1" fieldPosition="0">
        <references count="1">
          <reference field="4" count="0"/>
        </references>
      </pivotArea>
    </format>
    <format dxfId="112">
      <pivotArea dataOnly="0" labelOnly="1" grandRow="1" outline="0" fieldPosition="0"/>
    </format>
    <format dxfId="111">
      <pivotArea dataOnly="0" labelOnly="1" outline="0" axis="axisValues" fieldPosition="0"/>
    </format>
    <format dxfId="110">
      <pivotArea type="all" dataOnly="0" outline="0" fieldPosition="0"/>
    </format>
    <format dxfId="109">
      <pivotArea outline="0" collapsedLevelsAreSubtotals="1" fieldPosition="0"/>
    </format>
    <format dxfId="108">
      <pivotArea field="4" type="button" dataOnly="0" labelOnly="1" outline="0" axis="axisRow" fieldPosition="0"/>
    </format>
    <format dxfId="107">
      <pivotArea dataOnly="0" labelOnly="1" fieldPosition="0">
        <references count="1">
          <reference field="4" count="0"/>
        </references>
      </pivotArea>
    </format>
    <format dxfId="106">
      <pivotArea dataOnly="0" labelOnly="1" grandRow="1" outline="0" fieldPosition="0"/>
    </format>
    <format dxfId="10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0"/>
  <sheetViews>
    <sheetView workbookViewId="0">
      <selection activeCell="E2" sqref="E2"/>
    </sheetView>
  </sheetViews>
  <sheetFormatPr baseColWidth="10" defaultRowHeight="15" x14ac:dyDescent="0.25"/>
  <cols>
    <col min="1" max="1" width="20.85546875" customWidth="1"/>
    <col min="4" max="4" width="24.42578125" customWidth="1"/>
    <col min="12" max="12" width="14.85546875" customWidth="1"/>
    <col min="14" max="14" width="17.28515625" customWidth="1"/>
    <col min="15" max="15" width="13.42578125" customWidth="1"/>
    <col min="18" max="18" width="15" customWidth="1"/>
  </cols>
  <sheetData>
    <row r="1" spans="1:18" ht="30" x14ac:dyDescent="0.25">
      <c r="A1" s="17" t="s">
        <v>0</v>
      </c>
      <c r="B1" s="17" t="s">
        <v>1</v>
      </c>
      <c r="C1" s="14" t="s">
        <v>144</v>
      </c>
      <c r="D1" s="17" t="s">
        <v>2</v>
      </c>
      <c r="E1" s="17" t="s">
        <v>3</v>
      </c>
      <c r="F1" s="14" t="s">
        <v>4</v>
      </c>
      <c r="G1" s="17" t="s">
        <v>145</v>
      </c>
      <c r="H1" s="17" t="s">
        <v>146</v>
      </c>
      <c r="I1" s="17" t="s">
        <v>5</v>
      </c>
      <c r="J1" s="17" t="s">
        <v>6</v>
      </c>
      <c r="K1" s="17" t="s">
        <v>147</v>
      </c>
      <c r="L1" s="17" t="s">
        <v>7</v>
      </c>
      <c r="M1" s="17" t="s">
        <v>148</v>
      </c>
      <c r="N1" s="17" t="s">
        <v>8</v>
      </c>
      <c r="O1" s="14" t="s">
        <v>9</v>
      </c>
      <c r="P1" s="14" t="s">
        <v>10</v>
      </c>
      <c r="Q1" s="17" t="s">
        <v>149</v>
      </c>
      <c r="R1" s="17" t="s">
        <v>150</v>
      </c>
    </row>
    <row r="2" spans="1:18" ht="63" x14ac:dyDescent="0.25">
      <c r="A2" s="17" t="s">
        <v>516</v>
      </c>
      <c r="B2" s="17" t="s">
        <v>517</v>
      </c>
      <c r="C2" s="15"/>
      <c r="D2" s="15" t="s">
        <v>518</v>
      </c>
      <c r="E2" s="15" t="s">
        <v>56</v>
      </c>
      <c r="F2" s="15" t="s">
        <v>12</v>
      </c>
      <c r="G2" s="15"/>
      <c r="H2" s="15" t="s">
        <v>519</v>
      </c>
      <c r="I2" s="15" t="s">
        <v>463</v>
      </c>
      <c r="J2" s="15" t="s">
        <v>520</v>
      </c>
      <c r="K2" s="15"/>
      <c r="L2" s="15" t="s">
        <v>521</v>
      </c>
      <c r="M2" s="15"/>
      <c r="N2" s="15" t="s">
        <v>13</v>
      </c>
      <c r="O2" s="15" t="s">
        <v>14</v>
      </c>
      <c r="P2" s="15" t="s">
        <v>21</v>
      </c>
      <c r="Q2" s="15" t="s">
        <v>151</v>
      </c>
      <c r="R2" s="15" t="s">
        <v>348</v>
      </c>
    </row>
    <row r="3" spans="1:18" ht="105" x14ac:dyDescent="0.25">
      <c r="A3" s="17" t="s">
        <v>522</v>
      </c>
      <c r="B3" s="17" t="s">
        <v>523</v>
      </c>
      <c r="C3" s="16"/>
      <c r="D3" s="16" t="s">
        <v>524</v>
      </c>
      <c r="E3" s="16" t="s">
        <v>20</v>
      </c>
      <c r="F3" s="16" t="s">
        <v>12</v>
      </c>
      <c r="G3" s="16"/>
      <c r="H3" s="16" t="s">
        <v>453</v>
      </c>
      <c r="I3" s="16" t="s">
        <v>454</v>
      </c>
      <c r="J3" s="16" t="s">
        <v>525</v>
      </c>
      <c r="K3" s="16"/>
      <c r="L3" s="16" t="s">
        <v>455</v>
      </c>
      <c r="M3" s="16"/>
      <c r="N3" s="16" t="s">
        <v>13</v>
      </c>
      <c r="O3" s="16" t="s">
        <v>14</v>
      </c>
      <c r="P3" s="16" t="s">
        <v>21</v>
      </c>
      <c r="Q3" s="16" t="s">
        <v>151</v>
      </c>
      <c r="R3" s="16" t="s">
        <v>481</v>
      </c>
    </row>
    <row r="4" spans="1:18" ht="63" x14ac:dyDescent="0.25">
      <c r="A4" s="17" t="s">
        <v>526</v>
      </c>
      <c r="B4" s="17" t="s">
        <v>527</v>
      </c>
      <c r="C4" s="15"/>
      <c r="D4" s="15" t="s">
        <v>528</v>
      </c>
      <c r="E4" s="15" t="s">
        <v>11</v>
      </c>
      <c r="F4" s="15" t="s">
        <v>12</v>
      </c>
      <c r="G4" s="15"/>
      <c r="H4" s="15" t="s">
        <v>529</v>
      </c>
      <c r="I4" s="15" t="s">
        <v>530</v>
      </c>
      <c r="J4" s="15" t="s">
        <v>531</v>
      </c>
      <c r="K4" s="15"/>
      <c r="L4" s="15" t="s">
        <v>532</v>
      </c>
      <c r="M4" s="15"/>
      <c r="N4" s="15" t="s">
        <v>57</v>
      </c>
      <c r="O4" s="15" t="s">
        <v>58</v>
      </c>
      <c r="P4" s="15" t="s">
        <v>21</v>
      </c>
      <c r="Q4" s="15" t="s">
        <v>151</v>
      </c>
      <c r="R4" s="15" t="s">
        <v>348</v>
      </c>
    </row>
    <row r="5" spans="1:18" ht="94.5" x14ac:dyDescent="0.25">
      <c r="A5" s="17" t="s">
        <v>533</v>
      </c>
      <c r="B5" s="17" t="s">
        <v>534</v>
      </c>
      <c r="C5" s="16"/>
      <c r="D5" s="16" t="s">
        <v>535</v>
      </c>
      <c r="E5" s="16" t="s">
        <v>11</v>
      </c>
      <c r="F5" s="16" t="s">
        <v>12</v>
      </c>
      <c r="G5" s="16"/>
      <c r="H5" s="16" t="s">
        <v>393</v>
      </c>
      <c r="I5" s="16" t="s">
        <v>296</v>
      </c>
      <c r="J5" s="16" t="s">
        <v>536</v>
      </c>
      <c r="K5" s="16"/>
      <c r="L5" s="16" t="s">
        <v>537</v>
      </c>
      <c r="M5" s="16"/>
      <c r="N5" s="16" t="s">
        <v>57</v>
      </c>
      <c r="O5" s="16" t="s">
        <v>58</v>
      </c>
      <c r="P5" s="16" t="s">
        <v>21</v>
      </c>
      <c r="Q5" s="16" t="s">
        <v>151</v>
      </c>
      <c r="R5" s="16" t="s">
        <v>348</v>
      </c>
    </row>
    <row r="6" spans="1:18" ht="63" x14ac:dyDescent="0.25">
      <c r="A6" s="17" t="s">
        <v>538</v>
      </c>
      <c r="B6" s="17" t="s">
        <v>539</v>
      </c>
      <c r="C6" s="15"/>
      <c r="D6" s="15" t="s">
        <v>540</v>
      </c>
      <c r="E6" s="15" t="s">
        <v>11</v>
      </c>
      <c r="F6" s="15" t="s">
        <v>12</v>
      </c>
      <c r="G6" s="15"/>
      <c r="H6" s="15" t="s">
        <v>541</v>
      </c>
      <c r="I6" s="15" t="s">
        <v>542</v>
      </c>
      <c r="J6" s="15" t="s">
        <v>543</v>
      </c>
      <c r="K6" s="15"/>
      <c r="L6" s="15" t="s">
        <v>544</v>
      </c>
      <c r="M6" s="15"/>
      <c r="N6" s="15" t="s">
        <v>13</v>
      </c>
      <c r="O6" s="15" t="s">
        <v>14</v>
      </c>
      <c r="P6" s="15" t="s">
        <v>34</v>
      </c>
      <c r="Q6" s="15" t="s">
        <v>151</v>
      </c>
      <c r="R6" s="15" t="s">
        <v>348</v>
      </c>
    </row>
    <row r="7" spans="1:18" ht="94.5" x14ac:dyDescent="0.25">
      <c r="A7" s="17" t="s">
        <v>545</v>
      </c>
      <c r="B7" s="17" t="s">
        <v>546</v>
      </c>
      <c r="C7" s="16"/>
      <c r="D7" s="16" t="s">
        <v>547</v>
      </c>
      <c r="E7" s="16" t="s">
        <v>20</v>
      </c>
      <c r="F7" s="16" t="s">
        <v>12</v>
      </c>
      <c r="G7" s="16"/>
      <c r="H7" s="16" t="s">
        <v>417</v>
      </c>
      <c r="I7" s="16" t="s">
        <v>281</v>
      </c>
      <c r="J7" s="16" t="s">
        <v>548</v>
      </c>
      <c r="K7" s="16"/>
      <c r="L7" s="16" t="s">
        <v>549</v>
      </c>
      <c r="M7" s="16"/>
      <c r="N7" s="16" t="s">
        <v>550</v>
      </c>
      <c r="O7" s="16" t="s">
        <v>28</v>
      </c>
      <c r="P7" s="16" t="s">
        <v>44</v>
      </c>
      <c r="Q7" s="16" t="s">
        <v>151</v>
      </c>
      <c r="R7" s="16" t="s">
        <v>481</v>
      </c>
    </row>
    <row r="8" spans="1:18" ht="63" x14ac:dyDescent="0.25">
      <c r="A8" s="17" t="s">
        <v>551</v>
      </c>
      <c r="B8" s="17" t="s">
        <v>552</v>
      </c>
      <c r="C8" s="15"/>
      <c r="D8" s="15" t="s">
        <v>553</v>
      </c>
      <c r="E8" s="15" t="s">
        <v>56</v>
      </c>
      <c r="F8" s="15" t="s">
        <v>12</v>
      </c>
      <c r="G8" s="15"/>
      <c r="H8" s="15" t="s">
        <v>554</v>
      </c>
      <c r="I8" s="15" t="s">
        <v>555</v>
      </c>
      <c r="J8" s="15" t="s">
        <v>556</v>
      </c>
      <c r="K8" s="15"/>
      <c r="L8" s="15" t="s">
        <v>557</v>
      </c>
      <c r="M8" s="15"/>
      <c r="N8" s="15" t="s">
        <v>13</v>
      </c>
      <c r="O8" s="15" t="s">
        <v>14</v>
      </c>
      <c r="P8" s="15" t="s">
        <v>21</v>
      </c>
      <c r="Q8" s="15" t="s">
        <v>151</v>
      </c>
      <c r="R8" s="15" t="s">
        <v>348</v>
      </c>
    </row>
    <row r="9" spans="1:18" ht="94.5" x14ac:dyDescent="0.25">
      <c r="A9" s="17" t="s">
        <v>558</v>
      </c>
      <c r="B9" s="17" t="s">
        <v>559</v>
      </c>
      <c r="C9" s="16"/>
      <c r="D9" s="16" t="s">
        <v>560</v>
      </c>
      <c r="E9" s="16" t="s">
        <v>29</v>
      </c>
      <c r="F9" s="16" t="s">
        <v>12</v>
      </c>
      <c r="G9" s="16"/>
      <c r="H9" s="16" t="s">
        <v>561</v>
      </c>
      <c r="I9" s="16" t="s">
        <v>562</v>
      </c>
      <c r="J9" s="16" t="s">
        <v>563</v>
      </c>
      <c r="K9" s="16"/>
      <c r="L9" s="16" t="s">
        <v>564</v>
      </c>
      <c r="M9" s="16"/>
      <c r="N9" s="16" t="s">
        <v>30</v>
      </c>
      <c r="O9" s="16" t="s">
        <v>31</v>
      </c>
      <c r="P9" s="16" t="s">
        <v>21</v>
      </c>
      <c r="Q9" s="16" t="s">
        <v>151</v>
      </c>
      <c r="R9" s="16" t="s">
        <v>565</v>
      </c>
    </row>
    <row r="10" spans="1:18" ht="94.5" x14ac:dyDescent="0.25">
      <c r="A10" s="17" t="s">
        <v>566</v>
      </c>
      <c r="B10" s="17" t="s">
        <v>567</v>
      </c>
      <c r="C10" s="15"/>
      <c r="D10" s="15" t="s">
        <v>568</v>
      </c>
      <c r="E10" s="15" t="s">
        <v>20</v>
      </c>
      <c r="F10" s="15" t="s">
        <v>12</v>
      </c>
      <c r="G10" s="15"/>
      <c r="H10" s="15" t="s">
        <v>569</v>
      </c>
      <c r="I10" s="15" t="s">
        <v>570</v>
      </c>
      <c r="J10" s="15" t="s">
        <v>571</v>
      </c>
      <c r="K10" s="15"/>
      <c r="L10" s="15" t="s">
        <v>572</v>
      </c>
      <c r="M10" s="15"/>
      <c r="N10" s="15" t="s">
        <v>13</v>
      </c>
      <c r="O10" s="15" t="s">
        <v>14</v>
      </c>
      <c r="P10" s="15" t="s">
        <v>21</v>
      </c>
      <c r="Q10" s="15" t="s">
        <v>151</v>
      </c>
      <c r="R10" s="15" t="s">
        <v>481</v>
      </c>
    </row>
    <row r="11" spans="1:18" ht="73.5" x14ac:dyDescent="0.25">
      <c r="A11" s="17" t="s">
        <v>573</v>
      </c>
      <c r="B11" s="17" t="s">
        <v>574</v>
      </c>
      <c r="C11" s="16"/>
      <c r="D11" s="16" t="s">
        <v>575</v>
      </c>
      <c r="E11" s="16" t="s">
        <v>20</v>
      </c>
      <c r="F11" s="16" t="s">
        <v>12</v>
      </c>
      <c r="G11" s="16"/>
      <c r="H11" s="16" t="s">
        <v>506</v>
      </c>
      <c r="I11" s="16" t="s">
        <v>507</v>
      </c>
      <c r="J11" s="16" t="s">
        <v>508</v>
      </c>
      <c r="K11" s="16"/>
      <c r="L11" s="16" t="s">
        <v>509</v>
      </c>
      <c r="M11" s="16"/>
      <c r="N11" s="16" t="s">
        <v>13</v>
      </c>
      <c r="O11" s="16" t="s">
        <v>14</v>
      </c>
      <c r="P11" s="16" t="s">
        <v>21</v>
      </c>
      <c r="Q11" s="16" t="s">
        <v>151</v>
      </c>
      <c r="R11" s="16" t="s">
        <v>481</v>
      </c>
    </row>
    <row r="12" spans="1:18" ht="52.5" x14ac:dyDescent="0.25">
      <c r="A12" s="17" t="s">
        <v>576</v>
      </c>
      <c r="B12" s="17" t="s">
        <v>577</v>
      </c>
      <c r="C12" s="15"/>
      <c r="D12" s="15" t="s">
        <v>578</v>
      </c>
      <c r="E12" s="15" t="s">
        <v>20</v>
      </c>
      <c r="F12" s="15" t="s">
        <v>12</v>
      </c>
      <c r="G12" s="15"/>
      <c r="H12" s="15" t="s">
        <v>579</v>
      </c>
      <c r="I12" s="15"/>
      <c r="J12" s="15" t="s">
        <v>579</v>
      </c>
      <c r="K12" s="15"/>
      <c r="L12" s="15" t="s">
        <v>580</v>
      </c>
      <c r="M12" s="15"/>
      <c r="N12" s="15" t="s">
        <v>13</v>
      </c>
      <c r="O12" s="15" t="s">
        <v>14</v>
      </c>
      <c r="P12" s="15" t="s">
        <v>21</v>
      </c>
      <c r="Q12" s="15" t="s">
        <v>151</v>
      </c>
      <c r="R12" s="15" t="s">
        <v>481</v>
      </c>
    </row>
    <row r="13" spans="1:18" ht="52.5" x14ac:dyDescent="0.25">
      <c r="A13" s="16" t="s">
        <v>581</v>
      </c>
      <c r="B13" s="17" t="s">
        <v>582</v>
      </c>
      <c r="C13" s="16"/>
      <c r="D13" s="16" t="s">
        <v>583</v>
      </c>
      <c r="E13" s="16" t="s">
        <v>11</v>
      </c>
      <c r="F13" s="16" t="s">
        <v>12</v>
      </c>
      <c r="G13" s="16"/>
      <c r="H13" s="16" t="s">
        <v>244</v>
      </c>
      <c r="I13" s="16" t="s">
        <v>245</v>
      </c>
      <c r="J13" s="16" t="s">
        <v>584</v>
      </c>
      <c r="K13" s="16"/>
      <c r="L13" s="16" t="s">
        <v>42</v>
      </c>
      <c r="M13" s="16" t="s">
        <v>246</v>
      </c>
      <c r="N13" s="16" t="s">
        <v>13</v>
      </c>
      <c r="O13" s="16" t="s">
        <v>14</v>
      </c>
      <c r="P13" s="16" t="s">
        <v>26</v>
      </c>
      <c r="Q13" s="16" t="s">
        <v>151</v>
      </c>
      <c r="R13" s="16" t="s">
        <v>348</v>
      </c>
    </row>
    <row r="14" spans="1:18" ht="52.5" x14ac:dyDescent="0.25">
      <c r="A14" s="17" t="s">
        <v>585</v>
      </c>
      <c r="B14" s="17" t="s">
        <v>586</v>
      </c>
      <c r="C14" s="15"/>
      <c r="D14" s="15" t="s">
        <v>583</v>
      </c>
      <c r="E14" s="15" t="s">
        <v>11</v>
      </c>
      <c r="F14" s="15" t="s">
        <v>12</v>
      </c>
      <c r="G14" s="15"/>
      <c r="H14" s="15" t="s">
        <v>244</v>
      </c>
      <c r="I14" s="15" t="s">
        <v>245</v>
      </c>
      <c r="J14" s="15" t="s">
        <v>584</v>
      </c>
      <c r="K14" s="15"/>
      <c r="L14" s="15" t="s">
        <v>42</v>
      </c>
      <c r="M14" s="15" t="s">
        <v>246</v>
      </c>
      <c r="N14" s="15" t="s">
        <v>13</v>
      </c>
      <c r="O14" s="15" t="s">
        <v>14</v>
      </c>
      <c r="P14" s="15" t="s">
        <v>26</v>
      </c>
      <c r="Q14" s="15" t="s">
        <v>151</v>
      </c>
      <c r="R14" s="15" t="s">
        <v>348</v>
      </c>
    </row>
    <row r="15" spans="1:18" ht="42" x14ac:dyDescent="0.25">
      <c r="A15" s="17" t="s">
        <v>587</v>
      </c>
      <c r="B15" s="17" t="s">
        <v>588</v>
      </c>
      <c r="C15" s="16"/>
      <c r="D15" s="16" t="s">
        <v>589</v>
      </c>
      <c r="E15" s="16" t="s">
        <v>11</v>
      </c>
      <c r="F15" s="16" t="s">
        <v>12</v>
      </c>
      <c r="G15" s="16"/>
      <c r="H15" s="16" t="s">
        <v>320</v>
      </c>
      <c r="I15" s="16" t="s">
        <v>321</v>
      </c>
      <c r="J15" s="16" t="s">
        <v>322</v>
      </c>
      <c r="K15" s="16"/>
      <c r="L15" s="16" t="s">
        <v>323</v>
      </c>
      <c r="M15" s="16"/>
      <c r="N15" s="16" t="s">
        <v>13</v>
      </c>
      <c r="O15" s="16" t="s">
        <v>14</v>
      </c>
      <c r="P15" s="16" t="s">
        <v>34</v>
      </c>
      <c r="Q15" s="16" t="s">
        <v>151</v>
      </c>
      <c r="R15" s="16" t="s">
        <v>348</v>
      </c>
    </row>
    <row r="16" spans="1:18" ht="73.5" x14ac:dyDescent="0.25">
      <c r="A16" s="17" t="s">
        <v>590</v>
      </c>
      <c r="B16" s="17" t="s">
        <v>591</v>
      </c>
      <c r="C16" s="15"/>
      <c r="D16" s="15" t="s">
        <v>592</v>
      </c>
      <c r="E16" s="15" t="s">
        <v>25</v>
      </c>
      <c r="F16" s="15" t="s">
        <v>12</v>
      </c>
      <c r="G16" s="15"/>
      <c r="H16" s="15" t="s">
        <v>593</v>
      </c>
      <c r="I16" s="15" t="s">
        <v>594</v>
      </c>
      <c r="J16" s="15" t="s">
        <v>595</v>
      </c>
      <c r="K16" s="15"/>
      <c r="L16" s="15" t="s">
        <v>596</v>
      </c>
      <c r="M16" s="15"/>
      <c r="N16" s="15" t="s">
        <v>13</v>
      </c>
      <c r="O16" s="15" t="s">
        <v>14</v>
      </c>
      <c r="P16" s="15" t="s">
        <v>21</v>
      </c>
      <c r="Q16" s="15" t="s">
        <v>151</v>
      </c>
      <c r="R16" s="15" t="s">
        <v>597</v>
      </c>
    </row>
    <row r="17" spans="1:18" ht="52.5" x14ac:dyDescent="0.25">
      <c r="A17" s="17" t="s">
        <v>598</v>
      </c>
      <c r="B17" s="17" t="s">
        <v>599</v>
      </c>
      <c r="C17" s="16"/>
      <c r="D17" s="16" t="s">
        <v>600</v>
      </c>
      <c r="E17" s="16" t="s">
        <v>25</v>
      </c>
      <c r="F17" s="16" t="s">
        <v>12</v>
      </c>
      <c r="G17" s="16"/>
      <c r="H17" s="16" t="s">
        <v>493</v>
      </c>
      <c r="I17" s="16" t="s">
        <v>494</v>
      </c>
      <c r="J17" s="16" t="s">
        <v>495</v>
      </c>
      <c r="K17" s="16"/>
      <c r="L17" s="16" t="s">
        <v>601</v>
      </c>
      <c r="M17" s="16"/>
      <c r="N17" s="16" t="s">
        <v>13</v>
      </c>
      <c r="O17" s="16" t="s">
        <v>14</v>
      </c>
      <c r="P17" s="16" t="s">
        <v>602</v>
      </c>
      <c r="Q17" s="16" t="s">
        <v>151</v>
      </c>
      <c r="R17" s="16" t="s">
        <v>597</v>
      </c>
    </row>
    <row r="18" spans="1:18" ht="94.5" x14ac:dyDescent="0.25">
      <c r="A18" s="17" t="s">
        <v>603</v>
      </c>
      <c r="B18" s="17" t="s">
        <v>604</v>
      </c>
      <c r="C18" s="15"/>
      <c r="D18" s="15" t="s">
        <v>605</v>
      </c>
      <c r="E18" s="15" t="s">
        <v>56</v>
      </c>
      <c r="F18" s="15" t="s">
        <v>12</v>
      </c>
      <c r="G18" s="15"/>
      <c r="H18" s="15" t="s">
        <v>344</v>
      </c>
      <c r="I18" s="15" t="s">
        <v>213</v>
      </c>
      <c r="J18" s="15" t="s">
        <v>380</v>
      </c>
      <c r="K18" s="15"/>
      <c r="L18" s="15" t="s">
        <v>510</v>
      </c>
      <c r="M18" s="15"/>
      <c r="N18" s="15" t="s">
        <v>57</v>
      </c>
      <c r="O18" s="15" t="s">
        <v>58</v>
      </c>
      <c r="P18" s="15" t="s">
        <v>23</v>
      </c>
      <c r="Q18" s="15" t="s">
        <v>151</v>
      </c>
      <c r="R18" s="15" t="s">
        <v>348</v>
      </c>
    </row>
    <row r="19" spans="1:18" ht="52.5" x14ac:dyDescent="0.25">
      <c r="A19" s="17" t="s">
        <v>606</v>
      </c>
      <c r="B19" s="17" t="s">
        <v>607</v>
      </c>
      <c r="C19" s="16"/>
      <c r="D19" s="16" t="s">
        <v>608</v>
      </c>
      <c r="E19" s="16" t="s">
        <v>20</v>
      </c>
      <c r="F19" s="16" t="s">
        <v>12</v>
      </c>
      <c r="G19" s="16"/>
      <c r="H19" s="16" t="s">
        <v>609</v>
      </c>
      <c r="I19" s="16"/>
      <c r="J19" s="16" t="s">
        <v>609</v>
      </c>
      <c r="K19" s="16"/>
      <c r="L19" s="16" t="s">
        <v>610</v>
      </c>
      <c r="M19" s="16"/>
      <c r="N19" s="16" t="s">
        <v>13</v>
      </c>
      <c r="O19" s="16" t="s">
        <v>14</v>
      </c>
      <c r="P19" s="16" t="s">
        <v>26</v>
      </c>
      <c r="Q19" s="16" t="s">
        <v>151</v>
      </c>
      <c r="R19" s="16" t="s">
        <v>481</v>
      </c>
    </row>
    <row r="20" spans="1:18" ht="42" x14ac:dyDescent="0.25">
      <c r="A20" s="17" t="s">
        <v>611</v>
      </c>
      <c r="B20" s="17" t="s">
        <v>612</v>
      </c>
      <c r="C20" s="15"/>
      <c r="D20" s="15" t="s">
        <v>613</v>
      </c>
      <c r="E20" s="15" t="s">
        <v>11</v>
      </c>
      <c r="F20" s="15" t="s">
        <v>12</v>
      </c>
      <c r="G20" s="15"/>
      <c r="H20" s="15" t="s">
        <v>614</v>
      </c>
      <c r="I20" s="15" t="s">
        <v>615</v>
      </c>
      <c r="J20" s="15" t="s">
        <v>616</v>
      </c>
      <c r="K20" s="15"/>
      <c r="L20" s="15" t="s">
        <v>617</v>
      </c>
      <c r="M20" s="15" t="s">
        <v>618</v>
      </c>
      <c r="N20" s="15" t="s">
        <v>13</v>
      </c>
      <c r="O20" s="15" t="s">
        <v>14</v>
      </c>
      <c r="P20" s="15" t="s">
        <v>55</v>
      </c>
      <c r="Q20" s="15" t="s">
        <v>151</v>
      </c>
      <c r="R20" s="15" t="s">
        <v>348</v>
      </c>
    </row>
    <row r="21" spans="1:18" ht="52.5" x14ac:dyDescent="0.25">
      <c r="A21" s="17" t="s">
        <v>619</v>
      </c>
      <c r="B21" s="17" t="s">
        <v>620</v>
      </c>
      <c r="C21" s="16"/>
      <c r="D21" s="16" t="s">
        <v>621</v>
      </c>
      <c r="E21" s="16" t="s">
        <v>11</v>
      </c>
      <c r="F21" s="16" t="s">
        <v>12</v>
      </c>
      <c r="G21" s="16"/>
      <c r="H21" s="16" t="s">
        <v>244</v>
      </c>
      <c r="I21" s="16" t="s">
        <v>245</v>
      </c>
      <c r="J21" s="16" t="s">
        <v>584</v>
      </c>
      <c r="K21" s="16"/>
      <c r="L21" s="16" t="s">
        <v>42</v>
      </c>
      <c r="M21" s="16" t="s">
        <v>246</v>
      </c>
      <c r="N21" s="16" t="s">
        <v>13</v>
      </c>
      <c r="O21" s="16" t="s">
        <v>14</v>
      </c>
      <c r="P21" s="16" t="s">
        <v>26</v>
      </c>
      <c r="Q21" s="16" t="s">
        <v>151</v>
      </c>
      <c r="R21" s="16" t="s">
        <v>348</v>
      </c>
    </row>
    <row r="22" spans="1:18" ht="42" x14ac:dyDescent="0.25">
      <c r="A22" s="17" t="s">
        <v>622</v>
      </c>
      <c r="B22" s="17" t="s">
        <v>623</v>
      </c>
      <c r="C22" s="15"/>
      <c r="D22" s="15" t="s">
        <v>624</v>
      </c>
      <c r="E22" s="15" t="s">
        <v>24</v>
      </c>
      <c r="F22" s="15" t="s">
        <v>12</v>
      </c>
      <c r="G22" s="15"/>
      <c r="H22" s="15" t="s">
        <v>625</v>
      </c>
      <c r="I22" s="15"/>
      <c r="J22" s="15" t="s">
        <v>625</v>
      </c>
      <c r="K22" s="15"/>
      <c r="L22" s="15" t="s">
        <v>626</v>
      </c>
      <c r="M22" s="15"/>
      <c r="N22" s="15" t="s">
        <v>57</v>
      </c>
      <c r="O22" s="15" t="s">
        <v>58</v>
      </c>
      <c r="P22" s="15" t="s">
        <v>23</v>
      </c>
      <c r="Q22" s="15" t="s">
        <v>151</v>
      </c>
      <c r="R22" s="15" t="s">
        <v>481</v>
      </c>
    </row>
    <row r="23" spans="1:18" ht="84" x14ac:dyDescent="0.25">
      <c r="A23" s="17" t="s">
        <v>627</v>
      </c>
      <c r="B23" s="17" t="s">
        <v>628</v>
      </c>
      <c r="C23" s="16"/>
      <c r="D23" s="16" t="s">
        <v>629</v>
      </c>
      <c r="E23" s="16" t="s">
        <v>56</v>
      </c>
      <c r="F23" s="16" t="s">
        <v>12</v>
      </c>
      <c r="G23" s="16"/>
      <c r="H23" s="16" t="s">
        <v>372</v>
      </c>
      <c r="I23" s="16" t="s">
        <v>296</v>
      </c>
      <c r="J23" s="16" t="s">
        <v>373</v>
      </c>
      <c r="K23" s="16"/>
      <c r="L23" s="16" t="s">
        <v>374</v>
      </c>
      <c r="M23" s="16"/>
      <c r="N23" s="16" t="s">
        <v>57</v>
      </c>
      <c r="O23" s="16" t="s">
        <v>58</v>
      </c>
      <c r="P23" s="16" t="s">
        <v>21</v>
      </c>
      <c r="Q23" s="16" t="s">
        <v>151</v>
      </c>
      <c r="R23" s="16" t="s">
        <v>348</v>
      </c>
    </row>
    <row r="24" spans="1:18" ht="63" x14ac:dyDescent="0.25">
      <c r="A24" s="17" t="s">
        <v>630</v>
      </c>
      <c r="B24" s="17" t="s">
        <v>631</v>
      </c>
      <c r="C24" s="15"/>
      <c r="D24" s="15" t="s">
        <v>632</v>
      </c>
      <c r="E24" s="15" t="s">
        <v>11</v>
      </c>
      <c r="F24" s="15" t="s">
        <v>12</v>
      </c>
      <c r="G24" s="15"/>
      <c r="H24" s="15" t="s">
        <v>134</v>
      </c>
      <c r="I24" s="15" t="s">
        <v>308</v>
      </c>
      <c r="J24" s="15" t="s">
        <v>309</v>
      </c>
      <c r="K24" s="15"/>
      <c r="L24" s="15" t="s">
        <v>294</v>
      </c>
      <c r="M24" s="15"/>
      <c r="N24" s="15" t="s">
        <v>13</v>
      </c>
      <c r="O24" s="15" t="s">
        <v>14</v>
      </c>
      <c r="P24" s="15" t="s">
        <v>26</v>
      </c>
      <c r="Q24" s="15" t="s">
        <v>151</v>
      </c>
      <c r="R24" s="15" t="s">
        <v>348</v>
      </c>
    </row>
    <row r="25" spans="1:18" ht="31.5" x14ac:dyDescent="0.25">
      <c r="A25" s="17" t="s">
        <v>633</v>
      </c>
      <c r="B25" s="17" t="s">
        <v>634</v>
      </c>
      <c r="C25" s="16"/>
      <c r="D25" s="16" t="s">
        <v>635</v>
      </c>
      <c r="E25" s="16" t="s">
        <v>11</v>
      </c>
      <c r="F25" s="16" t="s">
        <v>12</v>
      </c>
      <c r="G25" s="16"/>
      <c r="H25" s="16" t="s">
        <v>326</v>
      </c>
      <c r="I25" s="16" t="s">
        <v>327</v>
      </c>
      <c r="J25" s="16" t="s">
        <v>53</v>
      </c>
      <c r="K25" s="16"/>
      <c r="L25" s="16" t="s">
        <v>328</v>
      </c>
      <c r="M25" s="16" t="s">
        <v>329</v>
      </c>
      <c r="N25" s="16" t="s">
        <v>13</v>
      </c>
      <c r="O25" s="16" t="s">
        <v>14</v>
      </c>
      <c r="P25" s="16" t="s">
        <v>103</v>
      </c>
      <c r="Q25" s="16" t="s">
        <v>151</v>
      </c>
      <c r="R25" s="16" t="s">
        <v>348</v>
      </c>
    </row>
    <row r="26" spans="1:18" ht="31.5" x14ac:dyDescent="0.25">
      <c r="A26" s="17" t="s">
        <v>636</v>
      </c>
      <c r="B26" s="17" t="s">
        <v>637</v>
      </c>
      <c r="C26" s="15"/>
      <c r="D26" s="15" t="s">
        <v>638</v>
      </c>
      <c r="E26" s="15" t="s">
        <v>11</v>
      </c>
      <c r="F26" s="15" t="s">
        <v>12</v>
      </c>
      <c r="G26" s="15"/>
      <c r="H26" s="15" t="s">
        <v>326</v>
      </c>
      <c r="I26" s="15" t="s">
        <v>327</v>
      </c>
      <c r="J26" s="15" t="s">
        <v>53</v>
      </c>
      <c r="K26" s="15"/>
      <c r="L26" s="15" t="s">
        <v>328</v>
      </c>
      <c r="M26" s="15" t="s">
        <v>329</v>
      </c>
      <c r="N26" s="15" t="s">
        <v>13</v>
      </c>
      <c r="O26" s="15" t="s">
        <v>14</v>
      </c>
      <c r="P26" s="15" t="s">
        <v>103</v>
      </c>
      <c r="Q26" s="15" t="s">
        <v>151</v>
      </c>
      <c r="R26" s="15" t="s">
        <v>348</v>
      </c>
    </row>
    <row r="27" spans="1:18" ht="31.5" x14ac:dyDescent="0.25">
      <c r="A27" s="17" t="s">
        <v>639</v>
      </c>
      <c r="B27" s="17" t="s">
        <v>640</v>
      </c>
      <c r="C27" s="16"/>
      <c r="D27" s="16" t="s">
        <v>641</v>
      </c>
      <c r="E27" s="16" t="s">
        <v>11</v>
      </c>
      <c r="F27" s="16" t="s">
        <v>12</v>
      </c>
      <c r="G27" s="16"/>
      <c r="H27" s="16" t="s">
        <v>326</v>
      </c>
      <c r="I27" s="16" t="s">
        <v>327</v>
      </c>
      <c r="J27" s="16" t="s">
        <v>53</v>
      </c>
      <c r="K27" s="16"/>
      <c r="L27" s="16" t="s">
        <v>328</v>
      </c>
      <c r="M27" s="16" t="s">
        <v>329</v>
      </c>
      <c r="N27" s="16" t="s">
        <v>13</v>
      </c>
      <c r="O27" s="16" t="s">
        <v>14</v>
      </c>
      <c r="P27" s="16" t="s">
        <v>103</v>
      </c>
      <c r="Q27" s="16" t="s">
        <v>151</v>
      </c>
      <c r="R27" s="16" t="s">
        <v>348</v>
      </c>
    </row>
    <row r="28" spans="1:18" ht="94.5" x14ac:dyDescent="0.25">
      <c r="A28" s="17" t="s">
        <v>642</v>
      </c>
      <c r="B28" s="17" t="s">
        <v>643</v>
      </c>
      <c r="C28" s="15"/>
      <c r="D28" s="15" t="s">
        <v>644</v>
      </c>
      <c r="E28" s="15" t="s">
        <v>29</v>
      </c>
      <c r="F28" s="15" t="s">
        <v>12</v>
      </c>
      <c r="G28" s="15"/>
      <c r="H28" s="15" t="s">
        <v>645</v>
      </c>
      <c r="I28" s="15" t="s">
        <v>646</v>
      </c>
      <c r="J28" s="15" t="s">
        <v>647</v>
      </c>
      <c r="K28" s="15"/>
      <c r="L28" s="15" t="s">
        <v>648</v>
      </c>
      <c r="M28" s="15"/>
      <c r="N28" s="15" t="s">
        <v>30</v>
      </c>
      <c r="O28" s="15" t="s">
        <v>31</v>
      </c>
      <c r="P28" s="15" t="s">
        <v>21</v>
      </c>
      <c r="Q28" s="15" t="s">
        <v>151</v>
      </c>
      <c r="R28" s="15" t="s">
        <v>565</v>
      </c>
    </row>
    <row r="29" spans="1:18" ht="42" x14ac:dyDescent="0.25">
      <c r="A29" s="17" t="s">
        <v>649</v>
      </c>
      <c r="B29" s="17" t="s">
        <v>650</v>
      </c>
      <c r="C29" s="16"/>
      <c r="D29" s="16" t="s">
        <v>651</v>
      </c>
      <c r="E29" s="16" t="s">
        <v>29</v>
      </c>
      <c r="F29" s="16" t="s">
        <v>12</v>
      </c>
      <c r="G29" s="16"/>
      <c r="H29" s="16" t="s">
        <v>652</v>
      </c>
      <c r="I29" s="16"/>
      <c r="J29" s="16" t="s">
        <v>652</v>
      </c>
      <c r="K29" s="16"/>
      <c r="L29" s="16" t="s">
        <v>653</v>
      </c>
      <c r="M29" s="16"/>
      <c r="N29" s="16" t="s">
        <v>297</v>
      </c>
      <c r="O29" s="16" t="s">
        <v>22</v>
      </c>
      <c r="P29" s="16" t="s">
        <v>230</v>
      </c>
      <c r="Q29" s="16" t="s">
        <v>151</v>
      </c>
      <c r="R29" s="16" t="s">
        <v>565</v>
      </c>
    </row>
    <row r="30" spans="1:18" ht="52.5" x14ac:dyDescent="0.25">
      <c r="A30" s="17" t="s">
        <v>654</v>
      </c>
      <c r="B30" s="17" t="s">
        <v>655</v>
      </c>
      <c r="C30" s="15"/>
      <c r="D30" s="15" t="s">
        <v>656</v>
      </c>
      <c r="E30" s="15" t="s">
        <v>11</v>
      </c>
      <c r="F30" s="15" t="s">
        <v>12</v>
      </c>
      <c r="G30" s="15"/>
      <c r="H30" s="15" t="s">
        <v>657</v>
      </c>
      <c r="I30" s="15" t="s">
        <v>658</v>
      </c>
      <c r="J30" s="15" t="s">
        <v>293</v>
      </c>
      <c r="K30" s="15"/>
      <c r="L30" s="15" t="s">
        <v>659</v>
      </c>
      <c r="M30" s="15" t="s">
        <v>660</v>
      </c>
      <c r="N30" s="15" t="s">
        <v>13</v>
      </c>
      <c r="O30" s="15" t="s">
        <v>14</v>
      </c>
      <c r="P30" s="15" t="s">
        <v>26</v>
      </c>
      <c r="Q30" s="15" t="s">
        <v>151</v>
      </c>
      <c r="R30" s="15" t="s">
        <v>215</v>
      </c>
    </row>
    <row r="31" spans="1:18" ht="42" x14ac:dyDescent="0.25">
      <c r="A31" s="17" t="s">
        <v>661</v>
      </c>
      <c r="B31" s="17" t="s">
        <v>662</v>
      </c>
      <c r="C31" s="16"/>
      <c r="D31" s="16" t="s">
        <v>663</v>
      </c>
      <c r="E31" s="16" t="s">
        <v>11</v>
      </c>
      <c r="F31" s="16" t="s">
        <v>12</v>
      </c>
      <c r="G31" s="16"/>
      <c r="H31" s="16" t="s">
        <v>489</v>
      </c>
      <c r="I31" s="16" t="s">
        <v>490</v>
      </c>
      <c r="J31" s="16" t="s">
        <v>664</v>
      </c>
      <c r="K31" s="16"/>
      <c r="L31" s="16" t="s">
        <v>491</v>
      </c>
      <c r="M31" s="16" t="s">
        <v>492</v>
      </c>
      <c r="N31" s="16" t="s">
        <v>13</v>
      </c>
      <c r="O31" s="16" t="s">
        <v>14</v>
      </c>
      <c r="P31" s="16" t="s">
        <v>26</v>
      </c>
      <c r="Q31" s="16" t="s">
        <v>151</v>
      </c>
      <c r="R31" s="16" t="s">
        <v>215</v>
      </c>
    </row>
    <row r="32" spans="1:18" ht="73.5" x14ac:dyDescent="0.25">
      <c r="A32" s="17" t="s">
        <v>665</v>
      </c>
      <c r="B32" s="17" t="s">
        <v>666</v>
      </c>
      <c r="C32" s="15"/>
      <c r="D32" s="15" t="s">
        <v>667</v>
      </c>
      <c r="E32" s="15" t="s">
        <v>19</v>
      </c>
      <c r="F32" s="15" t="s">
        <v>12</v>
      </c>
      <c r="G32" s="15"/>
      <c r="H32" s="15" t="s">
        <v>668</v>
      </c>
      <c r="I32" s="15"/>
      <c r="J32" s="15" t="s">
        <v>669</v>
      </c>
      <c r="K32" s="15"/>
      <c r="L32" s="15" t="s">
        <v>670</v>
      </c>
      <c r="M32" s="15" t="s">
        <v>671</v>
      </c>
      <c r="N32" s="15" t="s">
        <v>45</v>
      </c>
      <c r="O32" s="15" t="s">
        <v>46</v>
      </c>
      <c r="P32" s="15" t="s">
        <v>21</v>
      </c>
      <c r="Q32" s="15" t="s">
        <v>151</v>
      </c>
      <c r="R32" s="15" t="s">
        <v>672</v>
      </c>
    </row>
    <row r="33" spans="1:18" ht="105" x14ac:dyDescent="0.25">
      <c r="A33" s="17" t="s">
        <v>673</v>
      </c>
      <c r="B33" s="17" t="s">
        <v>674</v>
      </c>
      <c r="C33" s="16"/>
      <c r="D33" s="16" t="s">
        <v>675</v>
      </c>
      <c r="E33" s="16" t="s">
        <v>56</v>
      </c>
      <c r="F33" s="16" t="s">
        <v>12</v>
      </c>
      <c r="G33" s="16"/>
      <c r="H33" s="16" t="s">
        <v>569</v>
      </c>
      <c r="I33" s="16" t="s">
        <v>570</v>
      </c>
      <c r="J33" s="16" t="s">
        <v>571</v>
      </c>
      <c r="K33" s="16"/>
      <c r="L33" s="16" t="s">
        <v>572</v>
      </c>
      <c r="M33" s="16"/>
      <c r="N33" s="16" t="s">
        <v>13</v>
      </c>
      <c r="O33" s="16" t="s">
        <v>14</v>
      </c>
      <c r="P33" s="16" t="s">
        <v>21</v>
      </c>
      <c r="Q33" s="16" t="s">
        <v>151</v>
      </c>
      <c r="R33" s="16" t="s">
        <v>215</v>
      </c>
    </row>
    <row r="34" spans="1:18" ht="105" x14ac:dyDescent="0.25">
      <c r="A34" s="17" t="s">
        <v>676</v>
      </c>
      <c r="B34" s="17" t="s">
        <v>677</v>
      </c>
      <c r="C34" s="15"/>
      <c r="D34" s="15" t="s">
        <v>678</v>
      </c>
      <c r="E34" s="15" t="s">
        <v>20</v>
      </c>
      <c r="F34" s="15" t="s">
        <v>12</v>
      </c>
      <c r="G34" s="15"/>
      <c r="H34" s="15" t="s">
        <v>679</v>
      </c>
      <c r="I34" s="15" t="s">
        <v>570</v>
      </c>
      <c r="J34" s="15" t="s">
        <v>571</v>
      </c>
      <c r="K34" s="15"/>
      <c r="L34" s="15" t="s">
        <v>680</v>
      </c>
      <c r="M34" s="15"/>
      <c r="N34" s="15" t="s">
        <v>13</v>
      </c>
      <c r="O34" s="15" t="s">
        <v>14</v>
      </c>
      <c r="P34" s="15" t="s">
        <v>21</v>
      </c>
      <c r="Q34" s="15" t="s">
        <v>151</v>
      </c>
      <c r="R34" s="15" t="s">
        <v>487</v>
      </c>
    </row>
    <row r="35" spans="1:18" ht="52.5" x14ac:dyDescent="0.25">
      <c r="A35" s="17" t="s">
        <v>681</v>
      </c>
      <c r="B35" s="17" t="s">
        <v>682</v>
      </c>
      <c r="C35" s="16"/>
      <c r="D35" s="16" t="s">
        <v>683</v>
      </c>
      <c r="E35" s="16" t="s">
        <v>11</v>
      </c>
      <c r="F35" s="16" t="s">
        <v>12</v>
      </c>
      <c r="G35" s="16"/>
      <c r="H35" s="16" t="s">
        <v>684</v>
      </c>
      <c r="I35" s="16" t="s">
        <v>685</v>
      </c>
      <c r="J35" s="16" t="s">
        <v>686</v>
      </c>
      <c r="K35" s="16"/>
      <c r="L35" s="16" t="s">
        <v>687</v>
      </c>
      <c r="M35" s="16"/>
      <c r="N35" s="16" t="s">
        <v>13</v>
      </c>
      <c r="O35" s="16" t="s">
        <v>14</v>
      </c>
      <c r="P35" s="16" t="s">
        <v>55</v>
      </c>
      <c r="Q35" s="16" t="s">
        <v>151</v>
      </c>
      <c r="R35" s="16" t="s">
        <v>215</v>
      </c>
    </row>
    <row r="36" spans="1:18" ht="94.5" x14ac:dyDescent="0.25">
      <c r="A36" s="17" t="s">
        <v>688</v>
      </c>
      <c r="B36" s="17" t="s">
        <v>689</v>
      </c>
      <c r="C36" s="15"/>
      <c r="D36" s="15" t="s">
        <v>690</v>
      </c>
      <c r="E36" s="15" t="s">
        <v>29</v>
      </c>
      <c r="F36" s="15" t="s">
        <v>12</v>
      </c>
      <c r="G36" s="15"/>
      <c r="H36" s="15" t="s">
        <v>36</v>
      </c>
      <c r="I36" s="15" t="s">
        <v>37</v>
      </c>
      <c r="J36" s="15" t="s">
        <v>38</v>
      </c>
      <c r="K36" s="15"/>
      <c r="L36" s="15" t="s">
        <v>39</v>
      </c>
      <c r="M36" s="15" t="s">
        <v>156</v>
      </c>
      <c r="N36" s="15" t="s">
        <v>30</v>
      </c>
      <c r="O36" s="15" t="s">
        <v>31</v>
      </c>
      <c r="P36" s="15" t="s">
        <v>21</v>
      </c>
      <c r="Q36" s="15" t="s">
        <v>151</v>
      </c>
      <c r="R36" s="15" t="s">
        <v>672</v>
      </c>
    </row>
    <row r="37" spans="1:18" ht="63" x14ac:dyDescent="0.25">
      <c r="A37" s="17" t="s">
        <v>691</v>
      </c>
      <c r="B37" s="17" t="s">
        <v>692</v>
      </c>
      <c r="C37" s="16"/>
      <c r="D37" s="16" t="s">
        <v>693</v>
      </c>
      <c r="E37" s="16" t="s">
        <v>20</v>
      </c>
      <c r="F37" s="16" t="s">
        <v>12</v>
      </c>
      <c r="G37" s="16"/>
      <c r="H37" s="16" t="s">
        <v>694</v>
      </c>
      <c r="I37" s="16" t="s">
        <v>695</v>
      </c>
      <c r="J37" s="16" t="s">
        <v>696</v>
      </c>
      <c r="K37" s="16"/>
      <c r="L37" s="16" t="s">
        <v>697</v>
      </c>
      <c r="M37" s="16"/>
      <c r="N37" s="16" t="s">
        <v>13</v>
      </c>
      <c r="O37" s="16" t="s">
        <v>14</v>
      </c>
      <c r="P37" s="16" t="s">
        <v>21</v>
      </c>
      <c r="Q37" s="16" t="s">
        <v>151</v>
      </c>
      <c r="R37" s="16" t="s">
        <v>487</v>
      </c>
    </row>
    <row r="38" spans="1:18" ht="73.5" x14ac:dyDescent="0.25">
      <c r="A38" s="17" t="s">
        <v>698</v>
      </c>
      <c r="B38" s="17" t="s">
        <v>699</v>
      </c>
      <c r="C38" s="15"/>
      <c r="D38" s="15" t="s">
        <v>700</v>
      </c>
      <c r="E38" s="15" t="s">
        <v>11</v>
      </c>
      <c r="F38" s="15" t="s">
        <v>12</v>
      </c>
      <c r="G38" s="15"/>
      <c r="H38" s="15" t="s">
        <v>701</v>
      </c>
      <c r="I38" s="15" t="s">
        <v>702</v>
      </c>
      <c r="J38" s="15" t="s">
        <v>703</v>
      </c>
      <c r="K38" s="15"/>
      <c r="L38" s="15" t="s">
        <v>704</v>
      </c>
      <c r="M38" s="15"/>
      <c r="N38" s="15" t="s">
        <v>550</v>
      </c>
      <c r="O38" s="15" t="s">
        <v>28</v>
      </c>
      <c r="P38" s="15" t="s">
        <v>44</v>
      </c>
      <c r="Q38" s="15" t="s">
        <v>151</v>
      </c>
      <c r="R38" s="15" t="s">
        <v>215</v>
      </c>
    </row>
    <row r="39" spans="1:18" ht="42" x14ac:dyDescent="0.25">
      <c r="A39" s="17" t="s">
        <v>705</v>
      </c>
      <c r="B39" s="17" t="s">
        <v>706</v>
      </c>
      <c r="C39" s="16"/>
      <c r="D39" s="16" t="s">
        <v>707</v>
      </c>
      <c r="E39" s="16" t="s">
        <v>20</v>
      </c>
      <c r="F39" s="16" t="s">
        <v>12</v>
      </c>
      <c r="G39" s="16"/>
      <c r="H39" s="16" t="s">
        <v>708</v>
      </c>
      <c r="I39" s="16"/>
      <c r="J39" s="16" t="s">
        <v>708</v>
      </c>
      <c r="K39" s="16"/>
      <c r="L39" s="16" t="s">
        <v>709</v>
      </c>
      <c r="M39" s="16"/>
      <c r="N39" s="16" t="s">
        <v>27</v>
      </c>
      <c r="O39" s="16" t="s">
        <v>28</v>
      </c>
      <c r="P39" s="16" t="s">
        <v>44</v>
      </c>
      <c r="Q39" s="16" t="s">
        <v>151</v>
      </c>
      <c r="R39" s="16" t="s">
        <v>487</v>
      </c>
    </row>
    <row r="40" spans="1:18" ht="94.5" x14ac:dyDescent="0.25">
      <c r="A40" s="17" t="s">
        <v>710</v>
      </c>
      <c r="B40" s="17" t="s">
        <v>711</v>
      </c>
      <c r="C40" s="15"/>
      <c r="D40" s="15" t="s">
        <v>712</v>
      </c>
      <c r="E40" s="15" t="s">
        <v>25</v>
      </c>
      <c r="F40" s="15" t="s">
        <v>12</v>
      </c>
      <c r="G40" s="15"/>
      <c r="H40" s="15" t="s">
        <v>315</v>
      </c>
      <c r="I40" s="15" t="s">
        <v>316</v>
      </c>
      <c r="J40" s="15" t="s">
        <v>317</v>
      </c>
      <c r="K40" s="15"/>
      <c r="L40" s="15" t="s">
        <v>713</v>
      </c>
      <c r="M40" s="15"/>
      <c r="N40" s="15" t="s">
        <v>30</v>
      </c>
      <c r="O40" s="15" t="s">
        <v>31</v>
      </c>
      <c r="P40" s="15" t="s">
        <v>21</v>
      </c>
      <c r="Q40" s="15" t="s">
        <v>151</v>
      </c>
      <c r="R40" s="15" t="s">
        <v>714</v>
      </c>
    </row>
    <row r="41" spans="1:18" ht="73.5" x14ac:dyDescent="0.25">
      <c r="A41" s="17" t="s">
        <v>715</v>
      </c>
      <c r="B41" s="17" t="s">
        <v>716</v>
      </c>
      <c r="C41" s="16"/>
      <c r="D41" s="16" t="s">
        <v>717</v>
      </c>
      <c r="E41" s="16" t="s">
        <v>11</v>
      </c>
      <c r="F41" s="16" t="s">
        <v>12</v>
      </c>
      <c r="G41" s="16"/>
      <c r="H41" s="16" t="s">
        <v>470</v>
      </c>
      <c r="I41" s="16" t="s">
        <v>718</v>
      </c>
      <c r="J41" s="16" t="s">
        <v>719</v>
      </c>
      <c r="K41" s="16"/>
      <c r="L41" s="16" t="s">
        <v>720</v>
      </c>
      <c r="M41" s="16"/>
      <c r="N41" s="16" t="s">
        <v>13</v>
      </c>
      <c r="O41" s="16" t="s">
        <v>14</v>
      </c>
      <c r="P41" s="16" t="s">
        <v>26</v>
      </c>
      <c r="Q41" s="16" t="s">
        <v>151</v>
      </c>
      <c r="R41" s="16" t="s">
        <v>215</v>
      </c>
    </row>
    <row r="42" spans="1:18" ht="52.5" x14ac:dyDescent="0.25">
      <c r="A42" s="17" t="s">
        <v>721</v>
      </c>
      <c r="B42" s="17" t="s">
        <v>722</v>
      </c>
      <c r="C42" s="15"/>
      <c r="D42" s="15" t="s">
        <v>723</v>
      </c>
      <c r="E42" s="15" t="s">
        <v>11</v>
      </c>
      <c r="F42" s="15" t="s">
        <v>12</v>
      </c>
      <c r="G42" s="15"/>
      <c r="H42" s="15" t="s">
        <v>724</v>
      </c>
      <c r="I42" s="15" t="s">
        <v>725</v>
      </c>
      <c r="J42" s="15" t="s">
        <v>726</v>
      </c>
      <c r="K42" s="15"/>
      <c r="L42" s="15" t="s">
        <v>727</v>
      </c>
      <c r="M42" s="15" t="s">
        <v>728</v>
      </c>
      <c r="N42" s="15" t="s">
        <v>13</v>
      </c>
      <c r="O42" s="15" t="s">
        <v>14</v>
      </c>
      <c r="P42" s="15" t="s">
        <v>26</v>
      </c>
      <c r="Q42" s="15" t="s">
        <v>151</v>
      </c>
      <c r="R42" s="15" t="s">
        <v>215</v>
      </c>
    </row>
    <row r="43" spans="1:18" ht="52.5" x14ac:dyDescent="0.25">
      <c r="A43" s="17" t="s">
        <v>729</v>
      </c>
      <c r="B43" s="17" t="s">
        <v>730</v>
      </c>
      <c r="C43" s="16"/>
      <c r="D43" s="16" t="s">
        <v>731</v>
      </c>
      <c r="E43" s="16" t="s">
        <v>25</v>
      </c>
      <c r="F43" s="16" t="s">
        <v>12</v>
      </c>
      <c r="G43" s="16"/>
      <c r="H43" s="16" t="s">
        <v>732</v>
      </c>
      <c r="I43" s="16" t="s">
        <v>733</v>
      </c>
      <c r="J43" s="16" t="s">
        <v>734</v>
      </c>
      <c r="K43" s="16"/>
      <c r="L43" s="16" t="s">
        <v>735</v>
      </c>
      <c r="M43" s="16"/>
      <c r="N43" s="16" t="s">
        <v>736</v>
      </c>
      <c r="O43" s="16" t="s">
        <v>51</v>
      </c>
      <c r="P43" s="16" t="s">
        <v>23</v>
      </c>
      <c r="Q43" s="16" t="s">
        <v>151</v>
      </c>
      <c r="R43" s="16" t="s">
        <v>714</v>
      </c>
    </row>
    <row r="44" spans="1:18" ht="42" x14ac:dyDescent="0.25">
      <c r="A44" s="17" t="s">
        <v>737</v>
      </c>
      <c r="B44" s="17" t="s">
        <v>738</v>
      </c>
      <c r="C44" s="15"/>
      <c r="D44" s="15" t="s">
        <v>739</v>
      </c>
      <c r="E44" s="15" t="s">
        <v>11</v>
      </c>
      <c r="F44" s="15" t="s">
        <v>12</v>
      </c>
      <c r="G44" s="15"/>
      <c r="H44" s="15" t="s">
        <v>449</v>
      </c>
      <c r="I44" s="15" t="s">
        <v>450</v>
      </c>
      <c r="J44" s="15" t="s">
        <v>451</v>
      </c>
      <c r="K44" s="15"/>
      <c r="L44" s="15" t="s">
        <v>452</v>
      </c>
      <c r="M44" s="15"/>
      <c r="N44" s="15" t="s">
        <v>13</v>
      </c>
      <c r="O44" s="15" t="s">
        <v>14</v>
      </c>
      <c r="P44" s="15" t="s">
        <v>49</v>
      </c>
      <c r="Q44" s="15" t="s">
        <v>151</v>
      </c>
      <c r="R44" s="15" t="s">
        <v>215</v>
      </c>
    </row>
    <row r="45" spans="1:18" ht="30" x14ac:dyDescent="0.25">
      <c r="A45" s="17" t="s">
        <v>740</v>
      </c>
      <c r="B45" s="17" t="s">
        <v>741</v>
      </c>
      <c r="C45" s="16"/>
      <c r="D45" s="16" t="s">
        <v>480</v>
      </c>
      <c r="E45" s="16" t="s">
        <v>11</v>
      </c>
      <c r="F45" s="16" t="s">
        <v>12</v>
      </c>
      <c r="G45" s="16"/>
      <c r="H45" s="16" t="s">
        <v>742</v>
      </c>
      <c r="I45" s="16" t="s">
        <v>743</v>
      </c>
      <c r="J45" s="16" t="s">
        <v>744</v>
      </c>
      <c r="K45" s="16"/>
      <c r="L45" s="16" t="s">
        <v>745</v>
      </c>
      <c r="M45" s="16" t="s">
        <v>746</v>
      </c>
      <c r="N45" s="16" t="s">
        <v>13</v>
      </c>
      <c r="O45" s="16" t="s">
        <v>14</v>
      </c>
      <c r="P45" s="16" t="s">
        <v>103</v>
      </c>
      <c r="Q45" s="16" t="s">
        <v>151</v>
      </c>
      <c r="R45" s="16" t="s">
        <v>215</v>
      </c>
    </row>
    <row r="46" spans="1:18" ht="63" x14ac:dyDescent="0.25">
      <c r="A46" s="17" t="s">
        <v>747</v>
      </c>
      <c r="B46" s="17" t="s">
        <v>748</v>
      </c>
      <c r="C46" s="15"/>
      <c r="D46" s="15" t="s">
        <v>749</v>
      </c>
      <c r="E46" s="15" t="s">
        <v>25</v>
      </c>
      <c r="F46" s="15" t="s">
        <v>12</v>
      </c>
      <c r="G46" s="15"/>
      <c r="H46" s="15" t="s">
        <v>750</v>
      </c>
      <c r="I46" s="15" t="s">
        <v>751</v>
      </c>
      <c r="J46" s="15" t="s">
        <v>752</v>
      </c>
      <c r="K46" s="15"/>
      <c r="L46" s="15" t="s">
        <v>753</v>
      </c>
      <c r="M46" s="15" t="s">
        <v>754</v>
      </c>
      <c r="N46" s="15" t="s">
        <v>13</v>
      </c>
      <c r="O46" s="15" t="s">
        <v>14</v>
      </c>
      <c r="P46" s="15" t="s">
        <v>21</v>
      </c>
      <c r="Q46" s="15" t="s">
        <v>151</v>
      </c>
      <c r="R46" s="15" t="s">
        <v>714</v>
      </c>
    </row>
    <row r="47" spans="1:18" ht="52.5" x14ac:dyDescent="0.25">
      <c r="A47" s="17" t="s">
        <v>755</v>
      </c>
      <c r="B47" s="17" t="s">
        <v>756</v>
      </c>
      <c r="C47" s="16"/>
      <c r="D47" s="16" t="s">
        <v>757</v>
      </c>
      <c r="E47" s="16" t="s">
        <v>19</v>
      </c>
      <c r="F47" s="16" t="s">
        <v>12</v>
      </c>
      <c r="G47" s="16"/>
      <c r="H47" s="16" t="s">
        <v>758</v>
      </c>
      <c r="I47" s="16"/>
      <c r="J47" s="16" t="s">
        <v>758</v>
      </c>
      <c r="K47" s="16"/>
      <c r="L47" s="16" t="s">
        <v>759</v>
      </c>
      <c r="M47" s="16" t="s">
        <v>760</v>
      </c>
      <c r="N47" s="16" t="s">
        <v>13</v>
      </c>
      <c r="O47" s="16" t="s">
        <v>14</v>
      </c>
      <c r="P47" s="16" t="s">
        <v>761</v>
      </c>
      <c r="Q47" s="16" t="s">
        <v>151</v>
      </c>
      <c r="R47" s="16" t="s">
        <v>672</v>
      </c>
    </row>
    <row r="48" spans="1:18" ht="94.5" x14ac:dyDescent="0.25">
      <c r="A48" s="17" t="s">
        <v>762</v>
      </c>
      <c r="B48" s="17" t="s">
        <v>763</v>
      </c>
      <c r="C48" s="15"/>
      <c r="D48" s="15" t="s">
        <v>764</v>
      </c>
      <c r="E48" s="15" t="s">
        <v>25</v>
      </c>
      <c r="F48" s="15" t="s">
        <v>12</v>
      </c>
      <c r="G48" s="15"/>
      <c r="H48" s="15" t="s">
        <v>765</v>
      </c>
      <c r="I48" s="15" t="s">
        <v>766</v>
      </c>
      <c r="J48" s="15" t="s">
        <v>767</v>
      </c>
      <c r="K48" s="15"/>
      <c r="L48" s="15" t="s">
        <v>768</v>
      </c>
      <c r="M48" s="15"/>
      <c r="N48" s="15" t="s">
        <v>30</v>
      </c>
      <c r="O48" s="15" t="s">
        <v>31</v>
      </c>
      <c r="P48" s="15" t="s">
        <v>21</v>
      </c>
      <c r="Q48" s="15" t="s">
        <v>151</v>
      </c>
      <c r="R48" s="15" t="s">
        <v>714</v>
      </c>
    </row>
    <row r="49" spans="1:18" ht="94.5" x14ac:dyDescent="0.25">
      <c r="A49" s="17" t="s">
        <v>769</v>
      </c>
      <c r="B49" s="17" t="s">
        <v>770</v>
      </c>
      <c r="C49" s="16"/>
      <c r="D49" s="16" t="s">
        <v>771</v>
      </c>
      <c r="E49" s="16" t="s">
        <v>25</v>
      </c>
      <c r="F49" s="16" t="s">
        <v>12</v>
      </c>
      <c r="G49" s="16"/>
      <c r="H49" s="16" t="s">
        <v>772</v>
      </c>
      <c r="I49" s="16" t="s">
        <v>773</v>
      </c>
      <c r="J49" s="16" t="s">
        <v>774</v>
      </c>
      <c r="K49" s="16"/>
      <c r="L49" s="16" t="s">
        <v>775</v>
      </c>
      <c r="M49" s="16"/>
      <c r="N49" s="16" t="s">
        <v>30</v>
      </c>
      <c r="O49" s="16" t="s">
        <v>31</v>
      </c>
      <c r="P49" s="16" t="s">
        <v>21</v>
      </c>
      <c r="Q49" s="16" t="s">
        <v>151</v>
      </c>
      <c r="R49" s="16" t="s">
        <v>714</v>
      </c>
    </row>
    <row r="50" spans="1:18" ht="42" x14ac:dyDescent="0.25">
      <c r="A50" s="17" t="s">
        <v>776</v>
      </c>
      <c r="B50" s="17" t="s">
        <v>777</v>
      </c>
      <c r="C50" s="15"/>
      <c r="D50" s="15" t="s">
        <v>778</v>
      </c>
      <c r="E50" s="15" t="s">
        <v>25</v>
      </c>
      <c r="F50" s="15" t="s">
        <v>12</v>
      </c>
      <c r="G50" s="15"/>
      <c r="H50" s="15" t="s">
        <v>779</v>
      </c>
      <c r="I50" s="15" t="s">
        <v>780</v>
      </c>
      <c r="J50" s="15" t="s">
        <v>781</v>
      </c>
      <c r="K50" s="15"/>
      <c r="L50" s="15" t="s">
        <v>782</v>
      </c>
      <c r="M50" s="15"/>
      <c r="N50" s="15" t="s">
        <v>45</v>
      </c>
      <c r="O50" s="15" t="s">
        <v>46</v>
      </c>
      <c r="P50" s="15" t="s">
        <v>21</v>
      </c>
      <c r="Q50" s="15" t="s">
        <v>151</v>
      </c>
      <c r="R50" s="15" t="s">
        <v>714</v>
      </c>
    </row>
    <row r="51" spans="1:18" ht="52.5" x14ac:dyDescent="0.25">
      <c r="A51" s="17" t="s">
        <v>783</v>
      </c>
      <c r="B51" s="17" t="s">
        <v>784</v>
      </c>
      <c r="C51" s="16"/>
      <c r="D51" s="16" t="s">
        <v>785</v>
      </c>
      <c r="E51" s="16" t="s">
        <v>11</v>
      </c>
      <c r="F51" s="16" t="s">
        <v>12</v>
      </c>
      <c r="G51" s="16"/>
      <c r="H51" s="16" t="s">
        <v>786</v>
      </c>
      <c r="I51" s="16" t="s">
        <v>787</v>
      </c>
      <c r="J51" s="16" t="s">
        <v>788</v>
      </c>
      <c r="K51" s="16"/>
      <c r="L51" s="16" t="s">
        <v>789</v>
      </c>
      <c r="M51" s="16" t="s">
        <v>790</v>
      </c>
      <c r="N51" s="16" t="s">
        <v>279</v>
      </c>
      <c r="O51" s="16" t="s">
        <v>280</v>
      </c>
      <c r="P51" s="16" t="s">
        <v>21</v>
      </c>
      <c r="Q51" s="16" t="s">
        <v>151</v>
      </c>
      <c r="R51" s="16">
        <v>-27</v>
      </c>
    </row>
    <row r="52" spans="1:18" ht="52.5" x14ac:dyDescent="0.25">
      <c r="A52" s="17" t="s">
        <v>791</v>
      </c>
      <c r="B52" s="17" t="s">
        <v>792</v>
      </c>
      <c r="C52" s="15"/>
      <c r="D52" s="15" t="s">
        <v>717</v>
      </c>
      <c r="E52" s="15" t="s">
        <v>11</v>
      </c>
      <c r="F52" s="15" t="s">
        <v>12</v>
      </c>
      <c r="G52" s="15"/>
      <c r="H52" s="15" t="s">
        <v>249</v>
      </c>
      <c r="I52" s="15" t="s">
        <v>47</v>
      </c>
      <c r="J52" s="15" t="s">
        <v>62</v>
      </c>
      <c r="K52" s="15"/>
      <c r="L52" s="15" t="s">
        <v>325</v>
      </c>
      <c r="M52" s="15"/>
      <c r="N52" s="15" t="s">
        <v>13</v>
      </c>
      <c r="O52" s="15" t="s">
        <v>14</v>
      </c>
      <c r="P52" s="15" t="s">
        <v>26</v>
      </c>
      <c r="Q52" s="15" t="s">
        <v>160</v>
      </c>
      <c r="R52" s="15" t="s">
        <v>215</v>
      </c>
    </row>
    <row r="53" spans="1:18" ht="52.5" x14ac:dyDescent="0.25">
      <c r="A53" s="17" t="s">
        <v>793</v>
      </c>
      <c r="B53" s="17" t="s">
        <v>794</v>
      </c>
      <c r="C53" s="16"/>
      <c r="D53" s="16" t="s">
        <v>795</v>
      </c>
      <c r="E53" s="16" t="s">
        <v>11</v>
      </c>
      <c r="F53" s="16" t="s">
        <v>12</v>
      </c>
      <c r="G53" s="16"/>
      <c r="H53" s="16" t="s">
        <v>796</v>
      </c>
      <c r="I53" s="16" t="s">
        <v>797</v>
      </c>
      <c r="J53" s="16" t="s">
        <v>798</v>
      </c>
      <c r="K53" s="16"/>
      <c r="L53" s="16" t="s">
        <v>799</v>
      </c>
      <c r="M53" s="16"/>
      <c r="N53" s="16" t="s">
        <v>13</v>
      </c>
      <c r="O53" s="16" t="s">
        <v>14</v>
      </c>
      <c r="P53" s="16" t="s">
        <v>21</v>
      </c>
      <c r="Q53" s="16" t="s">
        <v>151</v>
      </c>
      <c r="R53" s="16" t="s">
        <v>215</v>
      </c>
    </row>
    <row r="54" spans="1:18" ht="52.5" x14ac:dyDescent="0.25">
      <c r="A54" s="17" t="s">
        <v>800</v>
      </c>
      <c r="B54" s="17" t="s">
        <v>801</v>
      </c>
      <c r="C54" s="15"/>
      <c r="D54" s="15" t="s">
        <v>802</v>
      </c>
      <c r="E54" s="15" t="s">
        <v>29</v>
      </c>
      <c r="F54" s="15" t="s">
        <v>12</v>
      </c>
      <c r="G54" s="15"/>
      <c r="H54" s="15" t="s">
        <v>198</v>
      </c>
      <c r="I54" s="15" t="s">
        <v>199</v>
      </c>
      <c r="J54" s="15" t="s">
        <v>803</v>
      </c>
      <c r="K54" s="15"/>
      <c r="L54" s="15" t="s">
        <v>200</v>
      </c>
      <c r="M54" s="15" t="s">
        <v>201</v>
      </c>
      <c r="N54" s="15" t="s">
        <v>13</v>
      </c>
      <c r="O54" s="15" t="s">
        <v>14</v>
      </c>
      <c r="P54" s="15" t="s">
        <v>49</v>
      </c>
      <c r="Q54" s="15" t="s">
        <v>151</v>
      </c>
      <c r="R54" s="15" t="s">
        <v>672</v>
      </c>
    </row>
    <row r="55" spans="1:18" ht="52.5" x14ac:dyDescent="0.25">
      <c r="A55" s="17" t="s">
        <v>804</v>
      </c>
      <c r="B55" s="17" t="s">
        <v>805</v>
      </c>
      <c r="C55" s="16"/>
      <c r="D55" s="16" t="s">
        <v>806</v>
      </c>
      <c r="E55" s="16" t="s">
        <v>20</v>
      </c>
      <c r="F55" s="16" t="s">
        <v>12</v>
      </c>
      <c r="G55" s="16"/>
      <c r="H55" s="16" t="s">
        <v>807</v>
      </c>
      <c r="I55" s="16" t="s">
        <v>808</v>
      </c>
      <c r="J55" s="16" t="s">
        <v>809</v>
      </c>
      <c r="K55" s="16"/>
      <c r="L55" s="16" t="s">
        <v>810</v>
      </c>
      <c r="M55" s="16"/>
      <c r="N55" s="16" t="s">
        <v>13</v>
      </c>
      <c r="O55" s="16" t="s">
        <v>14</v>
      </c>
      <c r="P55" s="16" t="s">
        <v>26</v>
      </c>
      <c r="Q55" s="16" t="s">
        <v>151</v>
      </c>
      <c r="R55" s="16" t="s">
        <v>487</v>
      </c>
    </row>
    <row r="56" spans="1:18" ht="52.5" x14ac:dyDescent="0.25">
      <c r="A56" s="17" t="s">
        <v>811</v>
      </c>
      <c r="B56" s="17" t="s">
        <v>812</v>
      </c>
      <c r="C56" s="15"/>
      <c r="D56" s="15" t="s">
        <v>813</v>
      </c>
      <c r="E56" s="15" t="s">
        <v>20</v>
      </c>
      <c r="F56" s="15" t="s">
        <v>12</v>
      </c>
      <c r="G56" s="15"/>
      <c r="H56" s="15" t="s">
        <v>53</v>
      </c>
      <c r="I56" s="15" t="s">
        <v>814</v>
      </c>
      <c r="J56" s="15" t="s">
        <v>815</v>
      </c>
      <c r="K56" s="15"/>
      <c r="L56" s="15" t="s">
        <v>816</v>
      </c>
      <c r="M56" s="15" t="s">
        <v>817</v>
      </c>
      <c r="N56" s="15" t="s">
        <v>736</v>
      </c>
      <c r="O56" s="15" t="s">
        <v>51</v>
      </c>
      <c r="P56" s="15" t="s">
        <v>23</v>
      </c>
      <c r="Q56" s="15" t="s">
        <v>151</v>
      </c>
      <c r="R56" s="15" t="s">
        <v>487</v>
      </c>
    </row>
    <row r="57" spans="1:18" ht="52.5" x14ac:dyDescent="0.25">
      <c r="A57" s="17" t="s">
        <v>818</v>
      </c>
      <c r="B57" s="17" t="s">
        <v>819</v>
      </c>
      <c r="C57" s="16"/>
      <c r="D57" s="16" t="s">
        <v>820</v>
      </c>
      <c r="E57" s="16" t="s">
        <v>11</v>
      </c>
      <c r="F57" s="16" t="s">
        <v>12</v>
      </c>
      <c r="G57" s="16"/>
      <c r="H57" s="16" t="s">
        <v>821</v>
      </c>
      <c r="I57" s="16" t="s">
        <v>822</v>
      </c>
      <c r="J57" s="16" t="s">
        <v>823</v>
      </c>
      <c r="K57" s="16"/>
      <c r="L57" s="16" t="s">
        <v>824</v>
      </c>
      <c r="M57" s="16" t="s">
        <v>825</v>
      </c>
      <c r="N57" s="16" t="s">
        <v>736</v>
      </c>
      <c r="O57" s="16" t="s">
        <v>51</v>
      </c>
      <c r="P57" s="16" t="s">
        <v>23</v>
      </c>
      <c r="Q57" s="16" t="s">
        <v>151</v>
      </c>
      <c r="R57" s="16" t="s">
        <v>215</v>
      </c>
    </row>
    <row r="58" spans="1:18" ht="42" x14ac:dyDescent="0.25">
      <c r="A58" s="17" t="s">
        <v>826</v>
      </c>
      <c r="B58" s="17" t="s">
        <v>827</v>
      </c>
      <c r="C58" s="15"/>
      <c r="D58" s="15" t="s">
        <v>828</v>
      </c>
      <c r="E58" s="15" t="s">
        <v>11</v>
      </c>
      <c r="F58" s="15" t="s">
        <v>12</v>
      </c>
      <c r="G58" s="15"/>
      <c r="H58" s="15" t="s">
        <v>186</v>
      </c>
      <c r="I58" s="15" t="s">
        <v>75</v>
      </c>
      <c r="J58" s="15" t="s">
        <v>76</v>
      </c>
      <c r="K58" s="15"/>
      <c r="L58" s="15" t="s">
        <v>77</v>
      </c>
      <c r="M58" s="15" t="s">
        <v>187</v>
      </c>
      <c r="N58" s="15" t="s">
        <v>13</v>
      </c>
      <c r="O58" s="15" t="s">
        <v>14</v>
      </c>
      <c r="P58" s="15" t="s">
        <v>26</v>
      </c>
      <c r="Q58" s="15" t="s">
        <v>151</v>
      </c>
      <c r="R58" s="15" t="s">
        <v>215</v>
      </c>
    </row>
    <row r="59" spans="1:18" ht="94.5" x14ac:dyDescent="0.25">
      <c r="A59" s="17" t="s">
        <v>829</v>
      </c>
      <c r="B59" s="17" t="s">
        <v>830</v>
      </c>
      <c r="C59" s="16"/>
      <c r="D59" s="16" t="s">
        <v>831</v>
      </c>
      <c r="E59" s="16" t="s">
        <v>832</v>
      </c>
      <c r="F59" s="16" t="s">
        <v>12</v>
      </c>
      <c r="G59" s="16"/>
      <c r="H59" s="16" t="s">
        <v>502</v>
      </c>
      <c r="I59" s="16" t="s">
        <v>503</v>
      </c>
      <c r="J59" s="16" t="s">
        <v>833</v>
      </c>
      <c r="K59" s="16"/>
      <c r="L59" s="16" t="s">
        <v>504</v>
      </c>
      <c r="M59" s="16" t="s">
        <v>505</v>
      </c>
      <c r="N59" s="16" t="s">
        <v>30</v>
      </c>
      <c r="O59" s="16" t="s">
        <v>31</v>
      </c>
      <c r="P59" s="16" t="s">
        <v>21</v>
      </c>
      <c r="Q59" s="16" t="s">
        <v>151</v>
      </c>
      <c r="R59" s="16" t="s">
        <v>672</v>
      </c>
    </row>
    <row r="60" spans="1:18" ht="94.5" x14ac:dyDescent="0.25">
      <c r="A60" s="17" t="s">
        <v>834</v>
      </c>
      <c r="B60" s="17" t="s">
        <v>835</v>
      </c>
      <c r="C60" s="15"/>
      <c r="D60" s="15" t="s">
        <v>836</v>
      </c>
      <c r="E60" s="15" t="s">
        <v>25</v>
      </c>
      <c r="F60" s="15" t="s">
        <v>12</v>
      </c>
      <c r="G60" s="15"/>
      <c r="H60" s="15" t="s">
        <v>837</v>
      </c>
      <c r="I60" s="15" t="s">
        <v>838</v>
      </c>
      <c r="J60" s="15" t="s">
        <v>839</v>
      </c>
      <c r="K60" s="15"/>
      <c r="L60" s="15" t="s">
        <v>840</v>
      </c>
      <c r="M60" s="15"/>
      <c r="N60" s="15" t="s">
        <v>30</v>
      </c>
      <c r="O60" s="15" t="s">
        <v>31</v>
      </c>
      <c r="P60" s="15" t="s">
        <v>21</v>
      </c>
      <c r="Q60" s="15" t="s">
        <v>160</v>
      </c>
      <c r="R60" s="15" t="s">
        <v>714</v>
      </c>
    </row>
    <row r="61" spans="1:18" ht="52.5" x14ac:dyDescent="0.25">
      <c r="A61" s="17" t="s">
        <v>841</v>
      </c>
      <c r="B61" s="17" t="s">
        <v>842</v>
      </c>
      <c r="C61" s="16"/>
      <c r="D61" s="16" t="s">
        <v>843</v>
      </c>
      <c r="E61" s="16" t="s">
        <v>20</v>
      </c>
      <c r="F61" s="16" t="s">
        <v>12</v>
      </c>
      <c r="G61" s="16"/>
      <c r="H61" s="16" t="s">
        <v>844</v>
      </c>
      <c r="I61" s="16" t="s">
        <v>845</v>
      </c>
      <c r="J61" s="16" t="s">
        <v>846</v>
      </c>
      <c r="K61" s="16"/>
      <c r="L61" s="16" t="s">
        <v>847</v>
      </c>
      <c r="M61" s="16" t="s">
        <v>848</v>
      </c>
      <c r="N61" s="16" t="s">
        <v>13</v>
      </c>
      <c r="O61" s="16" t="s">
        <v>14</v>
      </c>
      <c r="P61" s="16" t="s">
        <v>21</v>
      </c>
      <c r="Q61" s="16" t="s">
        <v>151</v>
      </c>
      <c r="R61" s="16" t="s">
        <v>487</v>
      </c>
    </row>
    <row r="62" spans="1:18" ht="52.5" x14ac:dyDescent="0.25">
      <c r="A62" s="17" t="s">
        <v>849</v>
      </c>
      <c r="B62" s="17" t="s">
        <v>850</v>
      </c>
      <c r="C62" s="15"/>
      <c r="D62" s="15" t="s">
        <v>851</v>
      </c>
      <c r="E62" s="15" t="s">
        <v>11</v>
      </c>
      <c r="F62" s="15" t="s">
        <v>12</v>
      </c>
      <c r="G62" s="15"/>
      <c r="H62" s="15" t="s">
        <v>844</v>
      </c>
      <c r="I62" s="15" t="s">
        <v>845</v>
      </c>
      <c r="J62" s="15" t="s">
        <v>846</v>
      </c>
      <c r="K62" s="15"/>
      <c r="L62" s="15" t="s">
        <v>847</v>
      </c>
      <c r="M62" s="15" t="s">
        <v>848</v>
      </c>
      <c r="N62" s="15" t="s">
        <v>736</v>
      </c>
      <c r="O62" s="15" t="s">
        <v>51</v>
      </c>
      <c r="P62" s="15" t="s">
        <v>23</v>
      </c>
      <c r="Q62" s="15" t="s">
        <v>151</v>
      </c>
      <c r="R62" s="15" t="s">
        <v>215</v>
      </c>
    </row>
    <row r="63" spans="1:18" ht="42" x14ac:dyDescent="0.25">
      <c r="A63" s="17" t="s">
        <v>852</v>
      </c>
      <c r="B63" s="17" t="s">
        <v>853</v>
      </c>
      <c r="C63" s="16"/>
      <c r="D63" s="16" t="s">
        <v>854</v>
      </c>
      <c r="E63" s="16" t="s">
        <v>20</v>
      </c>
      <c r="F63" s="16" t="s">
        <v>12</v>
      </c>
      <c r="G63" s="16"/>
      <c r="H63" s="16" t="s">
        <v>855</v>
      </c>
      <c r="I63" s="16" t="s">
        <v>856</v>
      </c>
      <c r="J63" s="16" t="s">
        <v>857</v>
      </c>
      <c r="K63" s="16"/>
      <c r="L63" s="16" t="s">
        <v>858</v>
      </c>
      <c r="M63" s="16"/>
      <c r="N63" s="16" t="s">
        <v>13</v>
      </c>
      <c r="O63" s="16" t="s">
        <v>14</v>
      </c>
      <c r="P63" s="16" t="s">
        <v>133</v>
      </c>
      <c r="Q63" s="16" t="s">
        <v>151</v>
      </c>
      <c r="R63" s="16" t="s">
        <v>487</v>
      </c>
    </row>
    <row r="64" spans="1:18" ht="63" x14ac:dyDescent="0.25">
      <c r="A64" s="17" t="s">
        <v>859</v>
      </c>
      <c r="B64" s="17" t="s">
        <v>860</v>
      </c>
      <c r="C64" s="15"/>
      <c r="D64" s="15" t="s">
        <v>861</v>
      </c>
      <c r="E64" s="15" t="s">
        <v>11</v>
      </c>
      <c r="F64" s="15" t="s">
        <v>12</v>
      </c>
      <c r="G64" s="15"/>
      <c r="H64" s="15" t="s">
        <v>36</v>
      </c>
      <c r="I64" s="15" t="s">
        <v>37</v>
      </c>
      <c r="J64" s="15" t="s">
        <v>38</v>
      </c>
      <c r="K64" s="15"/>
      <c r="L64" s="15" t="s">
        <v>39</v>
      </c>
      <c r="M64" s="15" t="s">
        <v>156</v>
      </c>
      <c r="N64" s="15" t="s">
        <v>13</v>
      </c>
      <c r="O64" s="15" t="s">
        <v>14</v>
      </c>
      <c r="P64" s="15" t="s">
        <v>761</v>
      </c>
      <c r="Q64" s="15" t="s">
        <v>151</v>
      </c>
      <c r="R64" s="15" t="s">
        <v>215</v>
      </c>
    </row>
    <row r="65" spans="1:18" ht="94.5" x14ac:dyDescent="0.25">
      <c r="A65" s="17" t="s">
        <v>862</v>
      </c>
      <c r="B65" s="17" t="s">
        <v>863</v>
      </c>
      <c r="C65" s="16"/>
      <c r="D65" s="16" t="s">
        <v>864</v>
      </c>
      <c r="E65" s="16" t="s">
        <v>29</v>
      </c>
      <c r="F65" s="16" t="s">
        <v>12</v>
      </c>
      <c r="G65" s="16"/>
      <c r="H65" s="16" t="s">
        <v>865</v>
      </c>
      <c r="I65" s="16" t="s">
        <v>866</v>
      </c>
      <c r="J65" s="16" t="s">
        <v>867</v>
      </c>
      <c r="K65" s="16"/>
      <c r="L65" s="16" t="s">
        <v>868</v>
      </c>
      <c r="M65" s="16"/>
      <c r="N65" s="16" t="s">
        <v>30</v>
      </c>
      <c r="O65" s="16" t="s">
        <v>31</v>
      </c>
      <c r="P65" s="16" t="s">
        <v>21</v>
      </c>
      <c r="Q65" s="16" t="s">
        <v>151</v>
      </c>
      <c r="R65" s="16" t="s">
        <v>672</v>
      </c>
    </row>
    <row r="66" spans="1:18" ht="52.5" x14ac:dyDescent="0.25">
      <c r="A66" s="17" t="s">
        <v>869</v>
      </c>
      <c r="B66" s="17" t="s">
        <v>870</v>
      </c>
      <c r="C66" s="15"/>
      <c r="D66" s="15" t="s">
        <v>871</v>
      </c>
      <c r="E66" s="15" t="s">
        <v>11</v>
      </c>
      <c r="F66" s="15" t="s">
        <v>12</v>
      </c>
      <c r="G66" s="15"/>
      <c r="H66" s="15" t="s">
        <v>872</v>
      </c>
      <c r="I66" s="15"/>
      <c r="J66" s="15" t="s">
        <v>872</v>
      </c>
      <c r="K66" s="15"/>
      <c r="L66" s="15" t="s">
        <v>873</v>
      </c>
      <c r="M66" s="15"/>
      <c r="N66" s="15" t="s">
        <v>279</v>
      </c>
      <c r="O66" s="15" t="s">
        <v>280</v>
      </c>
      <c r="P66" s="15" t="s">
        <v>21</v>
      </c>
      <c r="Q66" s="15" t="s">
        <v>151</v>
      </c>
      <c r="R66" s="15" t="s">
        <v>215</v>
      </c>
    </row>
    <row r="67" spans="1:18" ht="52.5" x14ac:dyDescent="0.25">
      <c r="A67" s="17" t="s">
        <v>874</v>
      </c>
      <c r="B67" s="17" t="s">
        <v>875</v>
      </c>
      <c r="C67" s="16"/>
      <c r="D67" s="16" t="s">
        <v>876</v>
      </c>
      <c r="E67" s="16" t="s">
        <v>11</v>
      </c>
      <c r="F67" s="16" t="s">
        <v>12</v>
      </c>
      <c r="G67" s="16"/>
      <c r="H67" s="16" t="s">
        <v>134</v>
      </c>
      <c r="I67" s="16" t="s">
        <v>308</v>
      </c>
      <c r="J67" s="16" t="s">
        <v>309</v>
      </c>
      <c r="K67" s="16"/>
      <c r="L67" s="16" t="s">
        <v>294</v>
      </c>
      <c r="M67" s="16"/>
      <c r="N67" s="16" t="s">
        <v>48</v>
      </c>
      <c r="O67" s="16" t="s">
        <v>46</v>
      </c>
      <c r="P67" s="16" t="s">
        <v>26</v>
      </c>
      <c r="Q67" s="16" t="s">
        <v>151</v>
      </c>
      <c r="R67" s="16" t="s">
        <v>215</v>
      </c>
    </row>
    <row r="68" spans="1:18" ht="42" x14ac:dyDescent="0.25">
      <c r="A68" s="17" t="s">
        <v>877</v>
      </c>
      <c r="B68" s="17" t="s">
        <v>878</v>
      </c>
      <c r="C68" s="15"/>
      <c r="D68" s="15" t="s">
        <v>879</v>
      </c>
      <c r="E68" s="15" t="s">
        <v>11</v>
      </c>
      <c r="F68" s="15" t="s">
        <v>12</v>
      </c>
      <c r="G68" s="15"/>
      <c r="H68" s="15" t="s">
        <v>449</v>
      </c>
      <c r="I68" s="15" t="s">
        <v>450</v>
      </c>
      <c r="J68" s="15" t="s">
        <v>451</v>
      </c>
      <c r="K68" s="15"/>
      <c r="L68" s="15" t="s">
        <v>452</v>
      </c>
      <c r="M68" s="15"/>
      <c r="N68" s="15" t="s">
        <v>13</v>
      </c>
      <c r="O68" s="15" t="s">
        <v>14</v>
      </c>
      <c r="P68" s="15" t="s">
        <v>49</v>
      </c>
      <c r="Q68" s="15" t="s">
        <v>151</v>
      </c>
      <c r="R68" s="15" t="s">
        <v>215</v>
      </c>
    </row>
    <row r="69" spans="1:18" ht="52.5" x14ac:dyDescent="0.25">
      <c r="A69" s="17" t="s">
        <v>880</v>
      </c>
      <c r="B69" s="17" t="s">
        <v>881</v>
      </c>
      <c r="C69" s="16"/>
      <c r="D69" s="16" t="s">
        <v>882</v>
      </c>
      <c r="E69" s="16" t="s">
        <v>11</v>
      </c>
      <c r="F69" s="16" t="s">
        <v>12</v>
      </c>
      <c r="G69" s="16"/>
      <c r="H69" s="16" t="s">
        <v>883</v>
      </c>
      <c r="I69" s="16"/>
      <c r="J69" s="16" t="s">
        <v>883</v>
      </c>
      <c r="K69" s="16"/>
      <c r="L69" s="16" t="s">
        <v>884</v>
      </c>
      <c r="M69" s="16"/>
      <c r="N69" s="16" t="s">
        <v>13</v>
      </c>
      <c r="O69" s="16" t="s">
        <v>14</v>
      </c>
      <c r="P69" s="16" t="s">
        <v>34</v>
      </c>
      <c r="Q69" s="16" t="s">
        <v>151</v>
      </c>
      <c r="R69" s="16" t="s">
        <v>215</v>
      </c>
    </row>
    <row r="70" spans="1:18" ht="42" x14ac:dyDescent="0.25">
      <c r="A70" s="17" t="s">
        <v>885</v>
      </c>
      <c r="B70" s="17" t="s">
        <v>886</v>
      </c>
      <c r="C70" s="15"/>
      <c r="D70" s="15" t="s">
        <v>887</v>
      </c>
      <c r="E70" s="15" t="s">
        <v>11</v>
      </c>
      <c r="F70" s="15" t="s">
        <v>12</v>
      </c>
      <c r="G70" s="15"/>
      <c r="H70" s="15" t="s">
        <v>888</v>
      </c>
      <c r="I70" s="15" t="s">
        <v>889</v>
      </c>
      <c r="J70" s="15" t="s">
        <v>890</v>
      </c>
      <c r="K70" s="15"/>
      <c r="L70" s="15" t="s">
        <v>891</v>
      </c>
      <c r="M70" s="15" t="s">
        <v>892</v>
      </c>
      <c r="N70" s="15" t="s">
        <v>13</v>
      </c>
      <c r="O70" s="15" t="s">
        <v>14</v>
      </c>
      <c r="P70" s="15" t="s">
        <v>26</v>
      </c>
      <c r="Q70" s="15" t="s">
        <v>151</v>
      </c>
      <c r="R70" s="15" t="s">
        <v>215</v>
      </c>
    </row>
    <row r="71" spans="1:18" ht="52.5" x14ac:dyDescent="0.25">
      <c r="A71" s="17" t="s">
        <v>893</v>
      </c>
      <c r="B71" s="17" t="s">
        <v>894</v>
      </c>
      <c r="C71" s="16"/>
      <c r="D71" s="16" t="s">
        <v>895</v>
      </c>
      <c r="E71" s="16" t="s">
        <v>11</v>
      </c>
      <c r="F71" s="16" t="s">
        <v>12</v>
      </c>
      <c r="G71" s="16"/>
      <c r="H71" s="16" t="s">
        <v>387</v>
      </c>
      <c r="I71" s="16" t="s">
        <v>388</v>
      </c>
      <c r="J71" s="16" t="s">
        <v>389</v>
      </c>
      <c r="K71" s="16"/>
      <c r="L71" s="16" t="s">
        <v>390</v>
      </c>
      <c r="M71" s="16" t="s">
        <v>391</v>
      </c>
      <c r="N71" s="16" t="s">
        <v>13</v>
      </c>
      <c r="O71" s="16" t="s">
        <v>14</v>
      </c>
      <c r="P71" s="16" t="s">
        <v>34</v>
      </c>
      <c r="Q71" s="16" t="s">
        <v>151</v>
      </c>
      <c r="R71" s="16" t="s">
        <v>215</v>
      </c>
    </row>
    <row r="72" spans="1:18" ht="42" x14ac:dyDescent="0.25">
      <c r="A72" s="17" t="s">
        <v>896</v>
      </c>
      <c r="B72" s="17" t="s">
        <v>897</v>
      </c>
      <c r="C72" s="15"/>
      <c r="D72" s="15" t="s">
        <v>898</v>
      </c>
      <c r="E72" s="15" t="s">
        <v>20</v>
      </c>
      <c r="F72" s="15" t="s">
        <v>12</v>
      </c>
      <c r="G72" s="15"/>
      <c r="H72" s="15" t="s">
        <v>899</v>
      </c>
      <c r="I72" s="15" t="s">
        <v>900</v>
      </c>
      <c r="J72" s="15" t="s">
        <v>901</v>
      </c>
      <c r="K72" s="15"/>
      <c r="L72" s="15" t="s">
        <v>902</v>
      </c>
      <c r="M72" s="15" t="s">
        <v>903</v>
      </c>
      <c r="N72" s="15" t="s">
        <v>13</v>
      </c>
      <c r="O72" s="15" t="s">
        <v>14</v>
      </c>
      <c r="P72" s="15" t="s">
        <v>21</v>
      </c>
      <c r="Q72" s="15" t="s">
        <v>151</v>
      </c>
      <c r="R72" s="15" t="s">
        <v>487</v>
      </c>
    </row>
    <row r="73" spans="1:18" ht="84" x14ac:dyDescent="0.25">
      <c r="A73" s="17" t="s">
        <v>904</v>
      </c>
      <c r="B73" s="17" t="s">
        <v>905</v>
      </c>
      <c r="C73" s="16"/>
      <c r="D73" s="16" t="s">
        <v>906</v>
      </c>
      <c r="E73" s="16" t="s">
        <v>56</v>
      </c>
      <c r="F73" s="16" t="s">
        <v>12</v>
      </c>
      <c r="G73" s="16"/>
      <c r="H73" s="16" t="s">
        <v>372</v>
      </c>
      <c r="I73" s="16" t="s">
        <v>296</v>
      </c>
      <c r="J73" s="16" t="s">
        <v>373</v>
      </c>
      <c r="K73" s="16"/>
      <c r="L73" s="16" t="s">
        <v>374</v>
      </c>
      <c r="M73" s="16"/>
      <c r="N73" s="16" t="s">
        <v>57</v>
      </c>
      <c r="O73" s="16" t="s">
        <v>58</v>
      </c>
      <c r="P73" s="16" t="s">
        <v>21</v>
      </c>
      <c r="Q73" s="16" t="s">
        <v>151</v>
      </c>
      <c r="R73" s="16" t="s">
        <v>215</v>
      </c>
    </row>
    <row r="74" spans="1:18" ht="42" x14ac:dyDescent="0.25">
      <c r="A74" s="17" t="s">
        <v>907</v>
      </c>
      <c r="B74" s="17" t="s">
        <v>908</v>
      </c>
      <c r="C74" s="15"/>
      <c r="D74" s="15" t="s">
        <v>909</v>
      </c>
      <c r="E74" s="15" t="s">
        <v>11</v>
      </c>
      <c r="F74" s="15" t="s">
        <v>12</v>
      </c>
      <c r="G74" s="15"/>
      <c r="H74" s="15" t="s">
        <v>625</v>
      </c>
      <c r="I74" s="15"/>
      <c r="J74" s="15" t="s">
        <v>625</v>
      </c>
      <c r="K74" s="15"/>
      <c r="L74" s="15" t="s">
        <v>626</v>
      </c>
      <c r="M74" s="15"/>
      <c r="N74" s="15" t="s">
        <v>57</v>
      </c>
      <c r="O74" s="15" t="s">
        <v>58</v>
      </c>
      <c r="P74" s="15" t="s">
        <v>21</v>
      </c>
      <c r="Q74" s="15" t="s">
        <v>151</v>
      </c>
      <c r="R74" s="15" t="s">
        <v>215</v>
      </c>
    </row>
    <row r="75" spans="1:18" ht="52.5" x14ac:dyDescent="0.25">
      <c r="A75" s="17" t="s">
        <v>910</v>
      </c>
      <c r="B75" s="17" t="s">
        <v>911</v>
      </c>
      <c r="C75" s="16"/>
      <c r="D75" s="16" t="s">
        <v>912</v>
      </c>
      <c r="E75" s="16" t="s">
        <v>11</v>
      </c>
      <c r="F75" s="16" t="s">
        <v>12</v>
      </c>
      <c r="G75" s="16"/>
      <c r="H75" s="16" t="s">
        <v>913</v>
      </c>
      <c r="I75" s="16" t="s">
        <v>914</v>
      </c>
      <c r="J75" s="16" t="s">
        <v>915</v>
      </c>
      <c r="K75" s="16"/>
      <c r="L75" s="16" t="s">
        <v>916</v>
      </c>
      <c r="M75" s="16"/>
      <c r="N75" s="16" t="s">
        <v>297</v>
      </c>
      <c r="O75" s="16" t="s">
        <v>22</v>
      </c>
      <c r="P75" s="16" t="s">
        <v>230</v>
      </c>
      <c r="Q75" s="16" t="s">
        <v>151</v>
      </c>
      <c r="R75" s="16" t="s">
        <v>215</v>
      </c>
    </row>
    <row r="76" spans="1:18" ht="42" x14ac:dyDescent="0.25">
      <c r="A76" s="17" t="s">
        <v>917</v>
      </c>
      <c r="B76" s="17" t="s">
        <v>918</v>
      </c>
      <c r="C76" s="15"/>
      <c r="D76" s="15" t="s">
        <v>919</v>
      </c>
      <c r="E76" s="15" t="s">
        <v>11</v>
      </c>
      <c r="F76" s="15" t="s">
        <v>12</v>
      </c>
      <c r="G76" s="15"/>
      <c r="H76" s="15" t="s">
        <v>59</v>
      </c>
      <c r="I76" s="15" t="s">
        <v>60</v>
      </c>
      <c r="J76" s="15" t="s">
        <v>920</v>
      </c>
      <c r="K76" s="15"/>
      <c r="L76" s="15" t="s">
        <v>61</v>
      </c>
      <c r="M76" s="15"/>
      <c r="N76" s="15" t="s">
        <v>13</v>
      </c>
      <c r="O76" s="15" t="s">
        <v>14</v>
      </c>
      <c r="P76" s="15" t="s">
        <v>26</v>
      </c>
      <c r="Q76" s="15" t="s">
        <v>151</v>
      </c>
      <c r="R76" s="15" t="s">
        <v>215</v>
      </c>
    </row>
    <row r="77" spans="1:18" ht="42" x14ac:dyDescent="0.25">
      <c r="A77" s="17" t="s">
        <v>921</v>
      </c>
      <c r="B77" s="17" t="s">
        <v>922</v>
      </c>
      <c r="C77" s="16"/>
      <c r="D77" s="16" t="s">
        <v>923</v>
      </c>
      <c r="E77" s="16" t="s">
        <v>19</v>
      </c>
      <c r="F77" s="16" t="s">
        <v>12</v>
      </c>
      <c r="G77" s="16"/>
      <c r="H77" s="16" t="s">
        <v>924</v>
      </c>
      <c r="I77" s="16" t="s">
        <v>925</v>
      </c>
      <c r="J77" s="16" t="s">
        <v>926</v>
      </c>
      <c r="K77" s="16"/>
      <c r="L77" s="16" t="s">
        <v>927</v>
      </c>
      <c r="M77" s="16"/>
      <c r="N77" s="16" t="s">
        <v>27</v>
      </c>
      <c r="O77" s="16" t="s">
        <v>28</v>
      </c>
      <c r="P77" s="16" t="s">
        <v>44</v>
      </c>
      <c r="Q77" s="16" t="s">
        <v>151</v>
      </c>
      <c r="R77" s="16" t="s">
        <v>928</v>
      </c>
    </row>
    <row r="78" spans="1:18" ht="84" x14ac:dyDescent="0.25">
      <c r="A78" s="17" t="s">
        <v>929</v>
      </c>
      <c r="B78" s="17" t="s">
        <v>930</v>
      </c>
      <c r="C78" s="15"/>
      <c r="D78" s="15" t="s">
        <v>931</v>
      </c>
      <c r="E78" s="15" t="s">
        <v>29</v>
      </c>
      <c r="F78" s="15" t="s">
        <v>12</v>
      </c>
      <c r="G78" s="15"/>
      <c r="H78" s="15" t="s">
        <v>932</v>
      </c>
      <c r="I78" s="15" t="s">
        <v>933</v>
      </c>
      <c r="J78" s="15" t="s">
        <v>934</v>
      </c>
      <c r="K78" s="15"/>
      <c r="L78" s="15" t="s">
        <v>935</v>
      </c>
      <c r="M78" s="15"/>
      <c r="N78" s="15" t="s">
        <v>13</v>
      </c>
      <c r="O78" s="15" t="s">
        <v>14</v>
      </c>
      <c r="P78" s="15" t="s">
        <v>474</v>
      </c>
      <c r="Q78" s="15" t="s">
        <v>151</v>
      </c>
      <c r="R78" s="15" t="s">
        <v>928</v>
      </c>
    </row>
    <row r="79" spans="1:18" ht="42" x14ac:dyDescent="0.25">
      <c r="A79" s="17" t="s">
        <v>936</v>
      </c>
      <c r="B79" s="17" t="s">
        <v>937</v>
      </c>
      <c r="C79" s="16"/>
      <c r="D79" s="16" t="s">
        <v>938</v>
      </c>
      <c r="E79" s="16" t="s">
        <v>11</v>
      </c>
      <c r="F79" s="16" t="s">
        <v>12</v>
      </c>
      <c r="G79" s="16"/>
      <c r="H79" s="16" t="s">
        <v>939</v>
      </c>
      <c r="I79" s="16"/>
      <c r="J79" s="16" t="s">
        <v>940</v>
      </c>
      <c r="K79" s="16"/>
      <c r="L79" s="16" t="s">
        <v>941</v>
      </c>
      <c r="M79" s="16"/>
      <c r="N79" s="16" t="s">
        <v>13</v>
      </c>
      <c r="O79" s="16" t="s">
        <v>14</v>
      </c>
      <c r="P79" s="16" t="s">
        <v>15</v>
      </c>
      <c r="Q79" s="16" t="s">
        <v>151</v>
      </c>
      <c r="R79" s="16" t="s">
        <v>942</v>
      </c>
    </row>
    <row r="80" spans="1:18" ht="63" x14ac:dyDescent="0.25">
      <c r="A80" s="17" t="s">
        <v>943</v>
      </c>
      <c r="B80" s="17" t="s">
        <v>944</v>
      </c>
      <c r="C80" s="15"/>
      <c r="D80" s="15" t="s">
        <v>945</v>
      </c>
      <c r="E80" s="15" t="s">
        <v>20</v>
      </c>
      <c r="F80" s="15" t="s">
        <v>12</v>
      </c>
      <c r="G80" s="15"/>
      <c r="H80" s="15" t="s">
        <v>154</v>
      </c>
      <c r="I80" s="15" t="s">
        <v>70</v>
      </c>
      <c r="J80" s="15" t="s">
        <v>460</v>
      </c>
      <c r="K80" s="15"/>
      <c r="L80" s="15" t="s">
        <v>71</v>
      </c>
      <c r="M80" s="15"/>
      <c r="N80" s="15" t="s">
        <v>45</v>
      </c>
      <c r="O80" s="15" t="s">
        <v>46</v>
      </c>
      <c r="P80" s="15" t="s">
        <v>23</v>
      </c>
      <c r="Q80" s="15" t="s">
        <v>151</v>
      </c>
      <c r="R80" s="15" t="s">
        <v>946</v>
      </c>
    </row>
    <row r="81" spans="1:18" ht="42" x14ac:dyDescent="0.25">
      <c r="A81" s="17" t="s">
        <v>947</v>
      </c>
      <c r="B81" s="17" t="s">
        <v>948</v>
      </c>
      <c r="C81" s="16"/>
      <c r="D81" s="16" t="s">
        <v>949</v>
      </c>
      <c r="E81" s="16" t="s">
        <v>11</v>
      </c>
      <c r="F81" s="16" t="s">
        <v>12</v>
      </c>
      <c r="G81" s="16"/>
      <c r="H81" s="16" t="s">
        <v>950</v>
      </c>
      <c r="I81" s="16" t="s">
        <v>951</v>
      </c>
      <c r="J81" s="16" t="s">
        <v>952</v>
      </c>
      <c r="K81" s="16"/>
      <c r="L81" s="16" t="s">
        <v>953</v>
      </c>
      <c r="M81" s="16"/>
      <c r="N81" s="16" t="s">
        <v>13</v>
      </c>
      <c r="O81" s="16" t="s">
        <v>14</v>
      </c>
      <c r="P81" s="16" t="s">
        <v>49</v>
      </c>
      <c r="Q81" s="16" t="s">
        <v>151</v>
      </c>
      <c r="R81" s="16" t="s">
        <v>942</v>
      </c>
    </row>
    <row r="82" spans="1:18" ht="42" x14ac:dyDescent="0.25">
      <c r="A82" s="17" t="s">
        <v>954</v>
      </c>
      <c r="B82" s="17" t="s">
        <v>955</v>
      </c>
      <c r="C82" s="15"/>
      <c r="D82" s="15" t="s">
        <v>956</v>
      </c>
      <c r="E82" s="15" t="s">
        <v>11</v>
      </c>
      <c r="F82" s="15" t="s">
        <v>12</v>
      </c>
      <c r="G82" s="15"/>
      <c r="H82" s="15" t="s">
        <v>957</v>
      </c>
      <c r="I82" s="15"/>
      <c r="J82" s="15" t="s">
        <v>957</v>
      </c>
      <c r="K82" s="15"/>
      <c r="L82" s="15" t="s">
        <v>958</v>
      </c>
      <c r="M82" s="15" t="s">
        <v>959</v>
      </c>
      <c r="N82" s="15" t="s">
        <v>45</v>
      </c>
      <c r="O82" s="15" t="s">
        <v>46</v>
      </c>
      <c r="P82" s="15" t="s">
        <v>49</v>
      </c>
      <c r="Q82" s="15" t="s">
        <v>151</v>
      </c>
      <c r="R82" s="15" t="s">
        <v>942</v>
      </c>
    </row>
    <row r="83" spans="1:18" ht="52.5" x14ac:dyDescent="0.25">
      <c r="A83" s="17" t="s">
        <v>960</v>
      </c>
      <c r="B83" s="17" t="s">
        <v>961</v>
      </c>
      <c r="C83" s="16"/>
      <c r="D83" s="16" t="s">
        <v>962</v>
      </c>
      <c r="E83" s="16" t="s">
        <v>11</v>
      </c>
      <c r="F83" s="16" t="s">
        <v>12</v>
      </c>
      <c r="G83" s="16"/>
      <c r="H83" s="16" t="s">
        <v>428</v>
      </c>
      <c r="I83" s="16" t="s">
        <v>429</v>
      </c>
      <c r="J83" s="16" t="s">
        <v>469</v>
      </c>
      <c r="K83" s="16"/>
      <c r="L83" s="16" t="s">
        <v>430</v>
      </c>
      <c r="M83" s="16" t="s">
        <v>431</v>
      </c>
      <c r="N83" s="16" t="s">
        <v>13</v>
      </c>
      <c r="O83" s="16" t="s">
        <v>14</v>
      </c>
      <c r="P83" s="16" t="s">
        <v>49</v>
      </c>
      <c r="Q83" s="16" t="s">
        <v>151</v>
      </c>
      <c r="R83" s="16" t="s">
        <v>942</v>
      </c>
    </row>
    <row r="84" spans="1:18" ht="84" x14ac:dyDescent="0.25">
      <c r="A84" s="17" t="s">
        <v>963</v>
      </c>
      <c r="B84" s="17" t="s">
        <v>964</v>
      </c>
      <c r="C84" s="15"/>
      <c r="D84" s="15" t="s">
        <v>965</v>
      </c>
      <c r="E84" s="15" t="s">
        <v>11</v>
      </c>
      <c r="F84" s="15" t="s">
        <v>12</v>
      </c>
      <c r="G84" s="15"/>
      <c r="H84" s="15" t="s">
        <v>59</v>
      </c>
      <c r="I84" s="15" t="s">
        <v>60</v>
      </c>
      <c r="J84" s="15" t="s">
        <v>285</v>
      </c>
      <c r="K84" s="15"/>
      <c r="L84" s="15" t="s">
        <v>61</v>
      </c>
      <c r="M84" s="15"/>
      <c r="N84" s="15" t="s">
        <v>13</v>
      </c>
      <c r="O84" s="15" t="s">
        <v>14</v>
      </c>
      <c r="P84" s="15" t="s">
        <v>966</v>
      </c>
      <c r="Q84" s="15" t="s">
        <v>151</v>
      </c>
      <c r="R84" s="15" t="s">
        <v>942</v>
      </c>
    </row>
    <row r="85" spans="1:18" ht="42" x14ac:dyDescent="0.25">
      <c r="A85" s="17" t="s">
        <v>967</v>
      </c>
      <c r="B85" s="17" t="s">
        <v>968</v>
      </c>
      <c r="C85" s="16"/>
      <c r="D85" s="16" t="s">
        <v>969</v>
      </c>
      <c r="E85" s="16" t="s">
        <v>19</v>
      </c>
      <c r="F85" s="16" t="s">
        <v>12</v>
      </c>
      <c r="G85" s="16"/>
      <c r="H85" s="16" t="s">
        <v>970</v>
      </c>
      <c r="I85" s="16" t="s">
        <v>971</v>
      </c>
      <c r="J85" s="16" t="s">
        <v>972</v>
      </c>
      <c r="K85" s="16"/>
      <c r="L85" s="16" t="s">
        <v>973</v>
      </c>
      <c r="M85" s="16" t="s">
        <v>974</v>
      </c>
      <c r="N85" s="16" t="s">
        <v>13</v>
      </c>
      <c r="O85" s="16" t="s">
        <v>14</v>
      </c>
      <c r="P85" s="16" t="s">
        <v>15</v>
      </c>
      <c r="Q85" s="16" t="s">
        <v>151</v>
      </c>
      <c r="R85" s="16" t="s">
        <v>928</v>
      </c>
    </row>
    <row r="86" spans="1:18" ht="52.5" x14ac:dyDescent="0.25">
      <c r="A86" s="17" t="s">
        <v>975</v>
      </c>
      <c r="B86" s="17" t="s">
        <v>976</v>
      </c>
      <c r="C86" s="15"/>
      <c r="D86" s="15" t="s">
        <v>977</v>
      </c>
      <c r="E86" s="15" t="s">
        <v>29</v>
      </c>
      <c r="F86" s="15" t="s">
        <v>12</v>
      </c>
      <c r="G86" s="15"/>
      <c r="H86" s="15" t="s">
        <v>978</v>
      </c>
      <c r="I86" s="15" t="s">
        <v>925</v>
      </c>
      <c r="J86" s="15" t="s">
        <v>979</v>
      </c>
      <c r="K86" s="15"/>
      <c r="L86" s="15" t="s">
        <v>927</v>
      </c>
      <c r="M86" s="15" t="s">
        <v>980</v>
      </c>
      <c r="N86" s="15" t="s">
        <v>27</v>
      </c>
      <c r="O86" s="15" t="s">
        <v>28</v>
      </c>
      <c r="P86" s="15" t="s">
        <v>44</v>
      </c>
      <c r="Q86" s="15" t="s">
        <v>151</v>
      </c>
      <c r="R86" s="15" t="s">
        <v>928</v>
      </c>
    </row>
    <row r="87" spans="1:18" ht="42" x14ac:dyDescent="0.25">
      <c r="A87" s="17" t="s">
        <v>981</v>
      </c>
      <c r="B87" s="17" t="s">
        <v>982</v>
      </c>
      <c r="C87" s="16"/>
      <c r="D87" s="16" t="s">
        <v>983</v>
      </c>
      <c r="E87" s="16" t="s">
        <v>25</v>
      </c>
      <c r="F87" s="16" t="s">
        <v>12</v>
      </c>
      <c r="G87" s="16"/>
      <c r="H87" s="16" t="s">
        <v>412</v>
      </c>
      <c r="I87" s="16" t="s">
        <v>413</v>
      </c>
      <c r="J87" s="16" t="s">
        <v>414</v>
      </c>
      <c r="K87" s="16"/>
      <c r="L87" s="16" t="s">
        <v>415</v>
      </c>
      <c r="M87" s="16"/>
      <c r="N87" s="16" t="s">
        <v>45</v>
      </c>
      <c r="O87" s="16" t="s">
        <v>46</v>
      </c>
      <c r="P87" s="16" t="s">
        <v>21</v>
      </c>
      <c r="Q87" s="16" t="s">
        <v>151</v>
      </c>
      <c r="R87" s="16" t="s">
        <v>984</v>
      </c>
    </row>
    <row r="88" spans="1:18" ht="63" x14ac:dyDescent="0.25">
      <c r="A88" s="17" t="s">
        <v>985</v>
      </c>
      <c r="B88" s="17" t="s">
        <v>986</v>
      </c>
      <c r="C88" s="15"/>
      <c r="D88" s="15" t="s">
        <v>987</v>
      </c>
      <c r="E88" s="15" t="s">
        <v>11</v>
      </c>
      <c r="F88" s="15" t="s">
        <v>12</v>
      </c>
      <c r="G88" s="15"/>
      <c r="H88" s="15" t="s">
        <v>988</v>
      </c>
      <c r="I88" s="15" t="s">
        <v>989</v>
      </c>
      <c r="J88" s="15" t="s">
        <v>990</v>
      </c>
      <c r="K88" s="15"/>
      <c r="L88" s="15" t="s">
        <v>991</v>
      </c>
      <c r="M88" s="15"/>
      <c r="N88" s="15" t="s">
        <v>13</v>
      </c>
      <c r="O88" s="15" t="s">
        <v>14</v>
      </c>
      <c r="P88" s="15" t="s">
        <v>26</v>
      </c>
      <c r="Q88" s="15" t="s">
        <v>151</v>
      </c>
      <c r="R88" s="15" t="s">
        <v>942</v>
      </c>
    </row>
    <row r="89" spans="1:18" ht="94.5" x14ac:dyDescent="0.25">
      <c r="A89" s="17" t="s">
        <v>992</v>
      </c>
      <c r="B89" s="17" t="s">
        <v>993</v>
      </c>
      <c r="C89" s="16"/>
      <c r="D89" s="16" t="s">
        <v>994</v>
      </c>
      <c r="E89" s="16" t="s">
        <v>25</v>
      </c>
      <c r="F89" s="16" t="s">
        <v>12</v>
      </c>
      <c r="G89" s="16"/>
      <c r="H89" s="16" t="s">
        <v>995</v>
      </c>
      <c r="I89" s="16" t="s">
        <v>996</v>
      </c>
      <c r="J89" s="16" t="s">
        <v>997</v>
      </c>
      <c r="K89" s="16"/>
      <c r="L89" s="16" t="s">
        <v>998</v>
      </c>
      <c r="M89" s="16"/>
      <c r="N89" s="16" t="s">
        <v>30</v>
      </c>
      <c r="O89" s="16" t="s">
        <v>31</v>
      </c>
      <c r="P89" s="16" t="s">
        <v>21</v>
      </c>
      <c r="Q89" s="16" t="s">
        <v>151</v>
      </c>
      <c r="R89" s="16" t="s">
        <v>984</v>
      </c>
    </row>
    <row r="90" spans="1:18" ht="63" x14ac:dyDescent="0.25">
      <c r="A90" s="17" t="s">
        <v>999</v>
      </c>
      <c r="B90" s="17" t="s">
        <v>1000</v>
      </c>
      <c r="C90" s="15"/>
      <c r="D90" s="15" t="s">
        <v>1001</v>
      </c>
      <c r="E90" s="15" t="s">
        <v>25</v>
      </c>
      <c r="F90" s="15" t="s">
        <v>12</v>
      </c>
      <c r="G90" s="15"/>
      <c r="H90" s="15" t="s">
        <v>668</v>
      </c>
      <c r="I90" s="15"/>
      <c r="J90" s="15" t="s">
        <v>669</v>
      </c>
      <c r="K90" s="15"/>
      <c r="L90" s="15" t="s">
        <v>670</v>
      </c>
      <c r="M90" s="15" t="s">
        <v>671</v>
      </c>
      <c r="N90" s="15" t="s">
        <v>45</v>
      </c>
      <c r="O90" s="15" t="s">
        <v>46</v>
      </c>
      <c r="P90" s="15" t="s">
        <v>21</v>
      </c>
      <c r="Q90" s="15" t="s">
        <v>151</v>
      </c>
      <c r="R90" s="15" t="s">
        <v>984</v>
      </c>
    </row>
    <row r="91" spans="1:18" ht="94.5" x14ac:dyDescent="0.25">
      <c r="A91" s="17" t="s">
        <v>1002</v>
      </c>
      <c r="B91" s="17" t="s">
        <v>1003</v>
      </c>
      <c r="C91" s="16"/>
      <c r="D91" s="16" t="s">
        <v>1004</v>
      </c>
      <c r="E91" s="16" t="s">
        <v>25</v>
      </c>
      <c r="F91" s="16" t="s">
        <v>12</v>
      </c>
      <c r="G91" s="16"/>
      <c r="H91" s="16" t="s">
        <v>541</v>
      </c>
      <c r="I91" s="16" t="s">
        <v>542</v>
      </c>
      <c r="J91" s="16" t="s">
        <v>543</v>
      </c>
      <c r="K91" s="16"/>
      <c r="L91" s="16" t="s">
        <v>544</v>
      </c>
      <c r="M91" s="16"/>
      <c r="N91" s="16" t="s">
        <v>30</v>
      </c>
      <c r="O91" s="16" t="s">
        <v>31</v>
      </c>
      <c r="P91" s="16" t="s">
        <v>21</v>
      </c>
      <c r="Q91" s="16" t="s">
        <v>151</v>
      </c>
      <c r="R91" s="16" t="s">
        <v>984</v>
      </c>
    </row>
    <row r="92" spans="1:18" ht="52.5" x14ac:dyDescent="0.25">
      <c r="A92" s="17" t="s">
        <v>1005</v>
      </c>
      <c r="B92" s="17" t="s">
        <v>1006</v>
      </c>
      <c r="C92" s="15"/>
      <c r="D92" s="15" t="s">
        <v>1007</v>
      </c>
      <c r="E92" s="15" t="s">
        <v>11</v>
      </c>
      <c r="F92" s="15" t="s">
        <v>12</v>
      </c>
      <c r="G92" s="15"/>
      <c r="H92" s="15" t="s">
        <v>225</v>
      </c>
      <c r="I92" s="15" t="s">
        <v>226</v>
      </c>
      <c r="J92" s="15" t="s">
        <v>227</v>
      </c>
      <c r="K92" s="15"/>
      <c r="L92" s="15" t="s">
        <v>228</v>
      </c>
      <c r="M92" s="15" t="s">
        <v>229</v>
      </c>
      <c r="N92" s="15" t="s">
        <v>13</v>
      </c>
      <c r="O92" s="15" t="s">
        <v>14</v>
      </c>
      <c r="P92" s="15" t="s">
        <v>34</v>
      </c>
      <c r="Q92" s="15" t="s">
        <v>151</v>
      </c>
      <c r="R92" s="15" t="s">
        <v>942</v>
      </c>
    </row>
    <row r="93" spans="1:18" ht="31.5" x14ac:dyDescent="0.25">
      <c r="A93" s="17" t="s">
        <v>1008</v>
      </c>
      <c r="B93" s="17" t="s">
        <v>1009</v>
      </c>
      <c r="C93" s="16"/>
      <c r="D93" s="16" t="s">
        <v>461</v>
      </c>
      <c r="E93" s="16" t="s">
        <v>11</v>
      </c>
      <c r="F93" s="16" t="s">
        <v>12</v>
      </c>
      <c r="G93" s="16"/>
      <c r="H93" s="16" t="s">
        <v>1010</v>
      </c>
      <c r="I93" s="16"/>
      <c r="J93" s="16" t="s">
        <v>1010</v>
      </c>
      <c r="K93" s="16"/>
      <c r="L93" s="16" t="s">
        <v>1011</v>
      </c>
      <c r="M93" s="16"/>
      <c r="N93" s="16" t="s">
        <v>13</v>
      </c>
      <c r="O93" s="16" t="s">
        <v>14</v>
      </c>
      <c r="P93" s="16" t="s">
        <v>49</v>
      </c>
      <c r="Q93" s="16" t="s">
        <v>151</v>
      </c>
      <c r="R93" s="16" t="s">
        <v>942</v>
      </c>
    </row>
    <row r="94" spans="1:18" ht="42" x14ac:dyDescent="0.25">
      <c r="A94" s="17" t="s">
        <v>1012</v>
      </c>
      <c r="B94" s="17" t="s">
        <v>1013</v>
      </c>
      <c r="C94" s="15"/>
      <c r="D94" s="15" t="s">
        <v>1014</v>
      </c>
      <c r="E94" s="15" t="s">
        <v>11</v>
      </c>
      <c r="F94" s="15" t="s">
        <v>12</v>
      </c>
      <c r="G94" s="15"/>
      <c r="H94" s="15" t="s">
        <v>513</v>
      </c>
      <c r="I94" s="15" t="s">
        <v>514</v>
      </c>
      <c r="J94" s="15" t="s">
        <v>515</v>
      </c>
      <c r="K94" s="15"/>
      <c r="L94" s="15" t="s">
        <v>278</v>
      </c>
      <c r="M94" s="15"/>
      <c r="N94" s="15" t="s">
        <v>48</v>
      </c>
      <c r="O94" s="15" t="s">
        <v>46</v>
      </c>
      <c r="P94" s="15" t="s">
        <v>49</v>
      </c>
      <c r="Q94" s="15" t="s">
        <v>151</v>
      </c>
      <c r="R94" s="15" t="s">
        <v>942</v>
      </c>
    </row>
    <row r="95" spans="1:18" ht="84" x14ac:dyDescent="0.25">
      <c r="A95" s="17" t="s">
        <v>1015</v>
      </c>
      <c r="B95" s="17" t="s">
        <v>1016</v>
      </c>
      <c r="C95" s="16"/>
      <c r="D95" s="16" t="s">
        <v>1017</v>
      </c>
      <c r="E95" s="16" t="s">
        <v>20</v>
      </c>
      <c r="F95" s="16" t="s">
        <v>12</v>
      </c>
      <c r="G95" s="16"/>
      <c r="H95" s="16" t="s">
        <v>152</v>
      </c>
      <c r="I95" s="16" t="s">
        <v>104</v>
      </c>
      <c r="J95" s="16" t="s">
        <v>1018</v>
      </c>
      <c r="K95" s="16"/>
      <c r="L95" s="16" t="s">
        <v>106</v>
      </c>
      <c r="M95" s="16" t="s">
        <v>153</v>
      </c>
      <c r="N95" s="16" t="s">
        <v>13</v>
      </c>
      <c r="O95" s="16" t="s">
        <v>14</v>
      </c>
      <c r="P95" s="16" t="s">
        <v>21</v>
      </c>
      <c r="Q95" s="16" t="s">
        <v>151</v>
      </c>
      <c r="R95" s="16" t="s">
        <v>946</v>
      </c>
    </row>
    <row r="96" spans="1:18" ht="52.5" x14ac:dyDescent="0.25">
      <c r="A96" s="17" t="s">
        <v>1019</v>
      </c>
      <c r="B96" s="17" t="s">
        <v>1020</v>
      </c>
      <c r="C96" s="15"/>
      <c r="D96" s="15" t="s">
        <v>406</v>
      </c>
      <c r="E96" s="15" t="s">
        <v>25</v>
      </c>
      <c r="F96" s="15" t="s">
        <v>12</v>
      </c>
      <c r="G96" s="15"/>
      <c r="H96" s="15" t="s">
        <v>1021</v>
      </c>
      <c r="I96" s="15" t="s">
        <v>1022</v>
      </c>
      <c r="J96" s="15" t="s">
        <v>1023</v>
      </c>
      <c r="K96" s="15"/>
      <c r="L96" s="15" t="s">
        <v>1024</v>
      </c>
      <c r="M96" s="15"/>
      <c r="N96" s="15" t="s">
        <v>27</v>
      </c>
      <c r="O96" s="15" t="s">
        <v>28</v>
      </c>
      <c r="P96" s="15" t="s">
        <v>44</v>
      </c>
      <c r="Q96" s="15" t="s">
        <v>151</v>
      </c>
      <c r="R96" s="15" t="s">
        <v>984</v>
      </c>
    </row>
    <row r="97" spans="1:18" ht="52.5" x14ac:dyDescent="0.25">
      <c r="A97" s="17" t="s">
        <v>1025</v>
      </c>
      <c r="B97" s="17" t="s">
        <v>1026</v>
      </c>
      <c r="C97" s="16"/>
      <c r="D97" s="16" t="s">
        <v>1027</v>
      </c>
      <c r="E97" s="16" t="s">
        <v>20</v>
      </c>
      <c r="F97" s="16" t="s">
        <v>12</v>
      </c>
      <c r="G97" s="16"/>
      <c r="H97" s="16" t="s">
        <v>1028</v>
      </c>
      <c r="I97" s="16" t="s">
        <v>1029</v>
      </c>
      <c r="J97" s="16" t="s">
        <v>1030</v>
      </c>
      <c r="K97" s="16"/>
      <c r="L97" s="16" t="s">
        <v>1031</v>
      </c>
      <c r="M97" s="16"/>
      <c r="N97" s="16" t="s">
        <v>13</v>
      </c>
      <c r="O97" s="16" t="s">
        <v>14</v>
      </c>
      <c r="P97" s="16" t="s">
        <v>21</v>
      </c>
      <c r="Q97" s="16" t="s">
        <v>151</v>
      </c>
      <c r="R97" s="16" t="s">
        <v>946</v>
      </c>
    </row>
    <row r="98" spans="1:18" ht="42" x14ac:dyDescent="0.25">
      <c r="A98" s="17" t="s">
        <v>1032</v>
      </c>
      <c r="B98" s="17" t="s">
        <v>1033</v>
      </c>
      <c r="C98" s="15"/>
      <c r="D98" s="15" t="s">
        <v>1034</v>
      </c>
      <c r="E98" s="15" t="s">
        <v>11</v>
      </c>
      <c r="F98" s="15" t="s">
        <v>12</v>
      </c>
      <c r="G98" s="15"/>
      <c r="H98" s="15" t="s">
        <v>888</v>
      </c>
      <c r="I98" s="15" t="s">
        <v>889</v>
      </c>
      <c r="J98" s="15" t="s">
        <v>890</v>
      </c>
      <c r="K98" s="15"/>
      <c r="L98" s="15" t="s">
        <v>891</v>
      </c>
      <c r="M98" s="15" t="s">
        <v>892</v>
      </c>
      <c r="N98" s="15" t="s">
        <v>13</v>
      </c>
      <c r="O98" s="15" t="s">
        <v>14</v>
      </c>
      <c r="P98" s="15" t="s">
        <v>26</v>
      </c>
      <c r="Q98" s="15" t="s">
        <v>151</v>
      </c>
      <c r="R98" s="15" t="s">
        <v>942</v>
      </c>
    </row>
    <row r="99" spans="1:18" ht="105" x14ac:dyDescent="0.25">
      <c r="A99" s="17" t="s">
        <v>1035</v>
      </c>
      <c r="B99" s="17" t="s">
        <v>1036</v>
      </c>
      <c r="C99" s="16"/>
      <c r="D99" s="16" t="s">
        <v>1037</v>
      </c>
      <c r="E99" s="16" t="s">
        <v>24</v>
      </c>
      <c r="F99" s="16" t="s">
        <v>12</v>
      </c>
      <c r="G99" s="16"/>
      <c r="H99" s="16" t="s">
        <v>1038</v>
      </c>
      <c r="I99" s="16" t="s">
        <v>1039</v>
      </c>
      <c r="J99" s="16" t="s">
        <v>1038</v>
      </c>
      <c r="K99" s="16"/>
      <c r="L99" s="16" t="s">
        <v>1040</v>
      </c>
      <c r="M99" s="16"/>
      <c r="N99" s="16" t="s">
        <v>297</v>
      </c>
      <c r="O99" s="16" t="s">
        <v>22</v>
      </c>
      <c r="P99" s="16" t="s">
        <v>23</v>
      </c>
      <c r="Q99" s="16" t="s">
        <v>151</v>
      </c>
      <c r="R99" s="16" t="s">
        <v>946</v>
      </c>
    </row>
    <row r="100" spans="1:18" ht="105" x14ac:dyDescent="0.25">
      <c r="A100" s="17" t="s">
        <v>1041</v>
      </c>
      <c r="B100" s="17" t="s">
        <v>1042</v>
      </c>
      <c r="C100" s="15"/>
      <c r="D100" s="15" t="s">
        <v>1043</v>
      </c>
      <c r="E100" s="15" t="s">
        <v>24</v>
      </c>
      <c r="F100" s="15" t="s">
        <v>12</v>
      </c>
      <c r="G100" s="15"/>
      <c r="H100" s="15" t="s">
        <v>402</v>
      </c>
      <c r="I100" s="15"/>
      <c r="J100" s="15" t="s">
        <v>1044</v>
      </c>
      <c r="K100" s="15"/>
      <c r="L100" s="15" t="s">
        <v>404</v>
      </c>
      <c r="M100" s="15" t="s">
        <v>405</v>
      </c>
      <c r="N100" s="15" t="s">
        <v>48</v>
      </c>
      <c r="O100" s="15" t="s">
        <v>46</v>
      </c>
      <c r="P100" s="15" t="s">
        <v>49</v>
      </c>
      <c r="Q100" s="15" t="s">
        <v>151</v>
      </c>
      <c r="R100" s="15" t="s">
        <v>946</v>
      </c>
    </row>
    <row r="101" spans="1:18" ht="63" x14ac:dyDescent="0.25">
      <c r="A101" s="17" t="s">
        <v>1045</v>
      </c>
      <c r="B101" s="17" t="s">
        <v>1046</v>
      </c>
      <c r="C101" s="16"/>
      <c r="D101" s="16" t="s">
        <v>1047</v>
      </c>
      <c r="E101" s="16" t="s">
        <v>25</v>
      </c>
      <c r="F101" s="16" t="s">
        <v>12</v>
      </c>
      <c r="G101" s="16"/>
      <c r="H101" s="16" t="s">
        <v>750</v>
      </c>
      <c r="I101" s="16" t="s">
        <v>751</v>
      </c>
      <c r="J101" s="16" t="s">
        <v>346</v>
      </c>
      <c r="K101" s="16"/>
      <c r="L101" s="16" t="s">
        <v>753</v>
      </c>
      <c r="M101" s="16" t="s">
        <v>754</v>
      </c>
      <c r="N101" s="16" t="s">
        <v>13</v>
      </c>
      <c r="O101" s="16" t="s">
        <v>14</v>
      </c>
      <c r="P101" s="16" t="s">
        <v>21</v>
      </c>
      <c r="Q101" s="16" t="s">
        <v>151</v>
      </c>
      <c r="R101" s="16">
        <v>9</v>
      </c>
    </row>
    <row r="102" spans="1:18" ht="94.5" x14ac:dyDescent="0.25">
      <c r="A102" s="17" t="s">
        <v>1048</v>
      </c>
      <c r="B102" s="17" t="s">
        <v>1049</v>
      </c>
      <c r="C102" s="15"/>
      <c r="D102" s="15" t="s">
        <v>1050</v>
      </c>
      <c r="E102" s="15" t="s">
        <v>19</v>
      </c>
      <c r="F102" s="15" t="s">
        <v>12</v>
      </c>
      <c r="G102" s="15"/>
      <c r="H102" s="15" t="s">
        <v>1051</v>
      </c>
      <c r="I102" s="15" t="s">
        <v>1052</v>
      </c>
      <c r="J102" s="15" t="s">
        <v>1053</v>
      </c>
      <c r="K102" s="15"/>
      <c r="L102" s="15" t="s">
        <v>1054</v>
      </c>
      <c r="M102" s="15"/>
      <c r="N102" s="15" t="s">
        <v>30</v>
      </c>
      <c r="O102" s="15" t="s">
        <v>31</v>
      </c>
      <c r="P102" s="15" t="s">
        <v>21</v>
      </c>
      <c r="Q102" s="15" t="s">
        <v>151</v>
      </c>
      <c r="R102" s="15" t="s">
        <v>928</v>
      </c>
    </row>
    <row r="103" spans="1:18" ht="63" x14ac:dyDescent="0.25">
      <c r="A103" s="17" t="s">
        <v>1055</v>
      </c>
      <c r="B103" s="17" t="s">
        <v>1056</v>
      </c>
      <c r="C103" s="16"/>
      <c r="D103" s="16" t="s">
        <v>1057</v>
      </c>
      <c r="E103" s="16" t="s">
        <v>20</v>
      </c>
      <c r="F103" s="16" t="s">
        <v>12</v>
      </c>
      <c r="G103" s="16"/>
      <c r="H103" s="16" t="s">
        <v>1058</v>
      </c>
      <c r="I103" s="16" t="s">
        <v>1059</v>
      </c>
      <c r="J103" s="16" t="s">
        <v>1060</v>
      </c>
      <c r="K103" s="16"/>
      <c r="L103" s="16" t="s">
        <v>1061</v>
      </c>
      <c r="M103" s="16"/>
      <c r="N103" s="16" t="s">
        <v>13</v>
      </c>
      <c r="O103" s="16" t="s">
        <v>14</v>
      </c>
      <c r="P103" s="16" t="s">
        <v>21</v>
      </c>
      <c r="Q103" s="16" t="s">
        <v>151</v>
      </c>
      <c r="R103" s="16" t="s">
        <v>946</v>
      </c>
    </row>
    <row r="104" spans="1:18" ht="52.5" x14ac:dyDescent="0.25">
      <c r="A104" s="17" t="s">
        <v>1062</v>
      </c>
      <c r="B104" s="17" t="s">
        <v>1063</v>
      </c>
      <c r="C104" s="15"/>
      <c r="D104" s="15" t="s">
        <v>1064</v>
      </c>
      <c r="E104" s="15" t="s">
        <v>11</v>
      </c>
      <c r="F104" s="15" t="s">
        <v>12</v>
      </c>
      <c r="G104" s="15"/>
      <c r="H104" s="15" t="s">
        <v>821</v>
      </c>
      <c r="I104" s="15" t="s">
        <v>822</v>
      </c>
      <c r="J104" s="15" t="s">
        <v>823</v>
      </c>
      <c r="K104" s="15"/>
      <c r="L104" s="15" t="s">
        <v>824</v>
      </c>
      <c r="M104" s="15" t="s">
        <v>825</v>
      </c>
      <c r="N104" s="15" t="s">
        <v>1065</v>
      </c>
      <c r="O104" s="15" t="s">
        <v>51</v>
      </c>
      <c r="P104" s="15" t="s">
        <v>132</v>
      </c>
      <c r="Q104" s="15" t="s">
        <v>151</v>
      </c>
      <c r="R104" s="15" t="s">
        <v>942</v>
      </c>
    </row>
    <row r="105" spans="1:18" ht="52.5" x14ac:dyDescent="0.25">
      <c r="A105" s="17" t="s">
        <v>1066</v>
      </c>
      <c r="B105" s="17" t="s">
        <v>1067</v>
      </c>
      <c r="C105" s="16"/>
      <c r="D105" s="16" t="s">
        <v>1068</v>
      </c>
      <c r="E105" s="16" t="s">
        <v>19</v>
      </c>
      <c r="F105" s="16" t="s">
        <v>12</v>
      </c>
      <c r="G105" s="16"/>
      <c r="H105" s="16" t="s">
        <v>1069</v>
      </c>
      <c r="I105" s="16" t="s">
        <v>1070</v>
      </c>
      <c r="J105" s="16" t="s">
        <v>1071</v>
      </c>
      <c r="K105" s="16"/>
      <c r="L105" s="16" t="s">
        <v>1072</v>
      </c>
      <c r="M105" s="16"/>
      <c r="N105" s="16" t="s">
        <v>13</v>
      </c>
      <c r="O105" s="16" t="s">
        <v>14</v>
      </c>
      <c r="P105" s="16" t="s">
        <v>132</v>
      </c>
      <c r="Q105" s="16" t="s">
        <v>151</v>
      </c>
      <c r="R105" s="16" t="s">
        <v>928</v>
      </c>
    </row>
    <row r="106" spans="1:18" ht="94.5" x14ac:dyDescent="0.25">
      <c r="A106" s="17" t="s">
        <v>1073</v>
      </c>
      <c r="B106" s="17" t="s">
        <v>1074</v>
      </c>
      <c r="C106" s="15"/>
      <c r="D106" s="15" t="s">
        <v>1075</v>
      </c>
      <c r="E106" s="15" t="s">
        <v>25</v>
      </c>
      <c r="F106" s="15" t="s">
        <v>12</v>
      </c>
      <c r="G106" s="15"/>
      <c r="H106" s="15" t="s">
        <v>1076</v>
      </c>
      <c r="I106" s="15"/>
      <c r="J106" s="15" t="s">
        <v>1076</v>
      </c>
      <c r="K106" s="15"/>
      <c r="L106" s="15" t="s">
        <v>1077</v>
      </c>
      <c r="M106" s="15"/>
      <c r="N106" s="15" t="s">
        <v>30</v>
      </c>
      <c r="O106" s="15" t="s">
        <v>31</v>
      </c>
      <c r="P106" s="15" t="s">
        <v>21</v>
      </c>
      <c r="Q106" s="15" t="s">
        <v>151</v>
      </c>
      <c r="R106" s="15" t="s">
        <v>984</v>
      </c>
    </row>
    <row r="107" spans="1:18" ht="52.5" x14ac:dyDescent="0.25">
      <c r="A107" s="17" t="s">
        <v>1078</v>
      </c>
      <c r="B107" s="17" t="s">
        <v>1079</v>
      </c>
      <c r="C107" s="16"/>
      <c r="D107" s="16" t="s">
        <v>1080</v>
      </c>
      <c r="E107" s="16" t="s">
        <v>11</v>
      </c>
      <c r="F107" s="16" t="s">
        <v>12</v>
      </c>
      <c r="G107" s="16"/>
      <c r="H107" s="16" t="s">
        <v>1081</v>
      </c>
      <c r="I107" s="16" t="s">
        <v>1082</v>
      </c>
      <c r="J107" s="16" t="s">
        <v>1083</v>
      </c>
      <c r="K107" s="16"/>
      <c r="L107" s="16" t="s">
        <v>1084</v>
      </c>
      <c r="M107" s="16"/>
      <c r="N107" s="16" t="s">
        <v>13</v>
      </c>
      <c r="O107" s="16" t="s">
        <v>14</v>
      </c>
      <c r="P107" s="16" t="s">
        <v>34</v>
      </c>
      <c r="Q107" s="16" t="s">
        <v>151</v>
      </c>
      <c r="R107" s="16" t="s">
        <v>942</v>
      </c>
    </row>
    <row r="108" spans="1:18" ht="42" x14ac:dyDescent="0.25">
      <c r="A108" s="17" t="s">
        <v>1085</v>
      </c>
      <c r="B108" s="17" t="s">
        <v>1086</v>
      </c>
      <c r="C108" s="15"/>
      <c r="D108" s="15" t="s">
        <v>1087</v>
      </c>
      <c r="E108" s="15" t="s">
        <v>19</v>
      </c>
      <c r="F108" s="15" t="s">
        <v>12</v>
      </c>
      <c r="G108" s="15"/>
      <c r="H108" s="15" t="s">
        <v>1088</v>
      </c>
      <c r="I108" s="15" t="s">
        <v>1089</v>
      </c>
      <c r="J108" s="15" t="s">
        <v>1090</v>
      </c>
      <c r="K108" s="15"/>
      <c r="L108" s="15" t="s">
        <v>1091</v>
      </c>
      <c r="M108" s="15"/>
      <c r="N108" s="15" t="s">
        <v>550</v>
      </c>
      <c r="O108" s="15" t="s">
        <v>28</v>
      </c>
      <c r="P108" s="15" t="s">
        <v>44</v>
      </c>
      <c r="Q108" s="15" t="s">
        <v>151</v>
      </c>
      <c r="R108" s="15" t="s">
        <v>928</v>
      </c>
    </row>
    <row r="109" spans="1:18" ht="63" x14ac:dyDescent="0.25">
      <c r="A109" s="17" t="s">
        <v>1092</v>
      </c>
      <c r="B109" s="17" t="s">
        <v>1093</v>
      </c>
      <c r="C109" s="16"/>
      <c r="D109" s="16" t="s">
        <v>1094</v>
      </c>
      <c r="E109" s="16" t="s">
        <v>19</v>
      </c>
      <c r="F109" s="16" t="s">
        <v>12</v>
      </c>
      <c r="G109" s="16"/>
      <c r="H109" s="16" t="s">
        <v>366</v>
      </c>
      <c r="I109" s="16" t="s">
        <v>367</v>
      </c>
      <c r="J109" s="16" t="s">
        <v>80</v>
      </c>
      <c r="K109" s="16"/>
      <c r="L109" s="16" t="s">
        <v>81</v>
      </c>
      <c r="M109" s="16" t="s">
        <v>173</v>
      </c>
      <c r="N109" s="16" t="s">
        <v>13</v>
      </c>
      <c r="O109" s="16" t="s">
        <v>14</v>
      </c>
      <c r="P109" s="16" t="s">
        <v>26</v>
      </c>
      <c r="Q109" s="16" t="s">
        <v>151</v>
      </c>
      <c r="R109" s="16" t="s">
        <v>928</v>
      </c>
    </row>
    <row r="110" spans="1:18" ht="73.5" x14ac:dyDescent="0.25">
      <c r="A110" s="17" t="s">
        <v>1095</v>
      </c>
      <c r="B110" s="17" t="s">
        <v>1096</v>
      </c>
      <c r="C110" s="15"/>
      <c r="D110" s="15" t="s">
        <v>1097</v>
      </c>
      <c r="E110" s="15" t="s">
        <v>11</v>
      </c>
      <c r="F110" s="15" t="s">
        <v>12</v>
      </c>
      <c r="G110" s="15"/>
      <c r="H110" s="15" t="s">
        <v>1098</v>
      </c>
      <c r="I110" s="15" t="s">
        <v>1099</v>
      </c>
      <c r="J110" s="15" t="s">
        <v>1100</v>
      </c>
      <c r="K110" s="15"/>
      <c r="L110" s="15" t="s">
        <v>1101</v>
      </c>
      <c r="M110" s="15" t="s">
        <v>1102</v>
      </c>
      <c r="N110" s="15" t="s">
        <v>347</v>
      </c>
      <c r="O110" s="15" t="s">
        <v>50</v>
      </c>
      <c r="P110" s="15" t="s">
        <v>192</v>
      </c>
      <c r="Q110" s="15" t="s">
        <v>151</v>
      </c>
      <c r="R110" s="15" t="s">
        <v>942</v>
      </c>
    </row>
    <row r="111" spans="1:18" ht="52.5" x14ac:dyDescent="0.25">
      <c r="A111" s="17" t="s">
        <v>1103</v>
      </c>
      <c r="B111" s="17" t="s">
        <v>1104</v>
      </c>
      <c r="C111" s="16"/>
      <c r="D111" s="16" t="s">
        <v>1105</v>
      </c>
      <c r="E111" s="16" t="s">
        <v>1106</v>
      </c>
      <c r="F111" s="16" t="s">
        <v>12</v>
      </c>
      <c r="G111" s="16"/>
      <c r="H111" s="16" t="s">
        <v>1107</v>
      </c>
      <c r="I111" s="16"/>
      <c r="J111" s="16" t="s">
        <v>1107</v>
      </c>
      <c r="K111" s="16"/>
      <c r="L111" s="16" t="s">
        <v>1108</v>
      </c>
      <c r="M111" s="16"/>
      <c r="N111" s="16" t="s">
        <v>13</v>
      </c>
      <c r="O111" s="16" t="s">
        <v>14</v>
      </c>
      <c r="P111" s="16" t="s">
        <v>343</v>
      </c>
      <c r="Q111" s="16" t="s">
        <v>151</v>
      </c>
      <c r="R111" s="16" t="s">
        <v>942</v>
      </c>
    </row>
    <row r="112" spans="1:18" ht="52.5" x14ac:dyDescent="0.25">
      <c r="A112" s="17" t="s">
        <v>1109</v>
      </c>
      <c r="B112" s="17" t="s">
        <v>1110</v>
      </c>
      <c r="C112" s="15"/>
      <c r="D112" s="15" t="s">
        <v>1111</v>
      </c>
      <c r="E112" s="15" t="s">
        <v>11</v>
      </c>
      <c r="F112" s="15" t="s">
        <v>12</v>
      </c>
      <c r="G112" s="15"/>
      <c r="H112" s="15" t="s">
        <v>1081</v>
      </c>
      <c r="I112" s="15" t="s">
        <v>1082</v>
      </c>
      <c r="J112" s="15" t="s">
        <v>1112</v>
      </c>
      <c r="K112" s="15"/>
      <c r="L112" s="15" t="s">
        <v>1084</v>
      </c>
      <c r="M112" s="15"/>
      <c r="N112" s="15" t="s">
        <v>13</v>
      </c>
      <c r="O112" s="15" t="s">
        <v>14</v>
      </c>
      <c r="P112" s="15" t="s">
        <v>49</v>
      </c>
      <c r="Q112" s="15" t="s">
        <v>151</v>
      </c>
      <c r="R112" s="15" t="s">
        <v>942</v>
      </c>
    </row>
    <row r="113" spans="1:18" ht="31.5" x14ac:dyDescent="0.25">
      <c r="A113" s="17" t="s">
        <v>1113</v>
      </c>
      <c r="B113" s="17" t="s">
        <v>1114</v>
      </c>
      <c r="C113" s="16"/>
      <c r="D113" s="16" t="s">
        <v>1115</v>
      </c>
      <c r="E113" s="16" t="s">
        <v>11</v>
      </c>
      <c r="F113" s="16" t="s">
        <v>12</v>
      </c>
      <c r="G113" s="16"/>
      <c r="H113" s="16" t="s">
        <v>1116</v>
      </c>
      <c r="I113" s="16" t="s">
        <v>1117</v>
      </c>
      <c r="J113" s="16" t="s">
        <v>1118</v>
      </c>
      <c r="K113" s="16"/>
      <c r="L113" s="16" t="s">
        <v>1119</v>
      </c>
      <c r="M113" s="16" t="s">
        <v>1120</v>
      </c>
      <c r="N113" s="16" t="s">
        <v>13</v>
      </c>
      <c r="O113" s="16" t="s">
        <v>14</v>
      </c>
      <c r="P113" s="16" t="s">
        <v>55</v>
      </c>
      <c r="Q113" s="16" t="s">
        <v>151</v>
      </c>
      <c r="R113" s="16" t="s">
        <v>942</v>
      </c>
    </row>
    <row r="114" spans="1:18" ht="63" x14ac:dyDescent="0.25">
      <c r="A114" s="17" t="s">
        <v>1121</v>
      </c>
      <c r="B114" s="17" t="s">
        <v>1122</v>
      </c>
      <c r="C114" s="15"/>
      <c r="D114" s="15" t="s">
        <v>1123</v>
      </c>
      <c r="E114" s="15" t="s">
        <v>11</v>
      </c>
      <c r="F114" s="15" t="s">
        <v>12</v>
      </c>
      <c r="G114" s="15"/>
      <c r="H114" s="15" t="s">
        <v>259</v>
      </c>
      <c r="I114" s="15" t="s">
        <v>260</v>
      </c>
      <c r="J114" s="15" t="s">
        <v>261</v>
      </c>
      <c r="K114" s="15"/>
      <c r="L114" s="15" t="s">
        <v>262</v>
      </c>
      <c r="M114" s="15"/>
      <c r="N114" s="15" t="s">
        <v>13</v>
      </c>
      <c r="O114" s="15" t="s">
        <v>14</v>
      </c>
      <c r="P114" s="15" t="s">
        <v>1124</v>
      </c>
      <c r="Q114" s="15" t="s">
        <v>151</v>
      </c>
      <c r="R114" s="15" t="s">
        <v>942</v>
      </c>
    </row>
    <row r="115" spans="1:18" ht="52.5" x14ac:dyDescent="0.25">
      <c r="A115" s="17" t="s">
        <v>1125</v>
      </c>
      <c r="B115" s="17" t="s">
        <v>1126</v>
      </c>
      <c r="C115" s="16"/>
      <c r="D115" s="16" t="s">
        <v>1127</v>
      </c>
      <c r="E115" s="16" t="s">
        <v>20</v>
      </c>
      <c r="F115" s="16" t="s">
        <v>12</v>
      </c>
      <c r="G115" s="16"/>
      <c r="H115" s="16" t="s">
        <v>1128</v>
      </c>
      <c r="I115" s="16" t="s">
        <v>1129</v>
      </c>
      <c r="J115" s="16" t="s">
        <v>1130</v>
      </c>
      <c r="K115" s="16"/>
      <c r="L115" s="16" t="s">
        <v>1131</v>
      </c>
      <c r="M115" s="16" t="s">
        <v>1132</v>
      </c>
      <c r="N115" s="16" t="s">
        <v>13</v>
      </c>
      <c r="O115" s="16" t="s">
        <v>14</v>
      </c>
      <c r="P115" s="16" t="s">
        <v>21</v>
      </c>
      <c r="Q115" s="16" t="s">
        <v>151</v>
      </c>
      <c r="R115" s="16" t="s">
        <v>946</v>
      </c>
    </row>
    <row r="116" spans="1:18" ht="94.5" x14ac:dyDescent="0.25">
      <c r="A116" s="17" t="s">
        <v>1133</v>
      </c>
      <c r="B116" s="17" t="s">
        <v>1134</v>
      </c>
      <c r="C116" s="15"/>
      <c r="D116" s="15" t="s">
        <v>1135</v>
      </c>
      <c r="E116" s="15" t="s">
        <v>19</v>
      </c>
      <c r="F116" s="15" t="s">
        <v>12</v>
      </c>
      <c r="G116" s="15"/>
      <c r="H116" s="15" t="s">
        <v>1136</v>
      </c>
      <c r="I116" s="15" t="s">
        <v>1137</v>
      </c>
      <c r="J116" s="15" t="s">
        <v>1138</v>
      </c>
      <c r="K116" s="15"/>
      <c r="L116" s="15" t="s">
        <v>1139</v>
      </c>
      <c r="M116" s="15"/>
      <c r="N116" s="15" t="s">
        <v>30</v>
      </c>
      <c r="O116" s="15" t="s">
        <v>31</v>
      </c>
      <c r="P116" s="15" t="s">
        <v>21</v>
      </c>
      <c r="Q116" s="15" t="s">
        <v>151</v>
      </c>
      <c r="R116" s="15" t="s">
        <v>928</v>
      </c>
    </row>
    <row r="117" spans="1:18" ht="52.5" x14ac:dyDescent="0.25">
      <c r="A117" s="17" t="s">
        <v>1140</v>
      </c>
      <c r="B117" s="17" t="s">
        <v>1141</v>
      </c>
      <c r="C117" s="16"/>
      <c r="D117" s="16" t="s">
        <v>1142</v>
      </c>
      <c r="E117" s="16" t="s">
        <v>20</v>
      </c>
      <c r="F117" s="16" t="s">
        <v>12</v>
      </c>
      <c r="G117" s="16"/>
      <c r="H117" s="16" t="s">
        <v>1143</v>
      </c>
      <c r="I117" s="16" t="s">
        <v>1144</v>
      </c>
      <c r="J117" s="16" t="s">
        <v>1145</v>
      </c>
      <c r="K117" s="16"/>
      <c r="L117" s="16" t="s">
        <v>1146</v>
      </c>
      <c r="M117" s="16" t="s">
        <v>1147</v>
      </c>
      <c r="N117" s="16" t="s">
        <v>13</v>
      </c>
      <c r="O117" s="16" t="s">
        <v>14</v>
      </c>
      <c r="P117" s="16" t="s">
        <v>21</v>
      </c>
      <c r="Q117" s="16" t="s">
        <v>151</v>
      </c>
      <c r="R117" s="16" t="s">
        <v>946</v>
      </c>
    </row>
    <row r="118" spans="1:18" ht="42" x14ac:dyDescent="0.25">
      <c r="A118" s="17" t="s">
        <v>1148</v>
      </c>
      <c r="B118" s="17" t="s">
        <v>1149</v>
      </c>
      <c r="C118" s="15"/>
      <c r="D118" s="15" t="s">
        <v>1150</v>
      </c>
      <c r="E118" s="15" t="s">
        <v>19</v>
      </c>
      <c r="F118" s="15" t="s">
        <v>12</v>
      </c>
      <c r="G118" s="15"/>
      <c r="H118" s="15" t="s">
        <v>1151</v>
      </c>
      <c r="I118" s="15"/>
      <c r="J118" s="15" t="s">
        <v>1151</v>
      </c>
      <c r="K118" s="15"/>
      <c r="L118" s="15" t="s">
        <v>1152</v>
      </c>
      <c r="M118" s="15"/>
      <c r="N118" s="15" t="s">
        <v>45</v>
      </c>
      <c r="O118" s="15" t="s">
        <v>46</v>
      </c>
      <c r="P118" s="15" t="s">
        <v>21</v>
      </c>
      <c r="Q118" s="15" t="s">
        <v>151</v>
      </c>
      <c r="R118" s="15" t="s">
        <v>928</v>
      </c>
    </row>
    <row r="119" spans="1:18" ht="63" x14ac:dyDescent="0.25">
      <c r="A119" s="17" t="s">
        <v>1153</v>
      </c>
      <c r="B119" s="17" t="s">
        <v>1154</v>
      </c>
      <c r="C119" s="16"/>
      <c r="D119" s="16" t="s">
        <v>1155</v>
      </c>
      <c r="E119" s="16" t="s">
        <v>20</v>
      </c>
      <c r="F119" s="16" t="s">
        <v>12</v>
      </c>
      <c r="G119" s="16"/>
      <c r="H119" s="16" t="s">
        <v>1156</v>
      </c>
      <c r="I119" s="16" t="s">
        <v>1157</v>
      </c>
      <c r="J119" s="16" t="s">
        <v>1158</v>
      </c>
      <c r="K119" s="16"/>
      <c r="L119" s="16" t="s">
        <v>1159</v>
      </c>
      <c r="M119" s="16"/>
      <c r="N119" s="16" t="s">
        <v>13</v>
      </c>
      <c r="O119" s="16" t="s">
        <v>14</v>
      </c>
      <c r="P119" s="16" t="s">
        <v>21</v>
      </c>
      <c r="Q119" s="16" t="s">
        <v>151</v>
      </c>
      <c r="R119" s="16" t="s">
        <v>946</v>
      </c>
    </row>
    <row r="120" spans="1:18" ht="52.5" x14ac:dyDescent="0.25">
      <c r="A120" s="17" t="s">
        <v>1160</v>
      </c>
      <c r="B120" s="17" t="s">
        <v>1161</v>
      </c>
      <c r="C120" s="15"/>
      <c r="D120" s="15" t="s">
        <v>1162</v>
      </c>
      <c r="E120" s="15" t="s">
        <v>11</v>
      </c>
      <c r="F120" s="15" t="s">
        <v>12</v>
      </c>
      <c r="G120" s="15"/>
      <c r="H120" s="15" t="s">
        <v>193</v>
      </c>
      <c r="I120" s="15" t="s">
        <v>194</v>
      </c>
      <c r="J120" s="15" t="s">
        <v>195</v>
      </c>
      <c r="K120" s="15"/>
      <c r="L120" s="15" t="s">
        <v>196</v>
      </c>
      <c r="M120" s="15"/>
      <c r="N120" s="15" t="s">
        <v>13</v>
      </c>
      <c r="O120" s="15" t="s">
        <v>14</v>
      </c>
      <c r="P120" s="15" t="s">
        <v>49</v>
      </c>
      <c r="Q120" s="15" t="s">
        <v>151</v>
      </c>
      <c r="R120" s="15" t="s">
        <v>942</v>
      </c>
    </row>
    <row r="121" spans="1:18" ht="52.5" x14ac:dyDescent="0.25">
      <c r="A121" s="17" t="s">
        <v>1163</v>
      </c>
      <c r="B121" s="17" t="s">
        <v>1164</v>
      </c>
      <c r="C121" s="16"/>
      <c r="D121" s="16" t="s">
        <v>1165</v>
      </c>
      <c r="E121" s="16" t="s">
        <v>19</v>
      </c>
      <c r="F121" s="16" t="s">
        <v>12</v>
      </c>
      <c r="G121" s="16"/>
      <c r="H121" s="16" t="s">
        <v>1166</v>
      </c>
      <c r="I121" s="16" t="s">
        <v>1167</v>
      </c>
      <c r="J121" s="16" t="s">
        <v>1168</v>
      </c>
      <c r="K121" s="16"/>
      <c r="L121" s="16" t="s">
        <v>1169</v>
      </c>
      <c r="M121" s="16"/>
      <c r="N121" s="16" t="s">
        <v>1065</v>
      </c>
      <c r="O121" s="16" t="s">
        <v>51</v>
      </c>
      <c r="P121" s="16" t="s">
        <v>132</v>
      </c>
      <c r="Q121" s="16" t="s">
        <v>151</v>
      </c>
      <c r="R121" s="16" t="s">
        <v>928</v>
      </c>
    </row>
    <row r="122" spans="1:18" ht="42" x14ac:dyDescent="0.25">
      <c r="A122" s="17" t="s">
        <v>1170</v>
      </c>
      <c r="B122" s="17" t="s">
        <v>1171</v>
      </c>
      <c r="C122" s="15"/>
      <c r="D122" s="15" t="s">
        <v>1172</v>
      </c>
      <c r="E122" s="15" t="s">
        <v>1173</v>
      </c>
      <c r="F122" s="15" t="s">
        <v>12</v>
      </c>
      <c r="G122" s="15"/>
      <c r="H122" s="15" t="s">
        <v>1174</v>
      </c>
      <c r="I122" s="15" t="s">
        <v>1175</v>
      </c>
      <c r="J122" s="15" t="s">
        <v>1176</v>
      </c>
      <c r="K122" s="15"/>
      <c r="L122" s="15" t="s">
        <v>1177</v>
      </c>
      <c r="M122" s="15" t="s">
        <v>1178</v>
      </c>
      <c r="N122" s="15" t="s">
        <v>13</v>
      </c>
      <c r="O122" s="15" t="s">
        <v>14</v>
      </c>
      <c r="P122" s="15" t="s">
        <v>55</v>
      </c>
      <c r="Q122" s="15" t="s">
        <v>151</v>
      </c>
      <c r="R122" s="15" t="s">
        <v>942</v>
      </c>
    </row>
    <row r="123" spans="1:18" ht="52.5" x14ac:dyDescent="0.25">
      <c r="A123" s="17" t="s">
        <v>1179</v>
      </c>
      <c r="B123" s="17" t="s">
        <v>1180</v>
      </c>
      <c r="C123" s="16"/>
      <c r="D123" s="16" t="s">
        <v>1181</v>
      </c>
      <c r="E123" s="16" t="s">
        <v>11</v>
      </c>
      <c r="F123" s="16" t="s">
        <v>12</v>
      </c>
      <c r="G123" s="16"/>
      <c r="H123" s="16" t="s">
        <v>1182</v>
      </c>
      <c r="I123" s="16" t="s">
        <v>1183</v>
      </c>
      <c r="J123" s="16" t="s">
        <v>1184</v>
      </c>
      <c r="K123" s="16"/>
      <c r="L123" s="16" t="s">
        <v>1185</v>
      </c>
      <c r="M123" s="16"/>
      <c r="N123" s="16" t="s">
        <v>13</v>
      </c>
      <c r="O123" s="16" t="s">
        <v>14</v>
      </c>
      <c r="P123" s="16" t="s">
        <v>49</v>
      </c>
      <c r="Q123" s="16" t="s">
        <v>151</v>
      </c>
      <c r="R123" s="16" t="s">
        <v>942</v>
      </c>
    </row>
    <row r="124" spans="1:18" ht="52.5" x14ac:dyDescent="0.25">
      <c r="A124" s="17" t="s">
        <v>1186</v>
      </c>
      <c r="B124" s="17" t="s">
        <v>1187</v>
      </c>
      <c r="C124" s="15"/>
      <c r="D124" s="15" t="s">
        <v>1188</v>
      </c>
      <c r="E124" s="15" t="s">
        <v>832</v>
      </c>
      <c r="F124" s="15" t="s">
        <v>12</v>
      </c>
      <c r="G124" s="15"/>
      <c r="H124" s="15" t="s">
        <v>1189</v>
      </c>
      <c r="I124" s="15" t="s">
        <v>1190</v>
      </c>
      <c r="J124" s="15" t="s">
        <v>1191</v>
      </c>
      <c r="K124" s="15"/>
      <c r="L124" s="15" t="s">
        <v>1192</v>
      </c>
      <c r="M124" s="15" t="s">
        <v>1193</v>
      </c>
      <c r="N124" s="15" t="s">
        <v>13</v>
      </c>
      <c r="O124" s="15" t="s">
        <v>14</v>
      </c>
      <c r="P124" s="15" t="s">
        <v>602</v>
      </c>
      <c r="Q124" s="15" t="s">
        <v>151</v>
      </c>
      <c r="R124" s="15" t="s">
        <v>928</v>
      </c>
    </row>
    <row r="125" spans="1:18" ht="126" x14ac:dyDescent="0.25">
      <c r="A125" s="17" t="s">
        <v>1194</v>
      </c>
      <c r="B125" s="17" t="s">
        <v>1195</v>
      </c>
      <c r="C125" s="16"/>
      <c r="D125" s="16" t="s">
        <v>1196</v>
      </c>
      <c r="E125" s="16" t="s">
        <v>11</v>
      </c>
      <c r="F125" s="16" t="s">
        <v>12</v>
      </c>
      <c r="G125" s="16"/>
      <c r="H125" s="16" t="s">
        <v>1197</v>
      </c>
      <c r="I125" s="16" t="s">
        <v>1198</v>
      </c>
      <c r="J125" s="16" t="s">
        <v>1199</v>
      </c>
      <c r="K125" s="16"/>
      <c r="L125" s="16" t="s">
        <v>1200</v>
      </c>
      <c r="M125" s="16"/>
      <c r="N125" s="16" t="s">
        <v>13</v>
      </c>
      <c r="O125" s="16" t="s">
        <v>14</v>
      </c>
      <c r="P125" s="16" t="s">
        <v>1201</v>
      </c>
      <c r="Q125" s="16" t="s">
        <v>151</v>
      </c>
      <c r="R125" s="16" t="s">
        <v>942</v>
      </c>
    </row>
    <row r="126" spans="1:18" ht="52.5" x14ac:dyDescent="0.25">
      <c r="A126" s="17" t="s">
        <v>1202</v>
      </c>
      <c r="B126" s="17" t="s">
        <v>1203</v>
      </c>
      <c r="C126" s="15"/>
      <c r="D126" s="15" t="s">
        <v>1204</v>
      </c>
      <c r="E126" s="15" t="s">
        <v>11</v>
      </c>
      <c r="F126" s="15" t="s">
        <v>12</v>
      </c>
      <c r="G126" s="15"/>
      <c r="H126" s="15" t="s">
        <v>1205</v>
      </c>
      <c r="I126" s="15" t="s">
        <v>1206</v>
      </c>
      <c r="J126" s="15" t="s">
        <v>1207</v>
      </c>
      <c r="K126" s="15"/>
      <c r="L126" s="15" t="s">
        <v>1208</v>
      </c>
      <c r="M126" s="15"/>
      <c r="N126" s="15" t="s">
        <v>13</v>
      </c>
      <c r="O126" s="15" t="s">
        <v>14</v>
      </c>
      <c r="P126" s="15" t="s">
        <v>34</v>
      </c>
      <c r="Q126" s="15" t="s">
        <v>151</v>
      </c>
      <c r="R126" s="15" t="s">
        <v>1209</v>
      </c>
    </row>
    <row r="127" spans="1:18" ht="42" x14ac:dyDescent="0.25">
      <c r="A127" s="17" t="s">
        <v>1210</v>
      </c>
      <c r="B127" s="17" t="s">
        <v>1211</v>
      </c>
      <c r="C127" s="16"/>
      <c r="D127" s="16" t="s">
        <v>1212</v>
      </c>
      <c r="E127" s="16" t="s">
        <v>11</v>
      </c>
      <c r="F127" s="16" t="s">
        <v>12</v>
      </c>
      <c r="G127" s="16"/>
      <c r="H127" s="16" t="s">
        <v>1213</v>
      </c>
      <c r="I127" s="16" t="s">
        <v>1214</v>
      </c>
      <c r="J127" s="16" t="s">
        <v>1213</v>
      </c>
      <c r="K127" s="16"/>
      <c r="L127" s="16" t="s">
        <v>1215</v>
      </c>
      <c r="M127" s="16"/>
      <c r="N127" s="16" t="s">
        <v>13</v>
      </c>
      <c r="O127" s="16" t="s">
        <v>14</v>
      </c>
      <c r="P127" s="16" t="s">
        <v>26</v>
      </c>
      <c r="Q127" s="16" t="s">
        <v>151</v>
      </c>
      <c r="R127" s="16" t="s">
        <v>1209</v>
      </c>
    </row>
    <row r="128" spans="1:18" ht="73.5" x14ac:dyDescent="0.25">
      <c r="A128" s="17" t="s">
        <v>1216</v>
      </c>
      <c r="B128" s="17" t="s">
        <v>1217</v>
      </c>
      <c r="C128" s="15"/>
      <c r="D128" s="15" t="s">
        <v>1218</v>
      </c>
      <c r="E128" s="15" t="s">
        <v>25</v>
      </c>
      <c r="F128" s="15" t="s">
        <v>12</v>
      </c>
      <c r="G128" s="15"/>
      <c r="H128" s="15" t="s">
        <v>1219</v>
      </c>
      <c r="I128" s="15"/>
      <c r="J128" s="15" t="s">
        <v>1219</v>
      </c>
      <c r="K128" s="15"/>
      <c r="L128" s="15" t="s">
        <v>1220</v>
      </c>
      <c r="M128" s="15" t="s">
        <v>1221</v>
      </c>
      <c r="N128" s="15" t="s">
        <v>45</v>
      </c>
      <c r="O128" s="15" t="s">
        <v>46</v>
      </c>
      <c r="P128" s="15" t="s">
        <v>21</v>
      </c>
      <c r="Q128" s="15" t="s">
        <v>151</v>
      </c>
      <c r="R128" s="15" t="s">
        <v>1222</v>
      </c>
    </row>
    <row r="129" spans="1:18" ht="52.5" x14ac:dyDescent="0.25">
      <c r="A129" s="17" t="s">
        <v>1223</v>
      </c>
      <c r="B129" s="17" t="s">
        <v>1224</v>
      </c>
      <c r="C129" s="16"/>
      <c r="D129" s="16" t="s">
        <v>1225</v>
      </c>
      <c r="E129" s="16" t="s">
        <v>11</v>
      </c>
      <c r="F129" s="16" t="s">
        <v>12</v>
      </c>
      <c r="G129" s="16"/>
      <c r="H129" s="16" t="s">
        <v>1205</v>
      </c>
      <c r="I129" s="16" t="s">
        <v>1206</v>
      </c>
      <c r="J129" s="16" t="s">
        <v>1207</v>
      </c>
      <c r="K129" s="16"/>
      <c r="L129" s="16" t="s">
        <v>1208</v>
      </c>
      <c r="M129" s="16"/>
      <c r="N129" s="16" t="s">
        <v>13</v>
      </c>
      <c r="O129" s="16" t="s">
        <v>14</v>
      </c>
      <c r="P129" s="16" t="s">
        <v>34</v>
      </c>
      <c r="Q129" s="16" t="s">
        <v>151</v>
      </c>
      <c r="R129" s="16" t="s">
        <v>1209</v>
      </c>
    </row>
    <row r="130" spans="1:18" ht="52.5" x14ac:dyDescent="0.25">
      <c r="A130" s="17" t="s">
        <v>1226</v>
      </c>
      <c r="B130" s="17" t="s">
        <v>1227</v>
      </c>
      <c r="C130" s="15"/>
      <c r="D130" s="15" t="s">
        <v>1228</v>
      </c>
      <c r="E130" s="15" t="s">
        <v>11</v>
      </c>
      <c r="F130" s="15" t="s">
        <v>12</v>
      </c>
      <c r="G130" s="15"/>
      <c r="H130" s="15" t="s">
        <v>464</v>
      </c>
      <c r="I130" s="15" t="s">
        <v>465</v>
      </c>
      <c r="J130" s="15" t="s">
        <v>466</v>
      </c>
      <c r="K130" s="15"/>
      <c r="L130" s="15" t="s">
        <v>467</v>
      </c>
      <c r="M130" s="15" t="s">
        <v>468</v>
      </c>
      <c r="N130" s="15" t="s">
        <v>13</v>
      </c>
      <c r="O130" s="15" t="s">
        <v>14</v>
      </c>
      <c r="P130" s="15" t="s">
        <v>26</v>
      </c>
      <c r="Q130" s="15" t="s">
        <v>151</v>
      </c>
      <c r="R130" s="15" t="s">
        <v>1209</v>
      </c>
    </row>
    <row r="131" spans="1:18" ht="52.5" x14ac:dyDescent="0.25">
      <c r="A131" s="17" t="s">
        <v>1229</v>
      </c>
      <c r="B131" s="17" t="s">
        <v>1230</v>
      </c>
      <c r="C131" s="16"/>
      <c r="D131" s="16" t="s">
        <v>1231</v>
      </c>
      <c r="E131" s="16" t="s">
        <v>1232</v>
      </c>
      <c r="F131" s="16" t="s">
        <v>12</v>
      </c>
      <c r="G131" s="16"/>
      <c r="H131" s="16" t="s">
        <v>1233</v>
      </c>
      <c r="I131" s="16" t="s">
        <v>1234</v>
      </c>
      <c r="J131" s="16" t="s">
        <v>1235</v>
      </c>
      <c r="K131" s="16"/>
      <c r="L131" s="16" t="s">
        <v>1236</v>
      </c>
      <c r="M131" s="16"/>
      <c r="N131" s="16" t="s">
        <v>13</v>
      </c>
      <c r="O131" s="16" t="s">
        <v>14</v>
      </c>
      <c r="P131" s="16" t="s">
        <v>286</v>
      </c>
      <c r="Q131" s="16" t="s">
        <v>151</v>
      </c>
      <c r="R131" s="16" t="s">
        <v>488</v>
      </c>
    </row>
    <row r="132" spans="1:18" ht="52.5" x14ac:dyDescent="0.25">
      <c r="A132" s="17" t="s">
        <v>1237</v>
      </c>
      <c r="B132" s="17" t="s">
        <v>1238</v>
      </c>
      <c r="C132" s="15"/>
      <c r="D132" s="15" t="s">
        <v>1239</v>
      </c>
      <c r="E132" s="15" t="s">
        <v>11</v>
      </c>
      <c r="F132" s="15" t="s">
        <v>12</v>
      </c>
      <c r="G132" s="15"/>
      <c r="H132" s="15" t="s">
        <v>1240</v>
      </c>
      <c r="I132" s="15" t="s">
        <v>1241</v>
      </c>
      <c r="J132" s="15" t="s">
        <v>915</v>
      </c>
      <c r="K132" s="15"/>
      <c r="L132" s="15" t="s">
        <v>1242</v>
      </c>
      <c r="M132" s="15" t="s">
        <v>1243</v>
      </c>
      <c r="N132" s="15" t="s">
        <v>13</v>
      </c>
      <c r="O132" s="15" t="s">
        <v>14</v>
      </c>
      <c r="P132" s="15" t="s">
        <v>26</v>
      </c>
      <c r="Q132" s="15" t="s">
        <v>151</v>
      </c>
      <c r="R132" s="15" t="s">
        <v>1209</v>
      </c>
    </row>
    <row r="133" spans="1:18" ht="42" x14ac:dyDescent="0.25">
      <c r="A133" s="17" t="s">
        <v>1244</v>
      </c>
      <c r="B133" s="17" t="s">
        <v>1245</v>
      </c>
      <c r="C133" s="16"/>
      <c r="D133" s="16" t="s">
        <v>1246</v>
      </c>
      <c r="E133" s="16" t="s">
        <v>11</v>
      </c>
      <c r="F133" s="16" t="s">
        <v>12</v>
      </c>
      <c r="G133" s="16"/>
      <c r="H133" s="16" t="s">
        <v>1247</v>
      </c>
      <c r="I133" s="16" t="s">
        <v>1248</v>
      </c>
      <c r="J133" s="16" t="s">
        <v>371</v>
      </c>
      <c r="K133" s="16"/>
      <c r="L133" s="16" t="s">
        <v>1249</v>
      </c>
      <c r="M133" s="16"/>
      <c r="N133" s="16" t="s">
        <v>27</v>
      </c>
      <c r="O133" s="16" t="s">
        <v>28</v>
      </c>
      <c r="P133" s="16" t="s">
        <v>1124</v>
      </c>
      <c r="Q133" s="16" t="s">
        <v>151</v>
      </c>
      <c r="R133" s="16" t="s">
        <v>1209</v>
      </c>
    </row>
    <row r="134" spans="1:18" ht="42" x14ac:dyDescent="0.25">
      <c r="A134" s="17" t="s">
        <v>1250</v>
      </c>
      <c r="B134" s="17" t="s">
        <v>1251</v>
      </c>
      <c r="C134" s="15"/>
      <c r="D134" s="15" t="s">
        <v>1252</v>
      </c>
      <c r="E134" s="15" t="s">
        <v>19</v>
      </c>
      <c r="F134" s="15" t="s">
        <v>12</v>
      </c>
      <c r="G134" s="15"/>
      <c r="H134" s="15" t="s">
        <v>135</v>
      </c>
      <c r="I134" s="15" t="s">
        <v>1253</v>
      </c>
      <c r="J134" s="15" t="s">
        <v>136</v>
      </c>
      <c r="K134" s="15"/>
      <c r="L134" s="15" t="s">
        <v>137</v>
      </c>
      <c r="M134" s="15"/>
      <c r="N134" s="15" t="s">
        <v>13</v>
      </c>
      <c r="O134" s="15" t="s">
        <v>14</v>
      </c>
      <c r="P134" s="15" t="s">
        <v>21</v>
      </c>
      <c r="Q134" s="15" t="s">
        <v>151</v>
      </c>
      <c r="R134" s="15" t="s">
        <v>1254</v>
      </c>
    </row>
    <row r="135" spans="1:18" ht="115.5" x14ac:dyDescent="0.25">
      <c r="A135" s="17" t="s">
        <v>1255</v>
      </c>
      <c r="B135" s="17" t="s">
        <v>1256</v>
      </c>
      <c r="C135" s="16"/>
      <c r="D135" s="16" t="s">
        <v>1257</v>
      </c>
      <c r="E135" s="16" t="s">
        <v>24</v>
      </c>
      <c r="F135" s="16" t="s">
        <v>12</v>
      </c>
      <c r="G135" s="16"/>
      <c r="H135" s="16" t="s">
        <v>165</v>
      </c>
      <c r="I135" s="16" t="s">
        <v>142</v>
      </c>
      <c r="J135" s="16" t="s">
        <v>1258</v>
      </c>
      <c r="K135" s="16"/>
      <c r="L135" s="16" t="s">
        <v>143</v>
      </c>
      <c r="M135" s="16"/>
      <c r="N135" s="16" t="s">
        <v>297</v>
      </c>
      <c r="O135" s="16" t="s">
        <v>22</v>
      </c>
      <c r="P135" s="16" t="s">
        <v>211</v>
      </c>
      <c r="Q135" s="16" t="s">
        <v>151</v>
      </c>
      <c r="R135" s="16" t="s">
        <v>488</v>
      </c>
    </row>
    <row r="136" spans="1:18" ht="42" x14ac:dyDescent="0.25">
      <c r="A136" s="17" t="s">
        <v>1259</v>
      </c>
      <c r="B136" s="17" t="s">
        <v>1260</v>
      </c>
      <c r="C136" s="15"/>
      <c r="D136" s="15" t="s">
        <v>1261</v>
      </c>
      <c r="E136" s="15" t="s">
        <v>20</v>
      </c>
      <c r="F136" s="15" t="s">
        <v>12</v>
      </c>
      <c r="G136" s="15"/>
      <c r="H136" s="15" t="s">
        <v>1262</v>
      </c>
      <c r="I136" s="15"/>
      <c r="J136" s="15" t="s">
        <v>1262</v>
      </c>
      <c r="K136" s="15"/>
      <c r="L136" s="15" t="s">
        <v>1263</v>
      </c>
      <c r="M136" s="15"/>
      <c r="N136" s="15" t="s">
        <v>13</v>
      </c>
      <c r="O136" s="15" t="s">
        <v>14</v>
      </c>
      <c r="P136" s="15" t="s">
        <v>21</v>
      </c>
      <c r="Q136" s="15" t="s">
        <v>151</v>
      </c>
      <c r="R136" s="15" t="s">
        <v>488</v>
      </c>
    </row>
    <row r="137" spans="1:18" ht="63" x14ac:dyDescent="0.25">
      <c r="A137" s="17" t="s">
        <v>1264</v>
      </c>
      <c r="B137" s="17" t="s">
        <v>1265</v>
      </c>
      <c r="C137" s="16"/>
      <c r="D137" s="16" t="s">
        <v>1266</v>
      </c>
      <c r="E137" s="16" t="s">
        <v>11</v>
      </c>
      <c r="F137" s="16" t="s">
        <v>12</v>
      </c>
      <c r="G137" s="16"/>
      <c r="H137" s="16" t="s">
        <v>161</v>
      </c>
      <c r="I137" s="16" t="s">
        <v>74</v>
      </c>
      <c r="J137" s="16" t="s">
        <v>299</v>
      </c>
      <c r="K137" s="16"/>
      <c r="L137" s="16" t="s">
        <v>81</v>
      </c>
      <c r="M137" s="16"/>
      <c r="N137" s="16" t="s">
        <v>13</v>
      </c>
      <c r="O137" s="16" t="s">
        <v>14</v>
      </c>
      <c r="P137" s="16" t="s">
        <v>26</v>
      </c>
      <c r="Q137" s="16" t="s">
        <v>151</v>
      </c>
      <c r="R137" s="16" t="s">
        <v>1209</v>
      </c>
    </row>
    <row r="138" spans="1:18" ht="42" x14ac:dyDescent="0.25">
      <c r="A138" s="17" t="s">
        <v>1267</v>
      </c>
      <c r="B138" s="17" t="s">
        <v>1268</v>
      </c>
      <c r="C138" s="15"/>
      <c r="D138" s="15" t="s">
        <v>1269</v>
      </c>
      <c r="E138" s="15" t="s">
        <v>11</v>
      </c>
      <c r="F138" s="15" t="s">
        <v>12</v>
      </c>
      <c r="G138" s="15"/>
      <c r="H138" s="15" t="s">
        <v>1270</v>
      </c>
      <c r="I138" s="15" t="s">
        <v>1271</v>
      </c>
      <c r="J138" s="15" t="s">
        <v>1272</v>
      </c>
      <c r="K138" s="15"/>
      <c r="L138" s="15" t="s">
        <v>1273</v>
      </c>
      <c r="M138" s="15" t="s">
        <v>1274</v>
      </c>
      <c r="N138" s="15" t="s">
        <v>13</v>
      </c>
      <c r="O138" s="15" t="s">
        <v>14</v>
      </c>
      <c r="P138" s="15" t="s">
        <v>34</v>
      </c>
      <c r="Q138" s="15" t="s">
        <v>151</v>
      </c>
      <c r="R138" s="15" t="s">
        <v>378</v>
      </c>
    </row>
    <row r="139" spans="1:18" ht="73.5" x14ac:dyDescent="0.25">
      <c r="A139" s="17" t="s">
        <v>1275</v>
      </c>
      <c r="B139" s="17" t="s">
        <v>1276</v>
      </c>
      <c r="C139" s="16"/>
      <c r="D139" s="16" t="s">
        <v>1277</v>
      </c>
      <c r="E139" s="16" t="s">
        <v>19</v>
      </c>
      <c r="F139" s="16" t="s">
        <v>12</v>
      </c>
      <c r="G139" s="16"/>
      <c r="H139" s="16" t="s">
        <v>1270</v>
      </c>
      <c r="I139" s="16" t="s">
        <v>1271</v>
      </c>
      <c r="J139" s="16" t="s">
        <v>1272</v>
      </c>
      <c r="K139" s="16"/>
      <c r="L139" s="16" t="s">
        <v>1273</v>
      </c>
      <c r="M139" s="16" t="s">
        <v>1274</v>
      </c>
      <c r="N139" s="16" t="s">
        <v>347</v>
      </c>
      <c r="O139" s="16" t="s">
        <v>50</v>
      </c>
      <c r="P139" s="16" t="s">
        <v>23</v>
      </c>
      <c r="Q139" s="16" t="s">
        <v>151</v>
      </c>
      <c r="R139" s="16" t="s">
        <v>1278</v>
      </c>
    </row>
    <row r="140" spans="1:18" ht="52.5" x14ac:dyDescent="0.25">
      <c r="A140" s="17" t="s">
        <v>1279</v>
      </c>
      <c r="B140" s="17" t="s">
        <v>1280</v>
      </c>
      <c r="C140" s="15"/>
      <c r="D140" s="15" t="s">
        <v>1281</v>
      </c>
      <c r="E140" s="15" t="s">
        <v>19</v>
      </c>
      <c r="F140" s="15" t="s">
        <v>12</v>
      </c>
      <c r="G140" s="15"/>
      <c r="H140" s="15" t="s">
        <v>381</v>
      </c>
      <c r="I140" s="15" t="s">
        <v>382</v>
      </c>
      <c r="J140" s="15" t="s">
        <v>383</v>
      </c>
      <c r="K140" s="15"/>
      <c r="L140" s="15" t="s">
        <v>384</v>
      </c>
      <c r="M140" s="15" t="s">
        <v>385</v>
      </c>
      <c r="N140" s="15" t="s">
        <v>27</v>
      </c>
      <c r="O140" s="15" t="s">
        <v>28</v>
      </c>
      <c r="P140" s="15" t="s">
        <v>44</v>
      </c>
      <c r="Q140" s="15" t="s">
        <v>151</v>
      </c>
      <c r="R140" s="15" t="s">
        <v>1278</v>
      </c>
    </row>
    <row r="141" spans="1:18" ht="52.5" x14ac:dyDescent="0.25">
      <c r="A141" s="17" t="s">
        <v>1282</v>
      </c>
      <c r="B141" s="17" t="s">
        <v>1283</v>
      </c>
      <c r="C141" s="16"/>
      <c r="D141" s="16" t="s">
        <v>1284</v>
      </c>
      <c r="E141" s="16" t="s">
        <v>24</v>
      </c>
      <c r="F141" s="16" t="s">
        <v>12</v>
      </c>
      <c r="G141" s="16"/>
      <c r="H141" s="16" t="s">
        <v>381</v>
      </c>
      <c r="I141" s="16" t="s">
        <v>382</v>
      </c>
      <c r="J141" s="16" t="s">
        <v>383</v>
      </c>
      <c r="K141" s="16"/>
      <c r="L141" s="16" t="s">
        <v>384</v>
      </c>
      <c r="M141" s="16" t="s">
        <v>385</v>
      </c>
      <c r="N141" s="16" t="s">
        <v>279</v>
      </c>
      <c r="O141" s="16" t="s">
        <v>280</v>
      </c>
      <c r="P141" s="16" t="s">
        <v>211</v>
      </c>
      <c r="Q141" s="16" t="s">
        <v>151</v>
      </c>
      <c r="R141" s="16" t="s">
        <v>375</v>
      </c>
    </row>
    <row r="142" spans="1:18" ht="52.5" x14ac:dyDescent="0.25">
      <c r="A142" s="17" t="s">
        <v>1285</v>
      </c>
      <c r="B142" s="17" t="s">
        <v>1286</v>
      </c>
      <c r="C142" s="15"/>
      <c r="D142" s="15" t="s">
        <v>1287</v>
      </c>
      <c r="E142" s="15" t="s">
        <v>25</v>
      </c>
      <c r="F142" s="15" t="s">
        <v>12</v>
      </c>
      <c r="G142" s="15"/>
      <c r="H142" s="15" t="s">
        <v>978</v>
      </c>
      <c r="I142" s="15" t="s">
        <v>925</v>
      </c>
      <c r="J142" s="15" t="s">
        <v>979</v>
      </c>
      <c r="K142" s="15"/>
      <c r="L142" s="15" t="s">
        <v>927</v>
      </c>
      <c r="M142" s="15" t="s">
        <v>980</v>
      </c>
      <c r="N142" s="15" t="s">
        <v>27</v>
      </c>
      <c r="O142" s="15" t="s">
        <v>28</v>
      </c>
      <c r="P142" s="15" t="s">
        <v>44</v>
      </c>
      <c r="Q142" s="15" t="s">
        <v>151</v>
      </c>
      <c r="R142" s="15" t="s">
        <v>1288</v>
      </c>
    </row>
    <row r="143" spans="1:18" ht="63" x14ac:dyDescent="0.25">
      <c r="A143" s="17" t="s">
        <v>1289</v>
      </c>
      <c r="B143" s="17" t="s">
        <v>1290</v>
      </c>
      <c r="C143" s="16"/>
      <c r="D143" s="16" t="s">
        <v>1291</v>
      </c>
      <c r="E143" s="16" t="s">
        <v>20</v>
      </c>
      <c r="F143" s="16" t="s">
        <v>12</v>
      </c>
      <c r="G143" s="16"/>
      <c r="H143" s="16" t="s">
        <v>668</v>
      </c>
      <c r="I143" s="16" t="s">
        <v>1292</v>
      </c>
      <c r="J143" s="16" t="s">
        <v>1293</v>
      </c>
      <c r="K143" s="16"/>
      <c r="L143" s="16" t="s">
        <v>1294</v>
      </c>
      <c r="M143" s="16"/>
      <c r="N143" s="16" t="s">
        <v>13</v>
      </c>
      <c r="O143" s="16" t="s">
        <v>14</v>
      </c>
      <c r="P143" s="16" t="s">
        <v>21</v>
      </c>
      <c r="Q143" s="16" t="s">
        <v>151</v>
      </c>
      <c r="R143" s="16" t="s">
        <v>375</v>
      </c>
    </row>
    <row r="144" spans="1:18" ht="73.5" x14ac:dyDescent="0.25">
      <c r="A144" s="17" t="s">
        <v>1295</v>
      </c>
      <c r="B144" s="17" t="s">
        <v>1296</v>
      </c>
      <c r="C144" s="15"/>
      <c r="D144" s="15" t="s">
        <v>1297</v>
      </c>
      <c r="E144" s="15" t="s">
        <v>11</v>
      </c>
      <c r="F144" s="15" t="s">
        <v>12</v>
      </c>
      <c r="G144" s="15"/>
      <c r="H144" s="15" t="s">
        <v>765</v>
      </c>
      <c r="I144" s="15" t="s">
        <v>766</v>
      </c>
      <c r="J144" s="15" t="s">
        <v>767</v>
      </c>
      <c r="K144" s="15"/>
      <c r="L144" s="15" t="s">
        <v>768</v>
      </c>
      <c r="M144" s="15"/>
      <c r="N144" s="15" t="s">
        <v>13</v>
      </c>
      <c r="O144" s="15" t="s">
        <v>14</v>
      </c>
      <c r="P144" s="15" t="s">
        <v>49</v>
      </c>
      <c r="Q144" s="15" t="s">
        <v>151</v>
      </c>
      <c r="R144" s="15" t="s">
        <v>378</v>
      </c>
    </row>
    <row r="145" spans="1:18" ht="42" x14ac:dyDescent="0.25">
      <c r="A145" s="17" t="s">
        <v>1298</v>
      </c>
      <c r="B145" s="17" t="s">
        <v>1299</v>
      </c>
      <c r="C145" s="16"/>
      <c r="D145" s="16" t="s">
        <v>1300</v>
      </c>
      <c r="E145" s="16" t="s">
        <v>11</v>
      </c>
      <c r="F145" s="16" t="s">
        <v>12</v>
      </c>
      <c r="G145" s="16"/>
      <c r="H145" s="16" t="s">
        <v>337</v>
      </c>
      <c r="I145" s="16" t="s">
        <v>338</v>
      </c>
      <c r="J145" s="16"/>
      <c r="K145" s="16"/>
      <c r="L145" s="16" t="s">
        <v>339</v>
      </c>
      <c r="M145" s="16" t="s">
        <v>340</v>
      </c>
      <c r="N145" s="16" t="s">
        <v>13</v>
      </c>
      <c r="O145" s="16" t="s">
        <v>14</v>
      </c>
      <c r="P145" s="16" t="s">
        <v>103</v>
      </c>
      <c r="Q145" s="16" t="s">
        <v>151</v>
      </c>
      <c r="R145" s="16" t="s">
        <v>378</v>
      </c>
    </row>
    <row r="146" spans="1:18" ht="42" x14ac:dyDescent="0.25">
      <c r="A146" s="17" t="s">
        <v>1301</v>
      </c>
      <c r="B146" s="17" t="s">
        <v>1302</v>
      </c>
      <c r="C146" s="15"/>
      <c r="D146" s="15" t="s">
        <v>1303</v>
      </c>
      <c r="E146" s="15" t="s">
        <v>11</v>
      </c>
      <c r="F146" s="15" t="s">
        <v>12</v>
      </c>
      <c r="G146" s="15"/>
      <c r="H146" s="15" t="s">
        <v>1304</v>
      </c>
      <c r="I146" s="15" t="s">
        <v>1305</v>
      </c>
      <c r="J146" s="15" t="s">
        <v>1304</v>
      </c>
      <c r="K146" s="15"/>
      <c r="L146" s="15" t="s">
        <v>1306</v>
      </c>
      <c r="M146" s="15"/>
      <c r="N146" s="15" t="s">
        <v>13</v>
      </c>
      <c r="O146" s="15" t="s">
        <v>14</v>
      </c>
      <c r="P146" s="15" t="s">
        <v>49</v>
      </c>
      <c r="Q146" s="15" t="s">
        <v>151</v>
      </c>
      <c r="R146" s="15" t="s">
        <v>378</v>
      </c>
    </row>
    <row r="147" spans="1:18" ht="73.5" x14ac:dyDescent="0.25">
      <c r="A147" s="17" t="s">
        <v>1307</v>
      </c>
      <c r="B147" s="17" t="s">
        <v>1308</v>
      </c>
      <c r="C147" s="16"/>
      <c r="D147" s="16" t="s">
        <v>1309</v>
      </c>
      <c r="E147" s="16" t="s">
        <v>11</v>
      </c>
      <c r="F147" s="16" t="s">
        <v>12</v>
      </c>
      <c r="G147" s="16"/>
      <c r="H147" s="16" t="s">
        <v>423</v>
      </c>
      <c r="I147" s="16" t="s">
        <v>424</v>
      </c>
      <c r="J147" s="16" t="s">
        <v>425</v>
      </c>
      <c r="K147" s="16"/>
      <c r="L147" s="16" t="s">
        <v>426</v>
      </c>
      <c r="M147" s="16"/>
      <c r="N147" s="16" t="s">
        <v>13</v>
      </c>
      <c r="O147" s="16" t="s">
        <v>14</v>
      </c>
      <c r="P147" s="16" t="s">
        <v>49</v>
      </c>
      <c r="Q147" s="16" t="s">
        <v>151</v>
      </c>
      <c r="R147" s="16" t="s">
        <v>378</v>
      </c>
    </row>
    <row r="148" spans="1:18" ht="63" x14ac:dyDescent="0.25">
      <c r="A148" s="17" t="s">
        <v>1310</v>
      </c>
      <c r="B148" s="17" t="s">
        <v>1311</v>
      </c>
      <c r="C148" s="15"/>
      <c r="D148" s="15" t="s">
        <v>1312</v>
      </c>
      <c r="E148" s="15" t="s">
        <v>24</v>
      </c>
      <c r="F148" s="15" t="s">
        <v>12</v>
      </c>
      <c r="G148" s="15"/>
      <c r="H148" s="15" t="s">
        <v>341</v>
      </c>
      <c r="I148" s="15" t="s">
        <v>342</v>
      </c>
      <c r="J148" s="15" t="s">
        <v>1313</v>
      </c>
      <c r="K148" s="15"/>
      <c r="L148" s="15" t="s">
        <v>35</v>
      </c>
      <c r="M148" s="15" t="s">
        <v>185</v>
      </c>
      <c r="N148" s="15" t="s">
        <v>297</v>
      </c>
      <c r="O148" s="15" t="s">
        <v>22</v>
      </c>
      <c r="P148" s="15" t="s">
        <v>23</v>
      </c>
      <c r="Q148" s="15" t="s">
        <v>151</v>
      </c>
      <c r="R148" s="15" t="s">
        <v>375</v>
      </c>
    </row>
    <row r="149" spans="1:18" ht="52.5" x14ac:dyDescent="0.25">
      <c r="A149" s="17" t="s">
        <v>1314</v>
      </c>
      <c r="B149" s="17" t="s">
        <v>1315</v>
      </c>
      <c r="C149" s="16"/>
      <c r="D149" s="16" t="s">
        <v>1316</v>
      </c>
      <c r="E149" s="16" t="s">
        <v>11</v>
      </c>
      <c r="F149" s="16" t="s">
        <v>12</v>
      </c>
      <c r="G149" s="16"/>
      <c r="H149" s="16" t="s">
        <v>1317</v>
      </c>
      <c r="I149" s="16"/>
      <c r="J149" s="16" t="s">
        <v>1318</v>
      </c>
      <c r="K149" s="16"/>
      <c r="L149" s="16" t="s">
        <v>1319</v>
      </c>
      <c r="M149" s="16"/>
      <c r="N149" s="16" t="s">
        <v>13</v>
      </c>
      <c r="O149" s="16" t="s">
        <v>14</v>
      </c>
      <c r="P149" s="16" t="s">
        <v>49</v>
      </c>
      <c r="Q149" s="16" t="s">
        <v>151</v>
      </c>
      <c r="R149" s="16" t="s">
        <v>378</v>
      </c>
    </row>
    <row r="150" spans="1:18" ht="52.5" x14ac:dyDescent="0.25">
      <c r="A150" s="17" t="s">
        <v>1320</v>
      </c>
      <c r="B150" s="17" t="s">
        <v>1321</v>
      </c>
      <c r="C150" s="15"/>
      <c r="D150" s="15" t="s">
        <v>1322</v>
      </c>
      <c r="E150" s="15" t="s">
        <v>20</v>
      </c>
      <c r="F150" s="15" t="s">
        <v>12</v>
      </c>
      <c r="G150" s="15"/>
      <c r="H150" s="15" t="s">
        <v>493</v>
      </c>
      <c r="I150" s="15" t="s">
        <v>494</v>
      </c>
      <c r="J150" s="15" t="s">
        <v>495</v>
      </c>
      <c r="K150" s="15"/>
      <c r="L150" s="15" t="s">
        <v>496</v>
      </c>
      <c r="M150" s="15"/>
      <c r="N150" s="15" t="s">
        <v>13</v>
      </c>
      <c r="O150" s="15" t="s">
        <v>14</v>
      </c>
      <c r="P150" s="15" t="s">
        <v>21</v>
      </c>
      <c r="Q150" s="15" t="s">
        <v>151</v>
      </c>
      <c r="R150" s="15" t="s">
        <v>375</v>
      </c>
    </row>
    <row r="151" spans="1:18" ht="42" x14ac:dyDescent="0.25">
      <c r="A151" s="17" t="s">
        <v>1323</v>
      </c>
      <c r="B151" s="17" t="s">
        <v>1324</v>
      </c>
      <c r="C151" s="16"/>
      <c r="D151" s="16" t="s">
        <v>1325</v>
      </c>
      <c r="E151" s="16" t="s">
        <v>11</v>
      </c>
      <c r="F151" s="16" t="s">
        <v>12</v>
      </c>
      <c r="G151" s="16"/>
      <c r="H151" s="16" t="s">
        <v>1326</v>
      </c>
      <c r="I151" s="16" t="s">
        <v>1327</v>
      </c>
      <c r="J151" s="16" t="s">
        <v>1328</v>
      </c>
      <c r="K151" s="16"/>
      <c r="L151" s="16" t="s">
        <v>1329</v>
      </c>
      <c r="M151" s="16" t="s">
        <v>1330</v>
      </c>
      <c r="N151" s="16" t="s">
        <v>13</v>
      </c>
      <c r="O151" s="16" t="s">
        <v>14</v>
      </c>
      <c r="P151" s="16" t="s">
        <v>26</v>
      </c>
      <c r="Q151" s="16" t="s">
        <v>151</v>
      </c>
      <c r="R151" s="16" t="s">
        <v>378</v>
      </c>
    </row>
    <row r="152" spans="1:18" ht="63" x14ac:dyDescent="0.25">
      <c r="A152" s="17" t="s">
        <v>1331</v>
      </c>
      <c r="B152" s="17" t="s">
        <v>1332</v>
      </c>
      <c r="C152" s="15"/>
      <c r="D152" s="15" t="s">
        <v>1333</v>
      </c>
      <c r="E152" s="15" t="s">
        <v>11</v>
      </c>
      <c r="F152" s="15" t="s">
        <v>12</v>
      </c>
      <c r="G152" s="15"/>
      <c r="H152" s="15" t="s">
        <v>254</v>
      </c>
      <c r="I152" s="15" t="s">
        <v>255</v>
      </c>
      <c r="J152" s="15" t="s">
        <v>256</v>
      </c>
      <c r="K152" s="15"/>
      <c r="L152" s="15" t="s">
        <v>257</v>
      </c>
      <c r="M152" s="15" t="s">
        <v>258</v>
      </c>
      <c r="N152" s="15" t="s">
        <v>13</v>
      </c>
      <c r="O152" s="15" t="s">
        <v>14</v>
      </c>
      <c r="P152" s="15" t="s">
        <v>34</v>
      </c>
      <c r="Q152" s="15" t="s">
        <v>151</v>
      </c>
      <c r="R152" s="15" t="s">
        <v>378</v>
      </c>
    </row>
    <row r="153" spans="1:18" ht="115.5" x14ac:dyDescent="0.25">
      <c r="A153" s="17" t="s">
        <v>1334</v>
      </c>
      <c r="B153" s="17" t="s">
        <v>1335</v>
      </c>
      <c r="C153" s="16"/>
      <c r="D153" s="16" t="s">
        <v>1336</v>
      </c>
      <c r="E153" s="16" t="s">
        <v>11</v>
      </c>
      <c r="F153" s="16" t="s">
        <v>12</v>
      </c>
      <c r="G153" s="16"/>
      <c r="H153" s="16" t="s">
        <v>165</v>
      </c>
      <c r="I153" s="16" t="s">
        <v>142</v>
      </c>
      <c r="J153" s="16" t="s">
        <v>1337</v>
      </c>
      <c r="K153" s="16"/>
      <c r="L153" s="16" t="s">
        <v>143</v>
      </c>
      <c r="M153" s="16"/>
      <c r="N153" s="16" t="s">
        <v>13</v>
      </c>
      <c r="O153" s="16" t="s">
        <v>14</v>
      </c>
      <c r="P153" s="16" t="s">
        <v>34</v>
      </c>
      <c r="Q153" s="16" t="s">
        <v>151</v>
      </c>
      <c r="R153" s="16" t="s">
        <v>378</v>
      </c>
    </row>
    <row r="154" spans="1:18" ht="63" x14ac:dyDescent="0.25">
      <c r="A154" s="17" t="s">
        <v>1338</v>
      </c>
      <c r="B154" s="17" t="s">
        <v>1339</v>
      </c>
      <c r="C154" s="15"/>
      <c r="D154" s="15" t="s">
        <v>1340</v>
      </c>
      <c r="E154" s="15" t="s">
        <v>11</v>
      </c>
      <c r="F154" s="15" t="s">
        <v>12</v>
      </c>
      <c r="G154" s="15"/>
      <c r="H154" s="15" t="s">
        <v>250</v>
      </c>
      <c r="I154" s="15" t="s">
        <v>251</v>
      </c>
      <c r="J154" s="15" t="s">
        <v>252</v>
      </c>
      <c r="K154" s="15"/>
      <c r="L154" s="15" t="s">
        <v>253</v>
      </c>
      <c r="M154" s="15"/>
      <c r="N154" s="15" t="s">
        <v>48</v>
      </c>
      <c r="O154" s="15" t="s">
        <v>46</v>
      </c>
      <c r="P154" s="15" t="s">
        <v>49</v>
      </c>
      <c r="Q154" s="15" t="s">
        <v>151</v>
      </c>
      <c r="R154" s="15" t="s">
        <v>378</v>
      </c>
    </row>
    <row r="155" spans="1:18" ht="42" x14ac:dyDescent="0.25">
      <c r="A155" s="17" t="s">
        <v>1341</v>
      </c>
      <c r="B155" s="17" t="s">
        <v>1342</v>
      </c>
      <c r="C155" s="16"/>
      <c r="D155" s="16" t="s">
        <v>1343</v>
      </c>
      <c r="E155" s="16" t="s">
        <v>11</v>
      </c>
      <c r="F155" s="16" t="s">
        <v>12</v>
      </c>
      <c r="G155" s="16"/>
      <c r="H155" s="16" t="s">
        <v>476</v>
      </c>
      <c r="I155" s="16" t="s">
        <v>477</v>
      </c>
      <c r="J155" s="16" t="s">
        <v>1344</v>
      </c>
      <c r="K155" s="16"/>
      <c r="L155" s="16" t="s">
        <v>478</v>
      </c>
      <c r="M155" s="16" t="s">
        <v>479</v>
      </c>
      <c r="N155" s="16" t="s">
        <v>13</v>
      </c>
      <c r="O155" s="16" t="s">
        <v>14</v>
      </c>
      <c r="P155" s="16" t="s">
        <v>1124</v>
      </c>
      <c r="Q155" s="16" t="s">
        <v>151</v>
      </c>
      <c r="R155" s="16" t="s">
        <v>378</v>
      </c>
    </row>
    <row r="156" spans="1:18" ht="63" x14ac:dyDescent="0.25">
      <c r="A156" s="17" t="s">
        <v>1345</v>
      </c>
      <c r="B156" s="17" t="s">
        <v>1346</v>
      </c>
      <c r="C156" s="15"/>
      <c r="D156" s="15" t="s">
        <v>1347</v>
      </c>
      <c r="E156" s="15" t="s">
        <v>11</v>
      </c>
      <c r="F156" s="15" t="s">
        <v>12</v>
      </c>
      <c r="G156" s="15"/>
      <c r="H156" s="15" t="s">
        <v>250</v>
      </c>
      <c r="I156" s="15" t="s">
        <v>251</v>
      </c>
      <c r="J156" s="15" t="s">
        <v>252</v>
      </c>
      <c r="K156" s="15"/>
      <c r="L156" s="15" t="s">
        <v>253</v>
      </c>
      <c r="M156" s="15"/>
      <c r="N156" s="15" t="s">
        <v>48</v>
      </c>
      <c r="O156" s="15" t="s">
        <v>46</v>
      </c>
      <c r="P156" s="15" t="s">
        <v>49</v>
      </c>
      <c r="Q156" s="15" t="s">
        <v>151</v>
      </c>
      <c r="R156" s="15" t="s">
        <v>378</v>
      </c>
    </row>
    <row r="157" spans="1:18" ht="52.5" x14ac:dyDescent="0.25">
      <c r="A157" s="17" t="s">
        <v>1348</v>
      </c>
      <c r="B157" s="17" t="s">
        <v>1349</v>
      </c>
      <c r="C157" s="16"/>
      <c r="D157" s="16" t="s">
        <v>1350</v>
      </c>
      <c r="E157" s="16" t="s">
        <v>11</v>
      </c>
      <c r="F157" s="16" t="s">
        <v>12</v>
      </c>
      <c r="G157" s="16"/>
      <c r="H157" s="16" t="s">
        <v>1240</v>
      </c>
      <c r="I157" s="16" t="s">
        <v>1241</v>
      </c>
      <c r="J157" s="16" t="s">
        <v>1351</v>
      </c>
      <c r="K157" s="16"/>
      <c r="L157" s="16" t="s">
        <v>1242</v>
      </c>
      <c r="M157" s="16" t="s">
        <v>1243</v>
      </c>
      <c r="N157" s="16" t="s">
        <v>13</v>
      </c>
      <c r="O157" s="16" t="s">
        <v>14</v>
      </c>
      <c r="P157" s="16" t="s">
        <v>26</v>
      </c>
      <c r="Q157" s="16" t="s">
        <v>151</v>
      </c>
      <c r="R157" s="16" t="s">
        <v>378</v>
      </c>
    </row>
    <row r="158" spans="1:18" ht="84" x14ac:dyDescent="0.25">
      <c r="A158" s="17" t="s">
        <v>1352</v>
      </c>
      <c r="B158" s="17" t="s">
        <v>1353</v>
      </c>
      <c r="C158" s="15"/>
      <c r="D158" s="15" t="s">
        <v>1354</v>
      </c>
      <c r="E158" s="15" t="s">
        <v>11</v>
      </c>
      <c r="F158" s="15" t="s">
        <v>12</v>
      </c>
      <c r="G158" s="15"/>
      <c r="H158" s="15" t="s">
        <v>1355</v>
      </c>
      <c r="I158" s="15" t="s">
        <v>1356</v>
      </c>
      <c r="J158" s="15" t="s">
        <v>1355</v>
      </c>
      <c r="K158" s="15"/>
      <c r="L158" s="15" t="s">
        <v>1357</v>
      </c>
      <c r="M158" s="15"/>
      <c r="N158" s="15" t="s">
        <v>13</v>
      </c>
      <c r="O158" s="15" t="s">
        <v>14</v>
      </c>
      <c r="P158" s="15" t="s">
        <v>34</v>
      </c>
      <c r="Q158" s="15" t="s">
        <v>151</v>
      </c>
      <c r="R158" s="15" t="s">
        <v>378</v>
      </c>
    </row>
    <row r="159" spans="1:18" ht="52.5" x14ac:dyDescent="0.25">
      <c r="A159" s="17" t="s">
        <v>1358</v>
      </c>
      <c r="B159" s="17" t="s">
        <v>1359</v>
      </c>
      <c r="C159" s="16"/>
      <c r="D159" s="16" t="s">
        <v>1360</v>
      </c>
      <c r="E159" s="16" t="s">
        <v>24</v>
      </c>
      <c r="F159" s="16" t="s">
        <v>12</v>
      </c>
      <c r="G159" s="16"/>
      <c r="H159" s="16" t="s">
        <v>1361</v>
      </c>
      <c r="I159" s="16" t="s">
        <v>1362</v>
      </c>
      <c r="J159" s="16" t="s">
        <v>268</v>
      </c>
      <c r="K159" s="16"/>
      <c r="L159" s="16" t="s">
        <v>1363</v>
      </c>
      <c r="M159" s="16"/>
      <c r="N159" s="16" t="s">
        <v>297</v>
      </c>
      <c r="O159" s="16" t="s">
        <v>22</v>
      </c>
      <c r="P159" s="16" t="s">
        <v>23</v>
      </c>
      <c r="Q159" s="16" t="s">
        <v>151</v>
      </c>
      <c r="R159" s="16" t="s">
        <v>375</v>
      </c>
    </row>
    <row r="160" spans="1:18" ht="84" x14ac:dyDescent="0.25">
      <c r="A160" s="17" t="s">
        <v>1364</v>
      </c>
      <c r="B160" s="17" t="s">
        <v>1365</v>
      </c>
      <c r="C160" s="15"/>
      <c r="D160" s="15" t="s">
        <v>1354</v>
      </c>
      <c r="E160" s="15" t="s">
        <v>11</v>
      </c>
      <c r="F160" s="15" t="s">
        <v>12</v>
      </c>
      <c r="G160" s="15"/>
      <c r="H160" s="15" t="s">
        <v>1355</v>
      </c>
      <c r="I160" s="15" t="s">
        <v>1356</v>
      </c>
      <c r="J160" s="15" t="s">
        <v>1355</v>
      </c>
      <c r="K160" s="15"/>
      <c r="L160" s="15" t="s">
        <v>1357</v>
      </c>
      <c r="M160" s="15"/>
      <c r="N160" s="15" t="s">
        <v>13</v>
      </c>
      <c r="O160" s="15" t="s">
        <v>14</v>
      </c>
      <c r="P160" s="15" t="s">
        <v>34</v>
      </c>
      <c r="Q160" s="15" t="s">
        <v>151</v>
      </c>
      <c r="R160" s="15" t="s">
        <v>378</v>
      </c>
    </row>
    <row r="161" spans="1:18" ht="94.5" x14ac:dyDescent="0.25">
      <c r="A161" s="17" t="s">
        <v>1366</v>
      </c>
      <c r="B161" s="17" t="s">
        <v>1367</v>
      </c>
      <c r="C161" s="16"/>
      <c r="D161" s="16" t="s">
        <v>1368</v>
      </c>
      <c r="E161" s="16" t="s">
        <v>11</v>
      </c>
      <c r="F161" s="16" t="s">
        <v>12</v>
      </c>
      <c r="G161" s="16"/>
      <c r="H161" s="16" t="s">
        <v>364</v>
      </c>
      <c r="I161" s="16" t="s">
        <v>365</v>
      </c>
      <c r="J161" s="16" t="s">
        <v>416</v>
      </c>
      <c r="K161" s="16"/>
      <c r="L161" s="16" t="s">
        <v>33</v>
      </c>
      <c r="M161" s="16" t="s">
        <v>171</v>
      </c>
      <c r="N161" s="16" t="s">
        <v>13</v>
      </c>
      <c r="O161" s="16" t="s">
        <v>14</v>
      </c>
      <c r="P161" s="16" t="s">
        <v>34</v>
      </c>
      <c r="Q161" s="16" t="s">
        <v>151</v>
      </c>
      <c r="R161" s="16" t="s">
        <v>378</v>
      </c>
    </row>
    <row r="162" spans="1:18" ht="52.5" x14ac:dyDescent="0.25">
      <c r="A162" s="17" t="s">
        <v>1369</v>
      </c>
      <c r="B162" s="17" t="s">
        <v>1370</v>
      </c>
      <c r="C162" s="15"/>
      <c r="D162" s="15" t="s">
        <v>324</v>
      </c>
      <c r="E162" s="15" t="s">
        <v>11</v>
      </c>
      <c r="F162" s="15" t="s">
        <v>12</v>
      </c>
      <c r="G162" s="15"/>
      <c r="H162" s="15" t="s">
        <v>249</v>
      </c>
      <c r="I162" s="15" t="s">
        <v>47</v>
      </c>
      <c r="J162" s="15" t="s">
        <v>62</v>
      </c>
      <c r="K162" s="15"/>
      <c r="L162" s="15" t="s">
        <v>325</v>
      </c>
      <c r="M162" s="15"/>
      <c r="N162" s="15" t="s">
        <v>13</v>
      </c>
      <c r="O162" s="15" t="s">
        <v>14</v>
      </c>
      <c r="P162" s="15" t="s">
        <v>26</v>
      </c>
      <c r="Q162" s="15" t="s">
        <v>151</v>
      </c>
      <c r="R162" s="15" t="s">
        <v>378</v>
      </c>
    </row>
    <row r="163" spans="1:18" ht="52.5" x14ac:dyDescent="0.25">
      <c r="A163" s="17" t="s">
        <v>1371</v>
      </c>
      <c r="B163" s="17" t="s">
        <v>1372</v>
      </c>
      <c r="C163" s="16"/>
      <c r="D163" s="16" t="s">
        <v>324</v>
      </c>
      <c r="E163" s="16" t="s">
        <v>11</v>
      </c>
      <c r="F163" s="16" t="s">
        <v>12</v>
      </c>
      <c r="G163" s="16"/>
      <c r="H163" s="16" t="s">
        <v>249</v>
      </c>
      <c r="I163" s="16" t="s">
        <v>47</v>
      </c>
      <c r="J163" s="16" t="s">
        <v>62</v>
      </c>
      <c r="K163" s="16"/>
      <c r="L163" s="16" t="s">
        <v>325</v>
      </c>
      <c r="M163" s="16"/>
      <c r="N163" s="16" t="s">
        <v>13</v>
      </c>
      <c r="O163" s="16" t="s">
        <v>14</v>
      </c>
      <c r="P163" s="16" t="s">
        <v>26</v>
      </c>
      <c r="Q163" s="16" t="s">
        <v>151</v>
      </c>
      <c r="R163" s="16" t="s">
        <v>378</v>
      </c>
    </row>
    <row r="164" spans="1:18" ht="52.5" x14ac:dyDescent="0.25">
      <c r="A164" s="17" t="s">
        <v>1373</v>
      </c>
      <c r="B164" s="17" t="s">
        <v>1374</v>
      </c>
      <c r="C164" s="15"/>
      <c r="D164" s="15" t="s">
        <v>1375</v>
      </c>
      <c r="E164" s="15" t="s">
        <v>11</v>
      </c>
      <c r="F164" s="15" t="s">
        <v>12</v>
      </c>
      <c r="G164" s="15"/>
      <c r="H164" s="15" t="s">
        <v>249</v>
      </c>
      <c r="I164" s="15" t="s">
        <v>47</v>
      </c>
      <c r="J164" s="15" t="s">
        <v>62</v>
      </c>
      <c r="K164" s="15"/>
      <c r="L164" s="15" t="s">
        <v>325</v>
      </c>
      <c r="M164" s="15"/>
      <c r="N164" s="15" t="s">
        <v>48</v>
      </c>
      <c r="O164" s="15" t="s">
        <v>46</v>
      </c>
      <c r="P164" s="15" t="s">
        <v>49</v>
      </c>
      <c r="Q164" s="15" t="s">
        <v>151</v>
      </c>
      <c r="R164" s="15" t="s">
        <v>378</v>
      </c>
    </row>
    <row r="165" spans="1:18" ht="52.5" x14ac:dyDescent="0.25">
      <c r="A165" s="17" t="s">
        <v>1376</v>
      </c>
      <c r="B165" s="17" t="s">
        <v>1377</v>
      </c>
      <c r="C165" s="16"/>
      <c r="D165" s="16" t="s">
        <v>1378</v>
      </c>
      <c r="E165" s="16" t="s">
        <v>24</v>
      </c>
      <c r="F165" s="16" t="s">
        <v>12</v>
      </c>
      <c r="G165" s="16"/>
      <c r="H165" s="16" t="s">
        <v>1379</v>
      </c>
      <c r="I165" s="16" t="s">
        <v>1380</v>
      </c>
      <c r="J165" s="16" t="s">
        <v>1381</v>
      </c>
      <c r="K165" s="16"/>
      <c r="L165" s="16" t="s">
        <v>1382</v>
      </c>
      <c r="M165" s="16" t="s">
        <v>1383</v>
      </c>
      <c r="N165" s="16" t="s">
        <v>297</v>
      </c>
      <c r="O165" s="16" t="s">
        <v>22</v>
      </c>
      <c r="P165" s="16" t="s">
        <v>23</v>
      </c>
      <c r="Q165" s="16" t="s">
        <v>151</v>
      </c>
      <c r="R165" s="16" t="s">
        <v>375</v>
      </c>
    </row>
    <row r="166" spans="1:18" ht="52.5" x14ac:dyDescent="0.25">
      <c r="A166" s="17" t="s">
        <v>1384</v>
      </c>
      <c r="B166" s="17" t="s">
        <v>1385</v>
      </c>
      <c r="C166" s="15"/>
      <c r="D166" s="15" t="s">
        <v>1386</v>
      </c>
      <c r="E166" s="15" t="s">
        <v>19</v>
      </c>
      <c r="F166" s="15" t="s">
        <v>12</v>
      </c>
      <c r="G166" s="15"/>
      <c r="H166" s="15" t="s">
        <v>1387</v>
      </c>
      <c r="I166" s="15" t="s">
        <v>1388</v>
      </c>
      <c r="J166" s="15"/>
      <c r="K166" s="15"/>
      <c r="L166" s="15" t="s">
        <v>1389</v>
      </c>
      <c r="M166" s="15"/>
      <c r="N166" s="15" t="s">
        <v>297</v>
      </c>
      <c r="O166" s="15" t="s">
        <v>22</v>
      </c>
      <c r="P166" s="15" t="s">
        <v>21</v>
      </c>
      <c r="Q166" s="15" t="s">
        <v>151</v>
      </c>
      <c r="R166" s="15" t="s">
        <v>1278</v>
      </c>
    </row>
    <row r="167" spans="1:18" ht="94.5" x14ac:dyDescent="0.25">
      <c r="A167" s="17" t="s">
        <v>1390</v>
      </c>
      <c r="B167" s="17" t="s">
        <v>1391</v>
      </c>
      <c r="C167" s="16"/>
      <c r="D167" s="16" t="s">
        <v>1392</v>
      </c>
      <c r="E167" s="16" t="s">
        <v>25</v>
      </c>
      <c r="F167" s="16" t="s">
        <v>12</v>
      </c>
      <c r="G167" s="16"/>
      <c r="H167" s="16" t="s">
        <v>1393</v>
      </c>
      <c r="I167" s="16"/>
      <c r="J167" s="16" t="s">
        <v>1393</v>
      </c>
      <c r="K167" s="16"/>
      <c r="L167" s="16" t="s">
        <v>1394</v>
      </c>
      <c r="M167" s="16"/>
      <c r="N167" s="16" t="s">
        <v>30</v>
      </c>
      <c r="O167" s="16" t="s">
        <v>31</v>
      </c>
      <c r="P167" s="16" t="s">
        <v>21</v>
      </c>
      <c r="Q167" s="16" t="s">
        <v>151</v>
      </c>
      <c r="R167" s="16" t="s">
        <v>1288</v>
      </c>
    </row>
    <row r="168" spans="1:18" ht="52.5" x14ac:dyDescent="0.25">
      <c r="A168" s="17" t="s">
        <v>1395</v>
      </c>
      <c r="B168" s="17" t="s">
        <v>1396</v>
      </c>
      <c r="C168" s="15"/>
      <c r="D168" s="15" t="s">
        <v>1397</v>
      </c>
      <c r="E168" s="15" t="s">
        <v>11</v>
      </c>
      <c r="F168" s="15" t="s">
        <v>12</v>
      </c>
      <c r="G168" s="15"/>
      <c r="H168" s="15" t="s">
        <v>872</v>
      </c>
      <c r="I168" s="15"/>
      <c r="J168" s="15" t="s">
        <v>872</v>
      </c>
      <c r="K168" s="15"/>
      <c r="L168" s="15" t="s">
        <v>873</v>
      </c>
      <c r="M168" s="15"/>
      <c r="N168" s="15" t="s">
        <v>13</v>
      </c>
      <c r="O168" s="15" t="s">
        <v>14</v>
      </c>
      <c r="P168" s="15" t="s">
        <v>49</v>
      </c>
      <c r="Q168" s="15" t="s">
        <v>151</v>
      </c>
      <c r="R168" s="15" t="s">
        <v>378</v>
      </c>
    </row>
    <row r="169" spans="1:18" ht="63" x14ac:dyDescent="0.25">
      <c r="A169" s="17" t="s">
        <v>1398</v>
      </c>
      <c r="B169" s="17" t="s">
        <v>1399</v>
      </c>
      <c r="C169" s="16"/>
      <c r="D169" s="16" t="s">
        <v>1400</v>
      </c>
      <c r="E169" s="16" t="s">
        <v>11</v>
      </c>
      <c r="F169" s="16" t="s">
        <v>12</v>
      </c>
      <c r="G169" s="16"/>
      <c r="H169" s="16" t="s">
        <v>259</v>
      </c>
      <c r="I169" s="16" t="s">
        <v>260</v>
      </c>
      <c r="J169" s="16" t="s">
        <v>261</v>
      </c>
      <c r="K169" s="16"/>
      <c r="L169" s="16" t="s">
        <v>262</v>
      </c>
      <c r="M169" s="16"/>
      <c r="N169" s="16" t="s">
        <v>13</v>
      </c>
      <c r="O169" s="16" t="s">
        <v>14</v>
      </c>
      <c r="P169" s="16" t="s">
        <v>1124</v>
      </c>
      <c r="Q169" s="16" t="s">
        <v>151</v>
      </c>
      <c r="R169" s="16" t="s">
        <v>378</v>
      </c>
    </row>
    <row r="170" spans="1:18" ht="42" x14ac:dyDescent="0.25">
      <c r="A170" s="17" t="s">
        <v>1401</v>
      </c>
      <c r="B170" s="17" t="s">
        <v>1402</v>
      </c>
      <c r="C170" s="15"/>
      <c r="D170" s="15" t="s">
        <v>1403</v>
      </c>
      <c r="E170" s="15" t="s">
        <v>11</v>
      </c>
      <c r="F170" s="15" t="s">
        <v>12</v>
      </c>
      <c r="G170" s="15"/>
      <c r="H170" s="15" t="s">
        <v>1404</v>
      </c>
      <c r="I170" s="15" t="s">
        <v>1405</v>
      </c>
      <c r="J170" s="15" t="s">
        <v>1406</v>
      </c>
      <c r="K170" s="15"/>
      <c r="L170" s="15" t="s">
        <v>1407</v>
      </c>
      <c r="M170" s="15"/>
      <c r="N170" s="15" t="s">
        <v>275</v>
      </c>
      <c r="O170" s="15" t="s">
        <v>46</v>
      </c>
      <c r="P170" s="15" t="s">
        <v>23</v>
      </c>
      <c r="Q170" s="15" t="s">
        <v>151</v>
      </c>
      <c r="R170" s="15" t="s">
        <v>378</v>
      </c>
    </row>
    <row r="171" spans="1:18" ht="63" x14ac:dyDescent="0.25">
      <c r="A171" s="17" t="s">
        <v>1408</v>
      </c>
      <c r="B171" s="17" t="s">
        <v>1409</v>
      </c>
      <c r="C171" s="16"/>
      <c r="D171" s="16" t="s">
        <v>1410</v>
      </c>
      <c r="E171" s="16" t="s">
        <v>20</v>
      </c>
      <c r="F171" s="16" t="s">
        <v>12</v>
      </c>
      <c r="G171" s="16"/>
      <c r="H171" s="16" t="s">
        <v>1411</v>
      </c>
      <c r="I171" s="16" t="s">
        <v>1412</v>
      </c>
      <c r="J171" s="16" t="s">
        <v>1413</v>
      </c>
      <c r="K171" s="16"/>
      <c r="L171" s="16" t="s">
        <v>1414</v>
      </c>
      <c r="M171" s="16"/>
      <c r="N171" s="16" t="s">
        <v>13</v>
      </c>
      <c r="O171" s="16" t="s">
        <v>14</v>
      </c>
      <c r="P171" s="16" t="s">
        <v>21</v>
      </c>
      <c r="Q171" s="16" t="s">
        <v>151</v>
      </c>
      <c r="R171" s="16" t="s">
        <v>375</v>
      </c>
    </row>
    <row r="172" spans="1:18" ht="63" x14ac:dyDescent="0.25">
      <c r="A172" s="17" t="s">
        <v>1415</v>
      </c>
      <c r="B172" s="17" t="s">
        <v>1416</v>
      </c>
      <c r="C172" s="15"/>
      <c r="D172" s="15" t="s">
        <v>1417</v>
      </c>
      <c r="E172" s="15" t="s">
        <v>11</v>
      </c>
      <c r="F172" s="15" t="s">
        <v>12</v>
      </c>
      <c r="G172" s="15"/>
      <c r="H172" s="15" t="s">
        <v>449</v>
      </c>
      <c r="I172" s="15" t="s">
        <v>450</v>
      </c>
      <c r="J172" s="15" t="s">
        <v>451</v>
      </c>
      <c r="K172" s="15"/>
      <c r="L172" s="15" t="s">
        <v>452</v>
      </c>
      <c r="M172" s="15"/>
      <c r="N172" s="15" t="s">
        <v>13</v>
      </c>
      <c r="O172" s="15" t="s">
        <v>14</v>
      </c>
      <c r="P172" s="15" t="s">
        <v>49</v>
      </c>
      <c r="Q172" s="15" t="s">
        <v>151</v>
      </c>
      <c r="R172" s="15" t="s">
        <v>378</v>
      </c>
    </row>
    <row r="173" spans="1:18" ht="94.5" x14ac:dyDescent="0.25">
      <c r="A173" s="17" t="s">
        <v>1418</v>
      </c>
      <c r="B173" s="17" t="s">
        <v>1419</v>
      </c>
      <c r="C173" s="16"/>
      <c r="D173" s="16" t="s">
        <v>1420</v>
      </c>
      <c r="E173" s="16" t="s">
        <v>20</v>
      </c>
      <c r="F173" s="16" t="s">
        <v>12</v>
      </c>
      <c r="G173" s="16"/>
      <c r="H173" s="16" t="s">
        <v>1421</v>
      </c>
      <c r="I173" s="16"/>
      <c r="J173" s="16" t="s">
        <v>1422</v>
      </c>
      <c r="K173" s="16"/>
      <c r="L173" s="16" t="s">
        <v>1423</v>
      </c>
      <c r="M173" s="16"/>
      <c r="N173" s="16" t="s">
        <v>1424</v>
      </c>
      <c r="O173" s="16" t="s">
        <v>31</v>
      </c>
      <c r="P173" s="16" t="s">
        <v>21</v>
      </c>
      <c r="Q173" s="16" t="s">
        <v>151</v>
      </c>
      <c r="R173" s="16" t="s">
        <v>375</v>
      </c>
    </row>
    <row r="174" spans="1:18" ht="52.5" x14ac:dyDescent="0.25">
      <c r="A174" s="17" t="s">
        <v>1425</v>
      </c>
      <c r="B174" s="17" t="s">
        <v>1426</v>
      </c>
      <c r="C174" s="15"/>
      <c r="D174" s="15" t="s">
        <v>1427</v>
      </c>
      <c r="E174" s="15" t="s">
        <v>11</v>
      </c>
      <c r="F174" s="15" t="s">
        <v>12</v>
      </c>
      <c r="G174" s="15"/>
      <c r="H174" s="15" t="s">
        <v>1205</v>
      </c>
      <c r="I174" s="15" t="s">
        <v>1206</v>
      </c>
      <c r="J174" s="15" t="s">
        <v>1428</v>
      </c>
      <c r="K174" s="15"/>
      <c r="L174" s="15" t="s">
        <v>1208</v>
      </c>
      <c r="M174" s="15" t="s">
        <v>1429</v>
      </c>
      <c r="N174" s="15" t="s">
        <v>13</v>
      </c>
      <c r="O174" s="15" t="s">
        <v>14</v>
      </c>
      <c r="P174" s="15" t="s">
        <v>49</v>
      </c>
      <c r="Q174" s="15" t="s">
        <v>151</v>
      </c>
      <c r="R174" s="15" t="s">
        <v>378</v>
      </c>
    </row>
    <row r="175" spans="1:18" ht="63" x14ac:dyDescent="0.25">
      <c r="A175" s="17" t="s">
        <v>1430</v>
      </c>
      <c r="B175" s="17" t="s">
        <v>1431</v>
      </c>
      <c r="C175" s="16"/>
      <c r="D175" s="16" t="s">
        <v>1123</v>
      </c>
      <c r="E175" s="16" t="s">
        <v>11</v>
      </c>
      <c r="F175" s="16" t="s">
        <v>12</v>
      </c>
      <c r="G175" s="16"/>
      <c r="H175" s="16" t="s">
        <v>259</v>
      </c>
      <c r="I175" s="16" t="s">
        <v>260</v>
      </c>
      <c r="J175" s="16" t="s">
        <v>261</v>
      </c>
      <c r="K175" s="16"/>
      <c r="L175" s="16" t="s">
        <v>262</v>
      </c>
      <c r="M175" s="16"/>
      <c r="N175" s="16" t="s">
        <v>13</v>
      </c>
      <c r="O175" s="16" t="s">
        <v>14</v>
      </c>
      <c r="P175" s="16" t="s">
        <v>1124</v>
      </c>
      <c r="Q175" s="16" t="s">
        <v>151</v>
      </c>
      <c r="R175" s="16" t="s">
        <v>378</v>
      </c>
    </row>
    <row r="176" spans="1:18" ht="42" x14ac:dyDescent="0.25">
      <c r="A176" s="17" t="s">
        <v>1432</v>
      </c>
      <c r="B176" s="17" t="s">
        <v>1433</v>
      </c>
      <c r="C176" s="15"/>
      <c r="D176" s="15" t="s">
        <v>1434</v>
      </c>
      <c r="E176" s="15" t="s">
        <v>11</v>
      </c>
      <c r="F176" s="15" t="s">
        <v>12</v>
      </c>
      <c r="G176" s="15"/>
      <c r="H176" s="15" t="s">
        <v>202</v>
      </c>
      <c r="I176" s="15" t="s">
        <v>203</v>
      </c>
      <c r="J176" s="15" t="s">
        <v>1435</v>
      </c>
      <c r="K176" s="15"/>
      <c r="L176" s="15" t="s">
        <v>204</v>
      </c>
      <c r="M176" s="15"/>
      <c r="N176" s="15" t="s">
        <v>13</v>
      </c>
      <c r="O176" s="15" t="s">
        <v>14</v>
      </c>
      <c r="P176" s="15" t="s">
        <v>26</v>
      </c>
      <c r="Q176" s="15" t="s">
        <v>151</v>
      </c>
      <c r="R176" s="15" t="s">
        <v>386</v>
      </c>
    </row>
    <row r="177" spans="1:18" ht="63" x14ac:dyDescent="0.25">
      <c r="A177" s="17" t="s">
        <v>1436</v>
      </c>
      <c r="B177" s="17" t="s">
        <v>1437</v>
      </c>
      <c r="C177" s="16"/>
      <c r="D177" s="16" t="s">
        <v>1438</v>
      </c>
      <c r="E177" s="16" t="s">
        <v>11</v>
      </c>
      <c r="F177" s="16" t="s">
        <v>12</v>
      </c>
      <c r="G177" s="16"/>
      <c r="H177" s="16" t="s">
        <v>36</v>
      </c>
      <c r="I177" s="16" t="s">
        <v>37</v>
      </c>
      <c r="J177" s="16" t="s">
        <v>38</v>
      </c>
      <c r="K177" s="16"/>
      <c r="L177" s="16" t="s">
        <v>39</v>
      </c>
      <c r="M177" s="16" t="s">
        <v>156</v>
      </c>
      <c r="N177" s="16" t="s">
        <v>13</v>
      </c>
      <c r="O177" s="16" t="s">
        <v>14</v>
      </c>
      <c r="P177" s="16" t="s">
        <v>26</v>
      </c>
      <c r="Q177" s="16" t="s">
        <v>151</v>
      </c>
      <c r="R177" s="16" t="s">
        <v>386</v>
      </c>
    </row>
    <row r="178" spans="1:18" ht="42" x14ac:dyDescent="0.25">
      <c r="A178" s="17" t="s">
        <v>1439</v>
      </c>
      <c r="B178" s="17" t="s">
        <v>1440</v>
      </c>
      <c r="C178" s="15"/>
      <c r="D178" s="15" t="s">
        <v>1441</v>
      </c>
      <c r="E178" s="15" t="s">
        <v>19</v>
      </c>
      <c r="F178" s="15" t="s">
        <v>12</v>
      </c>
      <c r="G178" s="15"/>
      <c r="H178" s="15" t="s">
        <v>1442</v>
      </c>
      <c r="I178" s="15" t="s">
        <v>1443</v>
      </c>
      <c r="J178" s="15" t="s">
        <v>1444</v>
      </c>
      <c r="K178" s="15"/>
      <c r="L178" s="15" t="s">
        <v>1445</v>
      </c>
      <c r="M178" s="15"/>
      <c r="N178" s="15" t="s">
        <v>13</v>
      </c>
      <c r="O178" s="15" t="s">
        <v>14</v>
      </c>
      <c r="P178" s="15" t="s">
        <v>15</v>
      </c>
      <c r="Q178" s="15" t="s">
        <v>151</v>
      </c>
      <c r="R178" s="15" t="s">
        <v>1446</v>
      </c>
    </row>
    <row r="179" spans="1:18" ht="52.5" x14ac:dyDescent="0.25">
      <c r="A179" s="17" t="s">
        <v>1447</v>
      </c>
      <c r="B179" s="17" t="s">
        <v>1448</v>
      </c>
      <c r="C179" s="16"/>
      <c r="D179" s="16" t="s">
        <v>1449</v>
      </c>
      <c r="E179" s="16" t="s">
        <v>11</v>
      </c>
      <c r="F179" s="16" t="s">
        <v>12</v>
      </c>
      <c r="G179" s="16"/>
      <c r="H179" s="16" t="s">
        <v>163</v>
      </c>
      <c r="I179" s="16" t="s">
        <v>16</v>
      </c>
      <c r="J179" s="16" t="s">
        <v>17</v>
      </c>
      <c r="K179" s="16"/>
      <c r="L179" s="16" t="s">
        <v>18</v>
      </c>
      <c r="M179" s="16"/>
      <c r="N179" s="16" t="s">
        <v>13</v>
      </c>
      <c r="O179" s="16" t="s">
        <v>14</v>
      </c>
      <c r="P179" s="16" t="s">
        <v>26</v>
      </c>
      <c r="Q179" s="16" t="s">
        <v>151</v>
      </c>
      <c r="R179" s="16" t="s">
        <v>386</v>
      </c>
    </row>
    <row r="180" spans="1:18" ht="42" x14ac:dyDescent="0.25">
      <c r="A180" s="17" t="s">
        <v>1450</v>
      </c>
      <c r="B180" s="17" t="s">
        <v>1451</v>
      </c>
      <c r="C180" s="15"/>
      <c r="D180" s="15" t="s">
        <v>1452</v>
      </c>
      <c r="E180" s="15" t="s">
        <v>19</v>
      </c>
      <c r="F180" s="15" t="s">
        <v>12</v>
      </c>
      <c r="G180" s="15"/>
      <c r="H180" s="15" t="s">
        <v>1453</v>
      </c>
      <c r="I180" s="15"/>
      <c r="J180" s="15" t="s">
        <v>1454</v>
      </c>
      <c r="K180" s="15"/>
      <c r="L180" s="15" t="s">
        <v>1455</v>
      </c>
      <c r="M180" s="15" t="s">
        <v>1456</v>
      </c>
      <c r="N180" s="15" t="s">
        <v>27</v>
      </c>
      <c r="O180" s="15" t="s">
        <v>28</v>
      </c>
      <c r="P180" s="15" t="s">
        <v>44</v>
      </c>
      <c r="Q180" s="15" t="s">
        <v>151</v>
      </c>
      <c r="R180" s="15" t="s">
        <v>1446</v>
      </c>
    </row>
    <row r="181" spans="1:18" ht="136.5" x14ac:dyDescent="0.25">
      <c r="A181" s="17" t="s">
        <v>1457</v>
      </c>
      <c r="B181" s="17" t="s">
        <v>1458</v>
      </c>
      <c r="C181" s="16"/>
      <c r="D181" s="16" t="s">
        <v>1459</v>
      </c>
      <c r="E181" s="16" t="s">
        <v>19</v>
      </c>
      <c r="F181" s="16" t="s">
        <v>12</v>
      </c>
      <c r="G181" s="16"/>
      <c r="H181" s="16" t="s">
        <v>668</v>
      </c>
      <c r="I181" s="16"/>
      <c r="J181" s="16" t="s">
        <v>669</v>
      </c>
      <c r="K181" s="16"/>
      <c r="L181" s="16" t="s">
        <v>670</v>
      </c>
      <c r="M181" s="16" t="s">
        <v>671</v>
      </c>
      <c r="N181" s="16" t="s">
        <v>45</v>
      </c>
      <c r="O181" s="16" t="s">
        <v>46</v>
      </c>
      <c r="P181" s="16" t="s">
        <v>44</v>
      </c>
      <c r="Q181" s="16" t="s">
        <v>151</v>
      </c>
      <c r="R181" s="16" t="s">
        <v>1446</v>
      </c>
    </row>
    <row r="182" spans="1:18" ht="73.5" x14ac:dyDescent="0.25">
      <c r="A182" s="17" t="s">
        <v>1460</v>
      </c>
      <c r="B182" s="17" t="s">
        <v>1461</v>
      </c>
      <c r="C182" s="15"/>
      <c r="D182" s="15" t="s">
        <v>1462</v>
      </c>
      <c r="E182" s="15" t="s">
        <v>19</v>
      </c>
      <c r="F182" s="15" t="s">
        <v>12</v>
      </c>
      <c r="G182" s="15"/>
      <c r="H182" s="15" t="s">
        <v>446</v>
      </c>
      <c r="I182" s="15" t="s">
        <v>447</v>
      </c>
      <c r="J182" s="15" t="s">
        <v>1463</v>
      </c>
      <c r="K182" s="15"/>
      <c r="L182" s="15" t="s">
        <v>448</v>
      </c>
      <c r="M182" s="15" t="s">
        <v>1464</v>
      </c>
      <c r="N182" s="15" t="s">
        <v>27</v>
      </c>
      <c r="O182" s="15" t="s">
        <v>28</v>
      </c>
      <c r="P182" s="15" t="s">
        <v>44</v>
      </c>
      <c r="Q182" s="15" t="s">
        <v>151</v>
      </c>
      <c r="R182" s="15" t="s">
        <v>1446</v>
      </c>
    </row>
    <row r="183" spans="1:18" ht="42" x14ac:dyDescent="0.25">
      <c r="A183" s="17" t="s">
        <v>1465</v>
      </c>
      <c r="B183" s="17" t="s">
        <v>1466</v>
      </c>
      <c r="C183" s="16"/>
      <c r="D183" s="16" t="s">
        <v>1467</v>
      </c>
      <c r="E183" s="16" t="s">
        <v>19</v>
      </c>
      <c r="F183" s="16" t="s">
        <v>12</v>
      </c>
      <c r="G183" s="16"/>
      <c r="H183" s="16" t="s">
        <v>1468</v>
      </c>
      <c r="I183" s="16" t="s">
        <v>1469</v>
      </c>
      <c r="J183" s="16" t="s">
        <v>1470</v>
      </c>
      <c r="K183" s="16"/>
      <c r="L183" s="16" t="s">
        <v>1471</v>
      </c>
      <c r="M183" s="16"/>
      <c r="N183" s="16" t="s">
        <v>13</v>
      </c>
      <c r="O183" s="16" t="s">
        <v>14</v>
      </c>
      <c r="P183" s="16" t="s">
        <v>21</v>
      </c>
      <c r="Q183" s="16" t="s">
        <v>151</v>
      </c>
      <c r="R183" s="16" t="s">
        <v>1446</v>
      </c>
    </row>
    <row r="184" spans="1:18" ht="126" x14ac:dyDescent="0.25">
      <c r="A184" s="17" t="s">
        <v>1472</v>
      </c>
      <c r="B184" s="17" t="s">
        <v>1473</v>
      </c>
      <c r="C184" s="15"/>
      <c r="D184" s="15" t="s">
        <v>1474</v>
      </c>
      <c r="E184" s="15" t="s">
        <v>20</v>
      </c>
      <c r="F184" s="15" t="s">
        <v>12</v>
      </c>
      <c r="G184" s="15"/>
      <c r="H184" s="15" t="s">
        <v>418</v>
      </c>
      <c r="I184" s="15" t="s">
        <v>419</v>
      </c>
      <c r="J184" s="15" t="s">
        <v>420</v>
      </c>
      <c r="K184" s="15"/>
      <c r="L184" s="15" t="s">
        <v>421</v>
      </c>
      <c r="M184" s="15" t="s">
        <v>422</v>
      </c>
      <c r="N184" s="15" t="s">
        <v>13</v>
      </c>
      <c r="O184" s="15" t="s">
        <v>14</v>
      </c>
      <c r="P184" s="15" t="s">
        <v>1475</v>
      </c>
      <c r="Q184" s="15" t="s">
        <v>151</v>
      </c>
      <c r="R184" s="15" t="s">
        <v>1476</v>
      </c>
    </row>
    <row r="185" spans="1:18" ht="52.5" x14ac:dyDescent="0.25">
      <c r="A185" s="17" t="s">
        <v>1477</v>
      </c>
      <c r="B185" s="17" t="s">
        <v>1478</v>
      </c>
      <c r="C185" s="16"/>
      <c r="D185" s="16" t="s">
        <v>1479</v>
      </c>
      <c r="E185" s="16" t="s">
        <v>11</v>
      </c>
      <c r="F185" s="16" t="s">
        <v>12</v>
      </c>
      <c r="G185" s="16"/>
      <c r="H185" s="16" t="s">
        <v>1480</v>
      </c>
      <c r="I185" s="16"/>
      <c r="J185" s="16" t="s">
        <v>1481</v>
      </c>
      <c r="K185" s="16"/>
      <c r="L185" s="16" t="s">
        <v>1482</v>
      </c>
      <c r="M185" s="16"/>
      <c r="N185" s="16" t="s">
        <v>13</v>
      </c>
      <c r="O185" s="16" t="s">
        <v>14</v>
      </c>
      <c r="P185" s="16" t="s">
        <v>132</v>
      </c>
      <c r="Q185" s="16" t="s">
        <v>151</v>
      </c>
      <c r="R185" s="16" t="s">
        <v>386</v>
      </c>
    </row>
    <row r="186" spans="1:18" ht="94.5" x14ac:dyDescent="0.25">
      <c r="A186" s="17" t="s">
        <v>1483</v>
      </c>
      <c r="B186" s="17" t="s">
        <v>1484</v>
      </c>
      <c r="C186" s="15"/>
      <c r="D186" s="15" t="s">
        <v>1485</v>
      </c>
      <c r="E186" s="15" t="s">
        <v>19</v>
      </c>
      <c r="F186" s="15" t="s">
        <v>12</v>
      </c>
      <c r="G186" s="15"/>
      <c r="H186" s="15" t="s">
        <v>1486</v>
      </c>
      <c r="I186" s="15" t="s">
        <v>1487</v>
      </c>
      <c r="J186" s="15" t="s">
        <v>1488</v>
      </c>
      <c r="K186" s="15"/>
      <c r="L186" s="15" t="s">
        <v>1489</v>
      </c>
      <c r="M186" s="15"/>
      <c r="N186" s="15" t="s">
        <v>1424</v>
      </c>
      <c r="O186" s="15" t="s">
        <v>31</v>
      </c>
      <c r="P186" s="15" t="s">
        <v>21</v>
      </c>
      <c r="Q186" s="15" t="s">
        <v>151</v>
      </c>
      <c r="R186" s="15" t="s">
        <v>1446</v>
      </c>
    </row>
    <row r="187" spans="1:18" ht="42" x14ac:dyDescent="0.25">
      <c r="A187" s="17" t="s">
        <v>1490</v>
      </c>
      <c r="B187" s="17" t="s">
        <v>1491</v>
      </c>
      <c r="C187" s="16"/>
      <c r="D187" s="16" t="s">
        <v>1492</v>
      </c>
      <c r="E187" s="16" t="s">
        <v>19</v>
      </c>
      <c r="F187" s="16" t="s">
        <v>12</v>
      </c>
      <c r="G187" s="16"/>
      <c r="H187" s="16" t="s">
        <v>668</v>
      </c>
      <c r="I187" s="16" t="s">
        <v>1292</v>
      </c>
      <c r="J187" s="16" t="s">
        <v>1293</v>
      </c>
      <c r="K187" s="16"/>
      <c r="L187" s="16" t="s">
        <v>1294</v>
      </c>
      <c r="M187" s="16"/>
      <c r="N187" s="16" t="s">
        <v>550</v>
      </c>
      <c r="O187" s="16" t="s">
        <v>28</v>
      </c>
      <c r="P187" s="16" t="s">
        <v>44</v>
      </c>
      <c r="Q187" s="16" t="s">
        <v>151</v>
      </c>
      <c r="R187" s="16" t="s">
        <v>1446</v>
      </c>
    </row>
    <row r="188" spans="1:18" ht="63" x14ac:dyDescent="0.25">
      <c r="A188" s="17" t="s">
        <v>1493</v>
      </c>
      <c r="B188" s="17" t="s">
        <v>1494</v>
      </c>
      <c r="C188" s="15"/>
      <c r="D188" s="15" t="s">
        <v>1495</v>
      </c>
      <c r="E188" s="15" t="s">
        <v>19</v>
      </c>
      <c r="F188" s="15" t="s">
        <v>12</v>
      </c>
      <c r="G188" s="15"/>
      <c r="H188" s="15" t="s">
        <v>554</v>
      </c>
      <c r="I188" s="15" t="s">
        <v>555</v>
      </c>
      <c r="J188" s="15" t="s">
        <v>556</v>
      </c>
      <c r="K188" s="15"/>
      <c r="L188" s="15" t="s">
        <v>557</v>
      </c>
      <c r="M188" s="15"/>
      <c r="N188" s="15" t="s">
        <v>13</v>
      </c>
      <c r="O188" s="15" t="s">
        <v>14</v>
      </c>
      <c r="P188" s="15" t="s">
        <v>343</v>
      </c>
      <c r="Q188" s="15" t="s">
        <v>151</v>
      </c>
      <c r="R188" s="15" t="s">
        <v>1446</v>
      </c>
    </row>
    <row r="189" spans="1:18" ht="52.5" x14ac:dyDescent="0.25">
      <c r="A189" s="17" t="s">
        <v>1496</v>
      </c>
      <c r="B189" s="17" t="s">
        <v>1497</v>
      </c>
      <c r="C189" s="16"/>
      <c r="D189" s="16" t="s">
        <v>1498</v>
      </c>
      <c r="E189" s="16" t="s">
        <v>11</v>
      </c>
      <c r="F189" s="16" t="s">
        <v>12</v>
      </c>
      <c r="G189" s="16"/>
      <c r="H189" s="16" t="s">
        <v>464</v>
      </c>
      <c r="I189" s="16" t="s">
        <v>465</v>
      </c>
      <c r="J189" s="16" t="s">
        <v>466</v>
      </c>
      <c r="K189" s="16"/>
      <c r="L189" s="16" t="s">
        <v>467</v>
      </c>
      <c r="M189" s="16" t="s">
        <v>468</v>
      </c>
      <c r="N189" s="16" t="s">
        <v>13</v>
      </c>
      <c r="O189" s="16" t="s">
        <v>14</v>
      </c>
      <c r="P189" s="16" t="s">
        <v>26</v>
      </c>
      <c r="Q189" s="16" t="s">
        <v>151</v>
      </c>
      <c r="R189" s="16" t="s">
        <v>386</v>
      </c>
    </row>
    <row r="190" spans="1:18" ht="42" x14ac:dyDescent="0.25">
      <c r="A190" s="17" t="s">
        <v>1499</v>
      </c>
      <c r="B190" s="17" t="s">
        <v>1500</v>
      </c>
      <c r="C190" s="15"/>
      <c r="D190" s="15" t="s">
        <v>1501</v>
      </c>
      <c r="E190" s="15" t="s">
        <v>19</v>
      </c>
      <c r="F190" s="15" t="s">
        <v>12</v>
      </c>
      <c r="G190" s="15"/>
      <c r="H190" s="15" t="s">
        <v>1502</v>
      </c>
      <c r="I190" s="15"/>
      <c r="J190" s="15" t="s">
        <v>1293</v>
      </c>
      <c r="K190" s="15"/>
      <c r="L190" s="15" t="s">
        <v>1503</v>
      </c>
      <c r="M190" s="15"/>
      <c r="N190" s="15" t="s">
        <v>57</v>
      </c>
      <c r="O190" s="15" t="s">
        <v>58</v>
      </c>
      <c r="P190" s="15" t="s">
        <v>21</v>
      </c>
      <c r="Q190" s="15" t="s">
        <v>151</v>
      </c>
      <c r="R190" s="15" t="s">
        <v>1446</v>
      </c>
    </row>
    <row r="191" spans="1:18" ht="52.5" x14ac:dyDescent="0.25">
      <c r="A191" s="17" t="s">
        <v>1504</v>
      </c>
      <c r="B191" s="17" t="s">
        <v>1505</v>
      </c>
      <c r="C191" s="16"/>
      <c r="D191" s="16" t="s">
        <v>1506</v>
      </c>
      <c r="E191" s="16" t="s">
        <v>19</v>
      </c>
      <c r="F191" s="16" t="s">
        <v>12</v>
      </c>
      <c r="G191" s="16"/>
      <c r="H191" s="16" t="s">
        <v>232</v>
      </c>
      <c r="I191" s="16" t="s">
        <v>233</v>
      </c>
      <c r="J191" s="16" t="s">
        <v>1507</v>
      </c>
      <c r="K191" s="16"/>
      <c r="L191" s="16" t="s">
        <v>234</v>
      </c>
      <c r="M191" s="16" t="s">
        <v>235</v>
      </c>
      <c r="N191" s="16" t="s">
        <v>13</v>
      </c>
      <c r="O191" s="16" t="s">
        <v>14</v>
      </c>
      <c r="P191" s="16" t="s">
        <v>15</v>
      </c>
      <c r="Q191" s="16" t="s">
        <v>151</v>
      </c>
      <c r="R191" s="16" t="s">
        <v>1446</v>
      </c>
    </row>
    <row r="192" spans="1:18" ht="42" x14ac:dyDescent="0.25">
      <c r="A192" s="17" t="s">
        <v>1508</v>
      </c>
      <c r="B192" s="17" t="s">
        <v>1509</v>
      </c>
      <c r="C192" s="15"/>
      <c r="D192" s="15" t="s">
        <v>1510</v>
      </c>
      <c r="E192" s="15" t="s">
        <v>19</v>
      </c>
      <c r="F192" s="15" t="s">
        <v>12</v>
      </c>
      <c r="G192" s="15"/>
      <c r="H192" s="15" t="s">
        <v>1511</v>
      </c>
      <c r="I192" s="15"/>
      <c r="J192" s="15" t="s">
        <v>1511</v>
      </c>
      <c r="K192" s="15"/>
      <c r="L192" s="15" t="s">
        <v>1512</v>
      </c>
      <c r="M192" s="15"/>
      <c r="N192" s="15" t="s">
        <v>13</v>
      </c>
      <c r="O192" s="15" t="s">
        <v>14</v>
      </c>
      <c r="P192" s="15" t="s">
        <v>15</v>
      </c>
      <c r="Q192" s="15" t="s">
        <v>151</v>
      </c>
      <c r="R192" s="15" t="s">
        <v>1446</v>
      </c>
    </row>
    <row r="193" spans="1:18" ht="52.5" x14ac:dyDescent="0.25">
      <c r="A193" s="17" t="s">
        <v>1513</v>
      </c>
      <c r="B193" s="17" t="s">
        <v>1514</v>
      </c>
      <c r="C193" s="16"/>
      <c r="D193" s="16" t="s">
        <v>1515</v>
      </c>
      <c r="E193" s="16" t="s">
        <v>11</v>
      </c>
      <c r="F193" s="16" t="s">
        <v>12</v>
      </c>
      <c r="G193" s="16"/>
      <c r="H193" s="16" t="s">
        <v>249</v>
      </c>
      <c r="I193" s="16" t="s">
        <v>47</v>
      </c>
      <c r="J193" s="16" t="s">
        <v>62</v>
      </c>
      <c r="K193" s="16"/>
      <c r="L193" s="16" t="s">
        <v>325</v>
      </c>
      <c r="M193" s="16"/>
      <c r="N193" s="16" t="s">
        <v>13</v>
      </c>
      <c r="O193" s="16" t="s">
        <v>14</v>
      </c>
      <c r="P193" s="16" t="s">
        <v>26</v>
      </c>
      <c r="Q193" s="16" t="s">
        <v>151</v>
      </c>
      <c r="R193" s="16" t="s">
        <v>386</v>
      </c>
    </row>
    <row r="194" spans="1:18" ht="42" x14ac:dyDescent="0.25">
      <c r="A194" s="17" t="s">
        <v>1516</v>
      </c>
      <c r="B194" s="17" t="s">
        <v>1517</v>
      </c>
      <c r="C194" s="15"/>
      <c r="D194" s="15" t="s">
        <v>1518</v>
      </c>
      <c r="E194" s="15" t="s">
        <v>20</v>
      </c>
      <c r="F194" s="15" t="s">
        <v>12</v>
      </c>
      <c r="G194" s="15"/>
      <c r="H194" s="15" t="s">
        <v>1511</v>
      </c>
      <c r="I194" s="15"/>
      <c r="J194" s="15" t="s">
        <v>1511</v>
      </c>
      <c r="K194" s="15"/>
      <c r="L194" s="15" t="s">
        <v>1512</v>
      </c>
      <c r="M194" s="15"/>
      <c r="N194" s="15" t="s">
        <v>13</v>
      </c>
      <c r="O194" s="15" t="s">
        <v>14</v>
      </c>
      <c r="P194" s="15" t="s">
        <v>15</v>
      </c>
      <c r="Q194" s="15" t="s">
        <v>151</v>
      </c>
      <c r="R194" s="15" t="s">
        <v>1476</v>
      </c>
    </row>
    <row r="195" spans="1:18" ht="42" x14ac:dyDescent="0.25">
      <c r="A195" s="17" t="s">
        <v>1519</v>
      </c>
      <c r="B195" s="17" t="s">
        <v>1520</v>
      </c>
      <c r="C195" s="16"/>
      <c r="D195" s="16" t="s">
        <v>1521</v>
      </c>
      <c r="E195" s="16" t="s">
        <v>19</v>
      </c>
      <c r="F195" s="16" t="s">
        <v>12</v>
      </c>
      <c r="G195" s="16"/>
      <c r="H195" s="16" t="s">
        <v>155</v>
      </c>
      <c r="I195" s="16" t="s">
        <v>1522</v>
      </c>
      <c r="J195" s="16" t="s">
        <v>1523</v>
      </c>
      <c r="K195" s="16"/>
      <c r="L195" s="16" t="s">
        <v>1524</v>
      </c>
      <c r="M195" s="16"/>
      <c r="N195" s="16" t="s">
        <v>333</v>
      </c>
      <c r="O195" s="16" t="s">
        <v>28</v>
      </c>
      <c r="P195" s="16" t="s">
        <v>44</v>
      </c>
      <c r="Q195" s="16" t="s">
        <v>151</v>
      </c>
      <c r="R195" s="16" t="s">
        <v>1446</v>
      </c>
    </row>
    <row r="196" spans="1:18" ht="63" x14ac:dyDescent="0.25">
      <c r="A196" s="17" t="s">
        <v>1525</v>
      </c>
      <c r="B196" s="17" t="s">
        <v>1526</v>
      </c>
      <c r="C196" s="15"/>
      <c r="D196" s="15" t="s">
        <v>1527</v>
      </c>
      <c r="E196" s="15" t="s">
        <v>11</v>
      </c>
      <c r="F196" s="15" t="s">
        <v>12</v>
      </c>
      <c r="G196" s="15"/>
      <c r="H196" s="15" t="s">
        <v>259</v>
      </c>
      <c r="I196" s="15" t="s">
        <v>260</v>
      </c>
      <c r="J196" s="15" t="s">
        <v>261</v>
      </c>
      <c r="K196" s="15"/>
      <c r="L196" s="15" t="s">
        <v>262</v>
      </c>
      <c r="M196" s="15"/>
      <c r="N196" s="15" t="s">
        <v>13</v>
      </c>
      <c r="O196" s="15" t="s">
        <v>14</v>
      </c>
      <c r="P196" s="15" t="s">
        <v>34</v>
      </c>
      <c r="Q196" s="15" t="s">
        <v>151</v>
      </c>
      <c r="R196" s="15" t="s">
        <v>386</v>
      </c>
    </row>
    <row r="197" spans="1:18" ht="63" x14ac:dyDescent="0.25">
      <c r="A197" s="17" t="s">
        <v>1528</v>
      </c>
      <c r="B197" s="17" t="s">
        <v>1529</v>
      </c>
      <c r="C197" s="16"/>
      <c r="D197" s="16" t="s">
        <v>1530</v>
      </c>
      <c r="E197" s="16" t="s">
        <v>11</v>
      </c>
      <c r="F197" s="16" t="s">
        <v>12</v>
      </c>
      <c r="G197" s="16"/>
      <c r="H197" s="16" t="s">
        <v>263</v>
      </c>
      <c r="I197" s="16" t="s">
        <v>264</v>
      </c>
      <c r="J197" s="16" t="s">
        <v>265</v>
      </c>
      <c r="K197" s="16"/>
      <c r="L197" s="16" t="s">
        <v>266</v>
      </c>
      <c r="M197" s="16"/>
      <c r="N197" s="16" t="s">
        <v>13</v>
      </c>
      <c r="O197" s="16" t="s">
        <v>14</v>
      </c>
      <c r="P197" s="16" t="s">
        <v>34</v>
      </c>
      <c r="Q197" s="16" t="s">
        <v>151</v>
      </c>
      <c r="R197" s="16" t="s">
        <v>386</v>
      </c>
    </row>
    <row r="198" spans="1:18" ht="52.5" x14ac:dyDescent="0.25">
      <c r="A198" s="17" t="s">
        <v>1531</v>
      </c>
      <c r="B198" s="17" t="s">
        <v>1532</v>
      </c>
      <c r="C198" s="15"/>
      <c r="D198" s="15" t="s">
        <v>1533</v>
      </c>
      <c r="E198" s="15" t="s">
        <v>11</v>
      </c>
      <c r="F198" s="15" t="s">
        <v>12</v>
      </c>
      <c r="G198" s="15"/>
      <c r="H198" s="15" t="s">
        <v>807</v>
      </c>
      <c r="I198" s="15" t="s">
        <v>808</v>
      </c>
      <c r="J198" s="15" t="s">
        <v>809</v>
      </c>
      <c r="K198" s="15"/>
      <c r="L198" s="15" t="s">
        <v>810</v>
      </c>
      <c r="M198" s="15"/>
      <c r="N198" s="15" t="s">
        <v>13</v>
      </c>
      <c r="O198" s="15" t="s">
        <v>14</v>
      </c>
      <c r="P198" s="15" t="s">
        <v>34</v>
      </c>
      <c r="Q198" s="15" t="s">
        <v>160</v>
      </c>
      <c r="R198" s="15" t="s">
        <v>386</v>
      </c>
    </row>
    <row r="199" spans="1:18" ht="52.5" x14ac:dyDescent="0.25">
      <c r="A199" s="17" t="s">
        <v>1534</v>
      </c>
      <c r="B199" s="17" t="s">
        <v>1535</v>
      </c>
      <c r="C199" s="16"/>
      <c r="D199" s="16" t="s">
        <v>1536</v>
      </c>
      <c r="E199" s="16" t="s">
        <v>11</v>
      </c>
      <c r="F199" s="16" t="s">
        <v>12</v>
      </c>
      <c r="G199" s="16"/>
      <c r="H199" s="16" t="s">
        <v>1537</v>
      </c>
      <c r="I199" s="16" t="s">
        <v>1538</v>
      </c>
      <c r="J199" s="16" t="s">
        <v>1539</v>
      </c>
      <c r="K199" s="16"/>
      <c r="L199" s="16" t="s">
        <v>1540</v>
      </c>
      <c r="M199" s="16"/>
      <c r="N199" s="16" t="s">
        <v>13</v>
      </c>
      <c r="O199" s="16" t="s">
        <v>14</v>
      </c>
      <c r="P199" s="16" t="s">
        <v>34</v>
      </c>
      <c r="Q199" s="16" t="s">
        <v>151</v>
      </c>
      <c r="R199" s="16" t="s">
        <v>386</v>
      </c>
    </row>
    <row r="200" spans="1:18" ht="52.5" x14ac:dyDescent="0.25">
      <c r="A200" s="17" t="s">
        <v>1541</v>
      </c>
      <c r="B200" s="17" t="s">
        <v>1542</v>
      </c>
      <c r="C200" s="15"/>
      <c r="D200" s="15" t="s">
        <v>1543</v>
      </c>
      <c r="E200" s="15" t="s">
        <v>11</v>
      </c>
      <c r="F200" s="15" t="s">
        <v>12</v>
      </c>
      <c r="G200" s="15"/>
      <c r="H200" s="15" t="s">
        <v>217</v>
      </c>
      <c r="I200" s="15" t="s">
        <v>218</v>
      </c>
      <c r="J200" s="15" t="s">
        <v>219</v>
      </c>
      <c r="K200" s="15"/>
      <c r="L200" s="15" t="s">
        <v>220</v>
      </c>
      <c r="M200" s="15"/>
      <c r="N200" s="15" t="s">
        <v>13</v>
      </c>
      <c r="O200" s="15" t="s">
        <v>14</v>
      </c>
      <c r="P200" s="15" t="s">
        <v>34</v>
      </c>
      <c r="Q200" s="15" t="s">
        <v>151</v>
      </c>
      <c r="R200" s="15" t="s">
        <v>386</v>
      </c>
    </row>
    <row r="201" spans="1:18" ht="63" x14ac:dyDescent="0.25">
      <c r="A201" s="17" t="s">
        <v>1544</v>
      </c>
      <c r="B201" s="17" t="s">
        <v>1545</v>
      </c>
      <c r="C201" s="16"/>
      <c r="D201" s="16" t="s">
        <v>1546</v>
      </c>
      <c r="E201" s="16" t="s">
        <v>11</v>
      </c>
      <c r="F201" s="16" t="s">
        <v>12</v>
      </c>
      <c r="G201" s="16"/>
      <c r="H201" s="16" t="s">
        <v>36</v>
      </c>
      <c r="I201" s="16" t="s">
        <v>37</v>
      </c>
      <c r="J201" s="16" t="s">
        <v>38</v>
      </c>
      <c r="K201" s="16"/>
      <c r="L201" s="16" t="s">
        <v>39</v>
      </c>
      <c r="M201" s="16" t="s">
        <v>156</v>
      </c>
      <c r="N201" s="16" t="s">
        <v>13</v>
      </c>
      <c r="O201" s="16" t="s">
        <v>14</v>
      </c>
      <c r="P201" s="16" t="s">
        <v>26</v>
      </c>
      <c r="Q201" s="16" t="s">
        <v>151</v>
      </c>
      <c r="R201" s="16">
        <v>-22</v>
      </c>
    </row>
    <row r="202" spans="1:18" ht="52.5" x14ac:dyDescent="0.25">
      <c r="A202" s="17" t="s">
        <v>1547</v>
      </c>
      <c r="B202" s="17" t="s">
        <v>1548</v>
      </c>
      <c r="C202" s="15"/>
      <c r="D202" s="15" t="s">
        <v>1549</v>
      </c>
      <c r="E202" s="15" t="s">
        <v>11</v>
      </c>
      <c r="F202" s="15" t="s">
        <v>12</v>
      </c>
      <c r="G202" s="15"/>
      <c r="H202" s="15" t="s">
        <v>1550</v>
      </c>
      <c r="I202" s="15" t="s">
        <v>1551</v>
      </c>
      <c r="J202" s="15" t="s">
        <v>1552</v>
      </c>
      <c r="K202" s="15"/>
      <c r="L202" s="15" t="s">
        <v>1553</v>
      </c>
      <c r="M202" s="15" t="s">
        <v>1554</v>
      </c>
      <c r="N202" s="15" t="s">
        <v>13</v>
      </c>
      <c r="O202" s="15" t="s">
        <v>14</v>
      </c>
      <c r="P202" s="15" t="s">
        <v>26</v>
      </c>
      <c r="Q202" s="15" t="s">
        <v>151</v>
      </c>
      <c r="R202" s="15" t="s">
        <v>427</v>
      </c>
    </row>
    <row r="203" spans="1:18" ht="73.5" x14ac:dyDescent="0.25">
      <c r="A203" s="17" t="s">
        <v>1555</v>
      </c>
      <c r="B203" s="17" t="s">
        <v>1556</v>
      </c>
      <c r="C203" s="16"/>
      <c r="D203" s="16" t="s">
        <v>1557</v>
      </c>
      <c r="E203" s="16" t="s">
        <v>11</v>
      </c>
      <c r="F203" s="16" t="s">
        <v>12</v>
      </c>
      <c r="G203" s="16"/>
      <c r="H203" s="16" t="s">
        <v>36</v>
      </c>
      <c r="I203" s="16" t="s">
        <v>37</v>
      </c>
      <c r="J203" s="16" t="s">
        <v>38</v>
      </c>
      <c r="K203" s="16"/>
      <c r="L203" s="16" t="s">
        <v>39</v>
      </c>
      <c r="M203" s="16" t="s">
        <v>156</v>
      </c>
      <c r="N203" s="16" t="s">
        <v>13</v>
      </c>
      <c r="O203" s="16" t="s">
        <v>14</v>
      </c>
      <c r="P203" s="16" t="s">
        <v>26</v>
      </c>
      <c r="Q203" s="16" t="s">
        <v>151</v>
      </c>
      <c r="R203" s="16" t="s">
        <v>427</v>
      </c>
    </row>
    <row r="204" spans="1:18" ht="42" x14ac:dyDescent="0.25">
      <c r="A204" s="17" t="s">
        <v>1558</v>
      </c>
      <c r="B204" s="17" t="s">
        <v>1559</v>
      </c>
      <c r="C204" s="15"/>
      <c r="D204" s="15" t="s">
        <v>1560</v>
      </c>
      <c r="E204" s="15" t="s">
        <v>11</v>
      </c>
      <c r="F204" s="15" t="s">
        <v>12</v>
      </c>
      <c r="G204" s="15"/>
      <c r="H204" s="15" t="s">
        <v>1561</v>
      </c>
      <c r="I204" s="15" t="s">
        <v>1562</v>
      </c>
      <c r="J204" s="15" t="s">
        <v>1563</v>
      </c>
      <c r="K204" s="15"/>
      <c r="L204" s="15" t="s">
        <v>1564</v>
      </c>
      <c r="M204" s="15" t="s">
        <v>1565</v>
      </c>
      <c r="N204" s="15" t="s">
        <v>13</v>
      </c>
      <c r="O204" s="15" t="s">
        <v>14</v>
      </c>
      <c r="P204" s="15" t="s">
        <v>103</v>
      </c>
      <c r="Q204" s="15" t="s">
        <v>151</v>
      </c>
      <c r="R204" s="15" t="s">
        <v>427</v>
      </c>
    </row>
    <row r="205" spans="1:18" ht="42" x14ac:dyDescent="0.25">
      <c r="A205" s="17" t="s">
        <v>1566</v>
      </c>
      <c r="B205" s="17" t="s">
        <v>1567</v>
      </c>
      <c r="C205" s="16"/>
      <c r="D205" s="16" t="s">
        <v>1568</v>
      </c>
      <c r="E205" s="16" t="s">
        <v>11</v>
      </c>
      <c r="F205" s="16" t="s">
        <v>12</v>
      </c>
      <c r="G205" s="16"/>
      <c r="H205" s="16" t="s">
        <v>202</v>
      </c>
      <c r="I205" s="16" t="s">
        <v>203</v>
      </c>
      <c r="J205" s="16" t="s">
        <v>1569</v>
      </c>
      <c r="K205" s="16"/>
      <c r="L205" s="16" t="s">
        <v>204</v>
      </c>
      <c r="M205" s="16"/>
      <c r="N205" s="16" t="s">
        <v>13</v>
      </c>
      <c r="O205" s="16" t="s">
        <v>14</v>
      </c>
      <c r="P205" s="16" t="s">
        <v>34</v>
      </c>
      <c r="Q205" s="16" t="s">
        <v>151</v>
      </c>
      <c r="R205" s="16" t="s">
        <v>427</v>
      </c>
    </row>
    <row r="206" spans="1:18" ht="31.5" x14ac:dyDescent="0.25">
      <c r="A206" s="17" t="s">
        <v>1570</v>
      </c>
      <c r="B206" s="17" t="s">
        <v>1571</v>
      </c>
      <c r="C206" s="15"/>
      <c r="D206" s="15" t="s">
        <v>1572</v>
      </c>
      <c r="E206" s="15" t="s">
        <v>11</v>
      </c>
      <c r="F206" s="15" t="s">
        <v>12</v>
      </c>
      <c r="G206" s="15"/>
      <c r="H206" s="15" t="s">
        <v>1573</v>
      </c>
      <c r="I206" s="15" t="s">
        <v>1574</v>
      </c>
      <c r="J206" s="15"/>
      <c r="K206" s="15"/>
      <c r="L206" s="15" t="s">
        <v>1575</v>
      </c>
      <c r="M206" s="15"/>
      <c r="N206" s="15" t="s">
        <v>13</v>
      </c>
      <c r="O206" s="15" t="s">
        <v>14</v>
      </c>
      <c r="P206" s="15" t="s">
        <v>103</v>
      </c>
      <c r="Q206" s="15" t="s">
        <v>151</v>
      </c>
      <c r="R206" s="15" t="s">
        <v>427</v>
      </c>
    </row>
    <row r="207" spans="1:18" ht="42" x14ac:dyDescent="0.25">
      <c r="A207" s="17" t="s">
        <v>1576</v>
      </c>
      <c r="B207" s="17" t="s">
        <v>1577</v>
      </c>
      <c r="C207" s="16"/>
      <c r="D207" s="16" t="s">
        <v>1578</v>
      </c>
      <c r="E207" s="16" t="s">
        <v>11</v>
      </c>
      <c r="F207" s="16" t="s">
        <v>12</v>
      </c>
      <c r="G207" s="16"/>
      <c r="H207" s="16" t="s">
        <v>1573</v>
      </c>
      <c r="I207" s="16" t="s">
        <v>1574</v>
      </c>
      <c r="J207" s="16"/>
      <c r="K207" s="16"/>
      <c r="L207" s="16" t="s">
        <v>1575</v>
      </c>
      <c r="M207" s="16"/>
      <c r="N207" s="16" t="s">
        <v>13</v>
      </c>
      <c r="O207" s="16" t="s">
        <v>14</v>
      </c>
      <c r="P207" s="16" t="s">
        <v>103</v>
      </c>
      <c r="Q207" s="16" t="s">
        <v>151</v>
      </c>
      <c r="R207" s="16" t="s">
        <v>427</v>
      </c>
    </row>
    <row r="208" spans="1:18" ht="42" x14ac:dyDescent="0.25">
      <c r="A208" s="17" t="s">
        <v>1579</v>
      </c>
      <c r="B208" s="17" t="s">
        <v>1580</v>
      </c>
      <c r="C208" s="15"/>
      <c r="D208" s="15" t="s">
        <v>1581</v>
      </c>
      <c r="E208" s="15" t="s">
        <v>11</v>
      </c>
      <c r="F208" s="15" t="s">
        <v>12</v>
      </c>
      <c r="G208" s="15"/>
      <c r="H208" s="15" t="s">
        <v>1582</v>
      </c>
      <c r="I208" s="15" t="s">
        <v>1583</v>
      </c>
      <c r="J208" s="15" t="s">
        <v>1584</v>
      </c>
      <c r="K208" s="15"/>
      <c r="L208" s="15" t="s">
        <v>1585</v>
      </c>
      <c r="M208" s="15"/>
      <c r="N208" s="15" t="s">
        <v>13</v>
      </c>
      <c r="O208" s="15" t="s">
        <v>14</v>
      </c>
      <c r="P208" s="15" t="s">
        <v>103</v>
      </c>
      <c r="Q208" s="15" t="s">
        <v>151</v>
      </c>
      <c r="R208" s="15" t="s">
        <v>427</v>
      </c>
    </row>
    <row r="209" spans="1:18" ht="42" x14ac:dyDescent="0.25">
      <c r="A209" s="17" t="s">
        <v>1586</v>
      </c>
      <c r="B209" s="17" t="s">
        <v>1587</v>
      </c>
      <c r="C209" s="16"/>
      <c r="D209" s="16" t="s">
        <v>1588</v>
      </c>
      <c r="E209" s="16" t="s">
        <v>11</v>
      </c>
      <c r="F209" s="16" t="s">
        <v>12</v>
      </c>
      <c r="G209" s="16"/>
      <c r="H209" s="16" t="s">
        <v>1589</v>
      </c>
      <c r="I209" s="16" t="s">
        <v>1574</v>
      </c>
      <c r="J209" s="16"/>
      <c r="K209" s="16"/>
      <c r="L209" s="16" t="s">
        <v>1590</v>
      </c>
      <c r="M209" s="16"/>
      <c r="N209" s="16" t="s">
        <v>13</v>
      </c>
      <c r="O209" s="16" t="s">
        <v>14</v>
      </c>
      <c r="P209" s="16" t="s">
        <v>103</v>
      </c>
      <c r="Q209" s="16" t="s">
        <v>151</v>
      </c>
      <c r="R209" s="16" t="s">
        <v>427</v>
      </c>
    </row>
    <row r="210" spans="1:18" ht="42" x14ac:dyDescent="0.25">
      <c r="A210" s="17" t="s">
        <v>1591</v>
      </c>
      <c r="B210" s="17" t="s">
        <v>1592</v>
      </c>
      <c r="C210" s="15"/>
      <c r="D210" s="15" t="s">
        <v>1593</v>
      </c>
      <c r="E210" s="15" t="s">
        <v>11</v>
      </c>
      <c r="F210" s="15" t="s">
        <v>12</v>
      </c>
      <c r="G210" s="15"/>
      <c r="H210" s="15" t="s">
        <v>1589</v>
      </c>
      <c r="I210" s="15" t="s">
        <v>1574</v>
      </c>
      <c r="J210" s="15"/>
      <c r="K210" s="15"/>
      <c r="L210" s="15" t="s">
        <v>1590</v>
      </c>
      <c r="M210" s="15"/>
      <c r="N210" s="15" t="s">
        <v>13</v>
      </c>
      <c r="O210" s="15" t="s">
        <v>14</v>
      </c>
      <c r="P210" s="15" t="s">
        <v>103</v>
      </c>
      <c r="Q210" s="15" t="s">
        <v>151</v>
      </c>
      <c r="R210" s="15" t="s">
        <v>427</v>
      </c>
    </row>
    <row r="211" spans="1:18" ht="52.5" x14ac:dyDescent="0.25">
      <c r="A211" s="17" t="s">
        <v>1594</v>
      </c>
      <c r="B211" s="17" t="s">
        <v>1595</v>
      </c>
      <c r="C211" s="16"/>
      <c r="D211" s="16" t="s">
        <v>1596</v>
      </c>
      <c r="E211" s="16" t="s">
        <v>11</v>
      </c>
      <c r="F211" s="16" t="s">
        <v>12</v>
      </c>
      <c r="G211" s="16"/>
      <c r="H211" s="16" t="s">
        <v>1205</v>
      </c>
      <c r="I211" s="16" t="s">
        <v>1206</v>
      </c>
      <c r="J211" s="16" t="s">
        <v>1428</v>
      </c>
      <c r="K211" s="16"/>
      <c r="L211" s="16" t="s">
        <v>1208</v>
      </c>
      <c r="M211" s="16" t="s">
        <v>1429</v>
      </c>
      <c r="N211" s="16" t="s">
        <v>13</v>
      </c>
      <c r="O211" s="16" t="s">
        <v>14</v>
      </c>
      <c r="P211" s="16" t="s">
        <v>103</v>
      </c>
      <c r="Q211" s="16" t="s">
        <v>151</v>
      </c>
      <c r="R211" s="16" t="s">
        <v>427</v>
      </c>
    </row>
    <row r="212" spans="1:18" ht="52.5" x14ac:dyDescent="0.25">
      <c r="A212" s="17" t="s">
        <v>1597</v>
      </c>
      <c r="B212" s="17" t="s">
        <v>1598</v>
      </c>
      <c r="C212" s="15"/>
      <c r="D212" s="15" t="s">
        <v>1599</v>
      </c>
      <c r="E212" s="15" t="s">
        <v>19</v>
      </c>
      <c r="F212" s="15" t="s">
        <v>12</v>
      </c>
      <c r="G212" s="15"/>
      <c r="H212" s="15" t="s">
        <v>446</v>
      </c>
      <c r="I212" s="15" t="s">
        <v>447</v>
      </c>
      <c r="J212" s="15" t="s">
        <v>1463</v>
      </c>
      <c r="K212" s="15"/>
      <c r="L212" s="15" t="s">
        <v>448</v>
      </c>
      <c r="M212" s="15" t="s">
        <v>1464</v>
      </c>
      <c r="N212" s="15" t="s">
        <v>1600</v>
      </c>
      <c r="O212" s="15" t="s">
        <v>214</v>
      </c>
      <c r="P212" s="15" t="s">
        <v>21</v>
      </c>
      <c r="Q212" s="15" t="s">
        <v>151</v>
      </c>
      <c r="R212" s="15" t="s">
        <v>597</v>
      </c>
    </row>
    <row r="213" spans="1:18" ht="52.5" x14ac:dyDescent="0.25">
      <c r="A213" s="17" t="s">
        <v>1601</v>
      </c>
      <c r="B213" s="17" t="s">
        <v>1602</v>
      </c>
      <c r="C213" s="16"/>
      <c r="D213" s="16" t="s">
        <v>1603</v>
      </c>
      <c r="E213" s="16" t="s">
        <v>19</v>
      </c>
      <c r="F213" s="16" t="s">
        <v>12</v>
      </c>
      <c r="G213" s="16"/>
      <c r="H213" s="16" t="s">
        <v>1604</v>
      </c>
      <c r="I213" s="16"/>
      <c r="J213" s="16" t="s">
        <v>1604</v>
      </c>
      <c r="K213" s="16"/>
      <c r="L213" s="16" t="s">
        <v>1605</v>
      </c>
      <c r="M213" s="16"/>
      <c r="N213" s="16" t="s">
        <v>550</v>
      </c>
      <c r="O213" s="16" t="s">
        <v>28</v>
      </c>
      <c r="P213" s="16" t="s">
        <v>44</v>
      </c>
      <c r="Q213" s="16" t="s">
        <v>151</v>
      </c>
      <c r="R213" s="16" t="s">
        <v>597</v>
      </c>
    </row>
    <row r="214" spans="1:18" ht="73.5" x14ac:dyDescent="0.25">
      <c r="A214" s="17" t="s">
        <v>1606</v>
      </c>
      <c r="B214" s="17" t="s">
        <v>1607</v>
      </c>
      <c r="C214" s="15"/>
      <c r="D214" s="15" t="s">
        <v>1608</v>
      </c>
      <c r="E214" s="15" t="s">
        <v>11</v>
      </c>
      <c r="F214" s="15" t="s">
        <v>12</v>
      </c>
      <c r="G214" s="15"/>
      <c r="H214" s="15" t="s">
        <v>36</v>
      </c>
      <c r="I214" s="15" t="s">
        <v>37</v>
      </c>
      <c r="J214" s="15" t="s">
        <v>38</v>
      </c>
      <c r="K214" s="15"/>
      <c r="L214" s="15" t="s">
        <v>39</v>
      </c>
      <c r="M214" s="15" t="s">
        <v>156</v>
      </c>
      <c r="N214" s="15" t="s">
        <v>13</v>
      </c>
      <c r="O214" s="15" t="s">
        <v>14</v>
      </c>
      <c r="P214" s="15" t="s">
        <v>966</v>
      </c>
      <c r="Q214" s="15" t="s">
        <v>151</v>
      </c>
      <c r="R214" s="15" t="s">
        <v>427</v>
      </c>
    </row>
    <row r="215" spans="1:18" ht="52.5" x14ac:dyDescent="0.25">
      <c r="A215" s="17" t="s">
        <v>1609</v>
      </c>
      <c r="B215" s="17" t="s">
        <v>1610</v>
      </c>
      <c r="C215" s="16"/>
      <c r="D215" s="16" t="s">
        <v>1611</v>
      </c>
      <c r="E215" s="16" t="s">
        <v>11</v>
      </c>
      <c r="F215" s="16" t="s">
        <v>12</v>
      </c>
      <c r="G215" s="16"/>
      <c r="H215" s="16" t="s">
        <v>1612</v>
      </c>
      <c r="I215" s="16" t="s">
        <v>1613</v>
      </c>
      <c r="J215" s="16" t="s">
        <v>1612</v>
      </c>
      <c r="K215" s="16"/>
      <c r="L215" s="16" t="s">
        <v>1614</v>
      </c>
      <c r="M215" s="16" t="s">
        <v>1615</v>
      </c>
      <c r="N215" s="16" t="s">
        <v>13</v>
      </c>
      <c r="O215" s="16" t="s">
        <v>14</v>
      </c>
      <c r="P215" s="16" t="s">
        <v>49</v>
      </c>
      <c r="Q215" s="16" t="s">
        <v>151</v>
      </c>
      <c r="R215" s="16" t="s">
        <v>427</v>
      </c>
    </row>
    <row r="216" spans="1:18" ht="42" x14ac:dyDescent="0.25">
      <c r="A216" s="17" t="s">
        <v>1616</v>
      </c>
      <c r="B216" s="17" t="s">
        <v>1617</v>
      </c>
      <c r="C216" s="15"/>
      <c r="D216" s="15" t="s">
        <v>1618</v>
      </c>
      <c r="E216" s="15" t="s">
        <v>19</v>
      </c>
      <c r="F216" s="15" t="s">
        <v>12</v>
      </c>
      <c r="G216" s="15"/>
      <c r="H216" s="15" t="s">
        <v>1619</v>
      </c>
      <c r="I216" s="15" t="s">
        <v>1620</v>
      </c>
      <c r="J216" s="15" t="s">
        <v>1621</v>
      </c>
      <c r="K216" s="15"/>
      <c r="L216" s="15" t="s">
        <v>1622</v>
      </c>
      <c r="M216" s="15" t="s">
        <v>1623</v>
      </c>
      <c r="N216" s="15" t="s">
        <v>27</v>
      </c>
      <c r="O216" s="15" t="s">
        <v>28</v>
      </c>
      <c r="P216" s="15" t="s">
        <v>44</v>
      </c>
      <c r="Q216" s="15" t="s">
        <v>151</v>
      </c>
      <c r="R216" s="15" t="s">
        <v>597</v>
      </c>
    </row>
    <row r="217" spans="1:18" ht="42" x14ac:dyDescent="0.25">
      <c r="A217" s="17" t="s">
        <v>1624</v>
      </c>
      <c r="B217" s="17" t="s">
        <v>1625</v>
      </c>
      <c r="C217" s="16"/>
      <c r="D217" s="16" t="s">
        <v>1626</v>
      </c>
      <c r="E217" s="16" t="s">
        <v>1173</v>
      </c>
      <c r="F217" s="16" t="s">
        <v>12</v>
      </c>
      <c r="G217" s="16"/>
      <c r="H217" s="16" t="s">
        <v>1627</v>
      </c>
      <c r="I217" s="16" t="s">
        <v>1628</v>
      </c>
      <c r="J217" s="16" t="s">
        <v>1629</v>
      </c>
      <c r="K217" s="16"/>
      <c r="L217" s="16" t="s">
        <v>1630</v>
      </c>
      <c r="M217" s="16" t="s">
        <v>1631</v>
      </c>
      <c r="N217" s="16" t="s">
        <v>13</v>
      </c>
      <c r="O217" s="16" t="s">
        <v>14</v>
      </c>
      <c r="P217" s="16" t="s">
        <v>55</v>
      </c>
      <c r="Q217" s="16" t="s">
        <v>151</v>
      </c>
      <c r="R217" s="16" t="s">
        <v>427</v>
      </c>
    </row>
    <row r="218" spans="1:18" ht="52.5" x14ac:dyDescent="0.25">
      <c r="A218" s="17" t="s">
        <v>1632</v>
      </c>
      <c r="B218" s="17" t="s">
        <v>1633</v>
      </c>
      <c r="C218" s="15"/>
      <c r="D218" s="15" t="s">
        <v>1634</v>
      </c>
      <c r="E218" s="15" t="s">
        <v>24</v>
      </c>
      <c r="F218" s="15" t="s">
        <v>12</v>
      </c>
      <c r="G218" s="15"/>
      <c r="H218" s="15" t="s">
        <v>1635</v>
      </c>
      <c r="I218" s="15" t="s">
        <v>1636</v>
      </c>
      <c r="J218" s="15" t="s">
        <v>1637</v>
      </c>
      <c r="K218" s="15"/>
      <c r="L218" s="15" t="s">
        <v>1638</v>
      </c>
      <c r="M218" s="15"/>
      <c r="N218" s="15" t="s">
        <v>1639</v>
      </c>
      <c r="O218" s="15" t="s">
        <v>51</v>
      </c>
      <c r="P218" s="15" t="s">
        <v>230</v>
      </c>
      <c r="Q218" s="15" t="s">
        <v>151</v>
      </c>
      <c r="R218" s="15" t="s">
        <v>332</v>
      </c>
    </row>
    <row r="219" spans="1:18" ht="52.5" x14ac:dyDescent="0.25">
      <c r="A219" s="17" t="s">
        <v>1640</v>
      </c>
      <c r="B219" s="17" t="s">
        <v>1641</v>
      </c>
      <c r="C219" s="16"/>
      <c r="D219" s="16" t="s">
        <v>1642</v>
      </c>
      <c r="E219" s="16" t="s">
        <v>24</v>
      </c>
      <c r="F219" s="16" t="s">
        <v>12</v>
      </c>
      <c r="G219" s="16"/>
      <c r="H219" s="16" t="s">
        <v>1635</v>
      </c>
      <c r="I219" s="16" t="s">
        <v>1636</v>
      </c>
      <c r="J219" s="16" t="s">
        <v>1637</v>
      </c>
      <c r="K219" s="16"/>
      <c r="L219" s="16" t="s">
        <v>1638</v>
      </c>
      <c r="M219" s="16"/>
      <c r="N219" s="16" t="s">
        <v>1639</v>
      </c>
      <c r="O219" s="16" t="s">
        <v>51</v>
      </c>
      <c r="P219" s="16" t="s">
        <v>230</v>
      </c>
      <c r="Q219" s="16" t="s">
        <v>151</v>
      </c>
      <c r="R219" s="16" t="s">
        <v>332</v>
      </c>
    </row>
    <row r="220" spans="1:18" ht="52.5" x14ac:dyDescent="0.25">
      <c r="A220" s="17" t="s">
        <v>1643</v>
      </c>
      <c r="B220" s="17" t="s">
        <v>1644</v>
      </c>
      <c r="C220" s="15"/>
      <c r="D220" s="15" t="s">
        <v>1645</v>
      </c>
      <c r="E220" s="15" t="s">
        <v>11</v>
      </c>
      <c r="F220" s="15" t="s">
        <v>12</v>
      </c>
      <c r="G220" s="15"/>
      <c r="H220" s="15" t="s">
        <v>1646</v>
      </c>
      <c r="I220" s="15" t="s">
        <v>1647</v>
      </c>
      <c r="J220" s="15" t="s">
        <v>1648</v>
      </c>
      <c r="K220" s="15"/>
      <c r="L220" s="15" t="s">
        <v>1649</v>
      </c>
      <c r="M220" s="15" t="s">
        <v>1650</v>
      </c>
      <c r="N220" s="15" t="s">
        <v>13</v>
      </c>
      <c r="O220" s="15" t="s">
        <v>14</v>
      </c>
      <c r="P220" s="15" t="s">
        <v>49</v>
      </c>
      <c r="Q220" s="15" t="s">
        <v>151</v>
      </c>
      <c r="R220" s="15" t="s">
        <v>174</v>
      </c>
    </row>
    <row r="221" spans="1:18" ht="52.5" x14ac:dyDescent="0.25">
      <c r="A221" s="17" t="s">
        <v>1651</v>
      </c>
      <c r="B221" s="17" t="s">
        <v>1652</v>
      </c>
      <c r="C221" s="16"/>
      <c r="D221" s="16" t="s">
        <v>1653</v>
      </c>
      <c r="E221" s="16" t="s">
        <v>11</v>
      </c>
      <c r="F221" s="16" t="s">
        <v>12</v>
      </c>
      <c r="G221" s="16"/>
      <c r="H221" s="16" t="s">
        <v>1213</v>
      </c>
      <c r="I221" s="16" t="s">
        <v>1214</v>
      </c>
      <c r="J221" s="16" t="s">
        <v>1654</v>
      </c>
      <c r="K221" s="16"/>
      <c r="L221" s="16" t="s">
        <v>1215</v>
      </c>
      <c r="M221" s="16"/>
      <c r="N221" s="16" t="s">
        <v>13</v>
      </c>
      <c r="O221" s="16" t="s">
        <v>14</v>
      </c>
      <c r="P221" s="16" t="s">
        <v>26</v>
      </c>
      <c r="Q221" s="16" t="s">
        <v>151</v>
      </c>
      <c r="R221" s="16" t="s">
        <v>174</v>
      </c>
    </row>
    <row r="222" spans="1:18" ht="42" x14ac:dyDescent="0.25">
      <c r="A222" s="17" t="s">
        <v>1655</v>
      </c>
      <c r="B222" s="17" t="s">
        <v>1656</v>
      </c>
      <c r="C222" s="15"/>
      <c r="D222" s="15" t="s">
        <v>1657</v>
      </c>
      <c r="E222" s="15" t="s">
        <v>24</v>
      </c>
      <c r="F222" s="15" t="s">
        <v>12</v>
      </c>
      <c r="G222" s="15"/>
      <c r="H222" s="15" t="s">
        <v>1658</v>
      </c>
      <c r="I222" s="15" t="s">
        <v>1659</v>
      </c>
      <c r="J222" s="15"/>
      <c r="K222" s="15"/>
      <c r="L222" s="15" t="s">
        <v>1660</v>
      </c>
      <c r="M222" s="15" t="s">
        <v>1661</v>
      </c>
      <c r="N222" s="15" t="s">
        <v>1662</v>
      </c>
      <c r="O222" s="15" t="s">
        <v>1663</v>
      </c>
      <c r="P222" s="15"/>
      <c r="Q222" s="15" t="s">
        <v>151</v>
      </c>
      <c r="R222" s="15" t="s">
        <v>1664</v>
      </c>
    </row>
    <row r="223" spans="1:18" ht="73.5" x14ac:dyDescent="0.25">
      <c r="A223" s="17" t="s">
        <v>1665</v>
      </c>
      <c r="B223" s="17" t="s">
        <v>1666</v>
      </c>
      <c r="C223" s="16"/>
      <c r="D223" s="16" t="s">
        <v>1667</v>
      </c>
      <c r="E223" s="16" t="s">
        <v>24</v>
      </c>
      <c r="F223" s="16" t="s">
        <v>12</v>
      </c>
      <c r="G223" s="16"/>
      <c r="H223" s="16" t="s">
        <v>1668</v>
      </c>
      <c r="I223" s="16" t="s">
        <v>1669</v>
      </c>
      <c r="J223" s="16" t="s">
        <v>1670</v>
      </c>
      <c r="K223" s="16"/>
      <c r="L223" s="16" t="s">
        <v>1671</v>
      </c>
      <c r="M223" s="16"/>
      <c r="N223" s="16" t="s">
        <v>1662</v>
      </c>
      <c r="O223" s="16" t="s">
        <v>1663</v>
      </c>
      <c r="P223" s="16" t="s">
        <v>23</v>
      </c>
      <c r="Q223" s="16" t="s">
        <v>151</v>
      </c>
      <c r="R223" s="16" t="s">
        <v>1664</v>
      </c>
    </row>
    <row r="224" spans="1:18" ht="63" x14ac:dyDescent="0.25">
      <c r="A224" s="17" t="s">
        <v>1672</v>
      </c>
      <c r="B224" s="17" t="s">
        <v>1673</v>
      </c>
      <c r="C224" s="15"/>
      <c r="D224" s="15" t="s">
        <v>1674</v>
      </c>
      <c r="E224" s="15" t="s">
        <v>11</v>
      </c>
      <c r="F224" s="15" t="s">
        <v>12</v>
      </c>
      <c r="G224" s="15"/>
      <c r="H224" s="15" t="s">
        <v>263</v>
      </c>
      <c r="I224" s="15" t="s">
        <v>264</v>
      </c>
      <c r="J224" s="15" t="s">
        <v>265</v>
      </c>
      <c r="K224" s="15"/>
      <c r="L224" s="15" t="s">
        <v>266</v>
      </c>
      <c r="M224" s="15"/>
      <c r="N224" s="15" t="s">
        <v>13</v>
      </c>
      <c r="O224" s="15" t="s">
        <v>14</v>
      </c>
      <c r="P224" s="15" t="s">
        <v>34</v>
      </c>
      <c r="Q224" s="15" t="s">
        <v>151</v>
      </c>
      <c r="R224" s="15" t="s">
        <v>174</v>
      </c>
    </row>
    <row r="225" spans="1:18" ht="52.5" x14ac:dyDescent="0.25">
      <c r="A225" s="17" t="s">
        <v>1675</v>
      </c>
      <c r="B225" s="17" t="s">
        <v>1676</v>
      </c>
      <c r="C225" s="16"/>
      <c r="D225" s="16" t="s">
        <v>1677</v>
      </c>
      <c r="E225" s="16" t="s">
        <v>24</v>
      </c>
      <c r="F225" s="16" t="s">
        <v>12</v>
      </c>
      <c r="G225" s="16"/>
      <c r="H225" s="16" t="s">
        <v>289</v>
      </c>
      <c r="I225" s="16" t="s">
        <v>290</v>
      </c>
      <c r="J225" s="16" t="s">
        <v>291</v>
      </c>
      <c r="K225" s="16"/>
      <c r="L225" s="16" t="s">
        <v>292</v>
      </c>
      <c r="M225" s="16" t="s">
        <v>1678</v>
      </c>
      <c r="N225" s="16" t="s">
        <v>1639</v>
      </c>
      <c r="O225" s="16" t="s">
        <v>51</v>
      </c>
      <c r="P225" s="16" t="s">
        <v>230</v>
      </c>
      <c r="Q225" s="16" t="s">
        <v>151</v>
      </c>
      <c r="R225" s="16" t="s">
        <v>1664</v>
      </c>
    </row>
    <row r="226" spans="1:18" ht="52.5" x14ac:dyDescent="0.25">
      <c r="A226" s="17" t="s">
        <v>1679</v>
      </c>
      <c r="B226" s="17" t="s">
        <v>1680</v>
      </c>
      <c r="C226" s="15"/>
      <c r="D226" s="15" t="s">
        <v>324</v>
      </c>
      <c r="E226" s="15" t="s">
        <v>11</v>
      </c>
      <c r="F226" s="15" t="s">
        <v>12</v>
      </c>
      <c r="G226" s="15"/>
      <c r="H226" s="15" t="s">
        <v>249</v>
      </c>
      <c r="I226" s="15" t="s">
        <v>47</v>
      </c>
      <c r="J226" s="15" t="s">
        <v>62</v>
      </c>
      <c r="K226" s="15"/>
      <c r="L226" s="15" t="s">
        <v>325</v>
      </c>
      <c r="M226" s="15"/>
      <c r="N226" s="15" t="s">
        <v>13</v>
      </c>
      <c r="O226" s="15" t="s">
        <v>14</v>
      </c>
      <c r="P226" s="15" t="s">
        <v>26</v>
      </c>
      <c r="Q226" s="15" t="s">
        <v>151</v>
      </c>
      <c r="R226" s="15" t="s">
        <v>174</v>
      </c>
    </row>
    <row r="227" spans="1:18" ht="42" x14ac:dyDescent="0.25">
      <c r="A227" s="17" t="s">
        <v>1681</v>
      </c>
      <c r="B227" s="17" t="s">
        <v>1682</v>
      </c>
      <c r="C227" s="16"/>
      <c r="D227" s="16" t="s">
        <v>1683</v>
      </c>
      <c r="E227" s="16" t="s">
        <v>24</v>
      </c>
      <c r="F227" s="16" t="s">
        <v>12</v>
      </c>
      <c r="G227" s="16"/>
      <c r="H227" s="16" t="s">
        <v>1684</v>
      </c>
      <c r="I227" s="16" t="s">
        <v>1685</v>
      </c>
      <c r="J227" s="16" t="s">
        <v>1686</v>
      </c>
      <c r="K227" s="16"/>
      <c r="L227" s="16" t="s">
        <v>1687</v>
      </c>
      <c r="M227" s="16"/>
      <c r="N227" s="16" t="s">
        <v>297</v>
      </c>
      <c r="O227" s="16" t="s">
        <v>22</v>
      </c>
      <c r="P227" s="16" t="s">
        <v>211</v>
      </c>
      <c r="Q227" s="16" t="s">
        <v>151</v>
      </c>
      <c r="R227" s="16" t="s">
        <v>1664</v>
      </c>
    </row>
    <row r="228" spans="1:18" ht="52.5" x14ac:dyDescent="0.25">
      <c r="A228" s="17" t="s">
        <v>1688</v>
      </c>
      <c r="B228" s="17" t="s">
        <v>1689</v>
      </c>
      <c r="C228" s="15"/>
      <c r="D228" s="15" t="s">
        <v>1690</v>
      </c>
      <c r="E228" s="15" t="s">
        <v>11</v>
      </c>
      <c r="F228" s="15" t="s">
        <v>12</v>
      </c>
      <c r="G228" s="15"/>
      <c r="H228" s="15" t="s">
        <v>1691</v>
      </c>
      <c r="I228" s="15" t="s">
        <v>1692</v>
      </c>
      <c r="J228" s="15" t="s">
        <v>1693</v>
      </c>
      <c r="K228" s="15"/>
      <c r="L228" s="15" t="s">
        <v>1694</v>
      </c>
      <c r="M228" s="15" t="s">
        <v>1695</v>
      </c>
      <c r="N228" s="15" t="s">
        <v>13</v>
      </c>
      <c r="O228" s="15" t="s">
        <v>14</v>
      </c>
      <c r="P228" s="15" t="s">
        <v>26</v>
      </c>
      <c r="Q228" s="15" t="s">
        <v>151</v>
      </c>
      <c r="R228" s="15" t="s">
        <v>174</v>
      </c>
    </row>
    <row r="229" spans="1:18" ht="52.5" x14ac:dyDescent="0.25">
      <c r="A229" s="17" t="s">
        <v>1696</v>
      </c>
      <c r="B229" s="17" t="s">
        <v>1697</v>
      </c>
      <c r="C229" s="16"/>
      <c r="D229" s="16" t="s">
        <v>1698</v>
      </c>
      <c r="E229" s="16" t="s">
        <v>11</v>
      </c>
      <c r="F229" s="16" t="s">
        <v>12</v>
      </c>
      <c r="G229" s="16"/>
      <c r="H229" s="16" t="s">
        <v>1691</v>
      </c>
      <c r="I229" s="16" t="s">
        <v>1692</v>
      </c>
      <c r="J229" s="16" t="s">
        <v>1693</v>
      </c>
      <c r="K229" s="16"/>
      <c r="L229" s="16" t="s">
        <v>1694</v>
      </c>
      <c r="M229" s="16" t="s">
        <v>1695</v>
      </c>
      <c r="N229" s="16" t="s">
        <v>13</v>
      </c>
      <c r="O229" s="16" t="s">
        <v>14</v>
      </c>
      <c r="P229" s="16" t="s">
        <v>26</v>
      </c>
      <c r="Q229" s="16" t="s">
        <v>151</v>
      </c>
      <c r="R229" s="16" t="s">
        <v>174</v>
      </c>
    </row>
    <row r="230" spans="1:18" ht="63" x14ac:dyDescent="0.25">
      <c r="A230" s="17" t="s">
        <v>1699</v>
      </c>
      <c r="B230" s="17" t="s">
        <v>1700</v>
      </c>
      <c r="C230" s="15"/>
      <c r="D230" s="15" t="s">
        <v>1701</v>
      </c>
      <c r="E230" s="15" t="s">
        <v>24</v>
      </c>
      <c r="F230" s="15" t="s">
        <v>12</v>
      </c>
      <c r="G230" s="15"/>
      <c r="H230" s="15" t="s">
        <v>349</v>
      </c>
      <c r="I230" s="15" t="s">
        <v>350</v>
      </c>
      <c r="J230" s="15" t="s">
        <v>351</v>
      </c>
      <c r="K230" s="15"/>
      <c r="L230" s="15" t="s">
        <v>352</v>
      </c>
      <c r="M230" s="15"/>
      <c r="N230" s="15" t="s">
        <v>279</v>
      </c>
      <c r="O230" s="15" t="s">
        <v>280</v>
      </c>
      <c r="P230" s="15" t="s">
        <v>211</v>
      </c>
      <c r="Q230" s="15" t="s">
        <v>151</v>
      </c>
      <c r="R230" s="15" t="s">
        <v>1664</v>
      </c>
    </row>
    <row r="231" spans="1:18" ht="52.5" x14ac:dyDescent="0.25">
      <c r="A231" s="17" t="s">
        <v>1702</v>
      </c>
      <c r="B231" s="17" t="s">
        <v>1703</v>
      </c>
      <c r="C231" s="16"/>
      <c r="D231" s="16" t="s">
        <v>324</v>
      </c>
      <c r="E231" s="16" t="s">
        <v>11</v>
      </c>
      <c r="F231" s="16" t="s">
        <v>12</v>
      </c>
      <c r="G231" s="16"/>
      <c r="H231" s="16" t="s">
        <v>249</v>
      </c>
      <c r="I231" s="16" t="s">
        <v>47</v>
      </c>
      <c r="J231" s="16" t="s">
        <v>62</v>
      </c>
      <c r="K231" s="16"/>
      <c r="L231" s="16" t="s">
        <v>325</v>
      </c>
      <c r="M231" s="16"/>
      <c r="N231" s="16" t="s">
        <v>13</v>
      </c>
      <c r="O231" s="16" t="s">
        <v>14</v>
      </c>
      <c r="P231" s="16" t="s">
        <v>26</v>
      </c>
      <c r="Q231" s="16" t="s">
        <v>151</v>
      </c>
      <c r="R231" s="16" t="s">
        <v>174</v>
      </c>
    </row>
    <row r="232" spans="1:18" ht="73.5" x14ac:dyDescent="0.25">
      <c r="A232" s="17" t="s">
        <v>1704</v>
      </c>
      <c r="B232" s="17" t="s">
        <v>1705</v>
      </c>
      <c r="C232" s="15"/>
      <c r="D232" s="15" t="s">
        <v>1706</v>
      </c>
      <c r="E232" s="15" t="s">
        <v>11</v>
      </c>
      <c r="F232" s="15" t="s">
        <v>12</v>
      </c>
      <c r="G232" s="15"/>
      <c r="H232" s="15" t="s">
        <v>162</v>
      </c>
      <c r="I232" s="15" t="s">
        <v>360</v>
      </c>
      <c r="J232" s="15" t="s">
        <v>361</v>
      </c>
      <c r="K232" s="15"/>
      <c r="L232" s="15" t="s">
        <v>362</v>
      </c>
      <c r="M232" s="15" t="s">
        <v>363</v>
      </c>
      <c r="N232" s="15" t="s">
        <v>347</v>
      </c>
      <c r="O232" s="15" t="s">
        <v>50</v>
      </c>
      <c r="P232" s="15" t="s">
        <v>192</v>
      </c>
      <c r="Q232" s="15" t="s">
        <v>151</v>
      </c>
      <c r="R232" s="15" t="s">
        <v>174</v>
      </c>
    </row>
    <row r="233" spans="1:18" ht="115.5" x14ac:dyDescent="0.25">
      <c r="A233" s="17" t="s">
        <v>1707</v>
      </c>
      <c r="B233" s="17" t="s">
        <v>1708</v>
      </c>
      <c r="C233" s="16"/>
      <c r="D233" s="16" t="s">
        <v>1709</v>
      </c>
      <c r="E233" s="16" t="s">
        <v>19</v>
      </c>
      <c r="F233" s="16" t="s">
        <v>12</v>
      </c>
      <c r="G233" s="16"/>
      <c r="H233" s="16" t="s">
        <v>1710</v>
      </c>
      <c r="I233" s="16" t="s">
        <v>1711</v>
      </c>
      <c r="J233" s="16" t="s">
        <v>1712</v>
      </c>
      <c r="K233" s="16"/>
      <c r="L233" s="16" t="s">
        <v>1713</v>
      </c>
      <c r="M233" s="16"/>
      <c r="N233" s="16" t="s">
        <v>297</v>
      </c>
      <c r="O233" s="16" t="s">
        <v>22</v>
      </c>
      <c r="P233" s="16" t="s">
        <v>21</v>
      </c>
      <c r="Q233" s="16" t="s">
        <v>151</v>
      </c>
      <c r="R233" s="16" t="s">
        <v>714</v>
      </c>
    </row>
    <row r="234" spans="1:18" ht="94.5" x14ac:dyDescent="0.25">
      <c r="A234" s="17" t="s">
        <v>1714</v>
      </c>
      <c r="B234" s="17" t="s">
        <v>1715</v>
      </c>
      <c r="C234" s="15"/>
      <c r="D234" s="15" t="s">
        <v>1716</v>
      </c>
      <c r="E234" s="15" t="s">
        <v>19</v>
      </c>
      <c r="F234" s="15" t="s">
        <v>12</v>
      </c>
      <c r="G234" s="15"/>
      <c r="H234" s="15" t="s">
        <v>497</v>
      </c>
      <c r="I234" s="15" t="s">
        <v>498</v>
      </c>
      <c r="J234" s="15" t="s">
        <v>499</v>
      </c>
      <c r="K234" s="15"/>
      <c r="L234" s="15" t="s">
        <v>500</v>
      </c>
      <c r="M234" s="15"/>
      <c r="N234" s="15" t="s">
        <v>13</v>
      </c>
      <c r="O234" s="15" t="s">
        <v>14</v>
      </c>
      <c r="P234" s="15" t="s">
        <v>44</v>
      </c>
      <c r="Q234" s="15" t="s">
        <v>151</v>
      </c>
      <c r="R234" s="15" t="s">
        <v>714</v>
      </c>
    </row>
    <row r="235" spans="1:18" ht="84" x14ac:dyDescent="0.25">
      <c r="A235" s="17" t="s">
        <v>1717</v>
      </c>
      <c r="B235" s="17" t="s">
        <v>1718</v>
      </c>
      <c r="C235" s="16"/>
      <c r="D235" s="16" t="s">
        <v>1719</v>
      </c>
      <c r="E235" s="16" t="s">
        <v>54</v>
      </c>
      <c r="F235" s="16" t="s">
        <v>12</v>
      </c>
      <c r="G235" s="16"/>
      <c r="H235" s="16" t="s">
        <v>1720</v>
      </c>
      <c r="I235" s="16"/>
      <c r="J235" s="16"/>
      <c r="K235" s="16"/>
      <c r="L235" s="16" t="s">
        <v>1721</v>
      </c>
      <c r="M235" s="16"/>
      <c r="N235" s="16" t="s">
        <v>13</v>
      </c>
      <c r="O235" s="16" t="s">
        <v>14</v>
      </c>
      <c r="P235" s="16" t="s">
        <v>761</v>
      </c>
      <c r="Q235" s="16" t="s">
        <v>151</v>
      </c>
      <c r="R235" s="16" t="s">
        <v>1722</v>
      </c>
    </row>
    <row r="236" spans="1:18" ht="63" x14ac:dyDescent="0.25">
      <c r="A236" s="17" t="s">
        <v>1723</v>
      </c>
      <c r="B236" s="17" t="s">
        <v>1724</v>
      </c>
      <c r="C236" s="15"/>
      <c r="D236" s="15" t="s">
        <v>1725</v>
      </c>
      <c r="E236" s="15" t="s">
        <v>19</v>
      </c>
      <c r="F236" s="15" t="s">
        <v>12</v>
      </c>
      <c r="G236" s="15"/>
      <c r="H236" s="15" t="s">
        <v>1726</v>
      </c>
      <c r="I236" s="15" t="s">
        <v>511</v>
      </c>
      <c r="J236" s="15" t="s">
        <v>1727</v>
      </c>
      <c r="K236" s="15"/>
      <c r="L236" s="15" t="s">
        <v>1728</v>
      </c>
      <c r="M236" s="15"/>
      <c r="N236" s="15" t="s">
        <v>333</v>
      </c>
      <c r="O236" s="15" t="s">
        <v>28</v>
      </c>
      <c r="P236" s="15" t="s">
        <v>44</v>
      </c>
      <c r="Q236" s="15" t="s">
        <v>151</v>
      </c>
      <c r="R236" s="15" t="s">
        <v>714</v>
      </c>
    </row>
    <row r="237" spans="1:18" ht="52.5" x14ac:dyDescent="0.25">
      <c r="A237" s="17" t="s">
        <v>1729</v>
      </c>
      <c r="B237" s="17" t="s">
        <v>1730</v>
      </c>
      <c r="C237" s="16"/>
      <c r="D237" s="16" t="s">
        <v>1731</v>
      </c>
      <c r="E237" s="16" t="s">
        <v>20</v>
      </c>
      <c r="F237" s="16" t="s">
        <v>12</v>
      </c>
      <c r="G237" s="16"/>
      <c r="H237" s="16" t="s">
        <v>1732</v>
      </c>
      <c r="I237" s="16" t="s">
        <v>1733</v>
      </c>
      <c r="J237" s="16" t="s">
        <v>1734</v>
      </c>
      <c r="K237" s="16"/>
      <c r="L237" s="16" t="s">
        <v>1735</v>
      </c>
      <c r="M237" s="16"/>
      <c r="N237" s="16" t="s">
        <v>13</v>
      </c>
      <c r="O237" s="16" t="s">
        <v>14</v>
      </c>
      <c r="P237" s="16" t="s">
        <v>21</v>
      </c>
      <c r="Q237" s="16" t="s">
        <v>151</v>
      </c>
      <c r="R237" s="16" t="s">
        <v>1664</v>
      </c>
    </row>
    <row r="238" spans="1:18" ht="31.5" x14ac:dyDescent="0.25">
      <c r="A238" s="17" t="s">
        <v>1736</v>
      </c>
      <c r="B238" s="17" t="s">
        <v>1737</v>
      </c>
      <c r="C238" s="15"/>
      <c r="D238" s="15" t="s">
        <v>1738</v>
      </c>
      <c r="E238" s="15" t="s">
        <v>11</v>
      </c>
      <c r="F238" s="15" t="s">
        <v>12</v>
      </c>
      <c r="G238" s="15"/>
      <c r="H238" s="15" t="s">
        <v>1589</v>
      </c>
      <c r="I238" s="15" t="s">
        <v>1574</v>
      </c>
      <c r="J238" s="15"/>
      <c r="K238" s="15"/>
      <c r="L238" s="15" t="s">
        <v>1590</v>
      </c>
      <c r="M238" s="15"/>
      <c r="N238" s="15" t="s">
        <v>13</v>
      </c>
      <c r="O238" s="15" t="s">
        <v>14</v>
      </c>
      <c r="P238" s="15" t="s">
        <v>474</v>
      </c>
      <c r="Q238" s="15" t="s">
        <v>151</v>
      </c>
      <c r="R238" s="15" t="s">
        <v>174</v>
      </c>
    </row>
    <row r="239" spans="1:18" ht="52.5" x14ac:dyDescent="0.25">
      <c r="A239" s="17" t="s">
        <v>1739</v>
      </c>
      <c r="B239" s="17" t="s">
        <v>1740</v>
      </c>
      <c r="C239" s="16"/>
      <c r="D239" s="16" t="s">
        <v>1741</v>
      </c>
      <c r="E239" s="16" t="s">
        <v>24</v>
      </c>
      <c r="F239" s="16" t="s">
        <v>12</v>
      </c>
      <c r="G239" s="16"/>
      <c r="H239" s="16" t="s">
        <v>1742</v>
      </c>
      <c r="I239" s="16" t="s">
        <v>1743</v>
      </c>
      <c r="J239" s="16" t="s">
        <v>1744</v>
      </c>
      <c r="K239" s="16"/>
      <c r="L239" s="16" t="s">
        <v>1745</v>
      </c>
      <c r="M239" s="16"/>
      <c r="N239" s="16" t="s">
        <v>1662</v>
      </c>
      <c r="O239" s="16" t="s">
        <v>1663</v>
      </c>
      <c r="P239" s="16"/>
      <c r="Q239" s="16" t="s">
        <v>151</v>
      </c>
      <c r="R239" s="16" t="s">
        <v>1664</v>
      </c>
    </row>
    <row r="240" spans="1:18" ht="84" x14ac:dyDescent="0.25">
      <c r="A240" s="17" t="s">
        <v>1746</v>
      </c>
      <c r="B240" s="17" t="s">
        <v>1747</v>
      </c>
      <c r="C240" s="15"/>
      <c r="D240" s="15" t="s">
        <v>1748</v>
      </c>
      <c r="E240" s="15" t="s">
        <v>20</v>
      </c>
      <c r="F240" s="15" t="s">
        <v>12</v>
      </c>
      <c r="G240" s="15"/>
      <c r="H240" s="15" t="s">
        <v>855</v>
      </c>
      <c r="I240" s="15" t="s">
        <v>1749</v>
      </c>
      <c r="J240" s="15" t="s">
        <v>1750</v>
      </c>
      <c r="K240" s="15"/>
      <c r="L240" s="15" t="s">
        <v>1751</v>
      </c>
      <c r="M240" s="15"/>
      <c r="N240" s="15" t="s">
        <v>13</v>
      </c>
      <c r="O240" s="15" t="s">
        <v>14</v>
      </c>
      <c r="P240" s="15" t="s">
        <v>21</v>
      </c>
      <c r="Q240" s="15" t="s">
        <v>151</v>
      </c>
      <c r="R240" s="15" t="s">
        <v>1752</v>
      </c>
    </row>
    <row r="241" spans="1:18" ht="42" x14ac:dyDescent="0.25">
      <c r="A241" s="17" t="s">
        <v>1753</v>
      </c>
      <c r="B241" s="17" t="s">
        <v>1754</v>
      </c>
      <c r="C241" s="16"/>
      <c r="D241" s="16" t="s">
        <v>1755</v>
      </c>
      <c r="E241" s="16" t="s">
        <v>24</v>
      </c>
      <c r="F241" s="16" t="s">
        <v>12</v>
      </c>
      <c r="G241" s="16"/>
      <c r="H241" s="16" t="s">
        <v>1668</v>
      </c>
      <c r="I241" s="16" t="s">
        <v>1669</v>
      </c>
      <c r="J241" s="16" t="s">
        <v>1670</v>
      </c>
      <c r="K241" s="16"/>
      <c r="L241" s="16" t="s">
        <v>1756</v>
      </c>
      <c r="M241" s="16"/>
      <c r="N241" s="16" t="s">
        <v>1662</v>
      </c>
      <c r="O241" s="16" t="s">
        <v>1663</v>
      </c>
      <c r="P241" s="16"/>
      <c r="Q241" s="16" t="s">
        <v>151</v>
      </c>
      <c r="R241" s="16" t="s">
        <v>1752</v>
      </c>
    </row>
    <row r="242" spans="1:18" ht="42" x14ac:dyDescent="0.25">
      <c r="A242" s="17" t="s">
        <v>1757</v>
      </c>
      <c r="B242" s="17" t="s">
        <v>1758</v>
      </c>
      <c r="C242" s="15"/>
      <c r="D242" s="15" t="s">
        <v>1759</v>
      </c>
      <c r="E242" s="15" t="s">
        <v>11</v>
      </c>
      <c r="F242" s="15" t="s">
        <v>12</v>
      </c>
      <c r="G242" s="15"/>
      <c r="H242" s="15" t="s">
        <v>202</v>
      </c>
      <c r="I242" s="15" t="s">
        <v>203</v>
      </c>
      <c r="J242" s="15" t="s">
        <v>1569</v>
      </c>
      <c r="K242" s="15"/>
      <c r="L242" s="15" t="s">
        <v>204</v>
      </c>
      <c r="M242" s="15"/>
      <c r="N242" s="15" t="s">
        <v>13</v>
      </c>
      <c r="O242" s="15" t="s">
        <v>14</v>
      </c>
      <c r="P242" s="15" t="s">
        <v>34</v>
      </c>
      <c r="Q242" s="15" t="s">
        <v>151</v>
      </c>
      <c r="R242" s="15" t="s">
        <v>1760</v>
      </c>
    </row>
    <row r="243" spans="1:18" ht="52.5" x14ac:dyDescent="0.25">
      <c r="A243" s="17" t="s">
        <v>1761</v>
      </c>
      <c r="B243" s="17" t="s">
        <v>1762</v>
      </c>
      <c r="C243" s="16"/>
      <c r="D243" s="16" t="s">
        <v>1763</v>
      </c>
      <c r="E243" s="16" t="s">
        <v>24</v>
      </c>
      <c r="F243" s="16" t="s">
        <v>12</v>
      </c>
      <c r="G243" s="16"/>
      <c r="H243" s="16" t="s">
        <v>1764</v>
      </c>
      <c r="I243" s="16" t="s">
        <v>441</v>
      </c>
      <c r="J243" s="16" t="s">
        <v>1765</v>
      </c>
      <c r="K243" s="16"/>
      <c r="L243" s="16" t="s">
        <v>443</v>
      </c>
      <c r="M243" s="16" t="s">
        <v>444</v>
      </c>
      <c r="N243" s="16" t="s">
        <v>13</v>
      </c>
      <c r="O243" s="16" t="s">
        <v>14</v>
      </c>
      <c r="P243" s="16" t="s">
        <v>34</v>
      </c>
      <c r="Q243" s="16" t="s">
        <v>160</v>
      </c>
      <c r="R243" s="16" t="s">
        <v>1752</v>
      </c>
    </row>
    <row r="244" spans="1:18" ht="52.5" x14ac:dyDescent="0.25">
      <c r="A244" s="17" t="s">
        <v>1766</v>
      </c>
      <c r="B244" s="17" t="s">
        <v>1767</v>
      </c>
      <c r="C244" s="15"/>
      <c r="D244" s="15" t="s">
        <v>1768</v>
      </c>
      <c r="E244" s="15" t="s">
        <v>24</v>
      </c>
      <c r="F244" s="15" t="s">
        <v>12</v>
      </c>
      <c r="G244" s="15"/>
      <c r="H244" s="15" t="s">
        <v>1769</v>
      </c>
      <c r="I244" s="15" t="s">
        <v>1770</v>
      </c>
      <c r="J244" s="15" t="s">
        <v>1771</v>
      </c>
      <c r="K244" s="15"/>
      <c r="L244" s="15" t="s">
        <v>1772</v>
      </c>
      <c r="M244" s="15" t="s">
        <v>1773</v>
      </c>
      <c r="N244" s="15" t="s">
        <v>48</v>
      </c>
      <c r="O244" s="15" t="s">
        <v>46</v>
      </c>
      <c r="P244" s="15" t="s">
        <v>49</v>
      </c>
      <c r="Q244" s="15" t="s">
        <v>151</v>
      </c>
      <c r="R244" s="15" t="s">
        <v>1752</v>
      </c>
    </row>
    <row r="245" spans="1:18" ht="105" x14ac:dyDescent="0.25">
      <c r="A245" s="17" t="s">
        <v>1774</v>
      </c>
      <c r="B245" s="17" t="s">
        <v>1775</v>
      </c>
      <c r="C245" s="16"/>
      <c r="D245" s="16" t="s">
        <v>1776</v>
      </c>
      <c r="E245" s="16" t="s">
        <v>11</v>
      </c>
      <c r="F245" s="16" t="s">
        <v>12</v>
      </c>
      <c r="G245" s="16"/>
      <c r="H245" s="16" t="s">
        <v>402</v>
      </c>
      <c r="I245" s="16"/>
      <c r="J245" s="16" t="s">
        <v>403</v>
      </c>
      <c r="K245" s="16"/>
      <c r="L245" s="16" t="s">
        <v>404</v>
      </c>
      <c r="M245" s="16" t="s">
        <v>405</v>
      </c>
      <c r="N245" s="16" t="s">
        <v>13</v>
      </c>
      <c r="O245" s="16" t="s">
        <v>14</v>
      </c>
      <c r="P245" s="16" t="s">
        <v>34</v>
      </c>
      <c r="Q245" s="16" t="s">
        <v>151</v>
      </c>
      <c r="R245" s="16" t="s">
        <v>1760</v>
      </c>
    </row>
    <row r="246" spans="1:18" ht="31.5" x14ac:dyDescent="0.25">
      <c r="A246" s="17" t="s">
        <v>1777</v>
      </c>
      <c r="B246" s="17" t="s">
        <v>1778</v>
      </c>
      <c r="C246" s="15"/>
      <c r="D246" s="15" t="s">
        <v>1779</v>
      </c>
      <c r="E246" s="15" t="s">
        <v>24</v>
      </c>
      <c r="F246" s="15" t="s">
        <v>12</v>
      </c>
      <c r="G246" s="15"/>
      <c r="H246" s="15" t="s">
        <v>1780</v>
      </c>
      <c r="I246" s="15" t="s">
        <v>1781</v>
      </c>
      <c r="J246" s="15"/>
      <c r="K246" s="15"/>
      <c r="L246" s="15" t="s">
        <v>1782</v>
      </c>
      <c r="M246" s="15" t="s">
        <v>1783</v>
      </c>
      <c r="N246" s="15" t="s">
        <v>1662</v>
      </c>
      <c r="O246" s="15" t="s">
        <v>1663</v>
      </c>
      <c r="P246" s="15"/>
      <c r="Q246" s="15" t="s">
        <v>151</v>
      </c>
      <c r="R246" s="15" t="s">
        <v>1752</v>
      </c>
    </row>
    <row r="247" spans="1:18" ht="31.5" x14ac:dyDescent="0.25">
      <c r="A247" s="17" t="s">
        <v>1784</v>
      </c>
      <c r="B247" s="17" t="s">
        <v>1785</v>
      </c>
      <c r="C247" s="16"/>
      <c r="D247" s="16" t="s">
        <v>1786</v>
      </c>
      <c r="E247" s="16" t="s">
        <v>24</v>
      </c>
      <c r="F247" s="16" t="s">
        <v>12</v>
      </c>
      <c r="G247" s="16"/>
      <c r="H247" s="16" t="s">
        <v>177</v>
      </c>
      <c r="I247" s="16" t="s">
        <v>91</v>
      </c>
      <c r="J247" s="16" t="s">
        <v>92</v>
      </c>
      <c r="K247" s="16"/>
      <c r="L247" s="16" t="s">
        <v>93</v>
      </c>
      <c r="M247" s="16" t="s">
        <v>178</v>
      </c>
      <c r="N247" s="16" t="s">
        <v>1662</v>
      </c>
      <c r="O247" s="16" t="s">
        <v>1663</v>
      </c>
      <c r="P247" s="16"/>
      <c r="Q247" s="16" t="s">
        <v>151</v>
      </c>
      <c r="R247" s="16" t="s">
        <v>1752</v>
      </c>
    </row>
    <row r="248" spans="1:18" ht="42" x14ac:dyDescent="0.25">
      <c r="A248" s="17" t="s">
        <v>1787</v>
      </c>
      <c r="B248" s="17" t="s">
        <v>1788</v>
      </c>
      <c r="C248" s="15"/>
      <c r="D248" s="15" t="s">
        <v>1789</v>
      </c>
      <c r="E248" s="15" t="s">
        <v>11</v>
      </c>
      <c r="F248" s="15" t="s">
        <v>12</v>
      </c>
      <c r="G248" s="15"/>
      <c r="H248" s="15" t="s">
        <v>513</v>
      </c>
      <c r="I248" s="15" t="s">
        <v>514</v>
      </c>
      <c r="J248" s="15" t="s">
        <v>515</v>
      </c>
      <c r="K248" s="15"/>
      <c r="L248" s="15" t="s">
        <v>278</v>
      </c>
      <c r="M248" s="15"/>
      <c r="N248" s="15" t="s">
        <v>48</v>
      </c>
      <c r="O248" s="15" t="s">
        <v>46</v>
      </c>
      <c r="P248" s="15" t="s">
        <v>49</v>
      </c>
      <c r="Q248" s="15" t="s">
        <v>151</v>
      </c>
      <c r="R248" s="15" t="s">
        <v>1760</v>
      </c>
    </row>
    <row r="249" spans="1:18" ht="42" x14ac:dyDescent="0.25">
      <c r="A249" s="17" t="s">
        <v>1790</v>
      </c>
      <c r="B249" s="17" t="s">
        <v>1791</v>
      </c>
      <c r="C249" s="16"/>
      <c r="D249" s="16" t="s">
        <v>1792</v>
      </c>
      <c r="E249" s="16" t="s">
        <v>24</v>
      </c>
      <c r="F249" s="16" t="s">
        <v>12</v>
      </c>
      <c r="G249" s="16"/>
      <c r="H249" s="16" t="s">
        <v>1658</v>
      </c>
      <c r="I249" s="16" t="s">
        <v>1659</v>
      </c>
      <c r="J249" s="16"/>
      <c r="K249" s="16"/>
      <c r="L249" s="16" t="s">
        <v>1660</v>
      </c>
      <c r="M249" s="16" t="s">
        <v>1661</v>
      </c>
      <c r="N249" s="16" t="s">
        <v>1662</v>
      </c>
      <c r="O249" s="16" t="s">
        <v>1663</v>
      </c>
      <c r="P249" s="16"/>
      <c r="Q249" s="16" t="s">
        <v>151</v>
      </c>
      <c r="R249" s="16" t="s">
        <v>1752</v>
      </c>
    </row>
    <row r="250" spans="1:18" ht="31.5" x14ac:dyDescent="0.25">
      <c r="A250" s="17" t="s">
        <v>1793</v>
      </c>
      <c r="B250" s="17" t="s">
        <v>1794</v>
      </c>
      <c r="C250" s="15"/>
      <c r="D250" s="15" t="s">
        <v>1795</v>
      </c>
      <c r="E250" s="15" t="s">
        <v>24</v>
      </c>
      <c r="F250" s="15" t="s">
        <v>12</v>
      </c>
      <c r="G250" s="15"/>
      <c r="H250" s="15" t="s">
        <v>1796</v>
      </c>
      <c r="I250" s="15" t="s">
        <v>1797</v>
      </c>
      <c r="J250" s="15" t="s">
        <v>1798</v>
      </c>
      <c r="K250" s="15"/>
      <c r="L250" s="15" t="s">
        <v>1799</v>
      </c>
      <c r="M250" s="15"/>
      <c r="N250" s="15" t="s">
        <v>1662</v>
      </c>
      <c r="O250" s="15" t="s">
        <v>1663</v>
      </c>
      <c r="P250" s="15"/>
      <c r="Q250" s="15" t="s">
        <v>151</v>
      </c>
      <c r="R250" s="15" t="s">
        <v>1800</v>
      </c>
    </row>
    <row r="251" spans="1:18" ht="42" x14ac:dyDescent="0.25">
      <c r="A251" s="17" t="s">
        <v>1801</v>
      </c>
      <c r="B251" s="17" t="s">
        <v>1802</v>
      </c>
      <c r="C251" s="16"/>
      <c r="D251" s="16" t="s">
        <v>1795</v>
      </c>
      <c r="E251" s="16" t="s">
        <v>24</v>
      </c>
      <c r="F251" s="16" t="s">
        <v>12</v>
      </c>
      <c r="G251" s="16"/>
      <c r="H251" s="16" t="s">
        <v>1803</v>
      </c>
      <c r="I251" s="16" t="s">
        <v>1804</v>
      </c>
      <c r="J251" s="16" t="s">
        <v>1805</v>
      </c>
      <c r="K251" s="16"/>
      <c r="L251" s="16" t="s">
        <v>1806</v>
      </c>
      <c r="M251" s="16"/>
      <c r="N251" s="16" t="s">
        <v>1662</v>
      </c>
      <c r="O251" s="16" t="s">
        <v>1663</v>
      </c>
      <c r="P251" s="16"/>
      <c r="Q251" s="16" t="s">
        <v>151</v>
      </c>
      <c r="R251" s="16" t="s">
        <v>1800</v>
      </c>
    </row>
    <row r="252" spans="1:18" ht="42" x14ac:dyDescent="0.25">
      <c r="A252" s="17" t="s">
        <v>1807</v>
      </c>
      <c r="B252" s="17" t="s">
        <v>1808</v>
      </c>
      <c r="C252" s="15"/>
      <c r="D252" s="15" t="s">
        <v>1809</v>
      </c>
      <c r="E252" s="15" t="s">
        <v>11</v>
      </c>
      <c r="F252" s="15" t="s">
        <v>12</v>
      </c>
      <c r="G252" s="15"/>
      <c r="H252" s="15" t="s">
        <v>1810</v>
      </c>
      <c r="I252" s="15" t="s">
        <v>1811</v>
      </c>
      <c r="J252" s="15"/>
      <c r="K252" s="15"/>
      <c r="L252" s="15" t="s">
        <v>1812</v>
      </c>
      <c r="M252" s="15"/>
      <c r="N252" s="15" t="s">
        <v>13</v>
      </c>
      <c r="O252" s="15" t="s">
        <v>14</v>
      </c>
      <c r="P252" s="15" t="s">
        <v>103</v>
      </c>
      <c r="Q252" s="15" t="s">
        <v>151</v>
      </c>
      <c r="R252" s="15" t="s">
        <v>377</v>
      </c>
    </row>
    <row r="253" spans="1:18" ht="31.5" x14ac:dyDescent="0.25">
      <c r="A253" s="17" t="s">
        <v>1813</v>
      </c>
      <c r="B253" s="17" t="s">
        <v>1814</v>
      </c>
      <c r="C253" s="16"/>
      <c r="D253" s="16" t="s">
        <v>480</v>
      </c>
      <c r="E253" s="16" t="s">
        <v>24</v>
      </c>
      <c r="F253" s="16" t="s">
        <v>12</v>
      </c>
      <c r="G253" s="16"/>
      <c r="H253" s="16" t="s">
        <v>482</v>
      </c>
      <c r="I253" s="16" t="s">
        <v>483</v>
      </c>
      <c r="J253" s="16" t="s">
        <v>484</v>
      </c>
      <c r="K253" s="16"/>
      <c r="L253" s="16" t="s">
        <v>485</v>
      </c>
      <c r="M253" s="16" t="s">
        <v>486</v>
      </c>
      <c r="N253" s="16" t="s">
        <v>1662</v>
      </c>
      <c r="O253" s="16" t="s">
        <v>1663</v>
      </c>
      <c r="P253" s="16"/>
      <c r="Q253" s="16" t="s">
        <v>151</v>
      </c>
      <c r="R253" s="16" t="s">
        <v>1800</v>
      </c>
    </row>
    <row r="254" spans="1:18" ht="94.5" x14ac:dyDescent="0.25">
      <c r="A254" s="17" t="s">
        <v>1815</v>
      </c>
      <c r="B254" s="17" t="s">
        <v>1816</v>
      </c>
      <c r="C254" s="15"/>
      <c r="D254" s="15" t="s">
        <v>1817</v>
      </c>
      <c r="E254" s="15" t="s">
        <v>25</v>
      </c>
      <c r="F254" s="15" t="s">
        <v>12</v>
      </c>
      <c r="G254" s="15"/>
      <c r="H254" s="15" t="s">
        <v>1818</v>
      </c>
      <c r="I254" s="15" t="s">
        <v>1819</v>
      </c>
      <c r="J254" s="15" t="s">
        <v>1818</v>
      </c>
      <c r="K254" s="15"/>
      <c r="L254" s="15" t="s">
        <v>1820</v>
      </c>
      <c r="M254" s="15"/>
      <c r="N254" s="15" t="s">
        <v>1424</v>
      </c>
      <c r="O254" s="15" t="s">
        <v>31</v>
      </c>
      <c r="P254" s="15" t="s">
        <v>21</v>
      </c>
      <c r="Q254" s="15" t="s">
        <v>151</v>
      </c>
      <c r="R254" s="15" t="s">
        <v>1821</v>
      </c>
    </row>
    <row r="255" spans="1:18" ht="31.5" x14ac:dyDescent="0.25">
      <c r="A255" s="17" t="s">
        <v>1822</v>
      </c>
      <c r="B255" s="17" t="s">
        <v>1823</v>
      </c>
      <c r="C255" s="16"/>
      <c r="D255" s="16" t="s">
        <v>330</v>
      </c>
      <c r="E255" s="16" t="s">
        <v>24</v>
      </c>
      <c r="F255" s="16" t="s">
        <v>12</v>
      </c>
      <c r="G255" s="16"/>
      <c r="H255" s="16" t="s">
        <v>1742</v>
      </c>
      <c r="I255" s="16" t="s">
        <v>1743</v>
      </c>
      <c r="J255" s="16" t="s">
        <v>1744</v>
      </c>
      <c r="K255" s="16"/>
      <c r="L255" s="16" t="s">
        <v>1745</v>
      </c>
      <c r="M255" s="16"/>
      <c r="N255" s="16" t="s">
        <v>1662</v>
      </c>
      <c r="O255" s="16" t="s">
        <v>1663</v>
      </c>
      <c r="P255" s="16"/>
      <c r="Q255" s="16" t="s">
        <v>151</v>
      </c>
      <c r="R255" s="16" t="s">
        <v>1800</v>
      </c>
    </row>
    <row r="256" spans="1:18" ht="94.5" x14ac:dyDescent="0.25">
      <c r="A256" s="17" t="s">
        <v>1824</v>
      </c>
      <c r="B256" s="17" t="s">
        <v>1825</v>
      </c>
      <c r="C256" s="15"/>
      <c r="D256" s="15" t="s">
        <v>1826</v>
      </c>
      <c r="E256" s="15" t="s">
        <v>25</v>
      </c>
      <c r="F256" s="15" t="s">
        <v>12</v>
      </c>
      <c r="G256" s="15"/>
      <c r="H256" s="15" t="s">
        <v>236</v>
      </c>
      <c r="I256" s="15" t="s">
        <v>237</v>
      </c>
      <c r="J256" s="15" t="s">
        <v>238</v>
      </c>
      <c r="K256" s="15"/>
      <c r="L256" s="15" t="s">
        <v>239</v>
      </c>
      <c r="M256" s="15" t="s">
        <v>240</v>
      </c>
      <c r="N256" s="15" t="s">
        <v>1424</v>
      </c>
      <c r="O256" s="15" t="s">
        <v>31</v>
      </c>
      <c r="P256" s="15" t="s">
        <v>21</v>
      </c>
      <c r="Q256" s="15" t="s">
        <v>151</v>
      </c>
      <c r="R256" s="15" t="s">
        <v>1821</v>
      </c>
    </row>
    <row r="257" spans="1:18" ht="31.5" x14ac:dyDescent="0.25">
      <c r="A257" s="17" t="s">
        <v>1827</v>
      </c>
      <c r="B257" s="17" t="s">
        <v>1828</v>
      </c>
      <c r="C257" s="16"/>
      <c r="D257" s="16" t="s">
        <v>1829</v>
      </c>
      <c r="E257" s="16" t="s">
        <v>24</v>
      </c>
      <c r="F257" s="16" t="s">
        <v>12</v>
      </c>
      <c r="G257" s="16"/>
      <c r="H257" s="16" t="s">
        <v>157</v>
      </c>
      <c r="I257" s="16"/>
      <c r="J257" s="16" t="s">
        <v>78</v>
      </c>
      <c r="K257" s="16"/>
      <c r="L257" s="16" t="s">
        <v>79</v>
      </c>
      <c r="M257" s="16" t="s">
        <v>172</v>
      </c>
      <c r="N257" s="16" t="s">
        <v>1662</v>
      </c>
      <c r="O257" s="16" t="s">
        <v>1663</v>
      </c>
      <c r="P257" s="16"/>
      <c r="Q257" s="16" t="s">
        <v>151</v>
      </c>
      <c r="R257" s="16" t="s">
        <v>345</v>
      </c>
    </row>
    <row r="258" spans="1:18" ht="42" x14ac:dyDescent="0.25">
      <c r="A258" s="17" t="s">
        <v>1830</v>
      </c>
      <c r="B258" s="17" t="s">
        <v>1831</v>
      </c>
      <c r="C258" s="15"/>
      <c r="D258" s="15" t="s">
        <v>480</v>
      </c>
      <c r="E258" s="15" t="s">
        <v>24</v>
      </c>
      <c r="F258" s="15" t="s">
        <v>12</v>
      </c>
      <c r="G258" s="15"/>
      <c r="H258" s="15" t="s">
        <v>1832</v>
      </c>
      <c r="I258" s="15" t="s">
        <v>1833</v>
      </c>
      <c r="J258" s="15" t="s">
        <v>1834</v>
      </c>
      <c r="K258" s="15"/>
      <c r="L258" s="15" t="s">
        <v>1835</v>
      </c>
      <c r="M258" s="15"/>
      <c r="N258" s="15" t="s">
        <v>1662</v>
      </c>
      <c r="O258" s="15" t="s">
        <v>1663</v>
      </c>
      <c r="P258" s="15"/>
      <c r="Q258" s="15" t="s">
        <v>151</v>
      </c>
      <c r="R258" s="15" t="s">
        <v>345</v>
      </c>
    </row>
    <row r="259" spans="1:18" ht="42" x14ac:dyDescent="0.25">
      <c r="A259" s="17" t="s">
        <v>1836</v>
      </c>
      <c r="B259" s="17" t="s">
        <v>1837</v>
      </c>
      <c r="C259" s="16"/>
      <c r="D259" s="16" t="s">
        <v>1838</v>
      </c>
      <c r="E259" s="16" t="s">
        <v>25</v>
      </c>
      <c r="F259" s="16" t="s">
        <v>12</v>
      </c>
      <c r="G259" s="16"/>
      <c r="H259" s="16" t="s">
        <v>368</v>
      </c>
      <c r="I259" s="16" t="s">
        <v>353</v>
      </c>
      <c r="J259" s="16" t="s">
        <v>369</v>
      </c>
      <c r="K259" s="16"/>
      <c r="L259" s="16" t="s">
        <v>354</v>
      </c>
      <c r="M259" s="16" t="s">
        <v>355</v>
      </c>
      <c r="N259" s="16" t="s">
        <v>13</v>
      </c>
      <c r="O259" s="16" t="s">
        <v>14</v>
      </c>
      <c r="P259" s="16" t="s">
        <v>602</v>
      </c>
      <c r="Q259" s="16" t="s">
        <v>151</v>
      </c>
      <c r="R259" s="16" t="s">
        <v>1839</v>
      </c>
    </row>
    <row r="260" spans="1:18" ht="115.5" x14ac:dyDescent="0.25">
      <c r="A260" s="17" t="s">
        <v>1840</v>
      </c>
      <c r="B260" s="17" t="s">
        <v>1841</v>
      </c>
      <c r="C260" s="15"/>
      <c r="D260" s="15" t="s">
        <v>1842</v>
      </c>
      <c r="E260" s="15" t="s">
        <v>11</v>
      </c>
      <c r="F260" s="15" t="s">
        <v>12</v>
      </c>
      <c r="G260" s="15"/>
      <c r="H260" s="15" t="s">
        <v>1843</v>
      </c>
      <c r="I260" s="15" t="s">
        <v>1844</v>
      </c>
      <c r="J260" s="15" t="s">
        <v>1845</v>
      </c>
      <c r="K260" s="15"/>
      <c r="L260" s="15" t="s">
        <v>143</v>
      </c>
      <c r="M260" s="15"/>
      <c r="N260" s="15" t="s">
        <v>13</v>
      </c>
      <c r="O260" s="15" t="s">
        <v>14</v>
      </c>
      <c r="P260" s="15" t="s">
        <v>34</v>
      </c>
      <c r="Q260" s="15" t="s">
        <v>151</v>
      </c>
      <c r="R260" s="15" t="s">
        <v>231</v>
      </c>
    </row>
    <row r="261" spans="1:18" ht="115.5" x14ac:dyDescent="0.25">
      <c r="A261" s="17" t="s">
        <v>1846</v>
      </c>
      <c r="B261" s="17" t="s">
        <v>1847</v>
      </c>
      <c r="C261" s="16"/>
      <c r="D261" s="16" t="s">
        <v>1848</v>
      </c>
      <c r="E261" s="16" t="s">
        <v>11</v>
      </c>
      <c r="F261" s="16" t="s">
        <v>12</v>
      </c>
      <c r="G261" s="16"/>
      <c r="H261" s="16" t="s">
        <v>1843</v>
      </c>
      <c r="I261" s="16" t="s">
        <v>1844</v>
      </c>
      <c r="J261" s="16" t="s">
        <v>1845</v>
      </c>
      <c r="K261" s="16"/>
      <c r="L261" s="16" t="s">
        <v>143</v>
      </c>
      <c r="M261" s="16"/>
      <c r="N261" s="16" t="s">
        <v>13</v>
      </c>
      <c r="O261" s="16" t="s">
        <v>14</v>
      </c>
      <c r="P261" s="16" t="s">
        <v>34</v>
      </c>
      <c r="Q261" s="16" t="s">
        <v>151</v>
      </c>
      <c r="R261" s="16" t="s">
        <v>231</v>
      </c>
    </row>
    <row r="262" spans="1:18" ht="52.5" x14ac:dyDescent="0.25">
      <c r="A262" s="17" t="s">
        <v>1849</v>
      </c>
      <c r="B262" s="17" t="s">
        <v>1850</v>
      </c>
      <c r="C262" s="15"/>
      <c r="D262" s="15" t="s">
        <v>1851</v>
      </c>
      <c r="E262" s="15" t="s">
        <v>54</v>
      </c>
      <c r="F262" s="15" t="s">
        <v>12</v>
      </c>
      <c r="G262" s="15"/>
      <c r="H262" s="15" t="s">
        <v>432</v>
      </c>
      <c r="I262" s="15" t="s">
        <v>433</v>
      </c>
      <c r="J262" s="15" t="s">
        <v>1852</v>
      </c>
      <c r="K262" s="15"/>
      <c r="L262" s="15" t="s">
        <v>434</v>
      </c>
      <c r="M262" s="15"/>
      <c r="N262" s="15" t="s">
        <v>297</v>
      </c>
      <c r="O262" s="15" t="s">
        <v>22</v>
      </c>
      <c r="P262" s="15" t="s">
        <v>21</v>
      </c>
      <c r="Q262" s="15" t="s">
        <v>151</v>
      </c>
      <c r="R262" s="15" t="s">
        <v>1853</v>
      </c>
    </row>
    <row r="263" spans="1:18" ht="94.5" x14ac:dyDescent="0.25">
      <c r="A263" s="17" t="s">
        <v>1854</v>
      </c>
      <c r="B263" s="17" t="s">
        <v>1855</v>
      </c>
      <c r="C263" s="16"/>
      <c r="D263" s="16" t="s">
        <v>1856</v>
      </c>
      <c r="E263" s="16" t="s">
        <v>24</v>
      </c>
      <c r="F263" s="16" t="s">
        <v>12</v>
      </c>
      <c r="G263" s="16"/>
      <c r="H263" s="16" t="s">
        <v>1857</v>
      </c>
      <c r="I263" s="16" t="s">
        <v>1858</v>
      </c>
      <c r="J263" s="16" t="s">
        <v>1859</v>
      </c>
      <c r="K263" s="16"/>
      <c r="L263" s="16" t="s">
        <v>1860</v>
      </c>
      <c r="M263" s="16"/>
      <c r="N263" s="16" t="s">
        <v>1639</v>
      </c>
      <c r="O263" s="16" t="s">
        <v>51</v>
      </c>
      <c r="P263" s="16" t="s">
        <v>230</v>
      </c>
      <c r="Q263" s="16" t="s">
        <v>151</v>
      </c>
      <c r="R263" s="16" t="s">
        <v>345</v>
      </c>
    </row>
    <row r="264" spans="1:18" ht="42" x14ac:dyDescent="0.25">
      <c r="A264" s="17" t="s">
        <v>1861</v>
      </c>
      <c r="B264" s="17" t="s">
        <v>1862</v>
      </c>
      <c r="C264" s="15"/>
      <c r="D264" s="15" t="s">
        <v>1863</v>
      </c>
      <c r="E264" s="15" t="s">
        <v>19</v>
      </c>
      <c r="F264" s="15" t="s">
        <v>12</v>
      </c>
      <c r="G264" s="15"/>
      <c r="H264" s="15" t="s">
        <v>1864</v>
      </c>
      <c r="I264" s="15" t="s">
        <v>1865</v>
      </c>
      <c r="J264" s="15" t="s">
        <v>1866</v>
      </c>
      <c r="K264" s="15"/>
      <c r="L264" s="15" t="s">
        <v>1867</v>
      </c>
      <c r="M264" s="15" t="s">
        <v>1868</v>
      </c>
      <c r="N264" s="15" t="s">
        <v>13</v>
      </c>
      <c r="O264" s="15" t="s">
        <v>14</v>
      </c>
      <c r="P264" s="15" t="s">
        <v>103</v>
      </c>
      <c r="Q264" s="15" t="s">
        <v>151</v>
      </c>
      <c r="R264" s="15" t="s">
        <v>1869</v>
      </c>
    </row>
    <row r="265" spans="1:18" ht="94.5" x14ac:dyDescent="0.25">
      <c r="A265" s="17" t="s">
        <v>1870</v>
      </c>
      <c r="B265" s="17" t="s">
        <v>1871</v>
      </c>
      <c r="C265" s="16"/>
      <c r="D265" s="16" t="s">
        <v>1872</v>
      </c>
      <c r="E265" s="16" t="s">
        <v>25</v>
      </c>
      <c r="F265" s="16" t="s">
        <v>12</v>
      </c>
      <c r="G265" s="16"/>
      <c r="H265" s="16" t="s">
        <v>222</v>
      </c>
      <c r="I265" s="16" t="s">
        <v>501</v>
      </c>
      <c r="J265" s="16" t="s">
        <v>512</v>
      </c>
      <c r="K265" s="16"/>
      <c r="L265" s="16" t="s">
        <v>223</v>
      </c>
      <c r="M265" s="16" t="s">
        <v>224</v>
      </c>
      <c r="N265" s="16" t="s">
        <v>1424</v>
      </c>
      <c r="O265" s="16" t="s">
        <v>31</v>
      </c>
      <c r="P265" s="16" t="s">
        <v>21</v>
      </c>
      <c r="Q265" s="16" t="s">
        <v>151</v>
      </c>
      <c r="R265" s="16" t="s">
        <v>1839</v>
      </c>
    </row>
    <row r="266" spans="1:18" ht="73.5" x14ac:dyDescent="0.25">
      <c r="A266" s="17" t="s">
        <v>1873</v>
      </c>
      <c r="B266" s="17" t="s">
        <v>1874</v>
      </c>
      <c r="C266" s="15"/>
      <c r="D266" s="15" t="s">
        <v>1875</v>
      </c>
      <c r="E266" s="15" t="s">
        <v>11</v>
      </c>
      <c r="F266" s="15" t="s">
        <v>12</v>
      </c>
      <c r="G266" s="15"/>
      <c r="H266" s="15" t="s">
        <v>470</v>
      </c>
      <c r="I266" s="15" t="s">
        <v>718</v>
      </c>
      <c r="J266" s="15"/>
      <c r="K266" s="15"/>
      <c r="L266" s="15" t="s">
        <v>720</v>
      </c>
      <c r="M266" s="15"/>
      <c r="N266" s="15" t="s">
        <v>48</v>
      </c>
      <c r="O266" s="15" t="s">
        <v>46</v>
      </c>
      <c r="P266" s="15" t="s">
        <v>26</v>
      </c>
      <c r="Q266" s="15" t="s">
        <v>151</v>
      </c>
      <c r="R266" s="15" t="s">
        <v>231</v>
      </c>
    </row>
    <row r="267" spans="1:18" ht="73.5" x14ac:dyDescent="0.25">
      <c r="A267" s="17" t="s">
        <v>1876</v>
      </c>
      <c r="B267" s="17" t="s">
        <v>1877</v>
      </c>
      <c r="C267" s="16"/>
      <c r="D267" s="16" t="s">
        <v>1878</v>
      </c>
      <c r="E267" s="16" t="s">
        <v>24</v>
      </c>
      <c r="F267" s="16" t="s">
        <v>12</v>
      </c>
      <c r="G267" s="16"/>
      <c r="H267" s="16" t="s">
        <v>1879</v>
      </c>
      <c r="I267" s="16" t="s">
        <v>1880</v>
      </c>
      <c r="J267" s="16" t="s">
        <v>1881</v>
      </c>
      <c r="K267" s="16"/>
      <c r="L267" s="16" t="s">
        <v>1882</v>
      </c>
      <c r="M267" s="16"/>
      <c r="N267" s="16" t="s">
        <v>1639</v>
      </c>
      <c r="O267" s="16" t="s">
        <v>51</v>
      </c>
      <c r="P267" s="16" t="s">
        <v>230</v>
      </c>
      <c r="Q267" s="16" t="s">
        <v>151</v>
      </c>
      <c r="R267" s="16" t="s">
        <v>345</v>
      </c>
    </row>
    <row r="268" spans="1:18" ht="42" x14ac:dyDescent="0.25">
      <c r="A268" s="17" t="s">
        <v>1883</v>
      </c>
      <c r="B268" s="17" t="s">
        <v>1884</v>
      </c>
      <c r="C268" s="15"/>
      <c r="D268" s="15" t="s">
        <v>1885</v>
      </c>
      <c r="E268" s="15" t="s">
        <v>24</v>
      </c>
      <c r="F268" s="15" t="s">
        <v>12</v>
      </c>
      <c r="G268" s="15"/>
      <c r="H268" s="15" t="s">
        <v>179</v>
      </c>
      <c r="I268" s="15" t="s">
        <v>88</v>
      </c>
      <c r="J268" s="15" t="s">
        <v>89</v>
      </c>
      <c r="K268" s="15"/>
      <c r="L268" s="15" t="s">
        <v>90</v>
      </c>
      <c r="M268" s="15" t="s">
        <v>180</v>
      </c>
      <c r="N268" s="15" t="s">
        <v>1662</v>
      </c>
      <c r="O268" s="15" t="s">
        <v>1663</v>
      </c>
      <c r="P268" s="15"/>
      <c r="Q268" s="15" t="s">
        <v>151</v>
      </c>
      <c r="R268" s="15" t="s">
        <v>345</v>
      </c>
    </row>
    <row r="269" spans="1:18" ht="31.5" x14ac:dyDescent="0.25">
      <c r="A269" s="17" t="s">
        <v>1886</v>
      </c>
      <c r="B269" s="17" t="s">
        <v>1887</v>
      </c>
      <c r="C269" s="16"/>
      <c r="D269" s="16" t="s">
        <v>1885</v>
      </c>
      <c r="E269" s="16" t="s">
        <v>24</v>
      </c>
      <c r="F269" s="16" t="s">
        <v>12</v>
      </c>
      <c r="G269" s="16"/>
      <c r="H269" s="16" t="s">
        <v>188</v>
      </c>
      <c r="I269" s="16" t="s">
        <v>94</v>
      </c>
      <c r="J269" s="16" t="s">
        <v>95</v>
      </c>
      <c r="K269" s="16"/>
      <c r="L269" s="16" t="s">
        <v>96</v>
      </c>
      <c r="M269" s="16" t="s">
        <v>189</v>
      </c>
      <c r="N269" s="16" t="s">
        <v>1662</v>
      </c>
      <c r="O269" s="16" t="s">
        <v>1663</v>
      </c>
      <c r="P269" s="16"/>
      <c r="Q269" s="16" t="s">
        <v>151</v>
      </c>
      <c r="R269" s="16" t="s">
        <v>345</v>
      </c>
    </row>
    <row r="270" spans="1:18" ht="42" x14ac:dyDescent="0.25">
      <c r="A270" s="17" t="s">
        <v>1888</v>
      </c>
      <c r="B270" s="17" t="s">
        <v>1889</v>
      </c>
      <c r="C270" s="15"/>
      <c r="D270" s="15" t="s">
        <v>1885</v>
      </c>
      <c r="E270" s="15" t="s">
        <v>24</v>
      </c>
      <c r="F270" s="15" t="s">
        <v>12</v>
      </c>
      <c r="G270" s="15"/>
      <c r="H270" s="15" t="s">
        <v>181</v>
      </c>
      <c r="I270" s="15" t="s">
        <v>100</v>
      </c>
      <c r="J270" s="15" t="s">
        <v>101</v>
      </c>
      <c r="K270" s="15"/>
      <c r="L270" s="15" t="s">
        <v>102</v>
      </c>
      <c r="M270" s="15" t="s">
        <v>182</v>
      </c>
      <c r="N270" s="15" t="s">
        <v>1662</v>
      </c>
      <c r="O270" s="15" t="s">
        <v>1663</v>
      </c>
      <c r="P270" s="15"/>
      <c r="Q270" s="15" t="s">
        <v>151</v>
      </c>
      <c r="R270" s="15" t="s">
        <v>345</v>
      </c>
    </row>
    <row r="271" spans="1:18" ht="42" x14ac:dyDescent="0.25">
      <c r="A271" s="17" t="s">
        <v>1890</v>
      </c>
      <c r="B271" s="17" t="s">
        <v>1891</v>
      </c>
      <c r="C271" s="16"/>
      <c r="D271" s="16" t="s">
        <v>1885</v>
      </c>
      <c r="E271" s="16" t="s">
        <v>24</v>
      </c>
      <c r="F271" s="16" t="s">
        <v>12</v>
      </c>
      <c r="G271" s="16"/>
      <c r="H271" s="16" t="s">
        <v>1892</v>
      </c>
      <c r="I271" s="16" t="s">
        <v>1893</v>
      </c>
      <c r="J271" s="16" t="s">
        <v>53</v>
      </c>
      <c r="K271" s="16"/>
      <c r="L271" s="16" t="s">
        <v>1894</v>
      </c>
      <c r="M271" s="16" t="s">
        <v>1895</v>
      </c>
      <c r="N271" s="16" t="s">
        <v>1662</v>
      </c>
      <c r="O271" s="16" t="s">
        <v>1663</v>
      </c>
      <c r="P271" s="16"/>
      <c r="Q271" s="16" t="s">
        <v>151</v>
      </c>
      <c r="R271" s="16" t="s">
        <v>345</v>
      </c>
    </row>
    <row r="272" spans="1:18" ht="42" x14ac:dyDescent="0.25">
      <c r="A272" s="17" t="s">
        <v>1896</v>
      </c>
      <c r="B272" s="17" t="s">
        <v>1897</v>
      </c>
      <c r="C272" s="15"/>
      <c r="D272" s="15" t="s">
        <v>1885</v>
      </c>
      <c r="E272" s="15" t="s">
        <v>24</v>
      </c>
      <c r="F272" s="15" t="s">
        <v>12</v>
      </c>
      <c r="G272" s="15"/>
      <c r="H272" s="15" t="s">
        <v>1780</v>
      </c>
      <c r="I272" s="15" t="s">
        <v>814</v>
      </c>
      <c r="J272" s="15" t="s">
        <v>53</v>
      </c>
      <c r="K272" s="15"/>
      <c r="L272" s="15" t="s">
        <v>1898</v>
      </c>
      <c r="M272" s="15" t="s">
        <v>1899</v>
      </c>
      <c r="N272" s="15" t="s">
        <v>1662</v>
      </c>
      <c r="O272" s="15" t="s">
        <v>1663</v>
      </c>
      <c r="P272" s="15"/>
      <c r="Q272" s="15" t="s">
        <v>151</v>
      </c>
      <c r="R272" s="15" t="s">
        <v>345</v>
      </c>
    </row>
    <row r="273" spans="1:18" ht="42" x14ac:dyDescent="0.25">
      <c r="A273" s="17" t="s">
        <v>1900</v>
      </c>
      <c r="B273" s="17" t="s">
        <v>1901</v>
      </c>
      <c r="C273" s="16"/>
      <c r="D273" s="16" t="s">
        <v>1885</v>
      </c>
      <c r="E273" s="16" t="s">
        <v>24</v>
      </c>
      <c r="F273" s="16" t="s">
        <v>12</v>
      </c>
      <c r="G273" s="16"/>
      <c r="H273" s="16" t="s">
        <v>1902</v>
      </c>
      <c r="I273" s="16" t="s">
        <v>1903</v>
      </c>
      <c r="J273" s="16" t="s">
        <v>1904</v>
      </c>
      <c r="K273" s="16"/>
      <c r="L273" s="16" t="s">
        <v>1905</v>
      </c>
      <c r="M273" s="16" t="s">
        <v>1906</v>
      </c>
      <c r="N273" s="16" t="s">
        <v>1662</v>
      </c>
      <c r="O273" s="16" t="s">
        <v>1663</v>
      </c>
      <c r="P273" s="16"/>
      <c r="Q273" s="16" t="s">
        <v>151</v>
      </c>
      <c r="R273" s="16" t="s">
        <v>345</v>
      </c>
    </row>
    <row r="274" spans="1:18" ht="42" x14ac:dyDescent="0.25">
      <c r="A274" s="17" t="s">
        <v>1907</v>
      </c>
      <c r="B274" s="17" t="s">
        <v>1908</v>
      </c>
      <c r="C274" s="15"/>
      <c r="D274" s="15" t="s">
        <v>1885</v>
      </c>
      <c r="E274" s="15" t="s">
        <v>24</v>
      </c>
      <c r="F274" s="15" t="s">
        <v>12</v>
      </c>
      <c r="G274" s="15"/>
      <c r="H274" s="15" t="s">
        <v>157</v>
      </c>
      <c r="I274" s="15" t="s">
        <v>1909</v>
      </c>
      <c r="J274" s="15" t="s">
        <v>1910</v>
      </c>
      <c r="K274" s="15"/>
      <c r="L274" s="15" t="s">
        <v>1911</v>
      </c>
      <c r="M274" s="15" t="s">
        <v>1912</v>
      </c>
      <c r="N274" s="15" t="s">
        <v>1662</v>
      </c>
      <c r="O274" s="15" t="s">
        <v>1663</v>
      </c>
      <c r="P274" s="15"/>
      <c r="Q274" s="15" t="s">
        <v>151</v>
      </c>
      <c r="R274" s="15" t="s">
        <v>345</v>
      </c>
    </row>
    <row r="275" spans="1:18" ht="42" x14ac:dyDescent="0.25">
      <c r="A275" s="17" t="s">
        <v>1913</v>
      </c>
      <c r="B275" s="17" t="s">
        <v>1914</v>
      </c>
      <c r="C275" s="16"/>
      <c r="D275" s="16" t="s">
        <v>480</v>
      </c>
      <c r="E275" s="16" t="s">
        <v>24</v>
      </c>
      <c r="F275" s="16" t="s">
        <v>12</v>
      </c>
      <c r="G275" s="16"/>
      <c r="H275" s="16" t="s">
        <v>190</v>
      </c>
      <c r="I275" s="16" t="s">
        <v>97</v>
      </c>
      <c r="J275" s="16" t="s">
        <v>98</v>
      </c>
      <c r="K275" s="16"/>
      <c r="L275" s="16" t="s">
        <v>99</v>
      </c>
      <c r="M275" s="16" t="s">
        <v>191</v>
      </c>
      <c r="N275" s="16" t="s">
        <v>1662</v>
      </c>
      <c r="O275" s="16" t="s">
        <v>1663</v>
      </c>
      <c r="P275" s="16"/>
      <c r="Q275" s="16" t="s">
        <v>151</v>
      </c>
      <c r="R275" s="16" t="s">
        <v>348</v>
      </c>
    </row>
    <row r="276" spans="1:18" ht="31.5" x14ac:dyDescent="0.25">
      <c r="A276" s="17" t="s">
        <v>1915</v>
      </c>
      <c r="B276" s="17" t="s">
        <v>1916</v>
      </c>
      <c r="C276" s="15"/>
      <c r="D276" s="15" t="s">
        <v>331</v>
      </c>
      <c r="E276" s="15" t="s">
        <v>24</v>
      </c>
      <c r="F276" s="15" t="s">
        <v>12</v>
      </c>
      <c r="G276" s="15"/>
      <c r="H276" s="15" t="s">
        <v>1573</v>
      </c>
      <c r="I276" s="15" t="s">
        <v>1574</v>
      </c>
      <c r="J276" s="15"/>
      <c r="K276" s="15"/>
      <c r="L276" s="15" t="s">
        <v>1575</v>
      </c>
      <c r="M276" s="15"/>
      <c r="N276" s="15" t="s">
        <v>1662</v>
      </c>
      <c r="O276" s="15" t="s">
        <v>1663</v>
      </c>
      <c r="P276" s="15"/>
      <c r="Q276" s="15" t="s">
        <v>151</v>
      </c>
      <c r="R276" s="15" t="s">
        <v>348</v>
      </c>
    </row>
    <row r="277" spans="1:18" ht="52.5" x14ac:dyDescent="0.25">
      <c r="A277" s="17" t="s">
        <v>1917</v>
      </c>
      <c r="B277" s="17" t="s">
        <v>1918</v>
      </c>
      <c r="C277" s="16"/>
      <c r="D277" s="16" t="s">
        <v>1919</v>
      </c>
      <c r="E277" s="16" t="s">
        <v>24</v>
      </c>
      <c r="F277" s="16" t="s">
        <v>12</v>
      </c>
      <c r="G277" s="16"/>
      <c r="H277" s="16" t="s">
        <v>1920</v>
      </c>
      <c r="I277" s="16" t="s">
        <v>1921</v>
      </c>
      <c r="J277" s="16" t="s">
        <v>1922</v>
      </c>
      <c r="K277" s="16"/>
      <c r="L277" s="16" t="s">
        <v>1923</v>
      </c>
      <c r="M277" s="16"/>
      <c r="N277" s="16" t="s">
        <v>297</v>
      </c>
      <c r="O277" s="16" t="s">
        <v>22</v>
      </c>
      <c r="P277" s="16" t="s">
        <v>230</v>
      </c>
      <c r="Q277" s="16" t="s">
        <v>151</v>
      </c>
      <c r="R277" s="16" t="s">
        <v>348</v>
      </c>
    </row>
    <row r="278" spans="1:18" ht="42" x14ac:dyDescent="0.25">
      <c r="A278" s="17" t="s">
        <v>1924</v>
      </c>
      <c r="B278" s="17" t="s">
        <v>1925</v>
      </c>
      <c r="C278" s="15"/>
      <c r="D278" s="15" t="s">
        <v>480</v>
      </c>
      <c r="E278" s="15" t="s">
        <v>24</v>
      </c>
      <c r="F278" s="15" t="s">
        <v>12</v>
      </c>
      <c r="G278" s="15"/>
      <c r="H278" s="15" t="s">
        <v>175</v>
      </c>
      <c r="I278" s="15" t="s">
        <v>82</v>
      </c>
      <c r="J278" s="15" t="s">
        <v>83</v>
      </c>
      <c r="K278" s="15"/>
      <c r="L278" s="15" t="s">
        <v>84</v>
      </c>
      <c r="M278" s="15" t="s">
        <v>176</v>
      </c>
      <c r="N278" s="15" t="s">
        <v>1662</v>
      </c>
      <c r="O278" s="15" t="s">
        <v>1663</v>
      </c>
      <c r="P278" s="15"/>
      <c r="Q278" s="15" t="s">
        <v>151</v>
      </c>
      <c r="R278" s="15" t="s">
        <v>348</v>
      </c>
    </row>
    <row r="279" spans="1:18" ht="42" x14ac:dyDescent="0.25">
      <c r="A279" s="17" t="s">
        <v>1926</v>
      </c>
      <c r="B279" s="17" t="s">
        <v>1927</v>
      </c>
      <c r="C279" s="16"/>
      <c r="D279" s="16" t="s">
        <v>480</v>
      </c>
      <c r="E279" s="16" t="s">
        <v>24</v>
      </c>
      <c r="F279" s="16" t="s">
        <v>12</v>
      </c>
      <c r="G279" s="16"/>
      <c r="H279" s="16" t="s">
        <v>1928</v>
      </c>
      <c r="I279" s="16" t="s">
        <v>1929</v>
      </c>
      <c r="J279" s="16" t="s">
        <v>1930</v>
      </c>
      <c r="K279" s="16"/>
      <c r="L279" s="16" t="s">
        <v>1931</v>
      </c>
      <c r="M279" s="16"/>
      <c r="N279" s="16" t="s">
        <v>1662</v>
      </c>
      <c r="O279" s="16" t="s">
        <v>1663</v>
      </c>
      <c r="P279" s="16"/>
      <c r="Q279" s="16" t="s">
        <v>151</v>
      </c>
      <c r="R279" s="16" t="s">
        <v>348</v>
      </c>
    </row>
    <row r="280" spans="1:18" ht="42" x14ac:dyDescent="0.25">
      <c r="A280" s="17" t="s">
        <v>1932</v>
      </c>
      <c r="B280" s="17" t="s">
        <v>1933</v>
      </c>
      <c r="C280" s="15"/>
      <c r="D280" s="15" t="s">
        <v>480</v>
      </c>
      <c r="E280" s="15" t="s">
        <v>24</v>
      </c>
      <c r="F280" s="15" t="s">
        <v>12</v>
      </c>
      <c r="G280" s="15"/>
      <c r="H280" s="15" t="s">
        <v>1934</v>
      </c>
      <c r="I280" s="15" t="s">
        <v>1935</v>
      </c>
      <c r="J280" s="15" t="s">
        <v>1936</v>
      </c>
      <c r="K280" s="15"/>
      <c r="L280" s="15" t="s">
        <v>1937</v>
      </c>
      <c r="M280" s="15" t="s">
        <v>1938</v>
      </c>
      <c r="N280" s="15" t="s">
        <v>1662</v>
      </c>
      <c r="O280" s="15" t="s">
        <v>1663</v>
      </c>
      <c r="P280" s="15"/>
      <c r="Q280" s="15" t="s">
        <v>151</v>
      </c>
      <c r="R280" s="15" t="s">
        <v>348</v>
      </c>
    </row>
    <row r="281" spans="1:18" ht="31.5" x14ac:dyDescent="0.25">
      <c r="A281" s="17" t="s">
        <v>1939</v>
      </c>
      <c r="B281" s="17" t="s">
        <v>1940</v>
      </c>
      <c r="C281" s="16"/>
      <c r="D281" s="16" t="s">
        <v>1885</v>
      </c>
      <c r="E281" s="16" t="s">
        <v>24</v>
      </c>
      <c r="F281" s="16" t="s">
        <v>12</v>
      </c>
      <c r="G281" s="16"/>
      <c r="H281" s="16" t="s">
        <v>183</v>
      </c>
      <c r="I281" s="16" t="s">
        <v>85</v>
      </c>
      <c r="J281" s="16" t="s">
        <v>86</v>
      </c>
      <c r="K281" s="16"/>
      <c r="L281" s="16" t="s">
        <v>87</v>
      </c>
      <c r="M281" s="16" t="s">
        <v>184</v>
      </c>
      <c r="N281" s="16" t="s">
        <v>1662</v>
      </c>
      <c r="O281" s="16" t="s">
        <v>1663</v>
      </c>
      <c r="P281" s="16"/>
      <c r="Q281" s="16" t="s">
        <v>151</v>
      </c>
      <c r="R281" s="16" t="s">
        <v>348</v>
      </c>
    </row>
    <row r="282" spans="1:18" ht="115.5" x14ac:dyDescent="0.25">
      <c r="A282" s="17" t="s">
        <v>1941</v>
      </c>
      <c r="B282" s="17" t="s">
        <v>1942</v>
      </c>
      <c r="C282" s="15"/>
      <c r="D282" s="15" t="s">
        <v>1943</v>
      </c>
      <c r="E282" s="15" t="s">
        <v>11</v>
      </c>
      <c r="F282" s="15" t="s">
        <v>12</v>
      </c>
      <c r="G282" s="15"/>
      <c r="H282" s="15" t="s">
        <v>165</v>
      </c>
      <c r="I282" s="15" t="s">
        <v>142</v>
      </c>
      <c r="J282" s="15" t="s">
        <v>107</v>
      </c>
      <c r="K282" s="15"/>
      <c r="L282" s="15" t="s">
        <v>143</v>
      </c>
      <c r="M282" s="15"/>
      <c r="N282" s="15" t="s">
        <v>13</v>
      </c>
      <c r="O282" s="15" t="s">
        <v>14</v>
      </c>
      <c r="P282" s="15" t="s">
        <v>26</v>
      </c>
      <c r="Q282" s="15" t="s">
        <v>151</v>
      </c>
      <c r="R282" s="15" t="s">
        <v>166</v>
      </c>
    </row>
    <row r="283" spans="1:18" ht="94.5" x14ac:dyDescent="0.25">
      <c r="A283" s="17" t="s">
        <v>1944</v>
      </c>
      <c r="B283" s="17" t="s">
        <v>1945</v>
      </c>
      <c r="C283" s="16"/>
      <c r="D283" s="16" t="s">
        <v>1946</v>
      </c>
      <c r="E283" s="16" t="s">
        <v>11</v>
      </c>
      <c r="F283" s="16" t="s">
        <v>12</v>
      </c>
      <c r="G283" s="16"/>
      <c r="H283" s="16" t="s">
        <v>393</v>
      </c>
      <c r="I283" s="16" t="s">
        <v>394</v>
      </c>
      <c r="J283" s="16" t="s">
        <v>395</v>
      </c>
      <c r="K283" s="16"/>
      <c r="L283" s="16" t="s">
        <v>396</v>
      </c>
      <c r="M283" s="16"/>
      <c r="N283" s="16" t="s">
        <v>13</v>
      </c>
      <c r="O283" s="16" t="s">
        <v>14</v>
      </c>
      <c r="P283" s="16" t="s">
        <v>55</v>
      </c>
      <c r="Q283" s="16" t="s">
        <v>151</v>
      </c>
      <c r="R283" s="16" t="s">
        <v>166</v>
      </c>
    </row>
    <row r="284" spans="1:18" ht="42" x14ac:dyDescent="0.25">
      <c r="A284" s="17" t="s">
        <v>1947</v>
      </c>
      <c r="B284" s="17" t="s">
        <v>1948</v>
      </c>
      <c r="C284" s="15"/>
      <c r="D284" s="15" t="s">
        <v>1949</v>
      </c>
      <c r="E284" s="15" t="s">
        <v>11</v>
      </c>
      <c r="F284" s="15" t="s">
        <v>12</v>
      </c>
      <c r="G284" s="15"/>
      <c r="H284" s="15" t="s">
        <v>186</v>
      </c>
      <c r="I284" s="15" t="s">
        <v>75</v>
      </c>
      <c r="J284" s="15" t="s">
        <v>76</v>
      </c>
      <c r="K284" s="15"/>
      <c r="L284" s="15" t="s">
        <v>77</v>
      </c>
      <c r="M284" s="15" t="s">
        <v>187</v>
      </c>
      <c r="N284" s="15" t="s">
        <v>13</v>
      </c>
      <c r="O284" s="15" t="s">
        <v>14</v>
      </c>
      <c r="P284" s="15" t="s">
        <v>26</v>
      </c>
      <c r="Q284" s="15" t="s">
        <v>151</v>
      </c>
      <c r="R284" s="15" t="s">
        <v>166</v>
      </c>
    </row>
    <row r="285" spans="1:18" ht="52.5" x14ac:dyDescent="0.25">
      <c r="A285" s="17" t="s">
        <v>1950</v>
      </c>
      <c r="B285" s="17" t="s">
        <v>1951</v>
      </c>
      <c r="C285" s="16"/>
      <c r="D285" s="16" t="s">
        <v>1952</v>
      </c>
      <c r="E285" s="16" t="s">
        <v>24</v>
      </c>
      <c r="F285" s="16" t="s">
        <v>12</v>
      </c>
      <c r="G285" s="16"/>
      <c r="H285" s="16" t="s">
        <v>134</v>
      </c>
      <c r="I285" s="16" t="s">
        <v>308</v>
      </c>
      <c r="J285" s="16" t="s">
        <v>309</v>
      </c>
      <c r="K285" s="16"/>
      <c r="L285" s="16" t="s">
        <v>294</v>
      </c>
      <c r="M285" s="16"/>
      <c r="N285" s="16" t="s">
        <v>48</v>
      </c>
      <c r="O285" s="16" t="s">
        <v>46</v>
      </c>
      <c r="P285" s="16" t="s">
        <v>49</v>
      </c>
      <c r="Q285" s="16" t="s">
        <v>151</v>
      </c>
      <c r="R285" s="16" t="s">
        <v>348</v>
      </c>
    </row>
    <row r="286" spans="1:18" ht="42" x14ac:dyDescent="0.25">
      <c r="A286" s="17" t="s">
        <v>1953</v>
      </c>
      <c r="B286" s="17" t="s">
        <v>1954</v>
      </c>
      <c r="C286" s="15"/>
      <c r="D286" s="15" t="s">
        <v>1955</v>
      </c>
      <c r="E286" s="15" t="s">
        <v>24</v>
      </c>
      <c r="F286" s="15" t="s">
        <v>12</v>
      </c>
      <c r="G286" s="15"/>
      <c r="H286" s="15" t="s">
        <v>1668</v>
      </c>
      <c r="I286" s="15" t="s">
        <v>1669</v>
      </c>
      <c r="J286" s="15" t="s">
        <v>1670</v>
      </c>
      <c r="K286" s="15"/>
      <c r="L286" s="15" t="s">
        <v>1756</v>
      </c>
      <c r="M286" s="15"/>
      <c r="N286" s="15" t="s">
        <v>1662</v>
      </c>
      <c r="O286" s="15" t="s">
        <v>1663</v>
      </c>
      <c r="P286" s="15"/>
      <c r="Q286" s="15" t="s">
        <v>151</v>
      </c>
      <c r="R286" s="15" t="s">
        <v>348</v>
      </c>
    </row>
    <row r="287" spans="1:18" ht="31.5" x14ac:dyDescent="0.25">
      <c r="A287" s="17" t="s">
        <v>1956</v>
      </c>
      <c r="B287" s="17" t="s">
        <v>1957</v>
      </c>
      <c r="C287" s="16"/>
      <c r="D287" s="16" t="s">
        <v>1958</v>
      </c>
      <c r="E287" s="16" t="s">
        <v>20</v>
      </c>
      <c r="F287" s="16" t="s">
        <v>12</v>
      </c>
      <c r="G287" s="16"/>
      <c r="H287" s="16" t="s">
        <v>1959</v>
      </c>
      <c r="I287" s="16" t="s">
        <v>1960</v>
      </c>
      <c r="J287" s="16" t="s">
        <v>1961</v>
      </c>
      <c r="K287" s="16"/>
      <c r="L287" s="16" t="s">
        <v>1962</v>
      </c>
      <c r="M287" s="16" t="s">
        <v>1963</v>
      </c>
      <c r="N287" s="16" t="s">
        <v>13</v>
      </c>
      <c r="O287" s="16" t="s">
        <v>14</v>
      </c>
      <c r="P287" s="16" t="s">
        <v>761</v>
      </c>
      <c r="Q287" s="16" t="s">
        <v>151</v>
      </c>
      <c r="R287" s="16" t="s">
        <v>348</v>
      </c>
    </row>
    <row r="288" spans="1:18" ht="73.5" x14ac:dyDescent="0.25">
      <c r="A288" s="17" t="s">
        <v>1964</v>
      </c>
      <c r="B288" s="17" t="s">
        <v>1965</v>
      </c>
      <c r="C288" s="15"/>
      <c r="D288" s="15" t="s">
        <v>1966</v>
      </c>
      <c r="E288" s="15" t="s">
        <v>19</v>
      </c>
      <c r="F288" s="15" t="s">
        <v>12</v>
      </c>
      <c r="G288" s="15"/>
      <c r="H288" s="15" t="s">
        <v>273</v>
      </c>
      <c r="I288" s="15" t="s">
        <v>274</v>
      </c>
      <c r="J288" s="15" t="s">
        <v>1967</v>
      </c>
      <c r="K288" s="15"/>
      <c r="L288" s="15" t="s">
        <v>1968</v>
      </c>
      <c r="M288" s="15"/>
      <c r="N288" s="15" t="s">
        <v>248</v>
      </c>
      <c r="O288" s="15" t="s">
        <v>50</v>
      </c>
      <c r="P288" s="15" t="s">
        <v>21</v>
      </c>
      <c r="Q288" s="15" t="s">
        <v>151</v>
      </c>
      <c r="R288" s="15" t="s">
        <v>1969</v>
      </c>
    </row>
    <row r="289" spans="1:18" ht="63" x14ac:dyDescent="0.25">
      <c r="A289" s="17" t="s">
        <v>1970</v>
      </c>
      <c r="B289" s="17" t="s">
        <v>1971</v>
      </c>
      <c r="C289" s="16"/>
      <c r="D289" s="16" t="s">
        <v>1972</v>
      </c>
      <c r="E289" s="16" t="s">
        <v>19</v>
      </c>
      <c r="F289" s="16" t="s">
        <v>12</v>
      </c>
      <c r="G289" s="16"/>
      <c r="H289" s="16" t="s">
        <v>1973</v>
      </c>
      <c r="I289" s="16" t="s">
        <v>1974</v>
      </c>
      <c r="J289" s="16" t="s">
        <v>1975</v>
      </c>
      <c r="K289" s="16"/>
      <c r="L289" s="16" t="s">
        <v>1976</v>
      </c>
      <c r="M289" s="16"/>
      <c r="N289" s="16" t="s">
        <v>550</v>
      </c>
      <c r="O289" s="16" t="s">
        <v>28</v>
      </c>
      <c r="P289" s="16" t="s">
        <v>44</v>
      </c>
      <c r="Q289" s="16" t="s">
        <v>151</v>
      </c>
      <c r="R289" s="16" t="s">
        <v>1977</v>
      </c>
    </row>
    <row r="290" spans="1:18" ht="105" x14ac:dyDescent="0.25">
      <c r="A290" s="17" t="s">
        <v>1978</v>
      </c>
      <c r="B290" s="17" t="s">
        <v>1979</v>
      </c>
      <c r="C290" s="15"/>
      <c r="D290" s="15" t="s">
        <v>1980</v>
      </c>
      <c r="E290" s="15" t="s">
        <v>24</v>
      </c>
      <c r="F290" s="15" t="s">
        <v>12</v>
      </c>
      <c r="G290" s="15"/>
      <c r="H290" s="15" t="s">
        <v>395</v>
      </c>
      <c r="I290" s="15"/>
      <c r="J290" s="15" t="s">
        <v>395</v>
      </c>
      <c r="K290" s="15"/>
      <c r="L290" s="15" t="s">
        <v>1981</v>
      </c>
      <c r="M290" s="15"/>
      <c r="N290" s="15" t="s">
        <v>1982</v>
      </c>
      <c r="O290" s="15" t="s">
        <v>1983</v>
      </c>
      <c r="P290" s="15" t="s">
        <v>23</v>
      </c>
      <c r="Q290" s="15" t="s">
        <v>151</v>
      </c>
      <c r="R290" s="15" t="s">
        <v>215</v>
      </c>
    </row>
    <row r="291" spans="1:18" ht="94.5" x14ac:dyDescent="0.25">
      <c r="A291" s="17" t="s">
        <v>1984</v>
      </c>
      <c r="B291" s="17" t="s">
        <v>1985</v>
      </c>
      <c r="C291" s="16"/>
      <c r="D291" s="16" t="s">
        <v>1986</v>
      </c>
      <c r="E291" s="16" t="s">
        <v>25</v>
      </c>
      <c r="F291" s="16" t="s">
        <v>12</v>
      </c>
      <c r="G291" s="16"/>
      <c r="H291" s="16" t="s">
        <v>786</v>
      </c>
      <c r="I291" s="16" t="s">
        <v>787</v>
      </c>
      <c r="J291" s="16" t="s">
        <v>788</v>
      </c>
      <c r="K291" s="16"/>
      <c r="L291" s="16" t="s">
        <v>789</v>
      </c>
      <c r="M291" s="16" t="s">
        <v>790</v>
      </c>
      <c r="N291" s="16" t="s">
        <v>30</v>
      </c>
      <c r="O291" s="16" t="s">
        <v>31</v>
      </c>
      <c r="P291" s="16" t="s">
        <v>21</v>
      </c>
      <c r="Q291" s="16" t="s">
        <v>151</v>
      </c>
      <c r="R291" s="16" t="s">
        <v>1987</v>
      </c>
    </row>
    <row r="292" spans="1:18" ht="42" x14ac:dyDescent="0.25">
      <c r="A292" s="17" t="s">
        <v>1988</v>
      </c>
      <c r="B292" s="17" t="s">
        <v>1989</v>
      </c>
      <c r="C292" s="15"/>
      <c r="D292" s="15" t="s">
        <v>1990</v>
      </c>
      <c r="E292" s="15" t="s">
        <v>19</v>
      </c>
      <c r="F292" s="15" t="s">
        <v>12</v>
      </c>
      <c r="G292" s="15"/>
      <c r="H292" s="15" t="s">
        <v>1991</v>
      </c>
      <c r="I292" s="15" t="s">
        <v>1992</v>
      </c>
      <c r="J292" s="15" t="s">
        <v>1993</v>
      </c>
      <c r="K292" s="15"/>
      <c r="L292" s="15" t="s">
        <v>1994</v>
      </c>
      <c r="M292" s="15"/>
      <c r="N292" s="15" t="s">
        <v>27</v>
      </c>
      <c r="O292" s="15" t="s">
        <v>28</v>
      </c>
      <c r="P292" s="15" t="s">
        <v>44</v>
      </c>
      <c r="Q292" s="15" t="s">
        <v>151</v>
      </c>
      <c r="R292" s="15" t="s">
        <v>1977</v>
      </c>
    </row>
    <row r="293" spans="1:18" ht="42" x14ac:dyDescent="0.25">
      <c r="A293" s="17" t="s">
        <v>1995</v>
      </c>
      <c r="B293" s="17" t="s">
        <v>1996</v>
      </c>
      <c r="C293" s="16"/>
      <c r="D293" s="16" t="s">
        <v>1997</v>
      </c>
      <c r="E293" s="16" t="s">
        <v>19</v>
      </c>
      <c r="F293" s="16" t="s">
        <v>12</v>
      </c>
      <c r="G293" s="16"/>
      <c r="H293" s="16" t="s">
        <v>1998</v>
      </c>
      <c r="I293" s="16" t="s">
        <v>1999</v>
      </c>
      <c r="J293" s="16" t="s">
        <v>2000</v>
      </c>
      <c r="K293" s="16"/>
      <c r="L293" s="16" t="s">
        <v>2001</v>
      </c>
      <c r="M293" s="16"/>
      <c r="N293" s="16" t="s">
        <v>27</v>
      </c>
      <c r="O293" s="16" t="s">
        <v>28</v>
      </c>
      <c r="P293" s="16" t="s">
        <v>44</v>
      </c>
      <c r="Q293" s="16" t="s">
        <v>151</v>
      </c>
      <c r="R293" s="16" t="s">
        <v>1977</v>
      </c>
    </row>
    <row r="294" spans="1:18" ht="42" x14ac:dyDescent="0.25">
      <c r="A294" s="17" t="s">
        <v>2002</v>
      </c>
      <c r="B294" s="17" t="s">
        <v>2003</v>
      </c>
      <c r="C294" s="15"/>
      <c r="D294" s="15" t="s">
        <v>2004</v>
      </c>
      <c r="E294" s="15" t="s">
        <v>20</v>
      </c>
      <c r="F294" s="15" t="s">
        <v>12</v>
      </c>
      <c r="G294" s="15"/>
      <c r="H294" s="15" t="s">
        <v>1998</v>
      </c>
      <c r="I294" s="15" t="s">
        <v>1999</v>
      </c>
      <c r="J294" s="15" t="s">
        <v>2000</v>
      </c>
      <c r="K294" s="15"/>
      <c r="L294" s="15" t="s">
        <v>2001</v>
      </c>
      <c r="M294" s="15"/>
      <c r="N294" s="15" t="s">
        <v>13</v>
      </c>
      <c r="O294" s="15" t="s">
        <v>14</v>
      </c>
      <c r="P294" s="15" t="s">
        <v>44</v>
      </c>
      <c r="Q294" s="15" t="s">
        <v>151</v>
      </c>
      <c r="R294" s="15" t="s">
        <v>215</v>
      </c>
    </row>
    <row r="295" spans="1:18" ht="42" x14ac:dyDescent="0.25">
      <c r="A295" s="17" t="s">
        <v>2005</v>
      </c>
      <c r="B295" s="17" t="s">
        <v>2006</v>
      </c>
      <c r="C295" s="16"/>
      <c r="D295" s="16" t="s">
        <v>2007</v>
      </c>
      <c r="E295" s="16" t="s">
        <v>19</v>
      </c>
      <c r="F295" s="16" t="s">
        <v>12</v>
      </c>
      <c r="G295" s="16"/>
      <c r="H295" s="16" t="s">
        <v>742</v>
      </c>
      <c r="I295" s="16" t="s">
        <v>2008</v>
      </c>
      <c r="J295" s="16" t="s">
        <v>2009</v>
      </c>
      <c r="K295" s="16"/>
      <c r="L295" s="16" t="s">
        <v>2010</v>
      </c>
      <c r="M295" s="16"/>
      <c r="N295" s="16" t="s">
        <v>27</v>
      </c>
      <c r="O295" s="16" t="s">
        <v>28</v>
      </c>
      <c r="P295" s="16" t="s">
        <v>44</v>
      </c>
      <c r="Q295" s="16" t="s">
        <v>151</v>
      </c>
      <c r="R295" s="16" t="s">
        <v>1977</v>
      </c>
    </row>
    <row r="296" spans="1:18" ht="94.5" x14ac:dyDescent="0.25">
      <c r="A296" s="17" t="s">
        <v>2011</v>
      </c>
      <c r="B296" s="17" t="s">
        <v>2012</v>
      </c>
      <c r="C296" s="15"/>
      <c r="D296" s="15" t="s">
        <v>2013</v>
      </c>
      <c r="E296" s="15" t="s">
        <v>19</v>
      </c>
      <c r="F296" s="15" t="s">
        <v>12</v>
      </c>
      <c r="G296" s="15"/>
      <c r="H296" s="15" t="s">
        <v>232</v>
      </c>
      <c r="I296" s="15" t="s">
        <v>233</v>
      </c>
      <c r="J296" s="15" t="s">
        <v>1507</v>
      </c>
      <c r="K296" s="15"/>
      <c r="L296" s="15" t="s">
        <v>234</v>
      </c>
      <c r="M296" s="15" t="s">
        <v>235</v>
      </c>
      <c r="N296" s="15" t="s">
        <v>1424</v>
      </c>
      <c r="O296" s="15" t="s">
        <v>31</v>
      </c>
      <c r="P296" s="15" t="s">
        <v>21</v>
      </c>
      <c r="Q296" s="15" t="s">
        <v>151</v>
      </c>
      <c r="R296" s="15" t="s">
        <v>1977</v>
      </c>
    </row>
    <row r="297" spans="1:18" ht="52.5" x14ac:dyDescent="0.25">
      <c r="A297" s="17" t="s">
        <v>2014</v>
      </c>
      <c r="B297" s="17" t="s">
        <v>2015</v>
      </c>
      <c r="C297" s="16"/>
      <c r="D297" s="16" t="s">
        <v>2016</v>
      </c>
      <c r="E297" s="16" t="s">
        <v>29</v>
      </c>
      <c r="F297" s="16" t="s">
        <v>12</v>
      </c>
      <c r="G297" s="16"/>
      <c r="H297" s="16" t="s">
        <v>158</v>
      </c>
      <c r="I297" s="16" t="s">
        <v>63</v>
      </c>
      <c r="J297" s="16" t="s">
        <v>64</v>
      </c>
      <c r="K297" s="16"/>
      <c r="L297" s="16" t="s">
        <v>65</v>
      </c>
      <c r="M297" s="16"/>
      <c r="N297" s="16" t="s">
        <v>27</v>
      </c>
      <c r="O297" s="16" t="s">
        <v>28</v>
      </c>
      <c r="P297" s="16" t="s">
        <v>44</v>
      </c>
      <c r="Q297" s="16" t="s">
        <v>151</v>
      </c>
      <c r="R297" s="16" t="s">
        <v>1977</v>
      </c>
    </row>
    <row r="298" spans="1:18" ht="52.5" x14ac:dyDescent="0.25">
      <c r="A298" s="17" t="s">
        <v>2017</v>
      </c>
      <c r="B298" s="17" t="s">
        <v>2018</v>
      </c>
      <c r="C298" s="15"/>
      <c r="D298" s="15" t="s">
        <v>2019</v>
      </c>
      <c r="E298" s="15" t="s">
        <v>11</v>
      </c>
      <c r="F298" s="15" t="s">
        <v>12</v>
      </c>
      <c r="G298" s="15"/>
      <c r="H298" s="15" t="s">
        <v>158</v>
      </c>
      <c r="I298" s="15" t="s">
        <v>63</v>
      </c>
      <c r="J298" s="15" t="s">
        <v>64</v>
      </c>
      <c r="K298" s="15"/>
      <c r="L298" s="15" t="s">
        <v>65</v>
      </c>
      <c r="M298" s="15"/>
      <c r="N298" s="15" t="s">
        <v>13</v>
      </c>
      <c r="O298" s="15" t="s">
        <v>14</v>
      </c>
      <c r="P298" s="15" t="s">
        <v>49</v>
      </c>
      <c r="Q298" s="15" t="s">
        <v>151</v>
      </c>
      <c r="R298" s="15" t="s">
        <v>2020</v>
      </c>
    </row>
    <row r="299" spans="1:18" ht="42" x14ac:dyDescent="0.25">
      <c r="A299" s="17" t="s">
        <v>2021</v>
      </c>
      <c r="B299" s="17" t="s">
        <v>2022</v>
      </c>
      <c r="C299" s="16"/>
      <c r="D299" s="16" t="s">
        <v>1829</v>
      </c>
      <c r="E299" s="16" t="s">
        <v>24</v>
      </c>
      <c r="F299" s="16" t="s">
        <v>12</v>
      </c>
      <c r="G299" s="16"/>
      <c r="H299" s="16" t="s">
        <v>2023</v>
      </c>
      <c r="I299" s="16" t="s">
        <v>52</v>
      </c>
      <c r="J299" s="16" t="s">
        <v>2024</v>
      </c>
      <c r="K299" s="16"/>
      <c r="L299" s="16" t="s">
        <v>2025</v>
      </c>
      <c r="M299" s="16"/>
      <c r="N299" s="16" t="s">
        <v>1662</v>
      </c>
      <c r="O299" s="16" t="s">
        <v>1663</v>
      </c>
      <c r="P299" s="16"/>
      <c r="Q299" s="16" t="s">
        <v>151</v>
      </c>
      <c r="R299" s="16" t="s">
        <v>215</v>
      </c>
    </row>
    <row r="300" spans="1:18" ht="42" x14ac:dyDescent="0.25">
      <c r="A300" s="17" t="s">
        <v>2026</v>
      </c>
      <c r="B300" s="17" t="s">
        <v>2027</v>
      </c>
      <c r="C300" s="15"/>
      <c r="D300" s="15" t="s">
        <v>1829</v>
      </c>
      <c r="E300" s="15" t="s">
        <v>24</v>
      </c>
      <c r="F300" s="15" t="s">
        <v>12</v>
      </c>
      <c r="G300" s="15"/>
      <c r="H300" s="15" t="s">
        <v>1668</v>
      </c>
      <c r="I300" s="15" t="s">
        <v>1669</v>
      </c>
      <c r="J300" s="15" t="s">
        <v>1670</v>
      </c>
      <c r="K300" s="15"/>
      <c r="L300" s="15" t="s">
        <v>1756</v>
      </c>
      <c r="M300" s="15"/>
      <c r="N300" s="15" t="s">
        <v>1662</v>
      </c>
      <c r="O300" s="15" t="s">
        <v>1663</v>
      </c>
      <c r="P300" s="15"/>
      <c r="Q300" s="15" t="s">
        <v>151</v>
      </c>
      <c r="R300" s="15" t="s">
        <v>215</v>
      </c>
    </row>
    <row r="301" spans="1:18" ht="31.5" x14ac:dyDescent="0.25">
      <c r="A301" s="17" t="s">
        <v>2028</v>
      </c>
      <c r="B301" s="17" t="s">
        <v>2029</v>
      </c>
      <c r="C301" s="16"/>
      <c r="D301" s="16" t="s">
        <v>2030</v>
      </c>
      <c r="E301" s="16" t="s">
        <v>20</v>
      </c>
      <c r="F301" s="16" t="s">
        <v>12</v>
      </c>
      <c r="G301" s="16"/>
      <c r="H301" s="16" t="s">
        <v>2031</v>
      </c>
      <c r="I301" s="16" t="s">
        <v>2032</v>
      </c>
      <c r="J301" s="16" t="s">
        <v>2033</v>
      </c>
      <c r="K301" s="16"/>
      <c r="L301" s="16" t="s">
        <v>2034</v>
      </c>
      <c r="M301" s="16" t="s">
        <v>2035</v>
      </c>
      <c r="N301" s="16" t="s">
        <v>13</v>
      </c>
      <c r="O301" s="16" t="s">
        <v>14</v>
      </c>
      <c r="P301" s="16" t="s">
        <v>474</v>
      </c>
      <c r="Q301" s="16" t="s">
        <v>151</v>
      </c>
      <c r="R301" s="16">
        <v>-27</v>
      </c>
    </row>
    <row r="302" spans="1:18" ht="73.5" x14ac:dyDescent="0.25">
      <c r="A302" s="17" t="s">
        <v>2036</v>
      </c>
      <c r="B302" s="17" t="s">
        <v>2037</v>
      </c>
      <c r="C302" s="15"/>
      <c r="D302" s="15" t="s">
        <v>2038</v>
      </c>
      <c r="E302" s="15" t="s">
        <v>20</v>
      </c>
      <c r="F302" s="15" t="s">
        <v>12</v>
      </c>
      <c r="G302" s="15"/>
      <c r="H302" s="15" t="s">
        <v>2023</v>
      </c>
      <c r="I302" s="15" t="s">
        <v>52</v>
      </c>
      <c r="J302" s="15" t="s">
        <v>2024</v>
      </c>
      <c r="K302" s="15"/>
      <c r="L302" s="15" t="s">
        <v>2025</v>
      </c>
      <c r="M302" s="15"/>
      <c r="N302" s="15" t="s">
        <v>248</v>
      </c>
      <c r="O302" s="15" t="s">
        <v>50</v>
      </c>
      <c r="P302" s="15" t="s">
        <v>23</v>
      </c>
      <c r="Q302" s="15" t="s">
        <v>151</v>
      </c>
      <c r="R302" s="15" t="s">
        <v>942</v>
      </c>
    </row>
    <row r="303" spans="1:18" ht="42" x14ac:dyDescent="0.25">
      <c r="A303" s="17" t="s">
        <v>2039</v>
      </c>
      <c r="B303" s="17" t="s">
        <v>2040</v>
      </c>
      <c r="C303" s="16"/>
      <c r="D303" s="16" t="s">
        <v>1795</v>
      </c>
      <c r="E303" s="16" t="s">
        <v>24</v>
      </c>
      <c r="F303" s="16" t="s">
        <v>12</v>
      </c>
      <c r="G303" s="16"/>
      <c r="H303" s="16" t="s">
        <v>2041</v>
      </c>
      <c r="I303" s="16" t="s">
        <v>2042</v>
      </c>
      <c r="J303" s="16" t="s">
        <v>2043</v>
      </c>
      <c r="K303" s="16"/>
      <c r="L303" s="16" t="s">
        <v>1639</v>
      </c>
      <c r="M303" s="16"/>
      <c r="N303" s="16" t="s">
        <v>1662</v>
      </c>
      <c r="O303" s="16" t="s">
        <v>1663</v>
      </c>
      <c r="P303" s="16"/>
      <c r="Q303" s="16" t="s">
        <v>151</v>
      </c>
      <c r="R303" s="16" t="s">
        <v>942</v>
      </c>
    </row>
    <row r="304" spans="1:18" ht="73.5" x14ac:dyDescent="0.25">
      <c r="A304" s="17" t="s">
        <v>2044</v>
      </c>
      <c r="B304" s="17" t="s">
        <v>2045</v>
      </c>
      <c r="C304" s="15"/>
      <c r="D304" s="15" t="s">
        <v>2046</v>
      </c>
      <c r="E304" s="15" t="s">
        <v>24</v>
      </c>
      <c r="F304" s="15" t="s">
        <v>12</v>
      </c>
      <c r="G304" s="15"/>
      <c r="H304" s="15" t="s">
        <v>2047</v>
      </c>
      <c r="I304" s="15" t="s">
        <v>2048</v>
      </c>
      <c r="J304" s="15" t="s">
        <v>2049</v>
      </c>
      <c r="K304" s="15"/>
      <c r="L304" s="15" t="s">
        <v>2050</v>
      </c>
      <c r="M304" s="15" t="s">
        <v>2051</v>
      </c>
      <c r="N304" s="15" t="s">
        <v>1662</v>
      </c>
      <c r="O304" s="15" t="s">
        <v>1663</v>
      </c>
      <c r="P304" s="15"/>
      <c r="Q304" s="15" t="s">
        <v>151</v>
      </c>
      <c r="R304" s="15" t="s">
        <v>942</v>
      </c>
    </row>
    <row r="305" spans="1:18" ht="94.5" x14ac:dyDescent="0.25">
      <c r="A305" s="17" t="s">
        <v>2052</v>
      </c>
      <c r="B305" s="17" t="s">
        <v>2053</v>
      </c>
      <c r="C305" s="16"/>
      <c r="D305" s="16" t="s">
        <v>2054</v>
      </c>
      <c r="E305" s="16" t="s">
        <v>29</v>
      </c>
      <c r="F305" s="16" t="s">
        <v>12</v>
      </c>
      <c r="G305" s="16"/>
      <c r="H305" s="16" t="s">
        <v>207</v>
      </c>
      <c r="I305" s="16" t="s">
        <v>208</v>
      </c>
      <c r="J305" s="16" t="s">
        <v>462</v>
      </c>
      <c r="K305" s="16"/>
      <c r="L305" s="16" t="s">
        <v>209</v>
      </c>
      <c r="M305" s="16" t="s">
        <v>210</v>
      </c>
      <c r="N305" s="16" t="s">
        <v>30</v>
      </c>
      <c r="O305" s="16" t="s">
        <v>31</v>
      </c>
      <c r="P305" s="16" t="s">
        <v>23</v>
      </c>
      <c r="Q305" s="16" t="s">
        <v>151</v>
      </c>
      <c r="R305" s="16" t="s">
        <v>2055</v>
      </c>
    </row>
    <row r="306" spans="1:18" ht="52.5" x14ac:dyDescent="0.25">
      <c r="A306" s="17" t="s">
        <v>2056</v>
      </c>
      <c r="B306" s="17" t="s">
        <v>2057</v>
      </c>
      <c r="C306" s="15"/>
      <c r="D306" s="15" t="s">
        <v>2058</v>
      </c>
      <c r="E306" s="15" t="s">
        <v>20</v>
      </c>
      <c r="F306" s="15" t="s">
        <v>12</v>
      </c>
      <c r="G306" s="15"/>
      <c r="H306" s="15" t="s">
        <v>2059</v>
      </c>
      <c r="I306" s="15" t="s">
        <v>419</v>
      </c>
      <c r="J306" s="15" t="s">
        <v>2060</v>
      </c>
      <c r="K306" s="15"/>
      <c r="L306" s="15" t="s">
        <v>421</v>
      </c>
      <c r="M306" s="15" t="s">
        <v>422</v>
      </c>
      <c r="N306" s="15" t="s">
        <v>736</v>
      </c>
      <c r="O306" s="15" t="s">
        <v>51</v>
      </c>
      <c r="P306" s="15" t="s">
        <v>23</v>
      </c>
      <c r="Q306" s="15" t="s">
        <v>160</v>
      </c>
      <c r="R306" s="15" t="s">
        <v>942</v>
      </c>
    </row>
    <row r="307" spans="1:18" ht="42" x14ac:dyDescent="0.25">
      <c r="A307" s="17" t="s">
        <v>2061</v>
      </c>
      <c r="B307" s="17" t="s">
        <v>2062</v>
      </c>
      <c r="C307" s="16"/>
      <c r="D307" s="16" t="s">
        <v>2063</v>
      </c>
      <c r="E307" s="16" t="s">
        <v>20</v>
      </c>
      <c r="F307" s="16" t="s">
        <v>12</v>
      </c>
      <c r="G307" s="16"/>
      <c r="H307" s="16" t="s">
        <v>2064</v>
      </c>
      <c r="I307" s="16" t="s">
        <v>2065</v>
      </c>
      <c r="J307" s="16" t="s">
        <v>2066</v>
      </c>
      <c r="K307" s="16"/>
      <c r="L307" s="16" t="s">
        <v>2067</v>
      </c>
      <c r="M307" s="16"/>
      <c r="N307" s="16" t="s">
        <v>13</v>
      </c>
      <c r="O307" s="16" t="s">
        <v>14</v>
      </c>
      <c r="P307" s="16" t="s">
        <v>21</v>
      </c>
      <c r="Q307" s="16" t="s">
        <v>151</v>
      </c>
      <c r="R307" s="16" t="s">
        <v>942</v>
      </c>
    </row>
    <row r="308" spans="1:18" ht="52.5" x14ac:dyDescent="0.25">
      <c r="A308" s="17" t="s">
        <v>2068</v>
      </c>
      <c r="B308" s="17" t="s">
        <v>2069</v>
      </c>
      <c r="C308" s="15"/>
      <c r="D308" s="15" t="s">
        <v>2070</v>
      </c>
      <c r="E308" s="15" t="s">
        <v>20</v>
      </c>
      <c r="F308" s="15" t="s">
        <v>12</v>
      </c>
      <c r="G308" s="15"/>
      <c r="H308" s="15" t="s">
        <v>2071</v>
      </c>
      <c r="I308" s="15" t="s">
        <v>2072</v>
      </c>
      <c r="J308" s="15" t="s">
        <v>2073</v>
      </c>
      <c r="K308" s="15"/>
      <c r="L308" s="15" t="s">
        <v>2074</v>
      </c>
      <c r="M308" s="15" t="s">
        <v>2075</v>
      </c>
      <c r="N308" s="15" t="s">
        <v>736</v>
      </c>
      <c r="O308" s="15" t="s">
        <v>51</v>
      </c>
      <c r="P308" s="15" t="s">
        <v>23</v>
      </c>
      <c r="Q308" s="15" t="s">
        <v>151</v>
      </c>
      <c r="R308" s="15" t="s">
        <v>942</v>
      </c>
    </row>
    <row r="309" spans="1:18" ht="94.5" x14ac:dyDescent="0.25">
      <c r="A309" s="17" t="s">
        <v>2076</v>
      </c>
      <c r="B309" s="17" t="s">
        <v>2077</v>
      </c>
      <c r="C309" s="16"/>
      <c r="D309" s="16" t="s">
        <v>2078</v>
      </c>
      <c r="E309" s="16" t="s">
        <v>25</v>
      </c>
      <c r="F309" s="16" t="s">
        <v>12</v>
      </c>
      <c r="G309" s="16"/>
      <c r="H309" s="16" t="s">
        <v>2079</v>
      </c>
      <c r="I309" s="16" t="s">
        <v>2080</v>
      </c>
      <c r="J309" s="16" t="s">
        <v>2079</v>
      </c>
      <c r="K309" s="16"/>
      <c r="L309" s="16" t="s">
        <v>2081</v>
      </c>
      <c r="M309" s="16"/>
      <c r="N309" s="16" t="s">
        <v>30</v>
      </c>
      <c r="O309" s="16" t="s">
        <v>31</v>
      </c>
      <c r="P309" s="16" t="s">
        <v>21</v>
      </c>
      <c r="Q309" s="16" t="s">
        <v>151</v>
      </c>
      <c r="R309" s="16" t="s">
        <v>2082</v>
      </c>
    </row>
    <row r="310" spans="1:18" ht="31.5" x14ac:dyDescent="0.25">
      <c r="A310" s="17" t="s">
        <v>2083</v>
      </c>
      <c r="B310" s="17" t="s">
        <v>2084</v>
      </c>
      <c r="C310" s="15"/>
      <c r="D310" s="15" t="s">
        <v>480</v>
      </c>
      <c r="E310" s="15" t="s">
        <v>24</v>
      </c>
      <c r="F310" s="15" t="s">
        <v>12</v>
      </c>
      <c r="G310" s="15"/>
      <c r="H310" s="15" t="s">
        <v>2085</v>
      </c>
      <c r="I310" s="15" t="s">
        <v>2086</v>
      </c>
      <c r="J310" s="15" t="s">
        <v>2087</v>
      </c>
      <c r="K310" s="15"/>
      <c r="L310" s="15" t="s">
        <v>2088</v>
      </c>
      <c r="M310" s="15"/>
      <c r="N310" s="15" t="s">
        <v>1662</v>
      </c>
      <c r="O310" s="15" t="s">
        <v>1663</v>
      </c>
      <c r="P310" s="15"/>
      <c r="Q310" s="15" t="s">
        <v>151</v>
      </c>
      <c r="R310" s="15" t="s">
        <v>942</v>
      </c>
    </row>
    <row r="311" spans="1:18" ht="52.5" x14ac:dyDescent="0.25">
      <c r="A311" s="17" t="s">
        <v>2089</v>
      </c>
      <c r="B311" s="17" t="s">
        <v>2090</v>
      </c>
      <c r="C311" s="16"/>
      <c r="D311" s="16" t="s">
        <v>2091</v>
      </c>
      <c r="E311" s="16" t="s">
        <v>20</v>
      </c>
      <c r="F311" s="16" t="s">
        <v>12</v>
      </c>
      <c r="G311" s="16"/>
      <c r="H311" s="16" t="s">
        <v>2071</v>
      </c>
      <c r="I311" s="16" t="s">
        <v>2072</v>
      </c>
      <c r="J311" s="16" t="s">
        <v>2073</v>
      </c>
      <c r="K311" s="16"/>
      <c r="L311" s="16" t="s">
        <v>2074</v>
      </c>
      <c r="M311" s="16" t="s">
        <v>2075</v>
      </c>
      <c r="N311" s="16" t="s">
        <v>736</v>
      </c>
      <c r="O311" s="16" t="s">
        <v>51</v>
      </c>
      <c r="P311" s="16" t="s">
        <v>23</v>
      </c>
      <c r="Q311" s="16" t="s">
        <v>151</v>
      </c>
      <c r="R311" s="16" t="s">
        <v>942</v>
      </c>
    </row>
    <row r="312" spans="1:18" ht="42" x14ac:dyDescent="0.25">
      <c r="A312" s="17" t="s">
        <v>2092</v>
      </c>
      <c r="B312" s="17" t="s">
        <v>2093</v>
      </c>
      <c r="C312" s="15"/>
      <c r="D312" s="15" t="s">
        <v>2094</v>
      </c>
      <c r="E312" s="15" t="s">
        <v>24</v>
      </c>
      <c r="F312" s="15" t="s">
        <v>12</v>
      </c>
      <c r="G312" s="15"/>
      <c r="H312" s="15" t="s">
        <v>2095</v>
      </c>
      <c r="I312" s="15" t="s">
        <v>2096</v>
      </c>
      <c r="J312" s="15" t="s">
        <v>2097</v>
      </c>
      <c r="K312" s="15"/>
      <c r="L312" s="15" t="s">
        <v>2098</v>
      </c>
      <c r="M312" s="15" t="s">
        <v>2099</v>
      </c>
      <c r="N312" s="15" t="s">
        <v>1662</v>
      </c>
      <c r="O312" s="15" t="s">
        <v>1663</v>
      </c>
      <c r="P312" s="15"/>
      <c r="Q312" s="15" t="s">
        <v>151</v>
      </c>
      <c r="R312" s="15" t="s">
        <v>942</v>
      </c>
    </row>
    <row r="313" spans="1:18" ht="42" x14ac:dyDescent="0.25">
      <c r="A313" s="17" t="s">
        <v>2100</v>
      </c>
      <c r="B313" s="17" t="s">
        <v>2101</v>
      </c>
      <c r="C313" s="16"/>
      <c r="D313" s="16" t="s">
        <v>2102</v>
      </c>
      <c r="E313" s="16" t="s">
        <v>11</v>
      </c>
      <c r="F313" s="16" t="s">
        <v>12</v>
      </c>
      <c r="G313" s="16"/>
      <c r="H313" s="16" t="s">
        <v>2103</v>
      </c>
      <c r="I313" s="16"/>
      <c r="J313" s="16" t="s">
        <v>2103</v>
      </c>
      <c r="K313" s="16"/>
      <c r="L313" s="16" t="s">
        <v>2104</v>
      </c>
      <c r="M313" s="16"/>
      <c r="N313" s="16" t="s">
        <v>13</v>
      </c>
      <c r="O313" s="16" t="s">
        <v>14</v>
      </c>
      <c r="P313" s="16" t="s">
        <v>26</v>
      </c>
      <c r="Q313" s="16" t="s">
        <v>151</v>
      </c>
      <c r="R313" s="16" t="s">
        <v>2105</v>
      </c>
    </row>
    <row r="314" spans="1:18" ht="42" x14ac:dyDescent="0.25">
      <c r="A314" s="17" t="s">
        <v>2106</v>
      </c>
      <c r="B314" s="17" t="s">
        <v>2107</v>
      </c>
      <c r="C314" s="15"/>
      <c r="D314" s="15" t="s">
        <v>2108</v>
      </c>
      <c r="E314" s="15" t="s">
        <v>11</v>
      </c>
      <c r="F314" s="15" t="s">
        <v>12</v>
      </c>
      <c r="G314" s="15"/>
      <c r="H314" s="15" t="s">
        <v>2109</v>
      </c>
      <c r="I314" s="15" t="s">
        <v>2110</v>
      </c>
      <c r="J314" s="15" t="s">
        <v>2111</v>
      </c>
      <c r="K314" s="15"/>
      <c r="L314" s="15" t="s">
        <v>2112</v>
      </c>
      <c r="M314" s="15" t="s">
        <v>2113</v>
      </c>
      <c r="N314" s="15" t="s">
        <v>13</v>
      </c>
      <c r="O314" s="15" t="s">
        <v>14</v>
      </c>
      <c r="P314" s="15" t="s">
        <v>49</v>
      </c>
      <c r="Q314" s="15" t="s">
        <v>160</v>
      </c>
      <c r="R314" s="15" t="s">
        <v>2105</v>
      </c>
    </row>
    <row r="315" spans="1:18" ht="52.5" x14ac:dyDescent="0.25">
      <c r="A315" s="17" t="s">
        <v>2114</v>
      </c>
      <c r="B315" s="17" t="s">
        <v>2115</v>
      </c>
      <c r="C315" s="16"/>
      <c r="D315" s="16" t="s">
        <v>2116</v>
      </c>
      <c r="E315" s="16" t="s">
        <v>20</v>
      </c>
      <c r="F315" s="16" t="s">
        <v>12</v>
      </c>
      <c r="G315" s="16"/>
      <c r="H315" s="16" t="s">
        <v>2064</v>
      </c>
      <c r="I315" s="16" t="s">
        <v>1522</v>
      </c>
      <c r="J315" s="16" t="s">
        <v>2117</v>
      </c>
      <c r="K315" s="16"/>
      <c r="L315" s="16" t="s">
        <v>2118</v>
      </c>
      <c r="M315" s="16"/>
      <c r="N315" s="16" t="s">
        <v>736</v>
      </c>
      <c r="O315" s="16" t="s">
        <v>51</v>
      </c>
      <c r="P315" s="16" t="s">
        <v>23</v>
      </c>
      <c r="Q315" s="16" t="s">
        <v>151</v>
      </c>
      <c r="R315" s="16" t="s">
        <v>942</v>
      </c>
    </row>
    <row r="316" spans="1:18" ht="42" x14ac:dyDescent="0.25">
      <c r="A316" s="17" t="s">
        <v>2119</v>
      </c>
      <c r="B316" s="17" t="s">
        <v>2120</v>
      </c>
      <c r="C316" s="15"/>
      <c r="D316" s="15" t="s">
        <v>2121</v>
      </c>
      <c r="E316" s="15" t="s">
        <v>11</v>
      </c>
      <c r="F316" s="15" t="s">
        <v>12</v>
      </c>
      <c r="G316" s="15"/>
      <c r="H316" s="15" t="s">
        <v>310</v>
      </c>
      <c r="I316" s="15" t="s">
        <v>311</v>
      </c>
      <c r="J316" s="15" t="s">
        <v>312</v>
      </c>
      <c r="K316" s="15"/>
      <c r="L316" s="15" t="s">
        <v>313</v>
      </c>
      <c r="M316" s="15" t="s">
        <v>314</v>
      </c>
      <c r="N316" s="15" t="s">
        <v>13</v>
      </c>
      <c r="O316" s="15" t="s">
        <v>14</v>
      </c>
      <c r="P316" s="15" t="s">
        <v>26</v>
      </c>
      <c r="Q316" s="15" t="s">
        <v>151</v>
      </c>
      <c r="R316" s="15" t="s">
        <v>2105</v>
      </c>
    </row>
    <row r="317" spans="1:18" ht="42" x14ac:dyDescent="0.25">
      <c r="A317" s="17" t="s">
        <v>2122</v>
      </c>
      <c r="B317" s="17" t="s">
        <v>2123</v>
      </c>
      <c r="C317" s="16"/>
      <c r="D317" s="16" t="s">
        <v>2124</v>
      </c>
      <c r="E317" s="16" t="s">
        <v>20</v>
      </c>
      <c r="F317" s="16" t="s">
        <v>12</v>
      </c>
      <c r="G317" s="16"/>
      <c r="H317" s="16" t="s">
        <v>159</v>
      </c>
      <c r="I317" s="16" t="s">
        <v>66</v>
      </c>
      <c r="J317" s="16" t="s">
        <v>2125</v>
      </c>
      <c r="K317" s="16"/>
      <c r="L317" s="16" t="s">
        <v>2126</v>
      </c>
      <c r="M317" s="16"/>
      <c r="N317" s="16" t="s">
        <v>45</v>
      </c>
      <c r="O317" s="16" t="s">
        <v>46</v>
      </c>
      <c r="P317" s="16" t="s">
        <v>23</v>
      </c>
      <c r="Q317" s="16" t="s">
        <v>151</v>
      </c>
      <c r="R317" s="16" t="s">
        <v>942</v>
      </c>
    </row>
    <row r="318" spans="1:18" ht="94.5" x14ac:dyDescent="0.25">
      <c r="A318" s="17" t="s">
        <v>2127</v>
      </c>
      <c r="B318" s="17" t="s">
        <v>2128</v>
      </c>
      <c r="C318" s="15"/>
      <c r="D318" s="15" t="s">
        <v>2129</v>
      </c>
      <c r="E318" s="15" t="s">
        <v>19</v>
      </c>
      <c r="F318" s="15" t="s">
        <v>12</v>
      </c>
      <c r="G318" s="15"/>
      <c r="H318" s="15" t="s">
        <v>742</v>
      </c>
      <c r="I318" s="15" t="s">
        <v>2130</v>
      </c>
      <c r="J318" s="15" t="s">
        <v>2131</v>
      </c>
      <c r="K318" s="15"/>
      <c r="L318" s="15" t="s">
        <v>2132</v>
      </c>
      <c r="M318" s="15"/>
      <c r="N318" s="15" t="s">
        <v>1424</v>
      </c>
      <c r="O318" s="15" t="s">
        <v>31</v>
      </c>
      <c r="P318" s="15" t="s">
        <v>21</v>
      </c>
      <c r="Q318" s="15" t="s">
        <v>151</v>
      </c>
      <c r="R318" s="15" t="s">
        <v>2055</v>
      </c>
    </row>
    <row r="319" spans="1:18" ht="52.5" x14ac:dyDescent="0.25">
      <c r="A319" s="17" t="s">
        <v>2133</v>
      </c>
      <c r="B319" s="17" t="s">
        <v>2134</v>
      </c>
      <c r="C319" s="16"/>
      <c r="D319" s="16" t="s">
        <v>2135</v>
      </c>
      <c r="E319" s="16" t="s">
        <v>20</v>
      </c>
      <c r="F319" s="16" t="s">
        <v>12</v>
      </c>
      <c r="G319" s="16"/>
      <c r="H319" s="16" t="s">
        <v>2071</v>
      </c>
      <c r="I319" s="16" t="s">
        <v>2072</v>
      </c>
      <c r="J319" s="16" t="s">
        <v>2073</v>
      </c>
      <c r="K319" s="16"/>
      <c r="L319" s="16" t="s">
        <v>2074</v>
      </c>
      <c r="M319" s="16" t="s">
        <v>2075</v>
      </c>
      <c r="N319" s="16" t="s">
        <v>736</v>
      </c>
      <c r="O319" s="16" t="s">
        <v>51</v>
      </c>
      <c r="P319" s="16" t="s">
        <v>23</v>
      </c>
      <c r="Q319" s="16" t="s">
        <v>151</v>
      </c>
      <c r="R319" s="16" t="s">
        <v>942</v>
      </c>
    </row>
    <row r="320" spans="1:18" ht="73.5" x14ac:dyDescent="0.25">
      <c r="A320" s="17" t="s">
        <v>2136</v>
      </c>
      <c r="B320" s="17" t="s">
        <v>2137</v>
      </c>
      <c r="C320" s="15"/>
      <c r="D320" s="15" t="s">
        <v>2138</v>
      </c>
      <c r="E320" s="15" t="s">
        <v>20</v>
      </c>
      <c r="F320" s="15" t="s">
        <v>12</v>
      </c>
      <c r="G320" s="15"/>
      <c r="H320" s="15" t="s">
        <v>287</v>
      </c>
      <c r="I320" s="15"/>
      <c r="J320" s="15" t="s">
        <v>287</v>
      </c>
      <c r="K320" s="15"/>
      <c r="L320" s="15" t="s">
        <v>288</v>
      </c>
      <c r="M320" s="15"/>
      <c r="N320" s="15" t="s">
        <v>45</v>
      </c>
      <c r="O320" s="15" t="s">
        <v>46</v>
      </c>
      <c r="P320" s="15" t="s">
        <v>23</v>
      </c>
      <c r="Q320" s="15" t="s">
        <v>151</v>
      </c>
      <c r="R320" s="15" t="s">
        <v>942</v>
      </c>
    </row>
    <row r="321" spans="1:18" ht="52.5" x14ac:dyDescent="0.25">
      <c r="A321" s="17" t="s">
        <v>2139</v>
      </c>
      <c r="B321" s="17" t="s">
        <v>2140</v>
      </c>
      <c r="C321" s="16"/>
      <c r="D321" s="16" t="s">
        <v>2141</v>
      </c>
      <c r="E321" s="16" t="s">
        <v>24</v>
      </c>
      <c r="F321" s="16" t="s">
        <v>12</v>
      </c>
      <c r="G321" s="16"/>
      <c r="H321" s="16" t="s">
        <v>2142</v>
      </c>
      <c r="I321" s="16" t="s">
        <v>2143</v>
      </c>
      <c r="J321" s="16" t="s">
        <v>53</v>
      </c>
      <c r="K321" s="16"/>
      <c r="L321" s="16" t="s">
        <v>2144</v>
      </c>
      <c r="M321" s="16" t="s">
        <v>2145</v>
      </c>
      <c r="N321" s="16" t="s">
        <v>1662</v>
      </c>
      <c r="O321" s="16" t="s">
        <v>1663</v>
      </c>
      <c r="P321" s="16"/>
      <c r="Q321" s="16" t="s">
        <v>151</v>
      </c>
      <c r="R321" s="16" t="s">
        <v>942</v>
      </c>
    </row>
    <row r="322" spans="1:18" ht="42" x14ac:dyDescent="0.25">
      <c r="A322" s="17" t="s">
        <v>2146</v>
      </c>
      <c r="B322" s="17" t="s">
        <v>2147</v>
      </c>
      <c r="C322" s="15"/>
      <c r="D322" s="15" t="s">
        <v>2148</v>
      </c>
      <c r="E322" s="15" t="s">
        <v>20</v>
      </c>
      <c r="F322" s="15" t="s">
        <v>12</v>
      </c>
      <c r="G322" s="15"/>
      <c r="H322" s="15" t="s">
        <v>2149</v>
      </c>
      <c r="I322" s="15" t="s">
        <v>2150</v>
      </c>
      <c r="J322" s="15" t="s">
        <v>2151</v>
      </c>
      <c r="K322" s="15"/>
      <c r="L322" s="15" t="s">
        <v>2152</v>
      </c>
      <c r="M322" s="15"/>
      <c r="N322" s="15" t="s">
        <v>13</v>
      </c>
      <c r="O322" s="15" t="s">
        <v>14</v>
      </c>
      <c r="P322" s="15" t="s">
        <v>21</v>
      </c>
      <c r="Q322" s="15" t="s">
        <v>151</v>
      </c>
      <c r="R322" s="15" t="s">
        <v>942</v>
      </c>
    </row>
    <row r="323" spans="1:18" ht="52.5" x14ac:dyDescent="0.25">
      <c r="A323" s="17" t="s">
        <v>2153</v>
      </c>
      <c r="B323" s="17" t="s">
        <v>2154</v>
      </c>
      <c r="C323" s="16"/>
      <c r="D323" s="16" t="s">
        <v>2155</v>
      </c>
      <c r="E323" s="16" t="s">
        <v>11</v>
      </c>
      <c r="F323" s="16" t="s">
        <v>12</v>
      </c>
      <c r="G323" s="16"/>
      <c r="H323" s="16" t="s">
        <v>2156</v>
      </c>
      <c r="I323" s="16" t="s">
        <v>47</v>
      </c>
      <c r="J323" s="16" t="s">
        <v>62</v>
      </c>
      <c r="K323" s="16"/>
      <c r="L323" s="16" t="s">
        <v>2157</v>
      </c>
      <c r="M323" s="16"/>
      <c r="N323" s="16" t="s">
        <v>13</v>
      </c>
      <c r="O323" s="16" t="s">
        <v>14</v>
      </c>
      <c r="P323" s="16" t="s">
        <v>26</v>
      </c>
      <c r="Q323" s="16" t="s">
        <v>151</v>
      </c>
      <c r="R323" s="16" t="s">
        <v>2105</v>
      </c>
    </row>
    <row r="324" spans="1:18" ht="42" x14ac:dyDescent="0.25">
      <c r="A324" s="17" t="s">
        <v>2158</v>
      </c>
      <c r="B324" s="17" t="s">
        <v>2159</v>
      </c>
      <c r="C324" s="15"/>
      <c r="D324" s="15" t="s">
        <v>2160</v>
      </c>
      <c r="E324" s="15" t="s">
        <v>19</v>
      </c>
      <c r="F324" s="15" t="s">
        <v>12</v>
      </c>
      <c r="G324" s="15"/>
      <c r="H324" s="15" t="s">
        <v>2064</v>
      </c>
      <c r="I324" s="15" t="s">
        <v>1522</v>
      </c>
      <c r="J324" s="15" t="s">
        <v>2161</v>
      </c>
      <c r="K324" s="15"/>
      <c r="L324" s="15" t="s">
        <v>2162</v>
      </c>
      <c r="M324" s="15" t="s">
        <v>2163</v>
      </c>
      <c r="N324" s="15" t="s">
        <v>297</v>
      </c>
      <c r="O324" s="15" t="s">
        <v>22</v>
      </c>
      <c r="P324" s="15" t="s">
        <v>23</v>
      </c>
      <c r="Q324" s="15" t="s">
        <v>151</v>
      </c>
      <c r="R324" s="15" t="s">
        <v>2164</v>
      </c>
    </row>
    <row r="325" spans="1:18" ht="52.5" x14ac:dyDescent="0.25">
      <c r="A325" s="17" t="s">
        <v>2165</v>
      </c>
      <c r="B325" s="17" t="s">
        <v>2166</v>
      </c>
      <c r="C325" s="16"/>
      <c r="D325" s="16" t="s">
        <v>2167</v>
      </c>
      <c r="E325" s="16" t="s">
        <v>20</v>
      </c>
      <c r="F325" s="16" t="s">
        <v>12</v>
      </c>
      <c r="G325" s="16"/>
      <c r="H325" s="16" t="s">
        <v>152</v>
      </c>
      <c r="I325" s="16" t="s">
        <v>104</v>
      </c>
      <c r="J325" s="16" t="s">
        <v>359</v>
      </c>
      <c r="K325" s="16"/>
      <c r="L325" s="16" t="s">
        <v>106</v>
      </c>
      <c r="M325" s="16" t="s">
        <v>153</v>
      </c>
      <c r="N325" s="16" t="s">
        <v>13</v>
      </c>
      <c r="O325" s="16" t="s">
        <v>14</v>
      </c>
      <c r="P325" s="16" t="s">
        <v>21</v>
      </c>
      <c r="Q325" s="16" t="s">
        <v>151</v>
      </c>
      <c r="R325" s="16" t="s">
        <v>1209</v>
      </c>
    </row>
    <row r="326" spans="1:18" ht="42" x14ac:dyDescent="0.25">
      <c r="A326" s="17" t="s">
        <v>2168</v>
      </c>
      <c r="B326" s="17" t="s">
        <v>2169</v>
      </c>
      <c r="C326" s="15"/>
      <c r="D326" s="15" t="s">
        <v>2170</v>
      </c>
      <c r="E326" s="15" t="s">
        <v>19</v>
      </c>
      <c r="F326" s="15" t="s">
        <v>12</v>
      </c>
      <c r="G326" s="15"/>
      <c r="H326" s="15" t="s">
        <v>2171</v>
      </c>
      <c r="I326" s="15" t="s">
        <v>2172</v>
      </c>
      <c r="J326" s="15" t="s">
        <v>2173</v>
      </c>
      <c r="K326" s="15"/>
      <c r="L326" s="15" t="s">
        <v>2174</v>
      </c>
      <c r="M326" s="15"/>
      <c r="N326" s="15" t="s">
        <v>45</v>
      </c>
      <c r="O326" s="15" t="s">
        <v>46</v>
      </c>
      <c r="P326" s="15" t="s">
        <v>21</v>
      </c>
      <c r="Q326" s="15" t="s">
        <v>151</v>
      </c>
      <c r="R326" s="15" t="s">
        <v>2164</v>
      </c>
    </row>
    <row r="327" spans="1:18" ht="73.5" x14ac:dyDescent="0.25">
      <c r="A327" s="17" t="s">
        <v>2175</v>
      </c>
      <c r="B327" s="17" t="s">
        <v>2176</v>
      </c>
      <c r="C327" s="16"/>
      <c r="D327" s="16" t="s">
        <v>2177</v>
      </c>
      <c r="E327" s="16" t="s">
        <v>11</v>
      </c>
      <c r="F327" s="16" t="s">
        <v>12</v>
      </c>
      <c r="G327" s="16"/>
      <c r="H327" s="16" t="s">
        <v>2178</v>
      </c>
      <c r="I327" s="16" t="s">
        <v>2179</v>
      </c>
      <c r="J327" s="16" t="s">
        <v>2180</v>
      </c>
      <c r="K327" s="16"/>
      <c r="L327" s="16" t="s">
        <v>2181</v>
      </c>
      <c r="M327" s="16" t="s">
        <v>2182</v>
      </c>
      <c r="N327" s="16" t="s">
        <v>1065</v>
      </c>
      <c r="O327" s="16" t="s">
        <v>51</v>
      </c>
      <c r="P327" s="16" t="s">
        <v>132</v>
      </c>
      <c r="Q327" s="16" t="s">
        <v>151</v>
      </c>
      <c r="R327" s="16" t="s">
        <v>2183</v>
      </c>
    </row>
    <row r="328" spans="1:18" ht="42" x14ac:dyDescent="0.25">
      <c r="A328" s="17" t="s">
        <v>2184</v>
      </c>
      <c r="B328" s="17" t="s">
        <v>2185</v>
      </c>
      <c r="C328" s="15"/>
      <c r="D328" s="15" t="s">
        <v>2186</v>
      </c>
      <c r="E328" s="15" t="s">
        <v>11</v>
      </c>
      <c r="F328" s="15" t="s">
        <v>12</v>
      </c>
      <c r="G328" s="15"/>
      <c r="H328" s="15" t="s">
        <v>186</v>
      </c>
      <c r="I328" s="15" t="s">
        <v>75</v>
      </c>
      <c r="J328" s="15" t="s">
        <v>76</v>
      </c>
      <c r="K328" s="15"/>
      <c r="L328" s="15" t="s">
        <v>77</v>
      </c>
      <c r="M328" s="15" t="s">
        <v>187</v>
      </c>
      <c r="N328" s="15" t="s">
        <v>13</v>
      </c>
      <c r="O328" s="15" t="s">
        <v>14</v>
      </c>
      <c r="P328" s="15" t="s">
        <v>26</v>
      </c>
      <c r="Q328" s="15" t="s">
        <v>151</v>
      </c>
      <c r="R328" s="15" t="s">
        <v>2183</v>
      </c>
    </row>
    <row r="329" spans="1:18" ht="63" x14ac:dyDescent="0.25">
      <c r="A329" s="17" t="s">
        <v>2187</v>
      </c>
      <c r="B329" s="17" t="s">
        <v>2188</v>
      </c>
      <c r="C329" s="16"/>
      <c r="D329" s="16" t="s">
        <v>2189</v>
      </c>
      <c r="E329" s="16" t="s">
        <v>19</v>
      </c>
      <c r="F329" s="16" t="s">
        <v>12</v>
      </c>
      <c r="G329" s="16"/>
      <c r="H329" s="16" t="s">
        <v>168</v>
      </c>
      <c r="I329" s="16" t="s">
        <v>169</v>
      </c>
      <c r="J329" s="16" t="s">
        <v>2190</v>
      </c>
      <c r="K329" s="16"/>
      <c r="L329" s="16" t="s">
        <v>170</v>
      </c>
      <c r="M329" s="16"/>
      <c r="N329" s="16" t="s">
        <v>1600</v>
      </c>
      <c r="O329" s="16" t="s">
        <v>214</v>
      </c>
      <c r="P329" s="16" t="s">
        <v>21</v>
      </c>
      <c r="Q329" s="16" t="s">
        <v>151</v>
      </c>
      <c r="R329" s="16" t="s">
        <v>2164</v>
      </c>
    </row>
    <row r="330" spans="1:18" ht="42" x14ac:dyDescent="0.25">
      <c r="A330" s="17" t="s">
        <v>2191</v>
      </c>
      <c r="B330" s="17" t="s">
        <v>2192</v>
      </c>
      <c r="C330" s="15"/>
      <c r="D330" s="15" t="s">
        <v>2193</v>
      </c>
      <c r="E330" s="15" t="s">
        <v>20</v>
      </c>
      <c r="F330" s="15" t="s">
        <v>12</v>
      </c>
      <c r="G330" s="15"/>
      <c r="H330" s="15" t="s">
        <v>2194</v>
      </c>
      <c r="I330" s="15" t="s">
        <v>281</v>
      </c>
      <c r="J330" s="15" t="s">
        <v>282</v>
      </c>
      <c r="K330" s="15"/>
      <c r="L330" s="15" t="s">
        <v>2195</v>
      </c>
      <c r="M330" s="15"/>
      <c r="N330" s="15" t="s">
        <v>13</v>
      </c>
      <c r="O330" s="15" t="s">
        <v>14</v>
      </c>
      <c r="P330" s="15" t="s">
        <v>21</v>
      </c>
      <c r="Q330" s="15" t="s">
        <v>151</v>
      </c>
      <c r="R330" s="15" t="s">
        <v>1209</v>
      </c>
    </row>
    <row r="331" spans="1:18" ht="52.5" x14ac:dyDescent="0.25">
      <c r="A331" s="17" t="s">
        <v>2196</v>
      </c>
      <c r="B331" s="17" t="s">
        <v>2197</v>
      </c>
      <c r="C331" s="16"/>
      <c r="D331" s="16" t="s">
        <v>2198</v>
      </c>
      <c r="E331" s="16" t="s">
        <v>11</v>
      </c>
      <c r="F331" s="16" t="s">
        <v>12</v>
      </c>
      <c r="G331" s="16"/>
      <c r="H331" s="16" t="s">
        <v>397</v>
      </c>
      <c r="I331" s="16" t="s">
        <v>398</v>
      </c>
      <c r="J331" s="16" t="s">
        <v>399</v>
      </c>
      <c r="K331" s="16"/>
      <c r="L331" s="16" t="s">
        <v>400</v>
      </c>
      <c r="M331" s="16" t="s">
        <v>401</v>
      </c>
      <c r="N331" s="16" t="s">
        <v>279</v>
      </c>
      <c r="O331" s="16" t="s">
        <v>280</v>
      </c>
      <c r="P331" s="16" t="s">
        <v>23</v>
      </c>
      <c r="Q331" s="16" t="s">
        <v>151</v>
      </c>
      <c r="R331" s="16" t="s">
        <v>2183</v>
      </c>
    </row>
    <row r="332" spans="1:18" ht="42" x14ac:dyDescent="0.25">
      <c r="A332" s="17" t="s">
        <v>2199</v>
      </c>
      <c r="B332" s="17" t="s">
        <v>2200</v>
      </c>
      <c r="C332" s="15"/>
      <c r="D332" s="15" t="s">
        <v>2201</v>
      </c>
      <c r="E332" s="15" t="s">
        <v>2202</v>
      </c>
      <c r="F332" s="15" t="s">
        <v>12</v>
      </c>
      <c r="G332" s="15"/>
      <c r="H332" s="15" t="s">
        <v>2203</v>
      </c>
      <c r="I332" s="15" t="s">
        <v>2204</v>
      </c>
      <c r="J332" s="15" t="s">
        <v>2205</v>
      </c>
      <c r="K332" s="15"/>
      <c r="L332" s="15" t="s">
        <v>2206</v>
      </c>
      <c r="M332" s="15"/>
      <c r="N332" s="15" t="s">
        <v>1662</v>
      </c>
      <c r="O332" s="15" t="s">
        <v>1663</v>
      </c>
      <c r="P332" s="15" t="s">
        <v>23</v>
      </c>
      <c r="Q332" s="15" t="s">
        <v>160</v>
      </c>
      <c r="R332" s="15" t="s">
        <v>2207</v>
      </c>
    </row>
    <row r="333" spans="1:18" ht="52.5" x14ac:dyDescent="0.25">
      <c r="A333" s="17" t="s">
        <v>2208</v>
      </c>
      <c r="B333" s="17" t="s">
        <v>2209</v>
      </c>
      <c r="C333" s="16"/>
      <c r="D333" s="16" t="s">
        <v>2210</v>
      </c>
      <c r="E333" s="16" t="s">
        <v>11</v>
      </c>
      <c r="F333" s="16" t="s">
        <v>12</v>
      </c>
      <c r="G333" s="16"/>
      <c r="H333" s="16" t="s">
        <v>2211</v>
      </c>
      <c r="I333" s="16" t="s">
        <v>2212</v>
      </c>
      <c r="J333" s="16" t="s">
        <v>2213</v>
      </c>
      <c r="K333" s="16"/>
      <c r="L333" s="16" t="s">
        <v>2214</v>
      </c>
      <c r="M333" s="16"/>
      <c r="N333" s="16" t="s">
        <v>13</v>
      </c>
      <c r="O333" s="16" t="s">
        <v>14</v>
      </c>
      <c r="P333" s="16" t="s">
        <v>286</v>
      </c>
      <c r="Q333" s="16" t="s">
        <v>151</v>
      </c>
      <c r="R333" s="16" t="s">
        <v>2207</v>
      </c>
    </row>
    <row r="334" spans="1:18" ht="115.5" x14ac:dyDescent="0.25">
      <c r="A334" s="17" t="s">
        <v>2215</v>
      </c>
      <c r="B334" s="17" t="s">
        <v>2216</v>
      </c>
      <c r="C334" s="15"/>
      <c r="D334" s="15" t="s">
        <v>2217</v>
      </c>
      <c r="E334" s="15" t="s">
        <v>11</v>
      </c>
      <c r="F334" s="15" t="s">
        <v>12</v>
      </c>
      <c r="G334" s="15"/>
      <c r="H334" s="15" t="s">
        <v>1843</v>
      </c>
      <c r="I334" s="15" t="s">
        <v>1844</v>
      </c>
      <c r="J334" s="15" t="s">
        <v>1845</v>
      </c>
      <c r="K334" s="15"/>
      <c r="L334" s="15" t="s">
        <v>143</v>
      </c>
      <c r="M334" s="15"/>
      <c r="N334" s="15" t="s">
        <v>13</v>
      </c>
      <c r="O334" s="15" t="s">
        <v>14</v>
      </c>
      <c r="P334" s="15" t="s">
        <v>286</v>
      </c>
      <c r="Q334" s="15" t="s">
        <v>151</v>
      </c>
      <c r="R334" s="15" t="s">
        <v>2207</v>
      </c>
    </row>
    <row r="335" spans="1:18" ht="52.5" x14ac:dyDescent="0.25">
      <c r="A335" s="17" t="s">
        <v>2218</v>
      </c>
      <c r="B335" s="17" t="s">
        <v>2219</v>
      </c>
      <c r="C335" s="16"/>
      <c r="D335" s="16" t="s">
        <v>2220</v>
      </c>
      <c r="E335" s="16" t="s">
        <v>20</v>
      </c>
      <c r="F335" s="16" t="s">
        <v>12</v>
      </c>
      <c r="G335" s="16"/>
      <c r="H335" s="16" t="s">
        <v>2221</v>
      </c>
      <c r="I335" s="16" t="s">
        <v>2222</v>
      </c>
      <c r="J335" s="16" t="s">
        <v>2223</v>
      </c>
      <c r="K335" s="16"/>
      <c r="L335" s="16" t="s">
        <v>2224</v>
      </c>
      <c r="M335" s="16"/>
      <c r="N335" s="16" t="s">
        <v>13</v>
      </c>
      <c r="O335" s="16" t="s">
        <v>14</v>
      </c>
      <c r="P335" s="16" t="s">
        <v>21</v>
      </c>
      <c r="Q335" s="16" t="s">
        <v>151</v>
      </c>
      <c r="R335" s="16" t="s">
        <v>386</v>
      </c>
    </row>
    <row r="336" spans="1:18" ht="52.5" x14ac:dyDescent="0.25">
      <c r="A336" s="17" t="s">
        <v>2225</v>
      </c>
      <c r="B336" s="17" t="s">
        <v>2226</v>
      </c>
      <c r="C336" s="15"/>
      <c r="D336" s="15" t="s">
        <v>2227</v>
      </c>
      <c r="E336" s="15" t="s">
        <v>11</v>
      </c>
      <c r="F336" s="15" t="s">
        <v>12</v>
      </c>
      <c r="G336" s="15"/>
      <c r="H336" s="15" t="s">
        <v>2228</v>
      </c>
      <c r="I336" s="15" t="s">
        <v>2229</v>
      </c>
      <c r="J336" s="15" t="s">
        <v>2230</v>
      </c>
      <c r="K336" s="15"/>
      <c r="L336" s="15" t="s">
        <v>2231</v>
      </c>
      <c r="M336" s="15" t="s">
        <v>2232</v>
      </c>
      <c r="N336" s="15" t="s">
        <v>736</v>
      </c>
      <c r="O336" s="15" t="s">
        <v>51</v>
      </c>
      <c r="P336" s="15" t="s">
        <v>23</v>
      </c>
      <c r="Q336" s="15" t="s">
        <v>151</v>
      </c>
      <c r="R336" s="15" t="s">
        <v>2207</v>
      </c>
    </row>
    <row r="337" spans="1:18" ht="31.5" x14ac:dyDescent="0.25">
      <c r="A337" s="17" t="s">
        <v>2233</v>
      </c>
      <c r="B337" s="17" t="s">
        <v>2234</v>
      </c>
      <c r="C337" s="16"/>
      <c r="D337" s="16" t="s">
        <v>2235</v>
      </c>
      <c r="E337" s="16" t="s">
        <v>24</v>
      </c>
      <c r="F337" s="16" t="s">
        <v>12</v>
      </c>
      <c r="G337" s="16"/>
      <c r="H337" s="16" t="s">
        <v>1582</v>
      </c>
      <c r="I337" s="16" t="s">
        <v>1583</v>
      </c>
      <c r="J337" s="16" t="s">
        <v>2236</v>
      </c>
      <c r="K337" s="16"/>
      <c r="L337" s="16" t="s">
        <v>32</v>
      </c>
      <c r="M337" s="16"/>
      <c r="N337" s="16" t="s">
        <v>1662</v>
      </c>
      <c r="O337" s="16" t="s">
        <v>1663</v>
      </c>
      <c r="P337" s="16"/>
      <c r="Q337" s="16" t="s">
        <v>151</v>
      </c>
      <c r="R337" s="16" t="s">
        <v>386</v>
      </c>
    </row>
    <row r="338" spans="1:18" ht="63" x14ac:dyDescent="0.25">
      <c r="A338" s="17" t="s">
        <v>2237</v>
      </c>
      <c r="B338" s="17" t="s">
        <v>2238</v>
      </c>
      <c r="C338" s="15"/>
      <c r="D338" s="15" t="s">
        <v>2239</v>
      </c>
      <c r="E338" s="15" t="s">
        <v>20</v>
      </c>
      <c r="F338" s="15" t="s">
        <v>12</v>
      </c>
      <c r="G338" s="15"/>
      <c r="H338" s="15" t="s">
        <v>152</v>
      </c>
      <c r="I338" s="15" t="s">
        <v>104</v>
      </c>
      <c r="J338" s="15" t="s">
        <v>105</v>
      </c>
      <c r="K338" s="15"/>
      <c r="L338" s="15" t="s">
        <v>106</v>
      </c>
      <c r="M338" s="15" t="s">
        <v>153</v>
      </c>
      <c r="N338" s="15" t="s">
        <v>13</v>
      </c>
      <c r="O338" s="15" t="s">
        <v>14</v>
      </c>
      <c r="P338" s="15" t="s">
        <v>21</v>
      </c>
      <c r="Q338" s="15" t="s">
        <v>151</v>
      </c>
      <c r="R338" s="15" t="s">
        <v>386</v>
      </c>
    </row>
    <row r="339" spans="1:18" ht="42" x14ac:dyDescent="0.25">
      <c r="A339" s="17" t="s">
        <v>2240</v>
      </c>
      <c r="B339" s="17" t="s">
        <v>2241</v>
      </c>
      <c r="C339" s="16"/>
      <c r="D339" s="16" t="s">
        <v>2242</v>
      </c>
      <c r="E339" s="16" t="s">
        <v>11</v>
      </c>
      <c r="F339" s="16" t="s">
        <v>12</v>
      </c>
      <c r="G339" s="16"/>
      <c r="H339" s="16" t="s">
        <v>186</v>
      </c>
      <c r="I339" s="16" t="s">
        <v>75</v>
      </c>
      <c r="J339" s="16" t="s">
        <v>76</v>
      </c>
      <c r="K339" s="16"/>
      <c r="L339" s="16" t="s">
        <v>77</v>
      </c>
      <c r="M339" s="16" t="s">
        <v>187</v>
      </c>
      <c r="N339" s="16" t="s">
        <v>13</v>
      </c>
      <c r="O339" s="16" t="s">
        <v>14</v>
      </c>
      <c r="P339" s="16" t="s">
        <v>26</v>
      </c>
      <c r="Q339" s="16" t="s">
        <v>151</v>
      </c>
      <c r="R339" s="16" t="s">
        <v>2207</v>
      </c>
    </row>
    <row r="340" spans="1:18" ht="73.5" x14ac:dyDescent="0.25">
      <c r="A340" s="17" t="s">
        <v>2243</v>
      </c>
      <c r="B340" s="17" t="s">
        <v>2244</v>
      </c>
      <c r="C340" s="15"/>
      <c r="D340" s="15" t="s">
        <v>2245</v>
      </c>
      <c r="E340" s="15" t="s">
        <v>20</v>
      </c>
      <c r="F340" s="15" t="s">
        <v>12</v>
      </c>
      <c r="G340" s="15"/>
      <c r="H340" s="15" t="s">
        <v>2246</v>
      </c>
      <c r="I340" s="15" t="s">
        <v>2247</v>
      </c>
      <c r="J340" s="15" t="s">
        <v>2073</v>
      </c>
      <c r="K340" s="15"/>
      <c r="L340" s="15" t="s">
        <v>2248</v>
      </c>
      <c r="M340" s="15"/>
      <c r="N340" s="15" t="s">
        <v>13</v>
      </c>
      <c r="O340" s="15" t="s">
        <v>14</v>
      </c>
      <c r="P340" s="15" t="s">
        <v>132</v>
      </c>
      <c r="Q340" s="15" t="s">
        <v>151</v>
      </c>
      <c r="R340" s="15" t="s">
        <v>386</v>
      </c>
    </row>
    <row r="341" spans="1:18" ht="42" x14ac:dyDescent="0.25">
      <c r="A341" s="17" t="s">
        <v>2249</v>
      </c>
      <c r="B341" s="17" t="s">
        <v>2250</v>
      </c>
      <c r="C341" s="16"/>
      <c r="D341" s="16" t="s">
        <v>2251</v>
      </c>
      <c r="E341" s="16" t="s">
        <v>11</v>
      </c>
      <c r="F341" s="16" t="s">
        <v>12</v>
      </c>
      <c r="G341" s="16"/>
      <c r="H341" s="16" t="s">
        <v>2252</v>
      </c>
      <c r="I341" s="16"/>
      <c r="J341" s="16" t="s">
        <v>2253</v>
      </c>
      <c r="K341" s="16"/>
      <c r="L341" s="16" t="s">
        <v>2254</v>
      </c>
      <c r="M341" s="16"/>
      <c r="N341" s="16" t="s">
        <v>72</v>
      </c>
      <c r="O341" s="16" t="s">
        <v>73</v>
      </c>
      <c r="P341" s="16" t="s">
        <v>23</v>
      </c>
      <c r="Q341" s="16" t="s">
        <v>151</v>
      </c>
      <c r="R341" s="16" t="s">
        <v>2207</v>
      </c>
    </row>
    <row r="342" spans="1:18" ht="94.5" x14ac:dyDescent="0.25">
      <c r="A342" s="17" t="s">
        <v>2255</v>
      </c>
      <c r="B342" s="17" t="s">
        <v>2256</v>
      </c>
      <c r="C342" s="15"/>
      <c r="D342" s="15" t="s">
        <v>2257</v>
      </c>
      <c r="E342" s="15" t="s">
        <v>25</v>
      </c>
      <c r="F342" s="15" t="s">
        <v>12</v>
      </c>
      <c r="G342" s="15"/>
      <c r="H342" s="15" t="s">
        <v>2258</v>
      </c>
      <c r="I342" s="15" t="s">
        <v>2259</v>
      </c>
      <c r="J342" s="15" t="s">
        <v>2260</v>
      </c>
      <c r="K342" s="15"/>
      <c r="L342" s="15" t="s">
        <v>2261</v>
      </c>
      <c r="M342" s="15"/>
      <c r="N342" s="15" t="s">
        <v>1424</v>
      </c>
      <c r="O342" s="15" t="s">
        <v>31</v>
      </c>
      <c r="P342" s="15" t="s">
        <v>21</v>
      </c>
      <c r="Q342" s="15" t="s">
        <v>151</v>
      </c>
      <c r="R342" s="15" t="s">
        <v>2262</v>
      </c>
    </row>
    <row r="343" spans="1:18" ht="115.5" x14ac:dyDescent="0.25">
      <c r="A343" s="17" t="s">
        <v>2263</v>
      </c>
      <c r="B343" s="17" t="s">
        <v>2264</v>
      </c>
      <c r="C343" s="16"/>
      <c r="D343" s="16" t="s">
        <v>2265</v>
      </c>
      <c r="E343" s="16" t="s">
        <v>11</v>
      </c>
      <c r="F343" s="16" t="s">
        <v>12</v>
      </c>
      <c r="G343" s="16"/>
      <c r="H343" s="16" t="s">
        <v>165</v>
      </c>
      <c r="I343" s="16" t="s">
        <v>142</v>
      </c>
      <c r="J343" s="16" t="s">
        <v>107</v>
      </c>
      <c r="K343" s="16"/>
      <c r="L343" s="16" t="s">
        <v>143</v>
      </c>
      <c r="M343" s="16"/>
      <c r="N343" s="16" t="s">
        <v>13</v>
      </c>
      <c r="O343" s="16" t="s">
        <v>14</v>
      </c>
      <c r="P343" s="16" t="s">
        <v>26</v>
      </c>
      <c r="Q343" s="16" t="s">
        <v>151</v>
      </c>
      <c r="R343" s="16" t="s">
        <v>2207</v>
      </c>
    </row>
    <row r="344" spans="1:18" ht="94.5" x14ac:dyDescent="0.25">
      <c r="A344" s="17" t="s">
        <v>2266</v>
      </c>
      <c r="B344" s="17" t="s">
        <v>2267</v>
      </c>
      <c r="C344" s="15"/>
      <c r="D344" s="15" t="s">
        <v>2268</v>
      </c>
      <c r="E344" s="15" t="s">
        <v>25</v>
      </c>
      <c r="F344" s="15" t="s">
        <v>12</v>
      </c>
      <c r="G344" s="15"/>
      <c r="H344" s="15" t="s">
        <v>2269</v>
      </c>
      <c r="I344" s="15"/>
      <c r="J344" s="15" t="s">
        <v>2270</v>
      </c>
      <c r="K344" s="15"/>
      <c r="L344" s="15" t="s">
        <v>2271</v>
      </c>
      <c r="M344" s="15" t="s">
        <v>2272</v>
      </c>
      <c r="N344" s="15" t="s">
        <v>1424</v>
      </c>
      <c r="O344" s="15" t="s">
        <v>31</v>
      </c>
      <c r="P344" s="15" t="s">
        <v>21</v>
      </c>
      <c r="Q344" s="15" t="s">
        <v>160</v>
      </c>
      <c r="R344" s="15" t="s">
        <v>2262</v>
      </c>
    </row>
    <row r="345" spans="1:18" ht="52.5" x14ac:dyDescent="0.25">
      <c r="A345" s="17" t="s">
        <v>2273</v>
      </c>
      <c r="B345" s="17" t="s">
        <v>2274</v>
      </c>
      <c r="C345" s="16"/>
      <c r="D345" s="16" t="s">
        <v>2275</v>
      </c>
      <c r="E345" s="16" t="s">
        <v>20</v>
      </c>
      <c r="F345" s="16" t="s">
        <v>12</v>
      </c>
      <c r="G345" s="16"/>
      <c r="H345" s="16" t="s">
        <v>493</v>
      </c>
      <c r="I345" s="16" t="s">
        <v>494</v>
      </c>
      <c r="J345" s="16" t="s">
        <v>495</v>
      </c>
      <c r="K345" s="16"/>
      <c r="L345" s="16" t="s">
        <v>496</v>
      </c>
      <c r="M345" s="16"/>
      <c r="N345" s="16" t="s">
        <v>13</v>
      </c>
      <c r="O345" s="16" t="s">
        <v>14</v>
      </c>
      <c r="P345" s="16" t="s">
        <v>21</v>
      </c>
      <c r="Q345" s="16" t="s">
        <v>151</v>
      </c>
      <c r="R345" s="16" t="s">
        <v>386</v>
      </c>
    </row>
    <row r="346" spans="1:18" ht="63" x14ac:dyDescent="0.25">
      <c r="A346" s="17" t="s">
        <v>2276</v>
      </c>
      <c r="B346" s="17" t="s">
        <v>2277</v>
      </c>
      <c r="C346" s="15"/>
      <c r="D346" s="15" t="s">
        <v>2278</v>
      </c>
      <c r="E346" s="15" t="s">
        <v>11</v>
      </c>
      <c r="F346" s="15" t="s">
        <v>12</v>
      </c>
      <c r="G346" s="15"/>
      <c r="H346" s="15" t="s">
        <v>2279</v>
      </c>
      <c r="I346" s="15" t="s">
        <v>2280</v>
      </c>
      <c r="J346" s="15" t="s">
        <v>2281</v>
      </c>
      <c r="K346" s="15"/>
      <c r="L346" s="15" t="s">
        <v>2282</v>
      </c>
      <c r="M346" s="15"/>
      <c r="N346" s="15" t="s">
        <v>1639</v>
      </c>
      <c r="O346" s="15" t="s">
        <v>51</v>
      </c>
      <c r="P346" s="15" t="s">
        <v>230</v>
      </c>
      <c r="Q346" s="15" t="s">
        <v>151</v>
      </c>
      <c r="R346" s="15" t="s">
        <v>2207</v>
      </c>
    </row>
    <row r="347" spans="1:18" ht="52.5" x14ac:dyDescent="0.25">
      <c r="A347" s="17" t="s">
        <v>2283</v>
      </c>
      <c r="B347" s="17" t="s">
        <v>2284</v>
      </c>
      <c r="C347" s="16"/>
      <c r="D347" s="16" t="s">
        <v>2285</v>
      </c>
      <c r="E347" s="16" t="s">
        <v>24</v>
      </c>
      <c r="F347" s="16" t="s">
        <v>12</v>
      </c>
      <c r="G347" s="16"/>
      <c r="H347" s="16" t="s">
        <v>2286</v>
      </c>
      <c r="I347" s="16" t="s">
        <v>63</v>
      </c>
      <c r="J347" s="16" t="s">
        <v>2287</v>
      </c>
      <c r="K347" s="16"/>
      <c r="L347" s="16" t="s">
        <v>65</v>
      </c>
      <c r="M347" s="16"/>
      <c r="N347" s="16" t="s">
        <v>13</v>
      </c>
      <c r="O347" s="16" t="s">
        <v>14</v>
      </c>
      <c r="P347" s="16" t="s">
        <v>34</v>
      </c>
      <c r="Q347" s="16" t="s">
        <v>160</v>
      </c>
      <c r="R347" s="16" t="s">
        <v>386</v>
      </c>
    </row>
    <row r="348" spans="1:18" ht="52.5" x14ac:dyDescent="0.25">
      <c r="A348" s="17" t="s">
        <v>2288</v>
      </c>
      <c r="B348" s="17" t="s">
        <v>2289</v>
      </c>
      <c r="C348" s="15"/>
      <c r="D348" s="15" t="s">
        <v>2290</v>
      </c>
      <c r="E348" s="15" t="s">
        <v>11</v>
      </c>
      <c r="F348" s="15" t="s">
        <v>12</v>
      </c>
      <c r="G348" s="15"/>
      <c r="H348" s="15" t="s">
        <v>2291</v>
      </c>
      <c r="I348" s="15" t="s">
        <v>2292</v>
      </c>
      <c r="J348" s="15" t="s">
        <v>2293</v>
      </c>
      <c r="K348" s="15"/>
      <c r="L348" s="15" t="s">
        <v>2294</v>
      </c>
      <c r="M348" s="15"/>
      <c r="N348" s="15" t="s">
        <v>1639</v>
      </c>
      <c r="O348" s="15" t="s">
        <v>51</v>
      </c>
      <c r="P348" s="15" t="s">
        <v>230</v>
      </c>
      <c r="Q348" s="15" t="s">
        <v>151</v>
      </c>
      <c r="R348" s="15" t="s">
        <v>2207</v>
      </c>
    </row>
    <row r="349" spans="1:18" ht="42" x14ac:dyDescent="0.25">
      <c r="A349" s="17" t="s">
        <v>2295</v>
      </c>
      <c r="B349" s="17" t="s">
        <v>2296</v>
      </c>
      <c r="C349" s="16"/>
      <c r="D349" s="16" t="s">
        <v>2297</v>
      </c>
      <c r="E349" s="16" t="s">
        <v>24</v>
      </c>
      <c r="F349" s="16" t="s">
        <v>12</v>
      </c>
      <c r="G349" s="16"/>
      <c r="H349" s="16" t="s">
        <v>2095</v>
      </c>
      <c r="I349" s="16" t="s">
        <v>2096</v>
      </c>
      <c r="J349" s="16" t="s">
        <v>2097</v>
      </c>
      <c r="K349" s="16"/>
      <c r="L349" s="16" t="s">
        <v>2098</v>
      </c>
      <c r="M349" s="16" t="s">
        <v>2099</v>
      </c>
      <c r="N349" s="16" t="s">
        <v>1662</v>
      </c>
      <c r="O349" s="16" t="s">
        <v>1663</v>
      </c>
      <c r="P349" s="16"/>
      <c r="Q349" s="16" t="s">
        <v>151</v>
      </c>
      <c r="R349" s="16" t="s">
        <v>386</v>
      </c>
    </row>
    <row r="350" spans="1:18" ht="52.5" x14ac:dyDescent="0.25">
      <c r="A350" s="17" t="s">
        <v>2298</v>
      </c>
      <c r="B350" s="17" t="s">
        <v>2299</v>
      </c>
      <c r="C350" s="15"/>
      <c r="D350" s="15" t="s">
        <v>2300</v>
      </c>
      <c r="E350" s="15" t="s">
        <v>11</v>
      </c>
      <c r="F350" s="15" t="s">
        <v>12</v>
      </c>
      <c r="G350" s="15"/>
      <c r="H350" s="15" t="s">
        <v>225</v>
      </c>
      <c r="I350" s="15" t="s">
        <v>226</v>
      </c>
      <c r="J350" s="15" t="s">
        <v>227</v>
      </c>
      <c r="K350" s="15"/>
      <c r="L350" s="15" t="s">
        <v>228</v>
      </c>
      <c r="M350" s="15" t="s">
        <v>229</v>
      </c>
      <c r="N350" s="15" t="s">
        <v>13</v>
      </c>
      <c r="O350" s="15" t="s">
        <v>14</v>
      </c>
      <c r="P350" s="15" t="s">
        <v>49</v>
      </c>
      <c r="Q350" s="15" t="s">
        <v>151</v>
      </c>
      <c r="R350" s="15" t="s">
        <v>2207</v>
      </c>
    </row>
    <row r="351" spans="1:18" ht="63" x14ac:dyDescent="0.25">
      <c r="A351" s="17" t="s">
        <v>2301</v>
      </c>
      <c r="B351" s="17" t="s">
        <v>2302</v>
      </c>
      <c r="C351" s="16"/>
      <c r="D351" s="16" t="s">
        <v>2303</v>
      </c>
      <c r="E351" s="16" t="s">
        <v>11</v>
      </c>
      <c r="F351" s="16" t="s">
        <v>12</v>
      </c>
      <c r="G351" s="16"/>
      <c r="H351" s="16" t="s">
        <v>2304</v>
      </c>
      <c r="I351" s="16" t="s">
        <v>2305</v>
      </c>
      <c r="J351" s="16" t="s">
        <v>2306</v>
      </c>
      <c r="K351" s="16"/>
      <c r="L351" s="16" t="s">
        <v>2307</v>
      </c>
      <c r="M351" s="16"/>
      <c r="N351" s="16" t="s">
        <v>27</v>
      </c>
      <c r="O351" s="16" t="s">
        <v>28</v>
      </c>
      <c r="P351" s="16" t="s">
        <v>44</v>
      </c>
      <c r="Q351" s="16" t="s">
        <v>151</v>
      </c>
      <c r="R351" s="16">
        <v>-8</v>
      </c>
    </row>
    <row r="352" spans="1:18" ht="73.5" x14ac:dyDescent="0.25">
      <c r="A352" s="17" t="s">
        <v>2308</v>
      </c>
      <c r="B352" s="17" t="s">
        <v>2309</v>
      </c>
      <c r="C352" s="15"/>
      <c r="D352" s="15" t="s">
        <v>2310</v>
      </c>
      <c r="E352" s="15" t="s">
        <v>11</v>
      </c>
      <c r="F352" s="15" t="s">
        <v>12</v>
      </c>
      <c r="G352" s="15"/>
      <c r="H352" s="15" t="s">
        <v>2311</v>
      </c>
      <c r="I352" s="15" t="s">
        <v>2312</v>
      </c>
      <c r="J352" s="15" t="s">
        <v>2313</v>
      </c>
      <c r="K352" s="15"/>
      <c r="L352" s="15" t="s">
        <v>2314</v>
      </c>
      <c r="M352" s="15"/>
      <c r="N352" s="15" t="s">
        <v>45</v>
      </c>
      <c r="O352" s="15" t="s">
        <v>46</v>
      </c>
      <c r="P352" s="15" t="s">
        <v>23</v>
      </c>
      <c r="Q352" s="15" t="s">
        <v>151</v>
      </c>
      <c r="R352" s="15" t="s">
        <v>2207</v>
      </c>
    </row>
    <row r="353" spans="1:18" ht="52.5" x14ac:dyDescent="0.25">
      <c r="A353" s="17" t="s">
        <v>2315</v>
      </c>
      <c r="B353" s="17" t="s">
        <v>2316</v>
      </c>
      <c r="C353" s="16"/>
      <c r="D353" s="16" t="s">
        <v>2317</v>
      </c>
      <c r="E353" s="16" t="s">
        <v>11</v>
      </c>
      <c r="F353" s="16" t="s">
        <v>12</v>
      </c>
      <c r="G353" s="16"/>
      <c r="H353" s="16" t="s">
        <v>163</v>
      </c>
      <c r="I353" s="16" t="s">
        <v>16</v>
      </c>
      <c r="J353" s="16" t="s">
        <v>2318</v>
      </c>
      <c r="K353" s="16"/>
      <c r="L353" s="16" t="s">
        <v>18</v>
      </c>
      <c r="M353" s="16" t="s">
        <v>206</v>
      </c>
      <c r="N353" s="16" t="s">
        <v>48</v>
      </c>
      <c r="O353" s="16" t="s">
        <v>46</v>
      </c>
      <c r="P353" s="16" t="s">
        <v>49</v>
      </c>
      <c r="Q353" s="16" t="s">
        <v>151</v>
      </c>
      <c r="R353" s="16" t="s">
        <v>2207</v>
      </c>
    </row>
    <row r="354" spans="1:18" ht="73.5" x14ac:dyDescent="0.25">
      <c r="A354" s="17" t="s">
        <v>2319</v>
      </c>
      <c r="B354" s="17" t="s">
        <v>2320</v>
      </c>
      <c r="C354" s="15"/>
      <c r="D354" s="15" t="s">
        <v>2321</v>
      </c>
      <c r="E354" s="15" t="s">
        <v>11</v>
      </c>
      <c r="F354" s="15" t="s">
        <v>12</v>
      </c>
      <c r="G354" s="15"/>
      <c r="H354" s="15" t="s">
        <v>2322</v>
      </c>
      <c r="I354" s="15" t="s">
        <v>2323</v>
      </c>
      <c r="J354" s="15" t="s">
        <v>2324</v>
      </c>
      <c r="K354" s="15"/>
      <c r="L354" s="15" t="s">
        <v>2325</v>
      </c>
      <c r="M354" s="15"/>
      <c r="N354" s="15" t="s">
        <v>13</v>
      </c>
      <c r="O354" s="15" t="s">
        <v>14</v>
      </c>
      <c r="P354" s="15" t="s">
        <v>21</v>
      </c>
      <c r="Q354" s="15" t="s">
        <v>151</v>
      </c>
      <c r="R354" s="15" t="s">
        <v>2207</v>
      </c>
    </row>
    <row r="355" spans="1:18" ht="52.5" x14ac:dyDescent="0.25">
      <c r="A355" s="17" t="s">
        <v>2326</v>
      </c>
      <c r="B355" s="17" t="s">
        <v>2327</v>
      </c>
      <c r="C355" s="16"/>
      <c r="D355" s="16" t="s">
        <v>2328</v>
      </c>
      <c r="E355" s="16" t="s">
        <v>11</v>
      </c>
      <c r="F355" s="16" t="s">
        <v>12</v>
      </c>
      <c r="G355" s="16"/>
      <c r="H355" s="16" t="s">
        <v>2329</v>
      </c>
      <c r="I355" s="16" t="s">
        <v>2330</v>
      </c>
      <c r="J355" s="16" t="s">
        <v>2331</v>
      </c>
      <c r="K355" s="16"/>
      <c r="L355" s="16" t="s">
        <v>2332</v>
      </c>
      <c r="M355" s="16"/>
      <c r="N355" s="16" t="s">
        <v>1639</v>
      </c>
      <c r="O355" s="16" t="s">
        <v>51</v>
      </c>
      <c r="P355" s="16" t="s">
        <v>230</v>
      </c>
      <c r="Q355" s="16" t="s">
        <v>151</v>
      </c>
      <c r="R355" s="16" t="s">
        <v>2207</v>
      </c>
    </row>
    <row r="356" spans="1:18" ht="94.5" x14ac:dyDescent="0.25">
      <c r="A356" s="17" t="s">
        <v>2333</v>
      </c>
      <c r="B356" s="17" t="s">
        <v>2334</v>
      </c>
      <c r="C356" s="15"/>
      <c r="D356" s="15" t="s">
        <v>2335</v>
      </c>
      <c r="E356" s="15" t="s">
        <v>11</v>
      </c>
      <c r="F356" s="15" t="s">
        <v>12</v>
      </c>
      <c r="G356" s="15"/>
      <c r="H356" s="15" t="s">
        <v>2336</v>
      </c>
      <c r="I356" s="15" t="s">
        <v>2337</v>
      </c>
      <c r="J356" s="15" t="s">
        <v>2338</v>
      </c>
      <c r="K356" s="15"/>
      <c r="L356" s="15" t="s">
        <v>2339</v>
      </c>
      <c r="M356" s="15"/>
      <c r="N356" s="15" t="s">
        <v>736</v>
      </c>
      <c r="O356" s="15" t="s">
        <v>51</v>
      </c>
      <c r="P356" s="15" t="s">
        <v>230</v>
      </c>
      <c r="Q356" s="15" t="s">
        <v>160</v>
      </c>
      <c r="R356" s="15" t="s">
        <v>2207</v>
      </c>
    </row>
    <row r="357" spans="1:18" ht="73.5" x14ac:dyDescent="0.25">
      <c r="A357" s="17" t="s">
        <v>2340</v>
      </c>
      <c r="B357" s="17" t="s">
        <v>2341</v>
      </c>
      <c r="C357" s="16"/>
      <c r="D357" s="16" t="s">
        <v>2342</v>
      </c>
      <c r="E357" s="16" t="s">
        <v>20</v>
      </c>
      <c r="F357" s="16" t="s">
        <v>12</v>
      </c>
      <c r="G357" s="16"/>
      <c r="H357" s="16" t="s">
        <v>2343</v>
      </c>
      <c r="I357" s="16" t="s">
        <v>2344</v>
      </c>
      <c r="J357" s="16" t="s">
        <v>2345</v>
      </c>
      <c r="K357" s="16"/>
      <c r="L357" s="16" t="s">
        <v>2346</v>
      </c>
      <c r="M357" s="16"/>
      <c r="N357" s="16" t="s">
        <v>13</v>
      </c>
      <c r="O357" s="16" t="s">
        <v>14</v>
      </c>
      <c r="P357" s="16" t="s">
        <v>966</v>
      </c>
      <c r="Q357" s="16" t="s">
        <v>151</v>
      </c>
      <c r="R357" s="16" t="s">
        <v>386</v>
      </c>
    </row>
    <row r="358" spans="1:18" ht="52.5" x14ac:dyDescent="0.25">
      <c r="A358" s="17" t="s">
        <v>2347</v>
      </c>
      <c r="B358" s="17" t="s">
        <v>2348</v>
      </c>
      <c r="C358" s="15"/>
      <c r="D358" s="15" t="s">
        <v>2349</v>
      </c>
      <c r="E358" s="15" t="s">
        <v>20</v>
      </c>
      <c r="F358" s="15" t="s">
        <v>12</v>
      </c>
      <c r="G358" s="15"/>
      <c r="H358" s="15" t="s">
        <v>2350</v>
      </c>
      <c r="I358" s="15"/>
      <c r="J358" s="15" t="s">
        <v>2350</v>
      </c>
      <c r="K358" s="15"/>
      <c r="L358" s="15" t="s">
        <v>2351</v>
      </c>
      <c r="M358" s="15"/>
      <c r="N358" s="15" t="s">
        <v>13</v>
      </c>
      <c r="O358" s="15" t="s">
        <v>14</v>
      </c>
      <c r="P358" s="15" t="s">
        <v>21</v>
      </c>
      <c r="Q358" s="15" t="s">
        <v>151</v>
      </c>
      <c r="R358" s="15" t="s">
        <v>386</v>
      </c>
    </row>
    <row r="359" spans="1:18" ht="42" x14ac:dyDescent="0.25">
      <c r="A359" s="17" t="s">
        <v>2352</v>
      </c>
      <c r="B359" s="17" t="s">
        <v>2353</v>
      </c>
      <c r="C359" s="16"/>
      <c r="D359" s="16" t="s">
        <v>2354</v>
      </c>
      <c r="E359" s="16" t="s">
        <v>11</v>
      </c>
      <c r="F359" s="16" t="s">
        <v>12</v>
      </c>
      <c r="G359" s="16"/>
      <c r="H359" s="16" t="s">
        <v>2355</v>
      </c>
      <c r="I359" s="16" t="s">
        <v>2356</v>
      </c>
      <c r="J359" s="16" t="s">
        <v>2357</v>
      </c>
      <c r="K359" s="16"/>
      <c r="L359" s="16" t="s">
        <v>2358</v>
      </c>
      <c r="M359" s="16"/>
      <c r="N359" s="16" t="s">
        <v>13</v>
      </c>
      <c r="O359" s="16" t="s">
        <v>14</v>
      </c>
      <c r="P359" s="16" t="s">
        <v>2359</v>
      </c>
      <c r="Q359" s="16" t="s">
        <v>151</v>
      </c>
      <c r="R359" s="16" t="s">
        <v>2207</v>
      </c>
    </row>
    <row r="360" spans="1:18" ht="52.5" x14ac:dyDescent="0.25">
      <c r="A360" s="17" t="s">
        <v>2360</v>
      </c>
      <c r="B360" s="17" t="s">
        <v>2361</v>
      </c>
      <c r="C360" s="15"/>
      <c r="D360" s="15" t="s">
        <v>2362</v>
      </c>
      <c r="E360" s="15" t="s">
        <v>11</v>
      </c>
      <c r="F360" s="15" t="s">
        <v>12</v>
      </c>
      <c r="G360" s="15"/>
      <c r="H360" s="15" t="s">
        <v>1081</v>
      </c>
      <c r="I360" s="15" t="s">
        <v>1082</v>
      </c>
      <c r="J360" s="15" t="s">
        <v>1083</v>
      </c>
      <c r="K360" s="15"/>
      <c r="L360" s="15" t="s">
        <v>1084</v>
      </c>
      <c r="M360" s="15"/>
      <c r="N360" s="15" t="s">
        <v>13</v>
      </c>
      <c r="O360" s="15" t="s">
        <v>14</v>
      </c>
      <c r="P360" s="15" t="s">
        <v>26</v>
      </c>
      <c r="Q360" s="15" t="s">
        <v>151</v>
      </c>
      <c r="R360" s="15" t="s">
        <v>2207</v>
      </c>
    </row>
    <row r="361" spans="1:18" ht="84" x14ac:dyDescent="0.25">
      <c r="A361" s="17" t="s">
        <v>2363</v>
      </c>
      <c r="B361" s="17" t="s">
        <v>2364</v>
      </c>
      <c r="C361" s="16"/>
      <c r="D361" s="16" t="s">
        <v>2365</v>
      </c>
      <c r="E361" s="16" t="s">
        <v>25</v>
      </c>
      <c r="F361" s="16" t="s">
        <v>12</v>
      </c>
      <c r="G361" s="16"/>
      <c r="H361" s="16" t="s">
        <v>1189</v>
      </c>
      <c r="I361" s="16" t="s">
        <v>1190</v>
      </c>
      <c r="J361" s="16" t="s">
        <v>1191</v>
      </c>
      <c r="K361" s="16"/>
      <c r="L361" s="16" t="s">
        <v>1192</v>
      </c>
      <c r="M361" s="16" t="s">
        <v>1193</v>
      </c>
      <c r="N361" s="16" t="s">
        <v>13</v>
      </c>
      <c r="O361" s="16" t="s">
        <v>14</v>
      </c>
      <c r="P361" s="16" t="s">
        <v>602</v>
      </c>
      <c r="Q361" s="16" t="s">
        <v>151</v>
      </c>
      <c r="R361" s="16" t="s">
        <v>2262</v>
      </c>
    </row>
    <row r="362" spans="1:18" ht="63" x14ac:dyDescent="0.25">
      <c r="A362" s="17" t="s">
        <v>2366</v>
      </c>
      <c r="B362" s="17" t="s">
        <v>2367</v>
      </c>
      <c r="C362" s="15"/>
      <c r="D362" s="15" t="s">
        <v>2368</v>
      </c>
      <c r="E362" s="15" t="s">
        <v>11</v>
      </c>
      <c r="F362" s="15" t="s">
        <v>12</v>
      </c>
      <c r="G362" s="15"/>
      <c r="H362" s="15" t="s">
        <v>2369</v>
      </c>
      <c r="I362" s="15" t="s">
        <v>2370</v>
      </c>
      <c r="J362" s="15" t="s">
        <v>2371</v>
      </c>
      <c r="K362" s="15"/>
      <c r="L362" s="15" t="s">
        <v>2372</v>
      </c>
      <c r="M362" s="15"/>
      <c r="N362" s="15" t="s">
        <v>2373</v>
      </c>
      <c r="O362" s="15" t="s">
        <v>51</v>
      </c>
      <c r="P362" s="15" t="s">
        <v>230</v>
      </c>
      <c r="Q362" s="15" t="s">
        <v>151</v>
      </c>
      <c r="R362" s="15" t="s">
        <v>2207</v>
      </c>
    </row>
    <row r="363" spans="1:18" ht="52.5" x14ac:dyDescent="0.25">
      <c r="A363" s="17" t="s">
        <v>2374</v>
      </c>
      <c r="B363" s="17" t="s">
        <v>2375</v>
      </c>
      <c r="C363" s="16"/>
      <c r="D363" s="16" t="s">
        <v>2376</v>
      </c>
      <c r="E363" s="16" t="s">
        <v>20</v>
      </c>
      <c r="F363" s="16" t="s">
        <v>12</v>
      </c>
      <c r="G363" s="16"/>
      <c r="H363" s="16" t="s">
        <v>657</v>
      </c>
      <c r="I363" s="16" t="s">
        <v>658</v>
      </c>
      <c r="J363" s="16" t="s">
        <v>293</v>
      </c>
      <c r="K363" s="16"/>
      <c r="L363" s="16" t="s">
        <v>659</v>
      </c>
      <c r="M363" s="16" t="s">
        <v>660</v>
      </c>
      <c r="N363" s="16" t="s">
        <v>279</v>
      </c>
      <c r="O363" s="16" t="s">
        <v>280</v>
      </c>
      <c r="P363" s="16" t="s">
        <v>23</v>
      </c>
      <c r="Q363" s="16" t="s">
        <v>151</v>
      </c>
      <c r="R363" s="16" t="s">
        <v>386</v>
      </c>
    </row>
    <row r="364" spans="1:18" ht="115.5" x14ac:dyDescent="0.25">
      <c r="A364" s="17" t="s">
        <v>2377</v>
      </c>
      <c r="B364" s="17" t="s">
        <v>2378</v>
      </c>
      <c r="C364" s="15"/>
      <c r="D364" s="15" t="s">
        <v>2379</v>
      </c>
      <c r="E364" s="15" t="s">
        <v>19</v>
      </c>
      <c r="F364" s="15" t="s">
        <v>12</v>
      </c>
      <c r="G364" s="15"/>
      <c r="H364" s="15" t="s">
        <v>2380</v>
      </c>
      <c r="I364" s="15"/>
      <c r="J364" s="15" t="s">
        <v>334</v>
      </c>
      <c r="K364" s="15"/>
      <c r="L364" s="15" t="s">
        <v>2381</v>
      </c>
      <c r="M364" s="15"/>
      <c r="N364" s="15" t="s">
        <v>1424</v>
      </c>
      <c r="O364" s="15" t="s">
        <v>31</v>
      </c>
      <c r="P364" s="15" t="s">
        <v>21</v>
      </c>
      <c r="Q364" s="15" t="s">
        <v>151</v>
      </c>
      <c r="R364" s="15" t="s">
        <v>1839</v>
      </c>
    </row>
    <row r="365" spans="1:18" ht="31.5" x14ac:dyDescent="0.25">
      <c r="A365" s="17" t="s">
        <v>2382</v>
      </c>
      <c r="B365" s="17" t="s">
        <v>2383</v>
      </c>
      <c r="C365" s="16"/>
      <c r="D365" s="16" t="s">
        <v>2384</v>
      </c>
      <c r="E365" s="16" t="s">
        <v>11</v>
      </c>
      <c r="F365" s="16" t="s">
        <v>12</v>
      </c>
      <c r="G365" s="16"/>
      <c r="H365" s="16" t="s">
        <v>2385</v>
      </c>
      <c r="I365" s="16"/>
      <c r="J365" s="16" t="s">
        <v>2385</v>
      </c>
      <c r="K365" s="16"/>
      <c r="L365" s="16" t="s">
        <v>2386</v>
      </c>
      <c r="M365" s="16"/>
      <c r="N365" s="16" t="s">
        <v>333</v>
      </c>
      <c r="O365" s="16" t="s">
        <v>28</v>
      </c>
      <c r="P365" s="16" t="s">
        <v>44</v>
      </c>
      <c r="Q365" s="16" t="s">
        <v>151</v>
      </c>
      <c r="R365" s="16" t="s">
        <v>2207</v>
      </c>
    </row>
    <row r="366" spans="1:18" ht="63" x14ac:dyDescent="0.25">
      <c r="A366" s="17" t="s">
        <v>2387</v>
      </c>
      <c r="B366" s="17" t="s">
        <v>2388</v>
      </c>
      <c r="C366" s="15"/>
      <c r="D366" s="15" t="s">
        <v>2389</v>
      </c>
      <c r="E366" s="15" t="s">
        <v>11</v>
      </c>
      <c r="F366" s="15" t="s">
        <v>12</v>
      </c>
      <c r="G366" s="15"/>
      <c r="H366" s="15" t="s">
        <v>154</v>
      </c>
      <c r="I366" s="15" t="s">
        <v>70</v>
      </c>
      <c r="J366" s="15" t="s">
        <v>2390</v>
      </c>
      <c r="K366" s="15"/>
      <c r="L366" s="15" t="s">
        <v>71</v>
      </c>
      <c r="M366" s="15" t="s">
        <v>267</v>
      </c>
      <c r="N366" s="15" t="s">
        <v>13</v>
      </c>
      <c r="O366" s="15" t="s">
        <v>14</v>
      </c>
      <c r="P366" s="15" t="s">
        <v>26</v>
      </c>
      <c r="Q366" s="15" t="s">
        <v>151</v>
      </c>
      <c r="R366" s="15" t="s">
        <v>2207</v>
      </c>
    </row>
    <row r="367" spans="1:18" ht="42" x14ac:dyDescent="0.25">
      <c r="A367" s="17" t="s">
        <v>2391</v>
      </c>
      <c r="B367" s="17" t="s">
        <v>2392</v>
      </c>
      <c r="C367" s="16"/>
      <c r="D367" s="16" t="s">
        <v>2393</v>
      </c>
      <c r="E367" s="16" t="s">
        <v>20</v>
      </c>
      <c r="F367" s="16" t="s">
        <v>12</v>
      </c>
      <c r="G367" s="16"/>
      <c r="H367" s="16" t="s">
        <v>320</v>
      </c>
      <c r="I367" s="16" t="s">
        <v>321</v>
      </c>
      <c r="J367" s="16" t="s">
        <v>322</v>
      </c>
      <c r="K367" s="16"/>
      <c r="L367" s="16" t="s">
        <v>323</v>
      </c>
      <c r="M367" s="16"/>
      <c r="N367" s="16" t="s">
        <v>13</v>
      </c>
      <c r="O367" s="16" t="s">
        <v>14</v>
      </c>
      <c r="P367" s="16" t="s">
        <v>761</v>
      </c>
      <c r="Q367" s="16" t="s">
        <v>151</v>
      </c>
      <c r="R367" s="16" t="s">
        <v>386</v>
      </c>
    </row>
    <row r="368" spans="1:18" ht="73.5" x14ac:dyDescent="0.25">
      <c r="A368" s="17" t="s">
        <v>2394</v>
      </c>
      <c r="B368" s="17" t="s">
        <v>2395</v>
      </c>
      <c r="C368" s="15"/>
      <c r="D368" s="15" t="s">
        <v>2396</v>
      </c>
      <c r="E368" s="15" t="s">
        <v>1106</v>
      </c>
      <c r="F368" s="15" t="s">
        <v>12</v>
      </c>
      <c r="G368" s="15"/>
      <c r="H368" s="15" t="s">
        <v>2397</v>
      </c>
      <c r="I368" s="15" t="s">
        <v>2398</v>
      </c>
      <c r="J368" s="15" t="s">
        <v>2399</v>
      </c>
      <c r="K368" s="15"/>
      <c r="L368" s="15" t="s">
        <v>2400</v>
      </c>
      <c r="M368" s="15"/>
      <c r="N368" s="15" t="s">
        <v>248</v>
      </c>
      <c r="O368" s="15" t="s">
        <v>50</v>
      </c>
      <c r="P368" s="15" t="s">
        <v>23</v>
      </c>
      <c r="Q368" s="15" t="s">
        <v>151</v>
      </c>
      <c r="R368" s="15" t="s">
        <v>2401</v>
      </c>
    </row>
    <row r="369" spans="1:18" ht="73.5" x14ac:dyDescent="0.25">
      <c r="A369" s="17" t="s">
        <v>2402</v>
      </c>
      <c r="B369" s="17" t="s">
        <v>2403</v>
      </c>
      <c r="C369" s="16"/>
      <c r="D369" s="16" t="s">
        <v>2404</v>
      </c>
      <c r="E369" s="16" t="s">
        <v>19</v>
      </c>
      <c r="F369" s="16" t="s">
        <v>12</v>
      </c>
      <c r="G369" s="16"/>
      <c r="H369" s="16" t="s">
        <v>2405</v>
      </c>
      <c r="I369" s="16"/>
      <c r="J369" s="16"/>
      <c r="K369" s="16"/>
      <c r="L369" s="16" t="s">
        <v>2406</v>
      </c>
      <c r="M369" s="16"/>
      <c r="N369" s="16" t="s">
        <v>297</v>
      </c>
      <c r="O369" s="16" t="s">
        <v>22</v>
      </c>
      <c r="P369" s="16" t="s">
        <v>23</v>
      </c>
      <c r="Q369" s="16" t="s">
        <v>151</v>
      </c>
      <c r="R369" s="16" t="s">
        <v>2407</v>
      </c>
    </row>
    <row r="370" spans="1:18" ht="73.5" x14ac:dyDescent="0.25">
      <c r="A370" s="17" t="s">
        <v>2408</v>
      </c>
      <c r="B370" s="17" t="s">
        <v>2409</v>
      </c>
      <c r="C370" s="15"/>
      <c r="D370" s="15" t="s">
        <v>2410</v>
      </c>
      <c r="E370" s="15" t="s">
        <v>25</v>
      </c>
      <c r="F370" s="15" t="s">
        <v>12</v>
      </c>
      <c r="G370" s="15"/>
      <c r="H370" s="15" t="s">
        <v>2411</v>
      </c>
      <c r="I370" s="15"/>
      <c r="J370" s="15" t="s">
        <v>2411</v>
      </c>
      <c r="K370" s="15"/>
      <c r="L370" s="15" t="s">
        <v>2412</v>
      </c>
      <c r="M370" s="15"/>
      <c r="N370" s="15" t="s">
        <v>13</v>
      </c>
      <c r="O370" s="15" t="s">
        <v>14</v>
      </c>
      <c r="P370" s="15" t="s">
        <v>15</v>
      </c>
      <c r="Q370" s="15" t="s">
        <v>151</v>
      </c>
      <c r="R370" s="15" t="s">
        <v>2413</v>
      </c>
    </row>
    <row r="371" spans="1:18" ht="94.5" x14ac:dyDescent="0.25">
      <c r="A371" s="17" t="s">
        <v>2414</v>
      </c>
      <c r="B371" s="17" t="s">
        <v>2415</v>
      </c>
      <c r="C371" s="16"/>
      <c r="D371" s="16" t="s">
        <v>2416</v>
      </c>
      <c r="E371" s="16" t="s">
        <v>19</v>
      </c>
      <c r="F371" s="16" t="s">
        <v>12</v>
      </c>
      <c r="G371" s="16"/>
      <c r="H371" s="16" t="s">
        <v>2417</v>
      </c>
      <c r="I371" s="16" t="s">
        <v>2418</v>
      </c>
      <c r="J371" s="16" t="s">
        <v>2419</v>
      </c>
      <c r="K371" s="16"/>
      <c r="L371" s="16" t="s">
        <v>2420</v>
      </c>
      <c r="M371" s="16"/>
      <c r="N371" s="16" t="s">
        <v>1424</v>
      </c>
      <c r="O371" s="16" t="s">
        <v>31</v>
      </c>
      <c r="P371" s="16" t="s">
        <v>21</v>
      </c>
      <c r="Q371" s="16" t="s">
        <v>151</v>
      </c>
      <c r="R371" s="16" t="s">
        <v>2407</v>
      </c>
    </row>
    <row r="372" spans="1:18" ht="63" x14ac:dyDescent="0.25">
      <c r="A372" s="15" t="s">
        <v>2421</v>
      </c>
      <c r="B372" s="17" t="s">
        <v>2422</v>
      </c>
      <c r="C372" s="15"/>
      <c r="D372" s="15" t="s">
        <v>2423</v>
      </c>
      <c r="E372" s="15" t="s">
        <v>2424</v>
      </c>
      <c r="F372" s="15" t="s">
        <v>12</v>
      </c>
      <c r="G372" s="15"/>
      <c r="H372" s="15" t="s">
        <v>435</v>
      </c>
      <c r="I372" s="15" t="s">
        <v>436</v>
      </c>
      <c r="J372" s="15" t="s">
        <v>437</v>
      </c>
      <c r="K372" s="15"/>
      <c r="L372" s="15" t="s">
        <v>438</v>
      </c>
      <c r="M372" s="15" t="s">
        <v>439</v>
      </c>
      <c r="N372" s="15" t="s">
        <v>13</v>
      </c>
      <c r="O372" s="15" t="s">
        <v>14</v>
      </c>
      <c r="P372" s="15" t="s">
        <v>23</v>
      </c>
      <c r="Q372" s="15" t="s">
        <v>151</v>
      </c>
      <c r="R372" s="15" t="s">
        <v>2407</v>
      </c>
    </row>
    <row r="373" spans="1:18" ht="94.5" x14ac:dyDescent="0.25">
      <c r="A373" s="17" t="s">
        <v>2425</v>
      </c>
      <c r="B373" s="17" t="s">
        <v>2426</v>
      </c>
      <c r="C373" s="16"/>
      <c r="D373" s="16" t="s">
        <v>2423</v>
      </c>
      <c r="E373" s="16" t="s">
        <v>20</v>
      </c>
      <c r="F373" s="16" t="s">
        <v>12</v>
      </c>
      <c r="G373" s="16"/>
      <c r="H373" s="16" t="s">
        <v>435</v>
      </c>
      <c r="I373" s="16" t="s">
        <v>436</v>
      </c>
      <c r="J373" s="16" t="s">
        <v>437</v>
      </c>
      <c r="K373" s="16"/>
      <c r="L373" s="16" t="s">
        <v>438</v>
      </c>
      <c r="M373" s="16" t="s">
        <v>439</v>
      </c>
      <c r="N373" s="16" t="s">
        <v>1424</v>
      </c>
      <c r="O373" s="16" t="s">
        <v>31</v>
      </c>
      <c r="P373" s="16" t="s">
        <v>21</v>
      </c>
      <c r="Q373" s="16" t="s">
        <v>151</v>
      </c>
      <c r="R373" s="16" t="s">
        <v>427</v>
      </c>
    </row>
    <row r="374" spans="1:18" ht="42" x14ac:dyDescent="0.25">
      <c r="A374" s="17" t="s">
        <v>2427</v>
      </c>
      <c r="B374" s="17" t="s">
        <v>2428</v>
      </c>
      <c r="C374" s="15"/>
      <c r="D374" s="15" t="s">
        <v>2429</v>
      </c>
      <c r="E374" s="15" t="s">
        <v>11</v>
      </c>
      <c r="F374" s="15" t="s">
        <v>12</v>
      </c>
      <c r="G374" s="15"/>
      <c r="H374" s="15" t="s">
        <v>134</v>
      </c>
      <c r="I374" s="15" t="s">
        <v>308</v>
      </c>
      <c r="J374" s="15" t="s">
        <v>309</v>
      </c>
      <c r="K374" s="15"/>
      <c r="L374" s="15" t="s">
        <v>294</v>
      </c>
      <c r="M374" s="15"/>
      <c r="N374" s="15" t="s">
        <v>13</v>
      </c>
      <c r="O374" s="15" t="s">
        <v>14</v>
      </c>
      <c r="P374" s="15" t="s">
        <v>49</v>
      </c>
      <c r="Q374" s="15" t="s">
        <v>151</v>
      </c>
      <c r="R374" s="15" t="s">
        <v>2401</v>
      </c>
    </row>
    <row r="375" spans="1:18" ht="42" x14ac:dyDescent="0.25">
      <c r="A375" s="17" t="s">
        <v>2430</v>
      </c>
      <c r="B375" s="17" t="s">
        <v>2431</v>
      </c>
      <c r="C375" s="16"/>
      <c r="D375" s="16" t="s">
        <v>2432</v>
      </c>
      <c r="E375" s="16" t="s">
        <v>19</v>
      </c>
      <c r="F375" s="16" t="s">
        <v>12</v>
      </c>
      <c r="G375" s="16"/>
      <c r="H375" s="16" t="s">
        <v>2433</v>
      </c>
      <c r="I375" s="16" t="s">
        <v>2434</v>
      </c>
      <c r="J375" s="16" t="s">
        <v>2433</v>
      </c>
      <c r="K375" s="16"/>
      <c r="L375" s="16" t="s">
        <v>2435</v>
      </c>
      <c r="M375" s="16" t="s">
        <v>2436</v>
      </c>
      <c r="N375" s="16" t="s">
        <v>45</v>
      </c>
      <c r="O375" s="16" t="s">
        <v>46</v>
      </c>
      <c r="P375" s="16" t="s">
        <v>21</v>
      </c>
      <c r="Q375" s="16" t="s">
        <v>151</v>
      </c>
      <c r="R375" s="16" t="s">
        <v>2407</v>
      </c>
    </row>
    <row r="376" spans="1:18" ht="31.5" x14ac:dyDescent="0.25">
      <c r="A376" s="17" t="s">
        <v>2437</v>
      </c>
      <c r="B376" s="17" t="s">
        <v>2438</v>
      </c>
      <c r="C376" s="15"/>
      <c r="D376" s="15" t="s">
        <v>2439</v>
      </c>
      <c r="E376" s="15" t="s">
        <v>2202</v>
      </c>
      <c r="F376" s="15" t="s">
        <v>12</v>
      </c>
      <c r="G376" s="15"/>
      <c r="H376" s="15" t="s">
        <v>326</v>
      </c>
      <c r="I376" s="15" t="s">
        <v>327</v>
      </c>
      <c r="J376" s="15" t="s">
        <v>53</v>
      </c>
      <c r="K376" s="15"/>
      <c r="L376" s="15" t="s">
        <v>328</v>
      </c>
      <c r="M376" s="15" t="s">
        <v>329</v>
      </c>
      <c r="N376" s="15" t="s">
        <v>13</v>
      </c>
      <c r="O376" s="15" t="s">
        <v>14</v>
      </c>
      <c r="P376" s="15" t="s">
        <v>2440</v>
      </c>
      <c r="Q376" s="15" t="s">
        <v>151</v>
      </c>
      <c r="R376" s="15" t="s">
        <v>2401</v>
      </c>
    </row>
    <row r="377" spans="1:18" ht="31.5" x14ac:dyDescent="0.25">
      <c r="A377" s="17" t="s">
        <v>2441</v>
      </c>
      <c r="B377" s="17" t="s">
        <v>2442</v>
      </c>
      <c r="C377" s="16"/>
      <c r="D377" s="16" t="s">
        <v>2443</v>
      </c>
      <c r="E377" s="16" t="s">
        <v>2202</v>
      </c>
      <c r="F377" s="16" t="s">
        <v>12</v>
      </c>
      <c r="G377" s="16"/>
      <c r="H377" s="16" t="s">
        <v>326</v>
      </c>
      <c r="I377" s="16" t="s">
        <v>327</v>
      </c>
      <c r="J377" s="16" t="s">
        <v>53</v>
      </c>
      <c r="K377" s="16"/>
      <c r="L377" s="16" t="s">
        <v>328</v>
      </c>
      <c r="M377" s="16" t="s">
        <v>329</v>
      </c>
      <c r="N377" s="16" t="s">
        <v>13</v>
      </c>
      <c r="O377" s="16" t="s">
        <v>14</v>
      </c>
      <c r="P377" s="16" t="s">
        <v>2440</v>
      </c>
      <c r="Q377" s="16" t="s">
        <v>151</v>
      </c>
      <c r="R377" s="16" t="s">
        <v>2401</v>
      </c>
    </row>
    <row r="378" spans="1:18" ht="31.5" x14ac:dyDescent="0.25">
      <c r="A378" s="17" t="s">
        <v>2444</v>
      </c>
      <c r="B378" s="17" t="s">
        <v>2445</v>
      </c>
      <c r="C378" s="15"/>
      <c r="D378" s="15" t="s">
        <v>2446</v>
      </c>
      <c r="E378" s="15" t="s">
        <v>2202</v>
      </c>
      <c r="F378" s="15" t="s">
        <v>12</v>
      </c>
      <c r="G378" s="15"/>
      <c r="H378" s="15" t="s">
        <v>326</v>
      </c>
      <c r="I378" s="15" t="s">
        <v>327</v>
      </c>
      <c r="J378" s="15" t="s">
        <v>53</v>
      </c>
      <c r="K378" s="15"/>
      <c r="L378" s="15" t="s">
        <v>328</v>
      </c>
      <c r="M378" s="15" t="s">
        <v>329</v>
      </c>
      <c r="N378" s="15" t="s">
        <v>13</v>
      </c>
      <c r="O378" s="15" t="s">
        <v>14</v>
      </c>
      <c r="P378" s="15" t="s">
        <v>2440</v>
      </c>
      <c r="Q378" s="15" t="s">
        <v>151</v>
      </c>
      <c r="R378" s="15" t="s">
        <v>2401</v>
      </c>
    </row>
    <row r="379" spans="1:18" ht="63" x14ac:dyDescent="0.25">
      <c r="A379" s="17" t="s">
        <v>2447</v>
      </c>
      <c r="B379" s="17" t="s">
        <v>2448</v>
      </c>
      <c r="C379" s="16"/>
      <c r="D379" s="16" t="s">
        <v>2449</v>
      </c>
      <c r="E379" s="16" t="s">
        <v>29</v>
      </c>
      <c r="F379" s="16" t="s">
        <v>12</v>
      </c>
      <c r="G379" s="16"/>
      <c r="H379" s="16" t="s">
        <v>2450</v>
      </c>
      <c r="I379" s="16" t="s">
        <v>2451</v>
      </c>
      <c r="J379" s="16" t="s">
        <v>2452</v>
      </c>
      <c r="K379" s="16"/>
      <c r="L379" s="16" t="s">
        <v>2453</v>
      </c>
      <c r="M379" s="16"/>
      <c r="N379" s="16" t="s">
        <v>550</v>
      </c>
      <c r="O379" s="16" t="s">
        <v>28</v>
      </c>
      <c r="P379" s="16" t="s">
        <v>44</v>
      </c>
      <c r="Q379" s="16" t="s">
        <v>151</v>
      </c>
      <c r="R379" s="16" t="s">
        <v>2407</v>
      </c>
    </row>
    <row r="380" spans="1:18" ht="84" x14ac:dyDescent="0.25">
      <c r="A380" s="17" t="s">
        <v>2454</v>
      </c>
      <c r="B380" s="17" t="s">
        <v>2455</v>
      </c>
      <c r="C380" s="15"/>
      <c r="D380" s="15" t="s">
        <v>2456</v>
      </c>
      <c r="E380" s="15" t="s">
        <v>11</v>
      </c>
      <c r="F380" s="15" t="s">
        <v>12</v>
      </c>
      <c r="G380" s="15"/>
      <c r="H380" s="15" t="s">
        <v>2457</v>
      </c>
      <c r="I380" s="15" t="s">
        <v>2458</v>
      </c>
      <c r="J380" s="15" t="s">
        <v>473</v>
      </c>
      <c r="K380" s="15"/>
      <c r="L380" s="15" t="s">
        <v>2459</v>
      </c>
      <c r="M380" s="15"/>
      <c r="N380" s="15" t="s">
        <v>2460</v>
      </c>
      <c r="O380" s="15" t="s">
        <v>2461</v>
      </c>
      <c r="P380" s="15" t="s">
        <v>197</v>
      </c>
      <c r="Q380" s="15" t="s">
        <v>151</v>
      </c>
      <c r="R380" s="15" t="s">
        <v>2401</v>
      </c>
    </row>
    <row r="381" spans="1:18" ht="42" x14ac:dyDescent="0.25">
      <c r="A381" s="17" t="s">
        <v>2462</v>
      </c>
      <c r="B381" s="17" t="s">
        <v>2463</v>
      </c>
      <c r="C381" s="16"/>
      <c r="D381" s="16" t="s">
        <v>2464</v>
      </c>
      <c r="E381" s="16" t="s">
        <v>11</v>
      </c>
      <c r="F381" s="16" t="s">
        <v>12</v>
      </c>
      <c r="G381" s="16"/>
      <c r="H381" s="16" t="s">
        <v>59</v>
      </c>
      <c r="I381" s="16" t="s">
        <v>60</v>
      </c>
      <c r="J381" s="16" t="s">
        <v>475</v>
      </c>
      <c r="K381" s="16"/>
      <c r="L381" s="16" t="s">
        <v>61</v>
      </c>
      <c r="M381" s="16"/>
      <c r="N381" s="16" t="s">
        <v>13</v>
      </c>
      <c r="O381" s="16" t="s">
        <v>14</v>
      </c>
      <c r="P381" s="16" t="s">
        <v>26</v>
      </c>
      <c r="Q381" s="16" t="s">
        <v>151</v>
      </c>
      <c r="R381" s="16" t="s">
        <v>2401</v>
      </c>
    </row>
    <row r="382" spans="1:18" ht="52.5" x14ac:dyDescent="0.25">
      <c r="A382" s="17" t="s">
        <v>2465</v>
      </c>
      <c r="B382" s="17" t="s">
        <v>2466</v>
      </c>
      <c r="C382" s="15"/>
      <c r="D382" s="15" t="s">
        <v>2467</v>
      </c>
      <c r="E382" s="15" t="s">
        <v>29</v>
      </c>
      <c r="F382" s="15" t="s">
        <v>12</v>
      </c>
      <c r="G382" s="15"/>
      <c r="H382" s="15" t="s">
        <v>407</v>
      </c>
      <c r="I382" s="15" t="s">
        <v>408</v>
      </c>
      <c r="J382" s="15" t="s">
        <v>409</v>
      </c>
      <c r="K382" s="15"/>
      <c r="L382" s="15" t="s">
        <v>410</v>
      </c>
      <c r="M382" s="15" t="s">
        <v>411</v>
      </c>
      <c r="N382" s="15" t="s">
        <v>13</v>
      </c>
      <c r="O382" s="15" t="s">
        <v>14</v>
      </c>
      <c r="P382" s="15" t="s">
        <v>602</v>
      </c>
      <c r="Q382" s="15" t="s">
        <v>151</v>
      </c>
      <c r="R382" s="15" t="s">
        <v>2407</v>
      </c>
    </row>
    <row r="383" spans="1:18" ht="52.5" x14ac:dyDescent="0.25">
      <c r="A383" s="17" t="s">
        <v>2468</v>
      </c>
      <c r="B383" s="17" t="s">
        <v>2469</v>
      </c>
      <c r="C383" s="16"/>
      <c r="D383" s="16" t="s">
        <v>2470</v>
      </c>
      <c r="E383" s="16" t="s">
        <v>11</v>
      </c>
      <c r="F383" s="16" t="s">
        <v>12</v>
      </c>
      <c r="G383" s="16"/>
      <c r="H383" s="16" t="s">
        <v>2471</v>
      </c>
      <c r="I383" s="16" t="s">
        <v>2472</v>
      </c>
      <c r="J383" s="16" t="s">
        <v>2473</v>
      </c>
      <c r="K383" s="16"/>
      <c r="L383" s="16" t="s">
        <v>2474</v>
      </c>
      <c r="M383" s="16"/>
      <c r="N383" s="16" t="s">
        <v>279</v>
      </c>
      <c r="O383" s="16" t="s">
        <v>280</v>
      </c>
      <c r="P383" s="16" t="s">
        <v>23</v>
      </c>
      <c r="Q383" s="16" t="s">
        <v>151</v>
      </c>
      <c r="R383" s="16" t="s">
        <v>2401</v>
      </c>
    </row>
    <row r="384" spans="1:18" ht="52.5" x14ac:dyDescent="0.25">
      <c r="A384" s="17" t="s">
        <v>2475</v>
      </c>
      <c r="B384" s="17" t="s">
        <v>2476</v>
      </c>
      <c r="C384" s="15"/>
      <c r="D384" s="15" t="s">
        <v>2477</v>
      </c>
      <c r="E384" s="15" t="s">
        <v>29</v>
      </c>
      <c r="F384" s="15" t="s">
        <v>12</v>
      </c>
      <c r="G384" s="15"/>
      <c r="H384" s="15" t="s">
        <v>163</v>
      </c>
      <c r="I384" s="15" t="s">
        <v>16</v>
      </c>
      <c r="J384" s="15" t="s">
        <v>2318</v>
      </c>
      <c r="K384" s="15"/>
      <c r="L384" s="15" t="s">
        <v>18</v>
      </c>
      <c r="M384" s="15" t="s">
        <v>206</v>
      </c>
      <c r="N384" s="15" t="s">
        <v>2373</v>
      </c>
      <c r="O384" s="15" t="s">
        <v>51</v>
      </c>
      <c r="P384" s="15" t="s">
        <v>230</v>
      </c>
      <c r="Q384" s="15" t="s">
        <v>151</v>
      </c>
      <c r="R384" s="15" t="s">
        <v>2407</v>
      </c>
    </row>
    <row r="385" spans="1:18" ht="52.5" x14ac:dyDescent="0.25">
      <c r="A385" s="17" t="s">
        <v>2478</v>
      </c>
      <c r="B385" s="17" t="s">
        <v>2479</v>
      </c>
      <c r="C385" s="16"/>
      <c r="D385" s="16" t="s">
        <v>2480</v>
      </c>
      <c r="E385" s="16" t="s">
        <v>11</v>
      </c>
      <c r="F385" s="16" t="s">
        <v>12</v>
      </c>
      <c r="G385" s="16"/>
      <c r="H385" s="16" t="s">
        <v>249</v>
      </c>
      <c r="I385" s="16" t="s">
        <v>47</v>
      </c>
      <c r="J385" s="16" t="s">
        <v>62</v>
      </c>
      <c r="K385" s="16"/>
      <c r="L385" s="16" t="s">
        <v>325</v>
      </c>
      <c r="M385" s="16"/>
      <c r="N385" s="16" t="s">
        <v>48</v>
      </c>
      <c r="O385" s="16" t="s">
        <v>46</v>
      </c>
      <c r="P385" s="16" t="s">
        <v>26</v>
      </c>
      <c r="Q385" s="16" t="s">
        <v>151</v>
      </c>
      <c r="R385" s="16" t="s">
        <v>2401</v>
      </c>
    </row>
    <row r="386" spans="1:18" ht="63" x14ac:dyDescent="0.25">
      <c r="A386" s="17" t="s">
        <v>2481</v>
      </c>
      <c r="B386" s="17" t="s">
        <v>2482</v>
      </c>
      <c r="C386" s="15"/>
      <c r="D386" s="15" t="s">
        <v>2483</v>
      </c>
      <c r="E386" s="15" t="s">
        <v>11</v>
      </c>
      <c r="F386" s="15" t="s">
        <v>12</v>
      </c>
      <c r="G386" s="15"/>
      <c r="H386" s="15" t="s">
        <v>356</v>
      </c>
      <c r="I386" s="15" t="s">
        <v>357</v>
      </c>
      <c r="J386" s="15" t="s">
        <v>335</v>
      </c>
      <c r="K386" s="15"/>
      <c r="L386" s="15" t="s">
        <v>336</v>
      </c>
      <c r="M386" s="15" t="s">
        <v>358</v>
      </c>
      <c r="N386" s="15" t="s">
        <v>13</v>
      </c>
      <c r="O386" s="15" t="s">
        <v>14</v>
      </c>
      <c r="P386" s="15" t="s">
        <v>34</v>
      </c>
      <c r="Q386" s="15" t="s">
        <v>151</v>
      </c>
      <c r="R386" s="15" t="s">
        <v>2401</v>
      </c>
    </row>
    <row r="387" spans="1:18" ht="52.5" x14ac:dyDescent="0.25">
      <c r="A387" s="17" t="s">
        <v>2484</v>
      </c>
      <c r="B387" s="17" t="s">
        <v>2485</v>
      </c>
      <c r="C387" s="16"/>
      <c r="D387" s="16" t="s">
        <v>2486</v>
      </c>
      <c r="E387" s="16" t="s">
        <v>11</v>
      </c>
      <c r="F387" s="16" t="s">
        <v>12</v>
      </c>
      <c r="G387" s="16"/>
      <c r="H387" s="16" t="s">
        <v>249</v>
      </c>
      <c r="I387" s="16" t="s">
        <v>47</v>
      </c>
      <c r="J387" s="16" t="s">
        <v>62</v>
      </c>
      <c r="K387" s="16"/>
      <c r="L387" s="16" t="s">
        <v>325</v>
      </c>
      <c r="M387" s="16"/>
      <c r="N387" s="16" t="s">
        <v>13</v>
      </c>
      <c r="O387" s="16" t="s">
        <v>14</v>
      </c>
      <c r="P387" s="16" t="s">
        <v>26</v>
      </c>
      <c r="Q387" s="16" t="s">
        <v>151</v>
      </c>
      <c r="R387" s="16" t="s">
        <v>2401</v>
      </c>
    </row>
    <row r="388" spans="1:18" ht="42" x14ac:dyDescent="0.25">
      <c r="A388" s="17" t="s">
        <v>2487</v>
      </c>
      <c r="B388" s="17" t="s">
        <v>2488</v>
      </c>
      <c r="C388" s="15"/>
      <c r="D388" s="15" t="s">
        <v>2489</v>
      </c>
      <c r="E388" s="15" t="s">
        <v>2202</v>
      </c>
      <c r="F388" s="15" t="s">
        <v>12</v>
      </c>
      <c r="G388" s="15"/>
      <c r="H388" s="15" t="s">
        <v>2490</v>
      </c>
      <c r="I388" s="15" t="s">
        <v>2491</v>
      </c>
      <c r="J388" s="15" t="s">
        <v>2492</v>
      </c>
      <c r="K388" s="15"/>
      <c r="L388" s="15" t="s">
        <v>2493</v>
      </c>
      <c r="M388" s="15" t="s">
        <v>2494</v>
      </c>
      <c r="N388" s="15" t="s">
        <v>1662</v>
      </c>
      <c r="O388" s="15" t="s">
        <v>1663</v>
      </c>
      <c r="P388" s="15" t="s">
        <v>23</v>
      </c>
      <c r="Q388" s="15" t="s">
        <v>151</v>
      </c>
      <c r="R388" s="15" t="s">
        <v>2401</v>
      </c>
    </row>
    <row r="389" spans="1:18" ht="63" x14ac:dyDescent="0.25">
      <c r="A389" s="17" t="s">
        <v>2495</v>
      </c>
      <c r="B389" s="17" t="s">
        <v>2496</v>
      </c>
      <c r="C389" s="16"/>
      <c r="D389" s="16" t="s">
        <v>2497</v>
      </c>
      <c r="E389" s="16" t="s">
        <v>20</v>
      </c>
      <c r="F389" s="16" t="s">
        <v>12</v>
      </c>
      <c r="G389" s="16"/>
      <c r="H389" s="16" t="s">
        <v>154</v>
      </c>
      <c r="I389" s="16" t="s">
        <v>70</v>
      </c>
      <c r="J389" s="16" t="s">
        <v>460</v>
      </c>
      <c r="K389" s="16"/>
      <c r="L389" s="16" t="s">
        <v>71</v>
      </c>
      <c r="M389" s="16"/>
      <c r="N389" s="16" t="s">
        <v>45</v>
      </c>
      <c r="O389" s="16" t="s">
        <v>46</v>
      </c>
      <c r="P389" s="16" t="s">
        <v>23</v>
      </c>
      <c r="Q389" s="16" t="s">
        <v>151</v>
      </c>
      <c r="R389" s="16" t="s">
        <v>427</v>
      </c>
    </row>
    <row r="390" spans="1:18" ht="30" x14ac:dyDescent="0.25">
      <c r="A390" s="17" t="s">
        <v>2498</v>
      </c>
      <c r="B390" s="17" t="s">
        <v>2499</v>
      </c>
      <c r="C390" s="15"/>
      <c r="D390" s="15" t="s">
        <v>471</v>
      </c>
      <c r="E390" s="15" t="s">
        <v>2202</v>
      </c>
      <c r="F390" s="15" t="s">
        <v>12</v>
      </c>
      <c r="G390" s="15"/>
      <c r="H390" s="15" t="s">
        <v>2500</v>
      </c>
      <c r="I390" s="15" t="s">
        <v>2501</v>
      </c>
      <c r="J390" s="15" t="s">
        <v>1910</v>
      </c>
      <c r="K390" s="15"/>
      <c r="L390" s="15" t="s">
        <v>2502</v>
      </c>
      <c r="M390" s="15" t="s">
        <v>2503</v>
      </c>
      <c r="N390" s="15" t="s">
        <v>1662</v>
      </c>
      <c r="O390" s="15" t="s">
        <v>1663</v>
      </c>
      <c r="P390" s="15" t="s">
        <v>23</v>
      </c>
      <c r="Q390" s="15" t="s">
        <v>151</v>
      </c>
      <c r="R390" s="15" t="s">
        <v>2401</v>
      </c>
    </row>
    <row r="391" spans="1:18" ht="42" x14ac:dyDescent="0.25">
      <c r="A391" s="17" t="s">
        <v>2504</v>
      </c>
      <c r="B391" s="17" t="s">
        <v>2505</v>
      </c>
      <c r="C391" s="16"/>
      <c r="D391" s="16" t="s">
        <v>2506</v>
      </c>
      <c r="E391" s="16" t="s">
        <v>2202</v>
      </c>
      <c r="F391" s="16" t="s">
        <v>12</v>
      </c>
      <c r="G391" s="16"/>
      <c r="H391" s="16" t="s">
        <v>2507</v>
      </c>
      <c r="I391" s="16" t="s">
        <v>2508</v>
      </c>
      <c r="J391" s="16" t="s">
        <v>2509</v>
      </c>
      <c r="K391" s="16"/>
      <c r="L391" s="16" t="s">
        <v>2510</v>
      </c>
      <c r="M391" s="16"/>
      <c r="N391" s="16" t="s">
        <v>1662</v>
      </c>
      <c r="O391" s="16" t="s">
        <v>1663</v>
      </c>
      <c r="P391" s="16" t="s">
        <v>23</v>
      </c>
      <c r="Q391" s="16" t="s">
        <v>151</v>
      </c>
      <c r="R391" s="16" t="s">
        <v>2401</v>
      </c>
    </row>
    <row r="392" spans="1:18" ht="52.5" x14ac:dyDescent="0.25">
      <c r="A392" s="17" t="s">
        <v>2511</v>
      </c>
      <c r="B392" s="17" t="s">
        <v>2512</v>
      </c>
      <c r="C392" s="15"/>
      <c r="D392" s="15" t="s">
        <v>2513</v>
      </c>
      <c r="E392" s="15" t="s">
        <v>20</v>
      </c>
      <c r="F392" s="15" t="s">
        <v>12</v>
      </c>
      <c r="G392" s="15"/>
      <c r="H392" s="15" t="s">
        <v>138</v>
      </c>
      <c r="I392" s="15" t="s">
        <v>139</v>
      </c>
      <c r="J392" s="15" t="s">
        <v>140</v>
      </c>
      <c r="K392" s="15"/>
      <c r="L392" s="15" t="s">
        <v>141</v>
      </c>
      <c r="M392" s="15" t="s">
        <v>167</v>
      </c>
      <c r="N392" s="15" t="s">
        <v>13</v>
      </c>
      <c r="O392" s="15" t="s">
        <v>14</v>
      </c>
      <c r="P392" s="15" t="s">
        <v>761</v>
      </c>
      <c r="Q392" s="15" t="s">
        <v>151</v>
      </c>
      <c r="R392" s="15" t="s">
        <v>427</v>
      </c>
    </row>
    <row r="393" spans="1:18" ht="52.5" x14ac:dyDescent="0.25">
      <c r="A393" s="17" t="s">
        <v>2514</v>
      </c>
      <c r="B393" s="17" t="s">
        <v>2515</v>
      </c>
      <c r="C393" s="16"/>
      <c r="D393" s="16" t="s">
        <v>2516</v>
      </c>
      <c r="E393" s="16" t="s">
        <v>11</v>
      </c>
      <c r="F393" s="16" t="s">
        <v>12</v>
      </c>
      <c r="G393" s="16"/>
      <c r="H393" s="16" t="s">
        <v>158</v>
      </c>
      <c r="I393" s="16" t="s">
        <v>63</v>
      </c>
      <c r="J393" s="16" t="s">
        <v>64</v>
      </c>
      <c r="K393" s="16"/>
      <c r="L393" s="16" t="s">
        <v>65</v>
      </c>
      <c r="M393" s="16"/>
      <c r="N393" s="16" t="s">
        <v>13</v>
      </c>
      <c r="O393" s="16" t="s">
        <v>14</v>
      </c>
      <c r="P393" s="16" t="s">
        <v>34</v>
      </c>
      <c r="Q393" s="16" t="s">
        <v>151</v>
      </c>
      <c r="R393" s="16" t="s">
        <v>2401</v>
      </c>
    </row>
    <row r="394" spans="1:18" ht="63" x14ac:dyDescent="0.25">
      <c r="A394" s="17" t="s">
        <v>2517</v>
      </c>
      <c r="B394" s="17" t="s">
        <v>2518</v>
      </c>
      <c r="C394" s="15"/>
      <c r="D394" s="15" t="s">
        <v>2519</v>
      </c>
      <c r="E394" s="15" t="s">
        <v>11</v>
      </c>
      <c r="F394" s="15" t="s">
        <v>12</v>
      </c>
      <c r="G394" s="15"/>
      <c r="H394" s="15" t="s">
        <v>259</v>
      </c>
      <c r="I394" s="15" t="s">
        <v>260</v>
      </c>
      <c r="J394" s="15" t="s">
        <v>261</v>
      </c>
      <c r="K394" s="15"/>
      <c r="L394" s="15" t="s">
        <v>262</v>
      </c>
      <c r="M394" s="15"/>
      <c r="N394" s="15" t="s">
        <v>48</v>
      </c>
      <c r="O394" s="15" t="s">
        <v>46</v>
      </c>
      <c r="P394" s="15" t="s">
        <v>26</v>
      </c>
      <c r="Q394" s="15" t="s">
        <v>151</v>
      </c>
      <c r="R394" s="15" t="s">
        <v>2401</v>
      </c>
    </row>
    <row r="395" spans="1:18" ht="31.5" x14ac:dyDescent="0.25">
      <c r="A395" s="17" t="s">
        <v>2520</v>
      </c>
      <c r="B395" s="17" t="s">
        <v>2521</v>
      </c>
      <c r="C395" s="16"/>
      <c r="D395" s="16" t="s">
        <v>480</v>
      </c>
      <c r="E395" s="16" t="s">
        <v>24</v>
      </c>
      <c r="F395" s="16" t="s">
        <v>12</v>
      </c>
      <c r="G395" s="16"/>
      <c r="H395" s="16" t="s">
        <v>2522</v>
      </c>
      <c r="I395" s="16" t="s">
        <v>2523</v>
      </c>
      <c r="J395" s="16" t="s">
        <v>2524</v>
      </c>
      <c r="K395" s="16"/>
      <c r="L395" s="16" t="s">
        <v>2525</v>
      </c>
      <c r="M395" s="16"/>
      <c r="N395" s="16" t="s">
        <v>1662</v>
      </c>
      <c r="O395" s="16" t="s">
        <v>1663</v>
      </c>
      <c r="P395" s="16"/>
      <c r="Q395" s="16" t="s">
        <v>151</v>
      </c>
      <c r="R395" s="16" t="s">
        <v>427</v>
      </c>
    </row>
    <row r="396" spans="1:18" ht="42" x14ac:dyDescent="0.25">
      <c r="A396" s="17" t="s">
        <v>2526</v>
      </c>
      <c r="B396" s="17" t="s">
        <v>2527</v>
      </c>
      <c r="C396" s="15"/>
      <c r="D396" s="15" t="s">
        <v>2528</v>
      </c>
      <c r="E396" s="15" t="s">
        <v>20</v>
      </c>
      <c r="F396" s="15" t="s">
        <v>12</v>
      </c>
      <c r="G396" s="15"/>
      <c r="H396" s="15" t="s">
        <v>2529</v>
      </c>
      <c r="I396" s="15" t="s">
        <v>2530</v>
      </c>
      <c r="J396" s="15" t="s">
        <v>2531</v>
      </c>
      <c r="K396" s="15"/>
      <c r="L396" s="15" t="s">
        <v>2532</v>
      </c>
      <c r="M396" s="15" t="s">
        <v>2533</v>
      </c>
      <c r="N396" s="15" t="s">
        <v>13</v>
      </c>
      <c r="O396" s="15" t="s">
        <v>14</v>
      </c>
      <c r="P396" s="15" t="s">
        <v>286</v>
      </c>
      <c r="Q396" s="15" t="s">
        <v>151</v>
      </c>
      <c r="R396" s="15" t="s">
        <v>427</v>
      </c>
    </row>
    <row r="397" spans="1:18" ht="84" x14ac:dyDescent="0.25">
      <c r="A397" s="17" t="s">
        <v>2534</v>
      </c>
      <c r="B397" s="17" t="s">
        <v>2535</v>
      </c>
      <c r="C397" s="16"/>
      <c r="D397" s="16" t="s">
        <v>2536</v>
      </c>
      <c r="E397" s="16" t="s">
        <v>29</v>
      </c>
      <c r="F397" s="16" t="s">
        <v>12</v>
      </c>
      <c r="G397" s="16"/>
      <c r="H397" s="16" t="s">
        <v>2537</v>
      </c>
      <c r="I397" s="16" t="s">
        <v>2538</v>
      </c>
      <c r="J397" s="16" t="s">
        <v>2539</v>
      </c>
      <c r="K397" s="16"/>
      <c r="L397" s="16" t="s">
        <v>2540</v>
      </c>
      <c r="M397" s="16"/>
      <c r="N397" s="16" t="s">
        <v>370</v>
      </c>
      <c r="O397" s="16" t="s">
        <v>51</v>
      </c>
      <c r="P397" s="16" t="s">
        <v>230</v>
      </c>
      <c r="Q397" s="16" t="s">
        <v>151</v>
      </c>
      <c r="R397" s="16" t="s">
        <v>2407</v>
      </c>
    </row>
    <row r="398" spans="1:18" ht="52.5" x14ac:dyDescent="0.25">
      <c r="A398" s="17" t="s">
        <v>2541</v>
      </c>
      <c r="B398" s="17" t="s">
        <v>2542</v>
      </c>
      <c r="C398" s="15"/>
      <c r="D398" s="15" t="s">
        <v>2543</v>
      </c>
      <c r="E398" s="15" t="s">
        <v>11</v>
      </c>
      <c r="F398" s="15" t="s">
        <v>12</v>
      </c>
      <c r="G398" s="15"/>
      <c r="H398" s="15" t="s">
        <v>2544</v>
      </c>
      <c r="I398" s="15" t="s">
        <v>2545</v>
      </c>
      <c r="J398" s="15" t="s">
        <v>458</v>
      </c>
      <c r="K398" s="15"/>
      <c r="L398" s="15" t="s">
        <v>2546</v>
      </c>
      <c r="M398" s="15"/>
      <c r="N398" s="15" t="s">
        <v>13</v>
      </c>
      <c r="O398" s="15" t="s">
        <v>14</v>
      </c>
      <c r="P398" s="15" t="s">
        <v>26</v>
      </c>
      <c r="Q398" s="15" t="s">
        <v>151</v>
      </c>
      <c r="R398" s="15" t="s">
        <v>2401</v>
      </c>
    </row>
    <row r="399" spans="1:18" ht="84" x14ac:dyDescent="0.25">
      <c r="A399" s="17" t="s">
        <v>2547</v>
      </c>
      <c r="B399" s="17" t="s">
        <v>2548</v>
      </c>
      <c r="C399" s="16"/>
      <c r="D399" s="16" t="s">
        <v>2549</v>
      </c>
      <c r="E399" s="16" t="s">
        <v>20</v>
      </c>
      <c r="F399" s="16" t="s">
        <v>12</v>
      </c>
      <c r="G399" s="16"/>
      <c r="H399" s="16" t="s">
        <v>2457</v>
      </c>
      <c r="I399" s="16" t="s">
        <v>2458</v>
      </c>
      <c r="J399" s="16" t="s">
        <v>473</v>
      </c>
      <c r="K399" s="16"/>
      <c r="L399" s="16" t="s">
        <v>2459</v>
      </c>
      <c r="M399" s="16"/>
      <c r="N399" s="16" t="s">
        <v>2460</v>
      </c>
      <c r="O399" s="16" t="s">
        <v>2461</v>
      </c>
      <c r="P399" s="16" t="s">
        <v>197</v>
      </c>
      <c r="Q399" s="16" t="s">
        <v>151</v>
      </c>
      <c r="R399" s="16" t="s">
        <v>427</v>
      </c>
    </row>
    <row r="400" spans="1:18" ht="42" x14ac:dyDescent="0.25">
      <c r="A400" s="17" t="s">
        <v>2550</v>
      </c>
      <c r="B400" s="17" t="s">
        <v>2551</v>
      </c>
      <c r="C400" s="15"/>
      <c r="D400" s="15" t="s">
        <v>2552</v>
      </c>
      <c r="E400" s="15" t="s">
        <v>19</v>
      </c>
      <c r="F400" s="15" t="s">
        <v>12</v>
      </c>
      <c r="G400" s="15"/>
      <c r="H400" s="15" t="s">
        <v>2553</v>
      </c>
      <c r="I400" s="15"/>
      <c r="J400" s="15" t="s">
        <v>2553</v>
      </c>
      <c r="K400" s="15"/>
      <c r="L400" s="15" t="s">
        <v>2554</v>
      </c>
      <c r="M400" s="15"/>
      <c r="N400" s="15" t="s">
        <v>45</v>
      </c>
      <c r="O400" s="15" t="s">
        <v>46</v>
      </c>
      <c r="P400" s="15" t="s">
        <v>21</v>
      </c>
      <c r="Q400" s="15" t="s">
        <v>151</v>
      </c>
      <c r="R400" s="15" t="s">
        <v>2407</v>
      </c>
    </row>
    <row r="401" spans="1:18" ht="63" x14ac:dyDescent="0.25">
      <c r="A401" s="17" t="s">
        <v>2555</v>
      </c>
      <c r="B401" s="17" t="s">
        <v>2556</v>
      </c>
      <c r="C401" s="16"/>
      <c r="D401" s="16" t="s">
        <v>2557</v>
      </c>
      <c r="E401" s="16" t="s">
        <v>25</v>
      </c>
      <c r="F401" s="16" t="s">
        <v>12</v>
      </c>
      <c r="G401" s="16"/>
      <c r="H401" s="16" t="s">
        <v>2558</v>
      </c>
      <c r="I401" s="16" t="s">
        <v>2559</v>
      </c>
      <c r="J401" s="16" t="s">
        <v>2560</v>
      </c>
      <c r="K401" s="16"/>
      <c r="L401" s="16" t="s">
        <v>2561</v>
      </c>
      <c r="M401" s="16"/>
      <c r="N401" s="16" t="s">
        <v>297</v>
      </c>
      <c r="O401" s="16" t="s">
        <v>22</v>
      </c>
      <c r="P401" s="16" t="s">
        <v>23</v>
      </c>
      <c r="Q401" s="16" t="s">
        <v>151</v>
      </c>
      <c r="R401" s="16">
        <v>28</v>
      </c>
    </row>
    <row r="402" spans="1:18" ht="73.5" x14ac:dyDescent="0.25">
      <c r="A402" s="17" t="s">
        <v>2562</v>
      </c>
      <c r="B402" s="17" t="s">
        <v>2563</v>
      </c>
      <c r="C402" s="15"/>
      <c r="D402" s="15" t="s">
        <v>2564</v>
      </c>
      <c r="E402" s="15" t="s">
        <v>1106</v>
      </c>
      <c r="F402" s="15" t="s">
        <v>12</v>
      </c>
      <c r="G402" s="15"/>
      <c r="H402" s="15" t="s">
        <v>2565</v>
      </c>
      <c r="I402" s="15" t="s">
        <v>2566</v>
      </c>
      <c r="J402" s="15" t="s">
        <v>2565</v>
      </c>
      <c r="K402" s="15"/>
      <c r="L402" s="15" t="s">
        <v>2567</v>
      </c>
      <c r="M402" s="15" t="s">
        <v>2568</v>
      </c>
      <c r="N402" s="15" t="s">
        <v>248</v>
      </c>
      <c r="O402" s="15" t="s">
        <v>50</v>
      </c>
      <c r="P402" s="15" t="s">
        <v>23</v>
      </c>
      <c r="Q402" s="15" t="s">
        <v>151</v>
      </c>
      <c r="R402" s="15" t="s">
        <v>2401</v>
      </c>
    </row>
    <row r="403" spans="1:18" ht="94.5" x14ac:dyDescent="0.25">
      <c r="A403" s="17" t="s">
        <v>2569</v>
      </c>
      <c r="B403" s="17" t="s">
        <v>2570</v>
      </c>
      <c r="C403" s="16"/>
      <c r="D403" s="16" t="s">
        <v>2571</v>
      </c>
      <c r="E403" s="16" t="s">
        <v>19</v>
      </c>
      <c r="F403" s="16" t="s">
        <v>12</v>
      </c>
      <c r="G403" s="16"/>
      <c r="H403" s="16" t="s">
        <v>2572</v>
      </c>
      <c r="I403" s="16" t="s">
        <v>2573</v>
      </c>
      <c r="J403" s="16" t="s">
        <v>2572</v>
      </c>
      <c r="K403" s="16"/>
      <c r="L403" s="16" t="s">
        <v>2574</v>
      </c>
      <c r="M403" s="16" t="s">
        <v>2575</v>
      </c>
      <c r="N403" s="16" t="s">
        <v>1424</v>
      </c>
      <c r="O403" s="16" t="s">
        <v>31</v>
      </c>
      <c r="P403" s="16" t="s">
        <v>21</v>
      </c>
      <c r="Q403" s="16" t="s">
        <v>151</v>
      </c>
      <c r="R403" s="16" t="s">
        <v>2407</v>
      </c>
    </row>
    <row r="404" spans="1:18" ht="31.5" x14ac:dyDescent="0.25">
      <c r="A404" s="17" t="s">
        <v>2576</v>
      </c>
      <c r="B404" s="17" t="s">
        <v>2577</v>
      </c>
      <c r="C404" s="15"/>
      <c r="D404" s="15" t="s">
        <v>2578</v>
      </c>
      <c r="E404" s="15" t="s">
        <v>11</v>
      </c>
      <c r="F404" s="15" t="s">
        <v>12</v>
      </c>
      <c r="G404" s="15"/>
      <c r="H404" s="15" t="s">
        <v>2246</v>
      </c>
      <c r="I404" s="15" t="s">
        <v>2247</v>
      </c>
      <c r="J404" s="15" t="s">
        <v>2073</v>
      </c>
      <c r="K404" s="15"/>
      <c r="L404" s="15" t="s">
        <v>2248</v>
      </c>
      <c r="M404" s="15"/>
      <c r="N404" s="15" t="s">
        <v>13</v>
      </c>
      <c r="O404" s="15" t="s">
        <v>14</v>
      </c>
      <c r="P404" s="15" t="s">
        <v>132</v>
      </c>
      <c r="Q404" s="15" t="s">
        <v>151</v>
      </c>
      <c r="R404" s="15" t="s">
        <v>1722</v>
      </c>
    </row>
    <row r="405" spans="1:18" ht="42" x14ac:dyDescent="0.25">
      <c r="A405" s="17" t="s">
        <v>2579</v>
      </c>
      <c r="B405" s="17" t="s">
        <v>2580</v>
      </c>
      <c r="C405" s="16"/>
      <c r="D405" s="16" t="s">
        <v>2581</v>
      </c>
      <c r="E405" s="16" t="s">
        <v>11</v>
      </c>
      <c r="F405" s="16" t="s">
        <v>12</v>
      </c>
      <c r="G405" s="16"/>
      <c r="H405" s="16" t="s">
        <v>2582</v>
      </c>
      <c r="I405" s="16"/>
      <c r="J405" s="16" t="s">
        <v>2582</v>
      </c>
      <c r="K405" s="16"/>
      <c r="L405" s="16" t="s">
        <v>2583</v>
      </c>
      <c r="M405" s="16"/>
      <c r="N405" s="16" t="s">
        <v>13</v>
      </c>
      <c r="O405" s="16" t="s">
        <v>14</v>
      </c>
      <c r="P405" s="16" t="s">
        <v>286</v>
      </c>
      <c r="Q405" s="16" t="s">
        <v>151</v>
      </c>
      <c r="R405" s="16" t="s">
        <v>1722</v>
      </c>
    </row>
    <row r="406" spans="1:18" ht="94.5" x14ac:dyDescent="0.25">
      <c r="A406" s="17" t="s">
        <v>2584</v>
      </c>
      <c r="B406" s="17" t="s">
        <v>2585</v>
      </c>
      <c r="C406" s="15"/>
      <c r="D406" s="15" t="s">
        <v>2586</v>
      </c>
      <c r="E406" s="15" t="s">
        <v>11</v>
      </c>
      <c r="F406" s="15" t="s">
        <v>12</v>
      </c>
      <c r="G406" s="15"/>
      <c r="H406" s="15" t="s">
        <v>40</v>
      </c>
      <c r="I406" s="15" t="s">
        <v>41</v>
      </c>
      <c r="J406" s="15" t="s">
        <v>392</v>
      </c>
      <c r="K406" s="15"/>
      <c r="L406" s="15" t="s">
        <v>269</v>
      </c>
      <c r="M406" s="15"/>
      <c r="N406" s="15" t="s">
        <v>13</v>
      </c>
      <c r="O406" s="15" t="s">
        <v>14</v>
      </c>
      <c r="P406" s="15" t="s">
        <v>49</v>
      </c>
      <c r="Q406" s="15" t="s">
        <v>151</v>
      </c>
      <c r="R406" s="15" t="s">
        <v>1722</v>
      </c>
    </row>
    <row r="407" spans="1:18" ht="52.5" x14ac:dyDescent="0.25">
      <c r="A407" s="17" t="s">
        <v>2587</v>
      </c>
      <c r="B407" s="17" t="s">
        <v>2588</v>
      </c>
      <c r="C407" s="16"/>
      <c r="D407" s="16" t="s">
        <v>2589</v>
      </c>
      <c r="E407" s="16" t="s">
        <v>11</v>
      </c>
      <c r="F407" s="16" t="s">
        <v>12</v>
      </c>
      <c r="G407" s="16"/>
      <c r="H407" s="16" t="s">
        <v>318</v>
      </c>
      <c r="I407" s="16" t="s">
        <v>319</v>
      </c>
      <c r="J407" s="16" t="s">
        <v>2590</v>
      </c>
      <c r="K407" s="16"/>
      <c r="L407" s="16" t="s">
        <v>298</v>
      </c>
      <c r="M407" s="16"/>
      <c r="N407" s="16" t="s">
        <v>2591</v>
      </c>
      <c r="O407" s="16" t="s">
        <v>22</v>
      </c>
      <c r="P407" s="16" t="s">
        <v>2592</v>
      </c>
      <c r="Q407" s="16" t="s">
        <v>151</v>
      </c>
      <c r="R407" s="16" t="s">
        <v>1722</v>
      </c>
    </row>
    <row r="408" spans="1:18" ht="42" x14ac:dyDescent="0.25">
      <c r="A408" s="17" t="s">
        <v>2593</v>
      </c>
      <c r="B408" s="17" t="s">
        <v>2594</v>
      </c>
      <c r="C408" s="15"/>
      <c r="D408" s="15" t="s">
        <v>2595</v>
      </c>
      <c r="E408" s="15" t="s">
        <v>20</v>
      </c>
      <c r="F408" s="15" t="s">
        <v>12</v>
      </c>
      <c r="G408" s="15"/>
      <c r="H408" s="15" t="s">
        <v>2596</v>
      </c>
      <c r="I408" s="15" t="s">
        <v>2597</v>
      </c>
      <c r="J408" s="15" t="s">
        <v>2598</v>
      </c>
      <c r="K408" s="15"/>
      <c r="L408" s="15" t="s">
        <v>2599</v>
      </c>
      <c r="M408" s="15" t="s">
        <v>2600</v>
      </c>
      <c r="N408" s="15" t="s">
        <v>13</v>
      </c>
      <c r="O408" s="15" t="s">
        <v>14</v>
      </c>
      <c r="P408" s="15" t="s">
        <v>286</v>
      </c>
      <c r="Q408" s="15" t="s">
        <v>151</v>
      </c>
      <c r="R408" s="15" t="s">
        <v>174</v>
      </c>
    </row>
    <row r="409" spans="1:18" ht="52.5" x14ac:dyDescent="0.25">
      <c r="A409" s="17" t="s">
        <v>2601</v>
      </c>
      <c r="B409" s="17" t="s">
        <v>2602</v>
      </c>
      <c r="C409" s="16"/>
      <c r="D409" s="16" t="s">
        <v>2603</v>
      </c>
      <c r="E409" s="16" t="s">
        <v>11</v>
      </c>
      <c r="F409" s="16" t="s">
        <v>12</v>
      </c>
      <c r="G409" s="16"/>
      <c r="H409" s="16" t="s">
        <v>138</v>
      </c>
      <c r="I409" s="16" t="s">
        <v>139</v>
      </c>
      <c r="J409" s="16" t="s">
        <v>140</v>
      </c>
      <c r="K409" s="16"/>
      <c r="L409" s="16" t="s">
        <v>141</v>
      </c>
      <c r="M409" s="16" t="s">
        <v>167</v>
      </c>
      <c r="N409" s="16" t="s">
        <v>13</v>
      </c>
      <c r="O409" s="16" t="s">
        <v>14</v>
      </c>
      <c r="P409" s="16" t="s">
        <v>49</v>
      </c>
      <c r="Q409" s="16" t="s">
        <v>151</v>
      </c>
      <c r="R409" s="16" t="s">
        <v>1722</v>
      </c>
    </row>
    <row r="410" spans="1:18" ht="63" x14ac:dyDescent="0.25">
      <c r="A410" s="17" t="s">
        <v>2604</v>
      </c>
      <c r="B410" s="17" t="s">
        <v>2605</v>
      </c>
      <c r="C410" s="15"/>
      <c r="D410" s="15" t="s">
        <v>2606</v>
      </c>
      <c r="E410" s="15" t="s">
        <v>20</v>
      </c>
      <c r="F410" s="15" t="s">
        <v>12</v>
      </c>
      <c r="G410" s="15"/>
      <c r="H410" s="15" t="s">
        <v>2607</v>
      </c>
      <c r="I410" s="15" t="s">
        <v>2608</v>
      </c>
      <c r="J410" s="15" t="s">
        <v>2609</v>
      </c>
      <c r="K410" s="15"/>
      <c r="L410" s="15" t="s">
        <v>2610</v>
      </c>
      <c r="M410" s="15" t="s">
        <v>2611</v>
      </c>
      <c r="N410" s="15" t="s">
        <v>13</v>
      </c>
      <c r="O410" s="15" t="s">
        <v>14</v>
      </c>
      <c r="P410" s="15" t="s">
        <v>21</v>
      </c>
      <c r="Q410" s="15" t="s">
        <v>151</v>
      </c>
      <c r="R410" s="15" t="s">
        <v>174</v>
      </c>
    </row>
    <row r="411" spans="1:18" ht="73.5" x14ac:dyDescent="0.25">
      <c r="A411" s="17" t="s">
        <v>2612</v>
      </c>
      <c r="B411" s="17" t="s">
        <v>2613</v>
      </c>
      <c r="C411" s="16"/>
      <c r="D411" s="16" t="s">
        <v>2614</v>
      </c>
      <c r="E411" s="16" t="s">
        <v>20</v>
      </c>
      <c r="F411" s="16" t="s">
        <v>12</v>
      </c>
      <c r="G411" s="16"/>
      <c r="H411" s="16" t="s">
        <v>2615</v>
      </c>
      <c r="I411" s="16" t="s">
        <v>213</v>
      </c>
      <c r="J411" s="16" t="s">
        <v>2616</v>
      </c>
      <c r="K411" s="16"/>
      <c r="L411" s="16" t="s">
        <v>2617</v>
      </c>
      <c r="M411" s="16"/>
      <c r="N411" s="16" t="s">
        <v>13</v>
      </c>
      <c r="O411" s="16" t="s">
        <v>14</v>
      </c>
      <c r="P411" s="16" t="s">
        <v>21</v>
      </c>
      <c r="Q411" s="16" t="s">
        <v>151</v>
      </c>
      <c r="R411" s="16" t="s">
        <v>174</v>
      </c>
    </row>
    <row r="412" spans="1:18" ht="42" x14ac:dyDescent="0.25">
      <c r="A412" s="17" t="s">
        <v>2618</v>
      </c>
      <c r="B412" s="17" t="s">
        <v>2619</v>
      </c>
      <c r="C412" s="15"/>
      <c r="D412" s="15" t="s">
        <v>2620</v>
      </c>
      <c r="E412" s="15" t="s">
        <v>20</v>
      </c>
      <c r="F412" s="15" t="s">
        <v>12</v>
      </c>
      <c r="G412" s="15"/>
      <c r="H412" s="15" t="s">
        <v>2621</v>
      </c>
      <c r="I412" s="15"/>
      <c r="J412" s="15" t="s">
        <v>2621</v>
      </c>
      <c r="K412" s="15"/>
      <c r="L412" s="15" t="s">
        <v>2622</v>
      </c>
      <c r="M412" s="15"/>
      <c r="N412" s="15" t="s">
        <v>13</v>
      </c>
      <c r="O412" s="15" t="s">
        <v>14</v>
      </c>
      <c r="P412" s="15" t="s">
        <v>286</v>
      </c>
      <c r="Q412" s="15" t="s">
        <v>151</v>
      </c>
      <c r="R412" s="15" t="s">
        <v>174</v>
      </c>
    </row>
    <row r="413" spans="1:18" ht="52.5" x14ac:dyDescent="0.25">
      <c r="A413" s="17" t="s">
        <v>2623</v>
      </c>
      <c r="B413" s="17" t="s">
        <v>2624</v>
      </c>
      <c r="C413" s="16"/>
      <c r="D413" s="16" t="s">
        <v>2625</v>
      </c>
      <c r="E413" s="16" t="s">
        <v>54</v>
      </c>
      <c r="F413" s="16" t="s">
        <v>12</v>
      </c>
      <c r="G413" s="16"/>
      <c r="H413" s="16" t="s">
        <v>2626</v>
      </c>
      <c r="I413" s="16"/>
      <c r="J413" s="16" t="s">
        <v>2626</v>
      </c>
      <c r="K413" s="16"/>
      <c r="L413" s="16" t="s">
        <v>2627</v>
      </c>
      <c r="M413" s="16" t="s">
        <v>2628</v>
      </c>
      <c r="N413" s="16" t="s">
        <v>13</v>
      </c>
      <c r="O413" s="16" t="s">
        <v>14</v>
      </c>
      <c r="P413" s="16" t="s">
        <v>26</v>
      </c>
      <c r="Q413" s="16" t="s">
        <v>151</v>
      </c>
      <c r="R413" s="16" t="s">
        <v>714</v>
      </c>
    </row>
    <row r="414" spans="1:18" ht="63" x14ac:dyDescent="0.25">
      <c r="A414" s="17" t="s">
        <v>2629</v>
      </c>
      <c r="B414" s="17" t="s">
        <v>2630</v>
      </c>
      <c r="C414" s="15"/>
      <c r="D414" s="15" t="s">
        <v>2631</v>
      </c>
      <c r="E414" s="15" t="s">
        <v>20</v>
      </c>
      <c r="F414" s="15" t="s">
        <v>12</v>
      </c>
      <c r="G414" s="15"/>
      <c r="H414" s="15" t="s">
        <v>154</v>
      </c>
      <c r="I414" s="15" t="s">
        <v>70</v>
      </c>
      <c r="J414" s="15" t="s">
        <v>460</v>
      </c>
      <c r="K414" s="15"/>
      <c r="L414" s="15" t="s">
        <v>71</v>
      </c>
      <c r="M414" s="15"/>
      <c r="N414" s="15" t="s">
        <v>45</v>
      </c>
      <c r="O414" s="15" t="s">
        <v>46</v>
      </c>
      <c r="P414" s="15" t="s">
        <v>49</v>
      </c>
      <c r="Q414" s="15" t="s">
        <v>151</v>
      </c>
      <c r="R414" s="15" t="s">
        <v>174</v>
      </c>
    </row>
    <row r="415" spans="1:18" ht="42" x14ac:dyDescent="0.25">
      <c r="A415" s="17" t="s">
        <v>2632</v>
      </c>
      <c r="B415" s="17" t="s">
        <v>2633</v>
      </c>
      <c r="C415" s="16"/>
      <c r="D415" s="16" t="s">
        <v>2634</v>
      </c>
      <c r="E415" s="16" t="s">
        <v>20</v>
      </c>
      <c r="F415" s="16" t="s">
        <v>12</v>
      </c>
      <c r="G415" s="16"/>
      <c r="H415" s="16" t="s">
        <v>418</v>
      </c>
      <c r="I415" s="16" t="s">
        <v>419</v>
      </c>
      <c r="J415" s="16" t="s">
        <v>420</v>
      </c>
      <c r="K415" s="16"/>
      <c r="L415" s="16" t="s">
        <v>421</v>
      </c>
      <c r="M415" s="16" t="s">
        <v>422</v>
      </c>
      <c r="N415" s="16" t="s">
        <v>13</v>
      </c>
      <c r="O415" s="16" t="s">
        <v>14</v>
      </c>
      <c r="P415" s="16" t="s">
        <v>761</v>
      </c>
      <c r="Q415" s="16" t="s">
        <v>151</v>
      </c>
      <c r="R415" s="16" t="s">
        <v>174</v>
      </c>
    </row>
    <row r="416" spans="1:18" ht="42" x14ac:dyDescent="0.25">
      <c r="A416" s="17" t="s">
        <v>2635</v>
      </c>
      <c r="B416" s="17" t="s">
        <v>2636</v>
      </c>
      <c r="C416" s="15"/>
      <c r="D416" s="15" t="s">
        <v>2637</v>
      </c>
      <c r="E416" s="15" t="s">
        <v>20</v>
      </c>
      <c r="F416" s="15" t="s">
        <v>12</v>
      </c>
      <c r="G416" s="15"/>
      <c r="H416" s="15" t="s">
        <v>2246</v>
      </c>
      <c r="I416" s="15" t="s">
        <v>2247</v>
      </c>
      <c r="J416" s="15" t="s">
        <v>2073</v>
      </c>
      <c r="K416" s="15"/>
      <c r="L416" s="15" t="s">
        <v>2248</v>
      </c>
      <c r="M416" s="15"/>
      <c r="N416" s="15" t="s">
        <v>13</v>
      </c>
      <c r="O416" s="15" t="s">
        <v>14</v>
      </c>
      <c r="P416" s="15" t="s">
        <v>132</v>
      </c>
      <c r="Q416" s="15" t="s">
        <v>151</v>
      </c>
      <c r="R416" s="15" t="s">
        <v>174</v>
      </c>
    </row>
    <row r="417" spans="1:18" ht="73.5" x14ac:dyDescent="0.25">
      <c r="A417" s="17" t="s">
        <v>2638</v>
      </c>
      <c r="B417" s="17" t="s">
        <v>2639</v>
      </c>
      <c r="C417" s="16"/>
      <c r="D417" s="16" t="s">
        <v>2640</v>
      </c>
      <c r="E417" s="16" t="s">
        <v>20</v>
      </c>
      <c r="F417" s="16" t="s">
        <v>12</v>
      </c>
      <c r="G417" s="16"/>
      <c r="H417" s="16" t="s">
        <v>1726</v>
      </c>
      <c r="I417" s="16" t="s">
        <v>511</v>
      </c>
      <c r="J417" s="16" t="s">
        <v>1727</v>
      </c>
      <c r="K417" s="16"/>
      <c r="L417" s="16" t="s">
        <v>1728</v>
      </c>
      <c r="M417" s="16"/>
      <c r="N417" s="16" t="s">
        <v>13</v>
      </c>
      <c r="O417" s="16" t="s">
        <v>14</v>
      </c>
      <c r="P417" s="16" t="s">
        <v>21</v>
      </c>
      <c r="Q417" s="16" t="s">
        <v>151</v>
      </c>
      <c r="R417" s="16" t="s">
        <v>174</v>
      </c>
    </row>
    <row r="418" spans="1:18" ht="52.5" x14ac:dyDescent="0.25">
      <c r="A418" s="17" t="s">
        <v>2641</v>
      </c>
      <c r="B418" s="17" t="s">
        <v>2642</v>
      </c>
      <c r="C418" s="15"/>
      <c r="D418" s="15" t="s">
        <v>2643</v>
      </c>
      <c r="E418" s="15" t="s">
        <v>20</v>
      </c>
      <c r="F418" s="15" t="s">
        <v>12</v>
      </c>
      <c r="G418" s="15"/>
      <c r="H418" s="15" t="s">
        <v>2644</v>
      </c>
      <c r="I418" s="15" t="s">
        <v>2645</v>
      </c>
      <c r="J418" s="15" t="s">
        <v>2646</v>
      </c>
      <c r="K418" s="15"/>
      <c r="L418" s="15" t="s">
        <v>2647</v>
      </c>
      <c r="M418" s="15"/>
      <c r="N418" s="15" t="s">
        <v>13</v>
      </c>
      <c r="O418" s="15" t="s">
        <v>14</v>
      </c>
      <c r="P418" s="15" t="s">
        <v>21</v>
      </c>
      <c r="Q418" s="15" t="s">
        <v>151</v>
      </c>
      <c r="R418" s="15" t="s">
        <v>174</v>
      </c>
    </row>
    <row r="419" spans="1:18" ht="42" x14ac:dyDescent="0.25">
      <c r="A419" s="17" t="s">
        <v>2648</v>
      </c>
      <c r="B419" s="17" t="s">
        <v>2649</v>
      </c>
      <c r="C419" s="16"/>
      <c r="D419" s="16" t="s">
        <v>2650</v>
      </c>
      <c r="E419" s="16" t="s">
        <v>11</v>
      </c>
      <c r="F419" s="16" t="s">
        <v>12</v>
      </c>
      <c r="G419" s="16"/>
      <c r="H419" s="16" t="s">
        <v>2651</v>
      </c>
      <c r="I419" s="16" t="s">
        <v>2652</v>
      </c>
      <c r="J419" s="16" t="s">
        <v>2653</v>
      </c>
      <c r="K419" s="16"/>
      <c r="L419" s="16" t="s">
        <v>2654</v>
      </c>
      <c r="M419" s="16"/>
      <c r="N419" s="16" t="s">
        <v>13</v>
      </c>
      <c r="O419" s="16" t="s">
        <v>14</v>
      </c>
      <c r="P419" s="16" t="s">
        <v>55</v>
      </c>
      <c r="Q419" s="16" t="s">
        <v>151</v>
      </c>
      <c r="R419" s="16" t="s">
        <v>1722</v>
      </c>
    </row>
    <row r="420" spans="1:18" ht="52.5" x14ac:dyDescent="0.25">
      <c r="A420" s="17" t="s">
        <v>2655</v>
      </c>
      <c r="B420" s="17" t="s">
        <v>2656</v>
      </c>
      <c r="C420" s="15"/>
      <c r="D420" s="15" t="s">
        <v>2657</v>
      </c>
      <c r="E420" s="15" t="s">
        <v>29</v>
      </c>
      <c r="F420" s="15" t="s">
        <v>12</v>
      </c>
      <c r="G420" s="15"/>
      <c r="H420" s="15" t="s">
        <v>2658</v>
      </c>
      <c r="I420" s="15" t="s">
        <v>2659</v>
      </c>
      <c r="J420" s="15" t="s">
        <v>2660</v>
      </c>
      <c r="K420" s="15"/>
      <c r="L420" s="15" t="s">
        <v>2661</v>
      </c>
      <c r="M420" s="15"/>
      <c r="N420" s="15" t="s">
        <v>45</v>
      </c>
      <c r="O420" s="15" t="s">
        <v>46</v>
      </c>
      <c r="P420" s="15" t="s">
        <v>21</v>
      </c>
      <c r="Q420" s="15" t="s">
        <v>151</v>
      </c>
      <c r="R420" s="15" t="s">
        <v>1987</v>
      </c>
    </row>
    <row r="421" spans="1:18" ht="63" x14ac:dyDescent="0.25">
      <c r="A421" s="17" t="s">
        <v>2662</v>
      </c>
      <c r="B421" s="17" t="s">
        <v>2663</v>
      </c>
      <c r="C421" s="16"/>
      <c r="D421" s="16" t="s">
        <v>2664</v>
      </c>
      <c r="E421" s="16" t="s">
        <v>29</v>
      </c>
      <c r="F421" s="16" t="s">
        <v>12</v>
      </c>
      <c r="G421" s="16"/>
      <c r="H421" s="16" t="s">
        <v>2665</v>
      </c>
      <c r="I421" s="16"/>
      <c r="J421" s="16" t="s">
        <v>2666</v>
      </c>
      <c r="K421" s="16"/>
      <c r="L421" s="16" t="s">
        <v>2667</v>
      </c>
      <c r="M421" s="16"/>
      <c r="N421" s="16" t="s">
        <v>13</v>
      </c>
      <c r="O421" s="16" t="s">
        <v>14</v>
      </c>
      <c r="P421" s="16" t="s">
        <v>15</v>
      </c>
      <c r="Q421" s="16" t="s">
        <v>151</v>
      </c>
      <c r="R421" s="16" t="s">
        <v>1987</v>
      </c>
    </row>
    <row r="422" spans="1:18" ht="73.5" x14ac:dyDescent="0.25">
      <c r="A422" s="17" t="s">
        <v>2668</v>
      </c>
      <c r="B422" s="17" t="s">
        <v>2669</v>
      </c>
      <c r="C422" s="15"/>
      <c r="D422" s="15" t="s">
        <v>2670</v>
      </c>
      <c r="E422" s="15" t="s">
        <v>25</v>
      </c>
      <c r="F422" s="15" t="s">
        <v>12</v>
      </c>
      <c r="G422" s="15"/>
      <c r="H422" s="15" t="s">
        <v>2671</v>
      </c>
      <c r="I422" s="15" t="s">
        <v>2672</v>
      </c>
      <c r="J422" s="15" t="s">
        <v>2673</v>
      </c>
      <c r="K422" s="15"/>
      <c r="L422" s="15" t="s">
        <v>2674</v>
      </c>
      <c r="M422" s="15"/>
      <c r="N422" s="15" t="s">
        <v>45</v>
      </c>
      <c r="O422" s="15" t="s">
        <v>46</v>
      </c>
      <c r="P422" s="15" t="s">
        <v>49</v>
      </c>
      <c r="Q422" s="15" t="s">
        <v>151</v>
      </c>
      <c r="R422" s="15" t="s">
        <v>2675</v>
      </c>
    </row>
    <row r="423" spans="1:18" ht="42" x14ac:dyDescent="0.25">
      <c r="A423" s="17" t="s">
        <v>2676</v>
      </c>
      <c r="B423" s="17" t="s">
        <v>2677</v>
      </c>
      <c r="C423" s="16"/>
      <c r="D423" s="16" t="s">
        <v>2678</v>
      </c>
      <c r="E423" s="16" t="s">
        <v>11</v>
      </c>
      <c r="F423" s="16" t="s">
        <v>12</v>
      </c>
      <c r="G423" s="16"/>
      <c r="H423" s="16" t="s">
        <v>202</v>
      </c>
      <c r="I423" s="16" t="s">
        <v>203</v>
      </c>
      <c r="J423" s="16" t="s">
        <v>1435</v>
      </c>
      <c r="K423" s="16"/>
      <c r="L423" s="16" t="s">
        <v>204</v>
      </c>
      <c r="M423" s="16"/>
      <c r="N423" s="16" t="s">
        <v>13</v>
      </c>
      <c r="O423" s="16" t="s">
        <v>14</v>
      </c>
      <c r="P423" s="16" t="s">
        <v>26</v>
      </c>
      <c r="Q423" s="16" t="s">
        <v>151</v>
      </c>
      <c r="R423" s="16" t="s">
        <v>1722</v>
      </c>
    </row>
    <row r="424" spans="1:18" ht="52.5" x14ac:dyDescent="0.25">
      <c r="A424" s="17" t="s">
        <v>2679</v>
      </c>
      <c r="B424" s="17" t="s">
        <v>2680</v>
      </c>
      <c r="C424" s="15"/>
      <c r="D424" s="15" t="s">
        <v>2681</v>
      </c>
      <c r="E424" s="15" t="s">
        <v>20</v>
      </c>
      <c r="F424" s="15" t="s">
        <v>12</v>
      </c>
      <c r="G424" s="15"/>
      <c r="H424" s="15" t="s">
        <v>435</v>
      </c>
      <c r="I424" s="15" t="s">
        <v>436</v>
      </c>
      <c r="J424" s="15" t="s">
        <v>437</v>
      </c>
      <c r="K424" s="15"/>
      <c r="L424" s="15" t="s">
        <v>438</v>
      </c>
      <c r="M424" s="15" t="s">
        <v>439</v>
      </c>
      <c r="N424" s="15" t="s">
        <v>13</v>
      </c>
      <c r="O424" s="15" t="s">
        <v>14</v>
      </c>
      <c r="P424" s="15" t="s">
        <v>21</v>
      </c>
      <c r="Q424" s="15" t="s">
        <v>151</v>
      </c>
      <c r="R424" s="15" t="s">
        <v>174</v>
      </c>
    </row>
    <row r="425" spans="1:18" ht="73.5" x14ac:dyDescent="0.25">
      <c r="A425" s="17" t="s">
        <v>2682</v>
      </c>
      <c r="B425" s="17" t="s">
        <v>2683</v>
      </c>
      <c r="C425" s="16"/>
      <c r="D425" s="16" t="s">
        <v>2684</v>
      </c>
      <c r="E425" s="16" t="s">
        <v>11</v>
      </c>
      <c r="F425" s="16" t="s">
        <v>12</v>
      </c>
      <c r="G425" s="16"/>
      <c r="H425" s="16" t="s">
        <v>287</v>
      </c>
      <c r="I425" s="16"/>
      <c r="J425" s="16" t="s">
        <v>287</v>
      </c>
      <c r="K425" s="16"/>
      <c r="L425" s="16" t="s">
        <v>288</v>
      </c>
      <c r="M425" s="16"/>
      <c r="N425" s="16" t="s">
        <v>45</v>
      </c>
      <c r="O425" s="16" t="s">
        <v>46</v>
      </c>
      <c r="P425" s="16" t="s">
        <v>23</v>
      </c>
      <c r="Q425" s="16" t="s">
        <v>151</v>
      </c>
      <c r="R425" s="16" t="s">
        <v>1722</v>
      </c>
    </row>
    <row r="426" spans="1:18" ht="94.5" x14ac:dyDescent="0.25">
      <c r="A426" s="17" t="s">
        <v>2685</v>
      </c>
      <c r="B426" s="17" t="s">
        <v>2686</v>
      </c>
      <c r="C426" s="15"/>
      <c r="D426" s="15" t="s">
        <v>2687</v>
      </c>
      <c r="E426" s="15" t="s">
        <v>11</v>
      </c>
      <c r="F426" s="15" t="s">
        <v>12</v>
      </c>
      <c r="G426" s="15"/>
      <c r="H426" s="15" t="s">
        <v>161</v>
      </c>
      <c r="I426" s="15" t="s">
        <v>74</v>
      </c>
      <c r="J426" s="15" t="s">
        <v>247</v>
      </c>
      <c r="K426" s="15"/>
      <c r="L426" s="15" t="s">
        <v>2688</v>
      </c>
      <c r="M426" s="15"/>
      <c r="N426" s="15" t="s">
        <v>13</v>
      </c>
      <c r="O426" s="15" t="s">
        <v>14</v>
      </c>
      <c r="P426" s="15" t="s">
        <v>26</v>
      </c>
      <c r="Q426" s="15" t="s">
        <v>151</v>
      </c>
      <c r="R426" s="15" t="s">
        <v>1722</v>
      </c>
    </row>
    <row r="427" spans="1:18" ht="52.5" x14ac:dyDescent="0.25">
      <c r="A427" s="17" t="s">
        <v>2689</v>
      </c>
      <c r="B427" s="17" t="s">
        <v>2690</v>
      </c>
      <c r="C427" s="16"/>
      <c r="D427" s="16" t="s">
        <v>2691</v>
      </c>
      <c r="E427" s="16" t="s">
        <v>20</v>
      </c>
      <c r="F427" s="16" t="s">
        <v>12</v>
      </c>
      <c r="G427" s="16"/>
      <c r="H427" s="16" t="s">
        <v>2692</v>
      </c>
      <c r="I427" s="16" t="s">
        <v>2693</v>
      </c>
      <c r="J427" s="16" t="s">
        <v>2694</v>
      </c>
      <c r="K427" s="16"/>
      <c r="L427" s="16" t="s">
        <v>2351</v>
      </c>
      <c r="M427" s="16" t="s">
        <v>2695</v>
      </c>
      <c r="N427" s="16" t="s">
        <v>13</v>
      </c>
      <c r="O427" s="16" t="s">
        <v>14</v>
      </c>
      <c r="P427" s="16" t="s">
        <v>21</v>
      </c>
      <c r="Q427" s="16" t="s">
        <v>160</v>
      </c>
      <c r="R427" s="16" t="s">
        <v>174</v>
      </c>
    </row>
    <row r="428" spans="1:18" ht="52.5" x14ac:dyDescent="0.25">
      <c r="A428" s="17" t="s">
        <v>2696</v>
      </c>
      <c r="B428" s="17" t="s">
        <v>2697</v>
      </c>
      <c r="C428" s="15"/>
      <c r="D428" s="15" t="s">
        <v>2698</v>
      </c>
      <c r="E428" s="15" t="s">
        <v>20</v>
      </c>
      <c r="F428" s="15" t="s">
        <v>12</v>
      </c>
      <c r="G428" s="15"/>
      <c r="H428" s="15" t="s">
        <v>2644</v>
      </c>
      <c r="I428" s="15" t="s">
        <v>2645</v>
      </c>
      <c r="J428" s="15" t="s">
        <v>2646</v>
      </c>
      <c r="K428" s="15"/>
      <c r="L428" s="15" t="s">
        <v>2647</v>
      </c>
      <c r="M428" s="15"/>
      <c r="N428" s="15" t="s">
        <v>13</v>
      </c>
      <c r="O428" s="15" t="s">
        <v>14</v>
      </c>
      <c r="P428" s="15" t="s">
        <v>21</v>
      </c>
      <c r="Q428" s="15" t="s">
        <v>151</v>
      </c>
      <c r="R428" s="15" t="s">
        <v>174</v>
      </c>
    </row>
    <row r="429" spans="1:18" ht="84" x14ac:dyDescent="0.25">
      <c r="A429" s="17" t="s">
        <v>2699</v>
      </c>
      <c r="B429" s="17" t="s">
        <v>2700</v>
      </c>
      <c r="C429" s="16"/>
      <c r="D429" s="16" t="s">
        <v>324</v>
      </c>
      <c r="E429" s="16" t="s">
        <v>11</v>
      </c>
      <c r="F429" s="16" t="s">
        <v>12</v>
      </c>
      <c r="G429" s="16"/>
      <c r="H429" s="16" t="s">
        <v>2701</v>
      </c>
      <c r="I429" s="16" t="s">
        <v>47</v>
      </c>
      <c r="J429" s="16" t="s">
        <v>2702</v>
      </c>
      <c r="K429" s="16"/>
      <c r="L429" s="16" t="s">
        <v>2703</v>
      </c>
      <c r="M429" s="16"/>
      <c r="N429" s="16" t="s">
        <v>45</v>
      </c>
      <c r="O429" s="16" t="s">
        <v>46</v>
      </c>
      <c r="P429" s="16" t="s">
        <v>23</v>
      </c>
      <c r="Q429" s="16" t="s">
        <v>151</v>
      </c>
      <c r="R429" s="16" t="s">
        <v>1722</v>
      </c>
    </row>
    <row r="430" spans="1:18" ht="52.5" x14ac:dyDescent="0.25">
      <c r="A430" s="17" t="s">
        <v>2704</v>
      </c>
      <c r="B430" s="17" t="s">
        <v>2705</v>
      </c>
      <c r="C430" s="15"/>
      <c r="D430" s="15" t="s">
        <v>2706</v>
      </c>
      <c r="E430" s="15" t="s">
        <v>11</v>
      </c>
      <c r="F430" s="15" t="s">
        <v>12</v>
      </c>
      <c r="G430" s="15"/>
      <c r="H430" s="15" t="s">
        <v>1205</v>
      </c>
      <c r="I430" s="15" t="s">
        <v>1206</v>
      </c>
      <c r="J430" s="15" t="s">
        <v>1207</v>
      </c>
      <c r="K430" s="15"/>
      <c r="L430" s="15" t="s">
        <v>1208</v>
      </c>
      <c r="M430" s="15"/>
      <c r="N430" s="15" t="s">
        <v>13</v>
      </c>
      <c r="O430" s="15" t="s">
        <v>14</v>
      </c>
      <c r="P430" s="15" t="s">
        <v>26</v>
      </c>
      <c r="Q430" s="15" t="s">
        <v>151</v>
      </c>
      <c r="R430" s="15" t="s">
        <v>1722</v>
      </c>
    </row>
    <row r="431" spans="1:18" ht="42" x14ac:dyDescent="0.25">
      <c r="A431" s="17" t="s">
        <v>2707</v>
      </c>
      <c r="B431" s="17" t="s">
        <v>2708</v>
      </c>
      <c r="C431" s="16"/>
      <c r="D431" s="16" t="s">
        <v>2709</v>
      </c>
      <c r="E431" s="16" t="s">
        <v>24</v>
      </c>
      <c r="F431" s="16" t="s">
        <v>12</v>
      </c>
      <c r="G431" s="16"/>
      <c r="H431" s="16" t="s">
        <v>1934</v>
      </c>
      <c r="I431" s="16" t="s">
        <v>1935</v>
      </c>
      <c r="J431" s="16" t="s">
        <v>1936</v>
      </c>
      <c r="K431" s="16"/>
      <c r="L431" s="16" t="s">
        <v>1937</v>
      </c>
      <c r="M431" s="16" t="s">
        <v>1938</v>
      </c>
      <c r="N431" s="16" t="s">
        <v>1662</v>
      </c>
      <c r="O431" s="16" t="s">
        <v>1663</v>
      </c>
      <c r="P431" s="16"/>
      <c r="Q431" s="16" t="s">
        <v>151</v>
      </c>
      <c r="R431" s="16" t="s">
        <v>174</v>
      </c>
    </row>
    <row r="432" spans="1:18" ht="42" x14ac:dyDescent="0.25">
      <c r="A432" s="17" t="s">
        <v>2710</v>
      </c>
      <c r="B432" s="17" t="s">
        <v>2711</v>
      </c>
      <c r="C432" s="15"/>
      <c r="D432" s="15" t="s">
        <v>2712</v>
      </c>
      <c r="E432" s="15" t="s">
        <v>11</v>
      </c>
      <c r="F432" s="15" t="s">
        <v>12</v>
      </c>
      <c r="G432" s="15"/>
      <c r="H432" s="15" t="s">
        <v>310</v>
      </c>
      <c r="I432" s="15" t="s">
        <v>311</v>
      </c>
      <c r="J432" s="15" t="s">
        <v>312</v>
      </c>
      <c r="K432" s="15"/>
      <c r="L432" s="15" t="s">
        <v>313</v>
      </c>
      <c r="M432" s="15" t="s">
        <v>314</v>
      </c>
      <c r="N432" s="15" t="s">
        <v>13</v>
      </c>
      <c r="O432" s="15" t="s">
        <v>14</v>
      </c>
      <c r="P432" s="15" t="s">
        <v>26</v>
      </c>
      <c r="Q432" s="15" t="s">
        <v>151</v>
      </c>
      <c r="R432" s="15" t="s">
        <v>1722</v>
      </c>
    </row>
    <row r="433" spans="1:18" ht="73.5" x14ac:dyDescent="0.25">
      <c r="A433" s="17" t="s">
        <v>2713</v>
      </c>
      <c r="B433" s="17" t="s">
        <v>2714</v>
      </c>
      <c r="C433" s="16"/>
      <c r="D433" s="16" t="s">
        <v>2715</v>
      </c>
      <c r="E433" s="16" t="s">
        <v>20</v>
      </c>
      <c r="F433" s="16" t="s">
        <v>12</v>
      </c>
      <c r="G433" s="16"/>
      <c r="H433" s="16" t="s">
        <v>2716</v>
      </c>
      <c r="I433" s="16" t="s">
        <v>2717</v>
      </c>
      <c r="J433" s="16" t="s">
        <v>2718</v>
      </c>
      <c r="K433" s="16"/>
      <c r="L433" s="16" t="s">
        <v>2719</v>
      </c>
      <c r="M433" s="16" t="s">
        <v>2720</v>
      </c>
      <c r="N433" s="16" t="s">
        <v>13</v>
      </c>
      <c r="O433" s="16" t="s">
        <v>14</v>
      </c>
      <c r="P433" s="16" t="s">
        <v>21</v>
      </c>
      <c r="Q433" s="16" t="s">
        <v>151</v>
      </c>
      <c r="R433" s="16" t="s">
        <v>174</v>
      </c>
    </row>
    <row r="434" spans="1:18" ht="94.5" x14ac:dyDescent="0.25">
      <c r="A434" s="17" t="s">
        <v>2721</v>
      </c>
      <c r="B434" s="17" t="s">
        <v>2722</v>
      </c>
      <c r="C434" s="15"/>
      <c r="D434" s="15" t="s">
        <v>2723</v>
      </c>
      <c r="E434" s="15" t="s">
        <v>29</v>
      </c>
      <c r="F434" s="15" t="s">
        <v>12</v>
      </c>
      <c r="G434" s="15"/>
      <c r="H434" s="15" t="s">
        <v>2724</v>
      </c>
      <c r="I434" s="15"/>
      <c r="J434" s="15" t="s">
        <v>2725</v>
      </c>
      <c r="K434" s="15"/>
      <c r="L434" s="15" t="s">
        <v>2726</v>
      </c>
      <c r="M434" s="15" t="s">
        <v>2727</v>
      </c>
      <c r="N434" s="15" t="s">
        <v>1424</v>
      </c>
      <c r="O434" s="15" t="s">
        <v>31</v>
      </c>
      <c r="P434" s="15" t="s">
        <v>21</v>
      </c>
      <c r="Q434" s="15" t="s">
        <v>151</v>
      </c>
      <c r="R434" s="15" t="s">
        <v>1987</v>
      </c>
    </row>
    <row r="435" spans="1:18" ht="63" x14ac:dyDescent="0.25">
      <c r="A435" s="17" t="s">
        <v>2728</v>
      </c>
      <c r="B435" s="17" t="s">
        <v>2729</v>
      </c>
      <c r="C435" s="16"/>
      <c r="D435" s="16" t="s">
        <v>2730</v>
      </c>
      <c r="E435" s="16" t="s">
        <v>11</v>
      </c>
      <c r="F435" s="16" t="s">
        <v>12</v>
      </c>
      <c r="G435" s="16"/>
      <c r="H435" s="16" t="s">
        <v>2731</v>
      </c>
      <c r="I435" s="16" t="s">
        <v>2732</v>
      </c>
      <c r="J435" s="16" t="s">
        <v>2733</v>
      </c>
      <c r="K435" s="16"/>
      <c r="L435" s="16" t="s">
        <v>2734</v>
      </c>
      <c r="M435" s="16" t="s">
        <v>2735</v>
      </c>
      <c r="N435" s="16" t="s">
        <v>13</v>
      </c>
      <c r="O435" s="16" t="s">
        <v>14</v>
      </c>
      <c r="P435" s="16" t="s">
        <v>15</v>
      </c>
      <c r="Q435" s="16" t="s">
        <v>151</v>
      </c>
      <c r="R435" s="16" t="s">
        <v>1722</v>
      </c>
    </row>
    <row r="436" spans="1:18" ht="94.5" x14ac:dyDescent="0.25">
      <c r="A436" s="17" t="s">
        <v>2736</v>
      </c>
      <c r="B436" s="17" t="s">
        <v>2737</v>
      </c>
      <c r="C436" s="15"/>
      <c r="D436" s="15" t="s">
        <v>2738</v>
      </c>
      <c r="E436" s="15" t="s">
        <v>19</v>
      </c>
      <c r="F436" s="15" t="s">
        <v>12</v>
      </c>
      <c r="G436" s="15"/>
      <c r="H436" s="15" t="s">
        <v>2739</v>
      </c>
      <c r="I436" s="15" t="s">
        <v>2740</v>
      </c>
      <c r="J436" s="15" t="s">
        <v>2739</v>
      </c>
      <c r="K436" s="15"/>
      <c r="L436" s="15" t="s">
        <v>2741</v>
      </c>
      <c r="M436" s="15" t="s">
        <v>2742</v>
      </c>
      <c r="N436" s="15" t="s">
        <v>1424</v>
      </c>
      <c r="O436" s="15" t="s">
        <v>31</v>
      </c>
      <c r="P436" s="15" t="s">
        <v>21</v>
      </c>
      <c r="Q436" s="15" t="s">
        <v>151</v>
      </c>
      <c r="R436" s="15" t="s">
        <v>2082</v>
      </c>
    </row>
    <row r="437" spans="1:18" ht="42" x14ac:dyDescent="0.25">
      <c r="A437" s="17" t="s">
        <v>2743</v>
      </c>
      <c r="B437" s="17" t="s">
        <v>2744</v>
      </c>
      <c r="C437" s="16"/>
      <c r="D437" s="16" t="s">
        <v>2745</v>
      </c>
      <c r="E437" s="16" t="s">
        <v>11</v>
      </c>
      <c r="F437" s="16" t="s">
        <v>12</v>
      </c>
      <c r="G437" s="16"/>
      <c r="H437" s="16" t="s">
        <v>1550</v>
      </c>
      <c r="I437" s="16" t="s">
        <v>1551</v>
      </c>
      <c r="J437" s="16" t="s">
        <v>1552</v>
      </c>
      <c r="K437" s="16"/>
      <c r="L437" s="16" t="s">
        <v>1553</v>
      </c>
      <c r="M437" s="16" t="s">
        <v>1554</v>
      </c>
      <c r="N437" s="16" t="s">
        <v>13</v>
      </c>
      <c r="O437" s="16" t="s">
        <v>14</v>
      </c>
      <c r="P437" s="16" t="s">
        <v>26</v>
      </c>
      <c r="Q437" s="16" t="s">
        <v>151</v>
      </c>
      <c r="R437" s="16" t="s">
        <v>2746</v>
      </c>
    </row>
    <row r="438" spans="1:18" ht="94.5" x14ac:dyDescent="0.25">
      <c r="A438" s="17" t="s">
        <v>2747</v>
      </c>
      <c r="B438" s="17" t="s">
        <v>2748</v>
      </c>
      <c r="C438" s="15"/>
      <c r="D438" s="15" t="s">
        <v>2290</v>
      </c>
      <c r="E438" s="15" t="s">
        <v>19</v>
      </c>
      <c r="F438" s="15" t="s">
        <v>12</v>
      </c>
      <c r="G438" s="15"/>
      <c r="H438" s="15" t="s">
        <v>2749</v>
      </c>
      <c r="I438" s="15" t="s">
        <v>2750</v>
      </c>
      <c r="J438" s="15" t="s">
        <v>2749</v>
      </c>
      <c r="K438" s="15"/>
      <c r="L438" s="15" t="s">
        <v>2751</v>
      </c>
      <c r="M438" s="15"/>
      <c r="N438" s="15" t="s">
        <v>1424</v>
      </c>
      <c r="O438" s="15" t="s">
        <v>31</v>
      </c>
      <c r="P438" s="15" t="s">
        <v>21</v>
      </c>
      <c r="Q438" s="15" t="s">
        <v>151</v>
      </c>
      <c r="R438" s="15" t="s">
        <v>2082</v>
      </c>
    </row>
    <row r="439" spans="1:18" ht="52.5" x14ac:dyDescent="0.25">
      <c r="A439" s="17" t="s">
        <v>2752</v>
      </c>
      <c r="B439" s="17" t="s">
        <v>2753</v>
      </c>
      <c r="C439" s="16"/>
      <c r="D439" s="16" t="s">
        <v>2754</v>
      </c>
      <c r="E439" s="16" t="s">
        <v>20</v>
      </c>
      <c r="F439" s="16" t="s">
        <v>12</v>
      </c>
      <c r="G439" s="16"/>
      <c r="H439" s="16" t="s">
        <v>2755</v>
      </c>
      <c r="I439" s="16" t="s">
        <v>2756</v>
      </c>
      <c r="J439" s="16" t="s">
        <v>2757</v>
      </c>
      <c r="K439" s="16"/>
      <c r="L439" s="16" t="s">
        <v>2758</v>
      </c>
      <c r="M439" s="16" t="s">
        <v>2759</v>
      </c>
      <c r="N439" s="16" t="s">
        <v>1065</v>
      </c>
      <c r="O439" s="16" t="s">
        <v>51</v>
      </c>
      <c r="P439" s="16" t="s">
        <v>132</v>
      </c>
      <c r="Q439" s="16" t="s">
        <v>151</v>
      </c>
      <c r="R439" s="16" t="s">
        <v>1760</v>
      </c>
    </row>
    <row r="440" spans="1:18" ht="52.5" x14ac:dyDescent="0.25">
      <c r="A440" s="17" t="s">
        <v>2760</v>
      </c>
      <c r="B440" s="17" t="s">
        <v>2761</v>
      </c>
      <c r="C440" s="15"/>
      <c r="D440" s="15" t="s">
        <v>2762</v>
      </c>
      <c r="E440" s="15" t="s">
        <v>11</v>
      </c>
      <c r="F440" s="15" t="s">
        <v>12</v>
      </c>
      <c r="G440" s="15"/>
      <c r="H440" s="15" t="s">
        <v>440</v>
      </c>
      <c r="I440" s="15" t="s">
        <v>441</v>
      </c>
      <c r="J440" s="15" t="s">
        <v>442</v>
      </c>
      <c r="K440" s="15"/>
      <c r="L440" s="15" t="s">
        <v>443</v>
      </c>
      <c r="M440" s="15" t="s">
        <v>444</v>
      </c>
      <c r="N440" s="15" t="s">
        <v>13</v>
      </c>
      <c r="O440" s="15" t="s">
        <v>14</v>
      </c>
      <c r="P440" s="15" t="s">
        <v>34</v>
      </c>
      <c r="Q440" s="15" t="s">
        <v>151</v>
      </c>
      <c r="R440" s="15" t="s">
        <v>2746</v>
      </c>
    </row>
    <row r="441" spans="1:18" ht="52.5" x14ac:dyDescent="0.25">
      <c r="A441" s="17" t="s">
        <v>2763</v>
      </c>
      <c r="B441" s="17" t="s">
        <v>2764</v>
      </c>
      <c r="C441" s="16"/>
      <c r="D441" s="16" t="s">
        <v>2765</v>
      </c>
      <c r="E441" s="16" t="s">
        <v>11</v>
      </c>
      <c r="F441" s="16" t="s">
        <v>12</v>
      </c>
      <c r="G441" s="16"/>
      <c r="H441" s="16" t="s">
        <v>163</v>
      </c>
      <c r="I441" s="16" t="s">
        <v>16</v>
      </c>
      <c r="J441" s="16" t="s">
        <v>2318</v>
      </c>
      <c r="K441" s="16"/>
      <c r="L441" s="16" t="s">
        <v>18</v>
      </c>
      <c r="M441" s="16" t="s">
        <v>206</v>
      </c>
      <c r="N441" s="16" t="s">
        <v>48</v>
      </c>
      <c r="O441" s="16" t="s">
        <v>46</v>
      </c>
      <c r="P441" s="16" t="s">
        <v>49</v>
      </c>
      <c r="Q441" s="16" t="s">
        <v>151</v>
      </c>
      <c r="R441" s="16" t="s">
        <v>2746</v>
      </c>
    </row>
    <row r="442" spans="1:18" ht="63" x14ac:dyDescent="0.25">
      <c r="A442" s="17" t="s">
        <v>2766</v>
      </c>
      <c r="B442" s="17" t="s">
        <v>2767</v>
      </c>
      <c r="C442" s="15"/>
      <c r="D442" s="15" t="s">
        <v>2768</v>
      </c>
      <c r="E442" s="15" t="s">
        <v>11</v>
      </c>
      <c r="F442" s="15" t="s">
        <v>12</v>
      </c>
      <c r="G442" s="15"/>
      <c r="H442" s="15" t="s">
        <v>456</v>
      </c>
      <c r="I442" s="15" t="s">
        <v>457</v>
      </c>
      <c r="J442" s="15" t="s">
        <v>2769</v>
      </c>
      <c r="K442" s="15"/>
      <c r="L442" s="15" t="s">
        <v>459</v>
      </c>
      <c r="M442" s="15"/>
      <c r="N442" s="15" t="s">
        <v>48</v>
      </c>
      <c r="O442" s="15" t="s">
        <v>46</v>
      </c>
      <c r="P442" s="15" t="s">
        <v>49</v>
      </c>
      <c r="Q442" s="15" t="s">
        <v>151</v>
      </c>
      <c r="R442" s="15" t="s">
        <v>2746</v>
      </c>
    </row>
    <row r="443" spans="1:18" ht="42" x14ac:dyDescent="0.25">
      <c r="A443" s="17" t="s">
        <v>2770</v>
      </c>
      <c r="B443" s="17" t="s">
        <v>2771</v>
      </c>
      <c r="C443" s="16"/>
      <c r="D443" s="16" t="s">
        <v>2772</v>
      </c>
      <c r="E443" s="16" t="s">
        <v>11</v>
      </c>
      <c r="F443" s="16" t="s">
        <v>12</v>
      </c>
      <c r="G443" s="16"/>
      <c r="H443" s="16" t="s">
        <v>159</v>
      </c>
      <c r="I443" s="16" t="s">
        <v>66</v>
      </c>
      <c r="J443" s="16" t="s">
        <v>242</v>
      </c>
      <c r="K443" s="16"/>
      <c r="L443" s="16" t="s">
        <v>67</v>
      </c>
      <c r="M443" s="16" t="s">
        <v>243</v>
      </c>
      <c r="N443" s="16" t="s">
        <v>13</v>
      </c>
      <c r="O443" s="16" t="s">
        <v>14</v>
      </c>
      <c r="P443" s="16" t="s">
        <v>34</v>
      </c>
      <c r="Q443" s="16" t="s">
        <v>151</v>
      </c>
      <c r="R443" s="16" t="s">
        <v>2746</v>
      </c>
    </row>
    <row r="444" spans="1:18" ht="42" x14ac:dyDescent="0.25">
      <c r="A444" s="17" t="s">
        <v>2773</v>
      </c>
      <c r="B444" s="17" t="s">
        <v>2774</v>
      </c>
      <c r="C444" s="15"/>
      <c r="D444" s="15" t="s">
        <v>2775</v>
      </c>
      <c r="E444" s="15" t="s">
        <v>19</v>
      </c>
      <c r="F444" s="15" t="s">
        <v>12</v>
      </c>
      <c r="G444" s="15"/>
      <c r="H444" s="15" t="s">
        <v>2776</v>
      </c>
      <c r="I444" s="15" t="s">
        <v>2777</v>
      </c>
      <c r="J444" s="15" t="s">
        <v>2776</v>
      </c>
      <c r="K444" s="15"/>
      <c r="L444" s="15" t="s">
        <v>2778</v>
      </c>
      <c r="M444" s="15" t="s">
        <v>2779</v>
      </c>
      <c r="N444" s="15" t="s">
        <v>297</v>
      </c>
      <c r="O444" s="15" t="s">
        <v>22</v>
      </c>
      <c r="P444" s="15" t="s">
        <v>23</v>
      </c>
      <c r="Q444" s="15" t="s">
        <v>151</v>
      </c>
      <c r="R444" s="15" t="s">
        <v>2082</v>
      </c>
    </row>
    <row r="445" spans="1:18" ht="63" x14ac:dyDescent="0.25">
      <c r="A445" s="17" t="s">
        <v>2780</v>
      </c>
      <c r="B445" s="17" t="s">
        <v>2781</v>
      </c>
      <c r="C445" s="16"/>
      <c r="D445" s="16" t="s">
        <v>2782</v>
      </c>
      <c r="E445" s="16" t="s">
        <v>20</v>
      </c>
      <c r="F445" s="16" t="s">
        <v>12</v>
      </c>
      <c r="G445" s="16"/>
      <c r="H445" s="16" t="s">
        <v>2783</v>
      </c>
      <c r="I445" s="16" t="s">
        <v>2784</v>
      </c>
      <c r="J445" s="16" t="s">
        <v>2785</v>
      </c>
      <c r="K445" s="16"/>
      <c r="L445" s="16" t="s">
        <v>2786</v>
      </c>
      <c r="M445" s="16"/>
      <c r="N445" s="16" t="s">
        <v>13</v>
      </c>
      <c r="O445" s="16" t="s">
        <v>14</v>
      </c>
      <c r="P445" s="16" t="s">
        <v>21</v>
      </c>
      <c r="Q445" s="16" t="s">
        <v>151</v>
      </c>
      <c r="R445" s="16" t="s">
        <v>1760</v>
      </c>
    </row>
    <row r="446" spans="1:18" ht="63" x14ac:dyDescent="0.25">
      <c r="A446" s="17" t="s">
        <v>2787</v>
      </c>
      <c r="B446" s="17" t="s">
        <v>2788</v>
      </c>
      <c r="C446" s="15"/>
      <c r="D446" s="15" t="s">
        <v>2789</v>
      </c>
      <c r="E446" s="15" t="s">
        <v>20</v>
      </c>
      <c r="F446" s="15" t="s">
        <v>12</v>
      </c>
      <c r="G446" s="15"/>
      <c r="H446" s="15" t="s">
        <v>241</v>
      </c>
      <c r="I446" s="15" t="s">
        <v>270</v>
      </c>
      <c r="J446" s="15" t="s">
        <v>445</v>
      </c>
      <c r="K446" s="15"/>
      <c r="L446" s="15" t="s">
        <v>271</v>
      </c>
      <c r="M446" s="15" t="s">
        <v>272</v>
      </c>
      <c r="N446" s="15" t="s">
        <v>13</v>
      </c>
      <c r="O446" s="15" t="s">
        <v>14</v>
      </c>
      <c r="P446" s="15" t="s">
        <v>286</v>
      </c>
      <c r="Q446" s="15" t="s">
        <v>151</v>
      </c>
      <c r="R446" s="15" t="s">
        <v>1760</v>
      </c>
    </row>
    <row r="447" spans="1:18" ht="94.5" x14ac:dyDescent="0.25">
      <c r="A447" s="17" t="s">
        <v>2790</v>
      </c>
      <c r="B447" s="17" t="s">
        <v>2791</v>
      </c>
      <c r="C447" s="16"/>
      <c r="D447" s="16" t="s">
        <v>2792</v>
      </c>
      <c r="E447" s="16" t="s">
        <v>20</v>
      </c>
      <c r="F447" s="16" t="s">
        <v>12</v>
      </c>
      <c r="G447" s="16"/>
      <c r="H447" s="16" t="s">
        <v>2793</v>
      </c>
      <c r="I447" s="16" t="s">
        <v>2794</v>
      </c>
      <c r="J447" s="16" t="s">
        <v>2795</v>
      </c>
      <c r="K447" s="16"/>
      <c r="L447" s="16" t="s">
        <v>2796</v>
      </c>
      <c r="M447" s="16"/>
      <c r="N447" s="16" t="s">
        <v>57</v>
      </c>
      <c r="O447" s="16" t="s">
        <v>58</v>
      </c>
      <c r="P447" s="16" t="s">
        <v>23</v>
      </c>
      <c r="Q447" s="16" t="s">
        <v>151</v>
      </c>
      <c r="R447" s="16" t="s">
        <v>1760</v>
      </c>
    </row>
    <row r="448" spans="1:18" ht="52.5" x14ac:dyDescent="0.25">
      <c r="A448" s="17" t="s">
        <v>2797</v>
      </c>
      <c r="B448" s="17" t="s">
        <v>2798</v>
      </c>
      <c r="C448" s="15"/>
      <c r="D448" s="15" t="s">
        <v>2799</v>
      </c>
      <c r="E448" s="15" t="s">
        <v>11</v>
      </c>
      <c r="F448" s="15" t="s">
        <v>12</v>
      </c>
      <c r="G448" s="15"/>
      <c r="H448" s="15" t="s">
        <v>2800</v>
      </c>
      <c r="I448" s="15"/>
      <c r="J448" s="15" t="s">
        <v>2800</v>
      </c>
      <c r="K448" s="15"/>
      <c r="L448" s="15" t="s">
        <v>2801</v>
      </c>
      <c r="M448" s="15"/>
      <c r="N448" s="15" t="s">
        <v>13</v>
      </c>
      <c r="O448" s="15" t="s">
        <v>14</v>
      </c>
      <c r="P448" s="15" t="s">
        <v>2359</v>
      </c>
      <c r="Q448" s="15" t="s">
        <v>151</v>
      </c>
      <c r="R448" s="15" t="s">
        <v>2746</v>
      </c>
    </row>
    <row r="449" spans="1:18" ht="52.5" x14ac:dyDescent="0.25">
      <c r="A449" s="17" t="s">
        <v>2802</v>
      </c>
      <c r="B449" s="17" t="s">
        <v>2803</v>
      </c>
      <c r="C449" s="16"/>
      <c r="D449" s="16" t="s">
        <v>2804</v>
      </c>
      <c r="E449" s="16" t="s">
        <v>11</v>
      </c>
      <c r="F449" s="16" t="s">
        <v>12</v>
      </c>
      <c r="G449" s="16"/>
      <c r="H449" s="16" t="s">
        <v>164</v>
      </c>
      <c r="I449" s="16" t="s">
        <v>68</v>
      </c>
      <c r="J449" s="16" t="s">
        <v>69</v>
      </c>
      <c r="K449" s="16"/>
      <c r="L449" s="16" t="s">
        <v>216</v>
      </c>
      <c r="M449" s="16" t="s">
        <v>221</v>
      </c>
      <c r="N449" s="16" t="s">
        <v>13</v>
      </c>
      <c r="O449" s="16" t="s">
        <v>14</v>
      </c>
      <c r="P449" s="16" t="s">
        <v>49</v>
      </c>
      <c r="Q449" s="16" t="s">
        <v>151</v>
      </c>
      <c r="R449" s="16" t="s">
        <v>2746</v>
      </c>
    </row>
    <row r="450" spans="1:18" ht="42" x14ac:dyDescent="0.25">
      <c r="A450" s="17" t="s">
        <v>2805</v>
      </c>
      <c r="B450" s="17" t="s">
        <v>2806</v>
      </c>
      <c r="C450" s="15"/>
      <c r="D450" s="15" t="s">
        <v>2807</v>
      </c>
      <c r="E450" s="15" t="s">
        <v>11</v>
      </c>
      <c r="F450" s="15" t="s">
        <v>12</v>
      </c>
      <c r="G450" s="15"/>
      <c r="H450" s="15" t="s">
        <v>2808</v>
      </c>
      <c r="I450" s="15" t="s">
        <v>2809</v>
      </c>
      <c r="J450" s="15" t="s">
        <v>2810</v>
      </c>
      <c r="K450" s="15"/>
      <c r="L450" s="15" t="s">
        <v>2811</v>
      </c>
      <c r="M450" s="15"/>
      <c r="N450" s="15" t="s">
        <v>13</v>
      </c>
      <c r="O450" s="15" t="s">
        <v>14</v>
      </c>
      <c r="P450" s="15" t="s">
        <v>49</v>
      </c>
      <c r="Q450" s="15" t="s">
        <v>151</v>
      </c>
      <c r="R450" s="15" t="s">
        <v>2746</v>
      </c>
    </row>
    <row r="451" spans="1:18" ht="42" x14ac:dyDescent="0.25">
      <c r="A451" s="17" t="s">
        <v>2812</v>
      </c>
      <c r="B451" s="17" t="s">
        <v>2813</v>
      </c>
      <c r="C451" s="16"/>
      <c r="D451" s="16" t="s">
        <v>2814</v>
      </c>
      <c r="E451" s="16" t="s">
        <v>11</v>
      </c>
      <c r="F451" s="16" t="s">
        <v>12</v>
      </c>
      <c r="G451" s="16"/>
      <c r="H451" s="16" t="s">
        <v>303</v>
      </c>
      <c r="I451" s="16" t="s">
        <v>304</v>
      </c>
      <c r="J451" s="16" t="s">
        <v>247</v>
      </c>
      <c r="K451" s="16"/>
      <c r="L451" s="16" t="s">
        <v>305</v>
      </c>
      <c r="M451" s="16" t="s">
        <v>306</v>
      </c>
      <c r="N451" s="16" t="s">
        <v>13</v>
      </c>
      <c r="O451" s="16" t="s">
        <v>14</v>
      </c>
      <c r="P451" s="16" t="s">
        <v>286</v>
      </c>
      <c r="Q451" s="16" t="s">
        <v>151</v>
      </c>
      <c r="R451" s="16">
        <v>-5</v>
      </c>
    </row>
    <row r="452" spans="1:18" ht="42" x14ac:dyDescent="0.25">
      <c r="A452" s="17" t="s">
        <v>2815</v>
      </c>
      <c r="B452" s="17" t="s">
        <v>2816</v>
      </c>
      <c r="C452" s="15"/>
      <c r="D452" s="15" t="s">
        <v>2817</v>
      </c>
      <c r="E452" s="15" t="s">
        <v>11</v>
      </c>
      <c r="F452" s="15" t="s">
        <v>12</v>
      </c>
      <c r="G452" s="15"/>
      <c r="H452" s="15" t="s">
        <v>315</v>
      </c>
      <c r="I452" s="15" t="s">
        <v>316</v>
      </c>
      <c r="J452" s="15" t="s">
        <v>317</v>
      </c>
      <c r="K452" s="15"/>
      <c r="L452" s="15" t="s">
        <v>713</v>
      </c>
      <c r="M452" s="15"/>
      <c r="N452" s="15" t="s">
        <v>13</v>
      </c>
      <c r="O452" s="15" t="s">
        <v>14</v>
      </c>
      <c r="P452" s="15" t="s">
        <v>286</v>
      </c>
      <c r="Q452" s="15" t="s">
        <v>151</v>
      </c>
      <c r="R452" s="15" t="s">
        <v>2746</v>
      </c>
    </row>
    <row r="453" spans="1:18" ht="63" x14ac:dyDescent="0.25">
      <c r="A453" s="17" t="s">
        <v>2818</v>
      </c>
      <c r="B453" s="17" t="s">
        <v>2819</v>
      </c>
      <c r="C453" s="16"/>
      <c r="D453" s="16" t="s">
        <v>2820</v>
      </c>
      <c r="E453" s="16" t="s">
        <v>11</v>
      </c>
      <c r="F453" s="16" t="s">
        <v>12</v>
      </c>
      <c r="G453" s="16"/>
      <c r="H453" s="16" t="s">
        <v>36</v>
      </c>
      <c r="I453" s="16" t="s">
        <v>37</v>
      </c>
      <c r="J453" s="16" t="s">
        <v>38</v>
      </c>
      <c r="K453" s="16"/>
      <c r="L453" s="16" t="s">
        <v>39</v>
      </c>
      <c r="M453" s="16" t="s">
        <v>156</v>
      </c>
      <c r="N453" s="16" t="s">
        <v>13</v>
      </c>
      <c r="O453" s="16" t="s">
        <v>14</v>
      </c>
      <c r="P453" s="16" t="s">
        <v>966</v>
      </c>
      <c r="Q453" s="16" t="s">
        <v>151</v>
      </c>
      <c r="R453" s="16" t="s">
        <v>2746</v>
      </c>
    </row>
    <row r="454" spans="1:18" ht="115.5" x14ac:dyDescent="0.25">
      <c r="A454" s="17" t="s">
        <v>2821</v>
      </c>
      <c r="B454" s="17" t="s">
        <v>2822</v>
      </c>
      <c r="C454" s="15"/>
      <c r="D454" s="15" t="s">
        <v>2823</v>
      </c>
      <c r="E454" s="15" t="s">
        <v>20</v>
      </c>
      <c r="F454" s="15" t="s">
        <v>12</v>
      </c>
      <c r="G454" s="15"/>
      <c r="H454" s="15" t="s">
        <v>1843</v>
      </c>
      <c r="I454" s="15" t="s">
        <v>1844</v>
      </c>
      <c r="J454" s="15" t="s">
        <v>1845</v>
      </c>
      <c r="K454" s="15"/>
      <c r="L454" s="15" t="s">
        <v>143</v>
      </c>
      <c r="M454" s="15"/>
      <c r="N454" s="15" t="s">
        <v>13</v>
      </c>
      <c r="O454" s="15" t="s">
        <v>14</v>
      </c>
      <c r="P454" s="15" t="s">
        <v>286</v>
      </c>
      <c r="Q454" s="15" t="s">
        <v>151</v>
      </c>
      <c r="R454" s="15" t="s">
        <v>1760</v>
      </c>
    </row>
    <row r="455" spans="1:18" ht="115.5" x14ac:dyDescent="0.25">
      <c r="A455" s="17" t="s">
        <v>2824</v>
      </c>
      <c r="B455" s="17" t="s">
        <v>2825</v>
      </c>
      <c r="C455" s="16"/>
      <c r="D455" s="16" t="s">
        <v>2826</v>
      </c>
      <c r="E455" s="16" t="s">
        <v>11</v>
      </c>
      <c r="F455" s="16" t="s">
        <v>12</v>
      </c>
      <c r="G455" s="16"/>
      <c r="H455" s="16" t="s">
        <v>1843</v>
      </c>
      <c r="I455" s="16" t="s">
        <v>1844</v>
      </c>
      <c r="J455" s="16" t="s">
        <v>1845</v>
      </c>
      <c r="K455" s="16"/>
      <c r="L455" s="16" t="s">
        <v>143</v>
      </c>
      <c r="M455" s="16"/>
      <c r="N455" s="16" t="s">
        <v>13</v>
      </c>
      <c r="O455" s="16" t="s">
        <v>14</v>
      </c>
      <c r="P455" s="16" t="s">
        <v>286</v>
      </c>
      <c r="Q455" s="16" t="s">
        <v>151</v>
      </c>
      <c r="R455" s="16" t="s">
        <v>2746</v>
      </c>
    </row>
    <row r="456" spans="1:18" ht="52.5" x14ac:dyDescent="0.25">
      <c r="A456" s="17" t="s">
        <v>2827</v>
      </c>
      <c r="B456" s="17" t="s">
        <v>2828</v>
      </c>
      <c r="C456" s="15"/>
      <c r="D456" s="15" t="s">
        <v>2829</v>
      </c>
      <c r="E456" s="15" t="s">
        <v>11</v>
      </c>
      <c r="F456" s="15" t="s">
        <v>12</v>
      </c>
      <c r="G456" s="15"/>
      <c r="H456" s="15" t="s">
        <v>2830</v>
      </c>
      <c r="I456" s="15" t="s">
        <v>2831</v>
      </c>
      <c r="J456" s="15" t="s">
        <v>2832</v>
      </c>
      <c r="K456" s="15"/>
      <c r="L456" s="15" t="s">
        <v>2833</v>
      </c>
      <c r="M456" s="15" t="s">
        <v>2834</v>
      </c>
      <c r="N456" s="15" t="s">
        <v>370</v>
      </c>
      <c r="O456" s="15" t="s">
        <v>51</v>
      </c>
      <c r="P456" s="15" t="s">
        <v>23</v>
      </c>
      <c r="Q456" s="15" t="s">
        <v>151</v>
      </c>
      <c r="R456" s="15" t="s">
        <v>2746</v>
      </c>
    </row>
    <row r="457" spans="1:18" ht="42" x14ac:dyDescent="0.25">
      <c r="A457" s="17" t="s">
        <v>2835</v>
      </c>
      <c r="B457" s="17" t="s">
        <v>2836</v>
      </c>
      <c r="C457" s="16"/>
      <c r="D457" s="16" t="s">
        <v>2837</v>
      </c>
      <c r="E457" s="16" t="s">
        <v>11</v>
      </c>
      <c r="F457" s="16" t="s">
        <v>12</v>
      </c>
      <c r="G457" s="16"/>
      <c r="H457" s="16" t="s">
        <v>59</v>
      </c>
      <c r="I457" s="16" t="s">
        <v>60</v>
      </c>
      <c r="J457" s="16" t="s">
        <v>285</v>
      </c>
      <c r="K457" s="16"/>
      <c r="L457" s="16" t="s">
        <v>61</v>
      </c>
      <c r="M457" s="16"/>
      <c r="N457" s="16" t="s">
        <v>13</v>
      </c>
      <c r="O457" s="16" t="s">
        <v>14</v>
      </c>
      <c r="P457" s="16" t="s">
        <v>286</v>
      </c>
      <c r="Q457" s="16" t="s">
        <v>151</v>
      </c>
      <c r="R457" s="16" t="s">
        <v>2746</v>
      </c>
    </row>
    <row r="458" spans="1:18" ht="63" x14ac:dyDescent="0.25">
      <c r="A458" s="17" t="s">
        <v>2838</v>
      </c>
      <c r="B458" s="17" t="s">
        <v>2839</v>
      </c>
      <c r="C458" s="15"/>
      <c r="D458" s="15" t="s">
        <v>2840</v>
      </c>
      <c r="E458" s="15" t="s">
        <v>11</v>
      </c>
      <c r="F458" s="15" t="s">
        <v>12</v>
      </c>
      <c r="G458" s="15"/>
      <c r="H458" s="15" t="s">
        <v>241</v>
      </c>
      <c r="I458" s="15" t="s">
        <v>270</v>
      </c>
      <c r="J458" s="15" t="s">
        <v>445</v>
      </c>
      <c r="K458" s="15"/>
      <c r="L458" s="15" t="s">
        <v>271</v>
      </c>
      <c r="M458" s="15" t="s">
        <v>272</v>
      </c>
      <c r="N458" s="15" t="s">
        <v>13</v>
      </c>
      <c r="O458" s="15" t="s">
        <v>14</v>
      </c>
      <c r="P458" s="15" t="s">
        <v>49</v>
      </c>
      <c r="Q458" s="15" t="s">
        <v>151</v>
      </c>
      <c r="R458" s="15" t="s">
        <v>2746</v>
      </c>
    </row>
    <row r="459" spans="1:18" ht="52.5" x14ac:dyDescent="0.25">
      <c r="A459" s="17" t="s">
        <v>2841</v>
      </c>
      <c r="B459" s="17" t="s">
        <v>2842</v>
      </c>
      <c r="C459" s="16"/>
      <c r="D459" s="16" t="s">
        <v>2843</v>
      </c>
      <c r="E459" s="16" t="s">
        <v>56</v>
      </c>
      <c r="F459" s="16" t="s">
        <v>12</v>
      </c>
      <c r="G459" s="16"/>
      <c r="H459" s="16" t="s">
        <v>2844</v>
      </c>
      <c r="I459" s="16" t="s">
        <v>2845</v>
      </c>
      <c r="J459" s="16" t="s">
        <v>2846</v>
      </c>
      <c r="K459" s="16"/>
      <c r="L459" s="16" t="s">
        <v>2847</v>
      </c>
      <c r="M459" s="16"/>
      <c r="N459" s="16" t="s">
        <v>72</v>
      </c>
      <c r="O459" s="16" t="s">
        <v>73</v>
      </c>
      <c r="P459" s="16" t="s">
        <v>21</v>
      </c>
      <c r="Q459" s="16" t="s">
        <v>151</v>
      </c>
      <c r="R459" s="16" t="s">
        <v>2746</v>
      </c>
    </row>
    <row r="460" spans="1:18" ht="63" x14ac:dyDescent="0.25">
      <c r="A460" s="17" t="s">
        <v>2848</v>
      </c>
      <c r="B460" s="17" t="s">
        <v>2849</v>
      </c>
      <c r="C460" s="15"/>
      <c r="D460" s="15" t="s">
        <v>2850</v>
      </c>
      <c r="E460" s="15" t="s">
        <v>11</v>
      </c>
      <c r="F460" s="15" t="s">
        <v>12</v>
      </c>
      <c r="G460" s="15"/>
      <c r="H460" s="15" t="s">
        <v>250</v>
      </c>
      <c r="I460" s="15" t="s">
        <v>251</v>
      </c>
      <c r="J460" s="15" t="s">
        <v>252</v>
      </c>
      <c r="K460" s="15"/>
      <c r="L460" s="15" t="s">
        <v>253</v>
      </c>
      <c r="M460" s="15"/>
      <c r="N460" s="15" t="s">
        <v>48</v>
      </c>
      <c r="O460" s="15" t="s">
        <v>46</v>
      </c>
      <c r="P460" s="15" t="s">
        <v>23</v>
      </c>
      <c r="Q460" s="15" t="s">
        <v>151</v>
      </c>
      <c r="R460" s="15" t="s">
        <v>2746</v>
      </c>
    </row>
    <row r="461" spans="1:18" ht="42" x14ac:dyDescent="0.25">
      <c r="A461" s="17" t="s">
        <v>2851</v>
      </c>
      <c r="B461" s="17" t="s">
        <v>2852</v>
      </c>
      <c r="C461" s="16"/>
      <c r="D461" s="16" t="s">
        <v>2853</v>
      </c>
      <c r="E461" s="16" t="s">
        <v>11</v>
      </c>
      <c r="F461" s="16" t="s">
        <v>12</v>
      </c>
      <c r="G461" s="16"/>
      <c r="H461" s="16" t="s">
        <v>2598</v>
      </c>
      <c r="I461" s="16"/>
      <c r="J461" s="16" t="s">
        <v>2598</v>
      </c>
      <c r="K461" s="16"/>
      <c r="L461" s="16" t="s">
        <v>2854</v>
      </c>
      <c r="M461" s="16" t="s">
        <v>2855</v>
      </c>
      <c r="N461" s="16" t="s">
        <v>13</v>
      </c>
      <c r="O461" s="16" t="s">
        <v>14</v>
      </c>
      <c r="P461" s="16" t="s">
        <v>286</v>
      </c>
      <c r="Q461" s="16" t="s">
        <v>151</v>
      </c>
      <c r="R461" s="16" t="s">
        <v>2746</v>
      </c>
    </row>
    <row r="462" spans="1:18" ht="63" x14ac:dyDescent="0.25">
      <c r="A462" s="17" t="s">
        <v>2856</v>
      </c>
      <c r="B462" s="17" t="s">
        <v>2857</v>
      </c>
      <c r="C462" s="15"/>
      <c r="D462" s="15" t="s">
        <v>2858</v>
      </c>
      <c r="E462" s="15" t="s">
        <v>19</v>
      </c>
      <c r="F462" s="15" t="s">
        <v>12</v>
      </c>
      <c r="G462" s="15"/>
      <c r="H462" s="15" t="s">
        <v>407</v>
      </c>
      <c r="I462" s="15" t="s">
        <v>408</v>
      </c>
      <c r="J462" s="15" t="s">
        <v>2859</v>
      </c>
      <c r="K462" s="15"/>
      <c r="L462" s="15" t="s">
        <v>410</v>
      </c>
      <c r="M462" s="15" t="s">
        <v>411</v>
      </c>
      <c r="N462" s="15" t="s">
        <v>550</v>
      </c>
      <c r="O462" s="15" t="s">
        <v>28</v>
      </c>
      <c r="P462" s="15" t="s">
        <v>44</v>
      </c>
      <c r="Q462" s="15" t="s">
        <v>151</v>
      </c>
      <c r="R462" s="15" t="s">
        <v>2082</v>
      </c>
    </row>
    <row r="463" spans="1:18" ht="42" x14ac:dyDescent="0.25">
      <c r="A463" s="17" t="s">
        <v>2860</v>
      </c>
      <c r="B463" s="17" t="s">
        <v>2861</v>
      </c>
      <c r="C463" s="16"/>
      <c r="D463" s="16" t="s">
        <v>2862</v>
      </c>
      <c r="E463" s="16" t="s">
        <v>56</v>
      </c>
      <c r="F463" s="16" t="s">
        <v>12</v>
      </c>
      <c r="G463" s="16"/>
      <c r="H463" s="16" t="s">
        <v>2863</v>
      </c>
      <c r="I463" s="16" t="s">
        <v>2864</v>
      </c>
      <c r="J463" s="16" t="s">
        <v>2865</v>
      </c>
      <c r="K463" s="16"/>
      <c r="L463" s="16" t="s">
        <v>2866</v>
      </c>
      <c r="M463" s="16"/>
      <c r="N463" s="16" t="s">
        <v>13</v>
      </c>
      <c r="O463" s="16" t="s">
        <v>14</v>
      </c>
      <c r="P463" s="16" t="s">
        <v>602</v>
      </c>
      <c r="Q463" s="16" t="s">
        <v>151</v>
      </c>
      <c r="R463" s="16" t="s">
        <v>2867</v>
      </c>
    </row>
    <row r="464" spans="1:18" ht="31.5" x14ac:dyDescent="0.25">
      <c r="A464" s="17" t="s">
        <v>2868</v>
      </c>
      <c r="B464" s="17" t="s">
        <v>2869</v>
      </c>
      <c r="C464" s="15"/>
      <c r="D464" s="15" t="s">
        <v>2870</v>
      </c>
      <c r="E464" s="15" t="s">
        <v>11</v>
      </c>
      <c r="F464" s="15" t="s">
        <v>12</v>
      </c>
      <c r="G464" s="15"/>
      <c r="H464" s="15" t="s">
        <v>2871</v>
      </c>
      <c r="I464" s="15"/>
      <c r="J464" s="15" t="s">
        <v>2872</v>
      </c>
      <c r="K464" s="15"/>
      <c r="L464" s="15" t="s">
        <v>2873</v>
      </c>
      <c r="M464" s="15"/>
      <c r="N464" s="15" t="s">
        <v>72</v>
      </c>
      <c r="O464" s="15" t="s">
        <v>73</v>
      </c>
      <c r="P464" s="15" t="s">
        <v>23</v>
      </c>
      <c r="Q464" s="15" t="s">
        <v>151</v>
      </c>
      <c r="R464" s="15" t="s">
        <v>2867</v>
      </c>
    </row>
    <row r="465" spans="1:18" ht="31.5" x14ac:dyDescent="0.25">
      <c r="A465" s="17" t="s">
        <v>2874</v>
      </c>
      <c r="B465" s="17" t="s">
        <v>2875</v>
      </c>
      <c r="C465" s="16"/>
      <c r="D465" s="16" t="s">
        <v>2876</v>
      </c>
      <c r="E465" s="16" t="s">
        <v>29</v>
      </c>
      <c r="F465" s="16" t="s">
        <v>12</v>
      </c>
      <c r="G465" s="16"/>
      <c r="H465" s="16" t="s">
        <v>1468</v>
      </c>
      <c r="I465" s="16" t="s">
        <v>1469</v>
      </c>
      <c r="J465" s="16" t="s">
        <v>1470</v>
      </c>
      <c r="K465" s="16"/>
      <c r="L465" s="16" t="s">
        <v>1471</v>
      </c>
      <c r="M465" s="16"/>
      <c r="N465" s="16" t="s">
        <v>13</v>
      </c>
      <c r="O465" s="16" t="s">
        <v>14</v>
      </c>
      <c r="P465" s="16" t="s">
        <v>21</v>
      </c>
      <c r="Q465" s="16" t="s">
        <v>151</v>
      </c>
      <c r="R465" s="16" t="s">
        <v>2877</v>
      </c>
    </row>
    <row r="466" spans="1:18" ht="31.5" x14ac:dyDescent="0.25">
      <c r="A466" s="17" t="s">
        <v>2878</v>
      </c>
      <c r="B466" s="17" t="s">
        <v>2879</v>
      </c>
      <c r="C466" s="15"/>
      <c r="D466" s="15" t="s">
        <v>1829</v>
      </c>
      <c r="E466" s="15" t="s">
        <v>24</v>
      </c>
      <c r="F466" s="15" t="s">
        <v>12</v>
      </c>
      <c r="G466" s="15"/>
      <c r="H466" s="15" t="s">
        <v>1742</v>
      </c>
      <c r="I466" s="15" t="s">
        <v>1743</v>
      </c>
      <c r="J466" s="15" t="s">
        <v>1744</v>
      </c>
      <c r="K466" s="15"/>
      <c r="L466" s="15" t="s">
        <v>1745</v>
      </c>
      <c r="M466" s="15"/>
      <c r="N466" s="15" t="s">
        <v>1662</v>
      </c>
      <c r="O466" s="15" t="s">
        <v>1663</v>
      </c>
      <c r="P466" s="15"/>
      <c r="Q466" s="15" t="s">
        <v>151</v>
      </c>
      <c r="R466" s="15" t="s">
        <v>377</v>
      </c>
    </row>
    <row r="467" spans="1:18" ht="42" x14ac:dyDescent="0.25">
      <c r="A467" s="17" t="s">
        <v>2880</v>
      </c>
      <c r="B467" s="17" t="s">
        <v>2881</v>
      </c>
      <c r="C467" s="16"/>
      <c r="D467" s="16" t="s">
        <v>1829</v>
      </c>
      <c r="E467" s="16" t="s">
        <v>24</v>
      </c>
      <c r="F467" s="16" t="s">
        <v>12</v>
      </c>
      <c r="G467" s="16"/>
      <c r="H467" s="16" t="s">
        <v>1668</v>
      </c>
      <c r="I467" s="16" t="s">
        <v>1669</v>
      </c>
      <c r="J467" s="16" t="s">
        <v>1670</v>
      </c>
      <c r="K467" s="16"/>
      <c r="L467" s="16" t="s">
        <v>1756</v>
      </c>
      <c r="M467" s="16"/>
      <c r="N467" s="16" t="s">
        <v>1662</v>
      </c>
      <c r="O467" s="16" t="s">
        <v>1663</v>
      </c>
      <c r="P467" s="16"/>
      <c r="Q467" s="16" t="s">
        <v>151</v>
      </c>
      <c r="R467" s="16" t="s">
        <v>377</v>
      </c>
    </row>
    <row r="468" spans="1:18" ht="31.5" x14ac:dyDescent="0.25">
      <c r="A468" s="17" t="s">
        <v>2882</v>
      </c>
      <c r="B468" s="17" t="s">
        <v>2883</v>
      </c>
      <c r="C468" s="15"/>
      <c r="D468" s="15" t="s">
        <v>1829</v>
      </c>
      <c r="E468" s="15" t="s">
        <v>24</v>
      </c>
      <c r="F468" s="15" t="s">
        <v>12</v>
      </c>
      <c r="G468" s="15"/>
      <c r="H468" s="15" t="s">
        <v>1589</v>
      </c>
      <c r="I468" s="15" t="s">
        <v>1574</v>
      </c>
      <c r="J468" s="15"/>
      <c r="K468" s="15"/>
      <c r="L468" s="15" t="s">
        <v>1590</v>
      </c>
      <c r="M468" s="15"/>
      <c r="N468" s="15" t="s">
        <v>1662</v>
      </c>
      <c r="O468" s="15" t="s">
        <v>1663</v>
      </c>
      <c r="P468" s="15" t="s">
        <v>23</v>
      </c>
      <c r="Q468" s="15" t="s">
        <v>151</v>
      </c>
      <c r="R468" s="15" t="s">
        <v>377</v>
      </c>
    </row>
    <row r="469" spans="1:18" ht="63" x14ac:dyDescent="0.25">
      <c r="A469" s="17" t="s">
        <v>2884</v>
      </c>
      <c r="B469" s="17" t="s">
        <v>2885</v>
      </c>
      <c r="C469" s="16"/>
      <c r="D469" s="16" t="s">
        <v>2886</v>
      </c>
      <c r="E469" s="16" t="s">
        <v>11</v>
      </c>
      <c r="F469" s="16" t="s">
        <v>12</v>
      </c>
      <c r="G469" s="16"/>
      <c r="H469" s="16" t="s">
        <v>300</v>
      </c>
      <c r="I469" s="16" t="s">
        <v>301</v>
      </c>
      <c r="J469" s="16" t="s">
        <v>376</v>
      </c>
      <c r="K469" s="16"/>
      <c r="L469" s="16" t="s">
        <v>302</v>
      </c>
      <c r="M469" s="16"/>
      <c r="N469" s="16" t="s">
        <v>48</v>
      </c>
      <c r="O469" s="16" t="s">
        <v>46</v>
      </c>
      <c r="P469" s="16" t="s">
        <v>26</v>
      </c>
      <c r="Q469" s="16" t="s">
        <v>151</v>
      </c>
      <c r="R469" s="16" t="s">
        <v>2867</v>
      </c>
    </row>
    <row r="470" spans="1:18" ht="63" x14ac:dyDescent="0.25">
      <c r="A470" s="17" t="s">
        <v>2887</v>
      </c>
      <c r="B470" s="17" t="s">
        <v>2888</v>
      </c>
      <c r="C470" s="15"/>
      <c r="D470" s="15" t="s">
        <v>2889</v>
      </c>
      <c r="E470" s="15" t="s">
        <v>11</v>
      </c>
      <c r="F470" s="15" t="s">
        <v>12</v>
      </c>
      <c r="G470" s="15"/>
      <c r="H470" s="15" t="s">
        <v>2890</v>
      </c>
      <c r="I470" s="15" t="s">
        <v>2891</v>
      </c>
      <c r="J470" s="15" t="s">
        <v>2892</v>
      </c>
      <c r="K470" s="15"/>
      <c r="L470" s="15" t="s">
        <v>2893</v>
      </c>
      <c r="M470" s="15"/>
      <c r="N470" s="15" t="s">
        <v>48</v>
      </c>
      <c r="O470" s="15" t="s">
        <v>46</v>
      </c>
      <c r="P470" s="15" t="s">
        <v>26</v>
      </c>
      <c r="Q470" s="15" t="s">
        <v>151</v>
      </c>
      <c r="R470" s="15" t="s">
        <v>2867</v>
      </c>
    </row>
    <row r="471" spans="1:18" ht="52.5" x14ac:dyDescent="0.25">
      <c r="A471" s="17" t="s">
        <v>2894</v>
      </c>
      <c r="B471" s="17" t="s">
        <v>2895</v>
      </c>
      <c r="C471" s="16"/>
      <c r="D471" s="16" t="s">
        <v>2896</v>
      </c>
      <c r="E471" s="16" t="s">
        <v>11</v>
      </c>
      <c r="F471" s="16" t="s">
        <v>12</v>
      </c>
      <c r="G471" s="16"/>
      <c r="H471" s="16" t="s">
        <v>379</v>
      </c>
      <c r="I471" s="16" t="s">
        <v>276</v>
      </c>
      <c r="J471" s="16" t="s">
        <v>307</v>
      </c>
      <c r="K471" s="16"/>
      <c r="L471" s="16" t="s">
        <v>277</v>
      </c>
      <c r="M471" s="16"/>
      <c r="N471" s="16" t="s">
        <v>48</v>
      </c>
      <c r="O471" s="16" t="s">
        <v>46</v>
      </c>
      <c r="P471" s="16" t="s">
        <v>26</v>
      </c>
      <c r="Q471" s="16" t="s">
        <v>151</v>
      </c>
      <c r="R471" s="16" t="s">
        <v>2867</v>
      </c>
    </row>
    <row r="472" spans="1:18" ht="52.5" x14ac:dyDescent="0.25">
      <c r="A472" s="17" t="s">
        <v>2897</v>
      </c>
      <c r="B472" s="17" t="s">
        <v>2898</v>
      </c>
      <c r="C472" s="15"/>
      <c r="D472" s="15" t="s">
        <v>2899</v>
      </c>
      <c r="E472" s="15" t="s">
        <v>11</v>
      </c>
      <c r="F472" s="15" t="s">
        <v>12</v>
      </c>
      <c r="G472" s="15"/>
      <c r="H472" s="15" t="s">
        <v>865</v>
      </c>
      <c r="I472" s="15" t="s">
        <v>866</v>
      </c>
      <c r="J472" s="15" t="s">
        <v>2900</v>
      </c>
      <c r="K472" s="15"/>
      <c r="L472" s="15" t="s">
        <v>868</v>
      </c>
      <c r="M472" s="15" t="s">
        <v>2901</v>
      </c>
      <c r="N472" s="15" t="s">
        <v>48</v>
      </c>
      <c r="O472" s="15" t="s">
        <v>46</v>
      </c>
      <c r="P472" s="15" t="s">
        <v>26</v>
      </c>
      <c r="Q472" s="15" t="s">
        <v>151</v>
      </c>
      <c r="R472" s="15" t="s">
        <v>2867</v>
      </c>
    </row>
    <row r="473" spans="1:18" ht="52.5" x14ac:dyDescent="0.25">
      <c r="A473" s="17" t="s">
        <v>2902</v>
      </c>
      <c r="B473" s="17" t="s">
        <v>2903</v>
      </c>
      <c r="C473" s="16"/>
      <c r="D473" s="16" t="s">
        <v>2899</v>
      </c>
      <c r="E473" s="16" t="s">
        <v>11</v>
      </c>
      <c r="F473" s="16" t="s">
        <v>12</v>
      </c>
      <c r="G473" s="16"/>
      <c r="H473" s="16" t="s">
        <v>379</v>
      </c>
      <c r="I473" s="16" t="s">
        <v>276</v>
      </c>
      <c r="J473" s="16" t="s">
        <v>307</v>
      </c>
      <c r="K473" s="16"/>
      <c r="L473" s="16" t="s">
        <v>277</v>
      </c>
      <c r="M473" s="16"/>
      <c r="N473" s="16" t="s">
        <v>48</v>
      </c>
      <c r="O473" s="16" t="s">
        <v>46</v>
      </c>
      <c r="P473" s="16" t="s">
        <v>26</v>
      </c>
      <c r="Q473" s="16" t="s">
        <v>151</v>
      </c>
      <c r="R473" s="16" t="s">
        <v>2867</v>
      </c>
    </row>
    <row r="474" spans="1:18" ht="94.5" x14ac:dyDescent="0.25">
      <c r="A474" s="17" t="s">
        <v>2904</v>
      </c>
      <c r="B474" s="17" t="s">
        <v>2905</v>
      </c>
      <c r="C474" s="15"/>
      <c r="D474" s="15" t="s">
        <v>2906</v>
      </c>
      <c r="E474" s="15" t="s">
        <v>20</v>
      </c>
      <c r="F474" s="15" t="s">
        <v>12</v>
      </c>
      <c r="G474" s="15"/>
      <c r="H474" s="15" t="s">
        <v>435</v>
      </c>
      <c r="I474" s="15" t="s">
        <v>436</v>
      </c>
      <c r="J474" s="15" t="s">
        <v>437</v>
      </c>
      <c r="K474" s="15"/>
      <c r="L474" s="15" t="s">
        <v>438</v>
      </c>
      <c r="M474" s="15" t="s">
        <v>439</v>
      </c>
      <c r="N474" s="15" t="s">
        <v>1424</v>
      </c>
      <c r="O474" s="15" t="s">
        <v>31</v>
      </c>
      <c r="P474" s="15" t="s">
        <v>21</v>
      </c>
      <c r="Q474" s="15" t="s">
        <v>151</v>
      </c>
      <c r="R474" s="15" t="s">
        <v>231</v>
      </c>
    </row>
    <row r="475" spans="1:18" ht="52.5" x14ac:dyDescent="0.25">
      <c r="A475" s="17" t="s">
        <v>2907</v>
      </c>
      <c r="B475" s="17" t="s">
        <v>2908</v>
      </c>
      <c r="C475" s="16"/>
      <c r="D475" s="16" t="s">
        <v>2909</v>
      </c>
      <c r="E475" s="16" t="s">
        <v>11</v>
      </c>
      <c r="F475" s="16" t="s">
        <v>12</v>
      </c>
      <c r="G475" s="16"/>
      <c r="H475" s="16" t="s">
        <v>158</v>
      </c>
      <c r="I475" s="16" t="s">
        <v>63</v>
      </c>
      <c r="J475" s="16" t="s">
        <v>64</v>
      </c>
      <c r="K475" s="16"/>
      <c r="L475" s="16" t="s">
        <v>65</v>
      </c>
      <c r="M475" s="16"/>
      <c r="N475" s="16" t="s">
        <v>13</v>
      </c>
      <c r="O475" s="16" t="s">
        <v>14</v>
      </c>
      <c r="P475" s="16" t="s">
        <v>34</v>
      </c>
      <c r="Q475" s="16" t="s">
        <v>151</v>
      </c>
      <c r="R475" s="16" t="s">
        <v>1853</v>
      </c>
    </row>
    <row r="476" spans="1:18" ht="94.5" x14ac:dyDescent="0.25">
      <c r="A476" s="17" t="s">
        <v>2910</v>
      </c>
      <c r="B476" s="17" t="s">
        <v>2911</v>
      </c>
      <c r="C476" s="15"/>
      <c r="D476" s="15" t="s">
        <v>2912</v>
      </c>
      <c r="E476" s="15" t="s">
        <v>25</v>
      </c>
      <c r="F476" s="15" t="s">
        <v>12</v>
      </c>
      <c r="G476" s="15"/>
      <c r="H476" s="15" t="s">
        <v>2913</v>
      </c>
      <c r="I476" s="15"/>
      <c r="J476" s="15" t="s">
        <v>2914</v>
      </c>
      <c r="K476" s="15"/>
      <c r="L476" s="15" t="s">
        <v>2915</v>
      </c>
      <c r="M476" s="15" t="s">
        <v>2916</v>
      </c>
      <c r="N476" s="15" t="s">
        <v>1424</v>
      </c>
      <c r="O476" s="15" t="s">
        <v>31</v>
      </c>
      <c r="P476" s="15" t="s">
        <v>21</v>
      </c>
      <c r="Q476" s="15" t="s">
        <v>151</v>
      </c>
      <c r="R476" s="15" t="s">
        <v>2917</v>
      </c>
    </row>
    <row r="477" spans="1:18" ht="31.5" x14ac:dyDescent="0.25">
      <c r="A477" s="17" t="s">
        <v>2918</v>
      </c>
      <c r="B477" s="17" t="s">
        <v>2919</v>
      </c>
      <c r="C477" s="16"/>
      <c r="D477" s="16" t="s">
        <v>2920</v>
      </c>
      <c r="E477" s="16" t="s">
        <v>2202</v>
      </c>
      <c r="F477" s="16" t="s">
        <v>12</v>
      </c>
      <c r="G477" s="16"/>
      <c r="H477" s="16" t="s">
        <v>326</v>
      </c>
      <c r="I477" s="16" t="s">
        <v>327</v>
      </c>
      <c r="J477" s="16" t="s">
        <v>53</v>
      </c>
      <c r="K477" s="16"/>
      <c r="L477" s="16" t="s">
        <v>328</v>
      </c>
      <c r="M477" s="16" t="s">
        <v>329</v>
      </c>
      <c r="N477" s="16" t="s">
        <v>13</v>
      </c>
      <c r="O477" s="16" t="s">
        <v>14</v>
      </c>
      <c r="P477" s="16" t="s">
        <v>2440</v>
      </c>
      <c r="Q477" s="16" t="s">
        <v>151</v>
      </c>
      <c r="R477" s="16" t="s">
        <v>1853</v>
      </c>
    </row>
    <row r="478" spans="1:18" ht="52.5" x14ac:dyDescent="0.25">
      <c r="A478" s="17" t="s">
        <v>2921</v>
      </c>
      <c r="B478" s="17" t="s">
        <v>2922</v>
      </c>
      <c r="C478" s="15"/>
      <c r="D478" s="15" t="s">
        <v>2923</v>
      </c>
      <c r="E478" s="15" t="s">
        <v>212</v>
      </c>
      <c r="F478" s="15" t="s">
        <v>12</v>
      </c>
      <c r="G478" s="15"/>
      <c r="H478" s="15" t="s">
        <v>2924</v>
      </c>
      <c r="I478" s="15"/>
      <c r="J478" s="15" t="s">
        <v>2924</v>
      </c>
      <c r="K478" s="15"/>
      <c r="L478" s="15" t="s">
        <v>2925</v>
      </c>
      <c r="M478" s="15"/>
      <c r="N478" s="15" t="s">
        <v>13</v>
      </c>
      <c r="O478" s="15" t="s">
        <v>14</v>
      </c>
      <c r="P478" s="15" t="s">
        <v>602</v>
      </c>
      <c r="Q478" s="15" t="s">
        <v>151</v>
      </c>
      <c r="R478" s="15" t="s">
        <v>1853</v>
      </c>
    </row>
    <row r="479" spans="1:18" ht="73.5" x14ac:dyDescent="0.25">
      <c r="A479" s="17" t="s">
        <v>2926</v>
      </c>
      <c r="B479" s="17" t="s">
        <v>2927</v>
      </c>
      <c r="C479" s="16"/>
      <c r="D479" s="16" t="s">
        <v>2928</v>
      </c>
      <c r="E479" s="16" t="s">
        <v>20</v>
      </c>
      <c r="F479" s="16" t="s">
        <v>12</v>
      </c>
      <c r="G479" s="16"/>
      <c r="H479" s="16" t="s">
        <v>2929</v>
      </c>
      <c r="I479" s="16" t="s">
        <v>43</v>
      </c>
      <c r="J479" s="16" t="s">
        <v>2930</v>
      </c>
      <c r="K479" s="16"/>
      <c r="L479" s="16" t="s">
        <v>2931</v>
      </c>
      <c r="M479" s="16"/>
      <c r="N479" s="16" t="s">
        <v>283</v>
      </c>
      <c r="O479" s="16" t="s">
        <v>284</v>
      </c>
      <c r="P479" s="16" t="s">
        <v>23</v>
      </c>
      <c r="Q479" s="16" t="s">
        <v>151</v>
      </c>
      <c r="R479" s="16" t="s">
        <v>231</v>
      </c>
    </row>
    <row r="480" spans="1:18" ht="42" x14ac:dyDescent="0.25">
      <c r="A480" s="17" t="s">
        <v>2932</v>
      </c>
      <c r="B480" s="17" t="s">
        <v>2933</v>
      </c>
      <c r="C480" s="15"/>
      <c r="D480" s="15" t="s">
        <v>1885</v>
      </c>
      <c r="E480" s="15" t="s">
        <v>24</v>
      </c>
      <c r="F480" s="15" t="s">
        <v>12</v>
      </c>
      <c r="G480" s="15"/>
      <c r="H480" s="15" t="s">
        <v>2934</v>
      </c>
      <c r="I480" s="15" t="s">
        <v>2935</v>
      </c>
      <c r="J480" s="15" t="s">
        <v>2936</v>
      </c>
      <c r="K480" s="15"/>
      <c r="L480" s="15" t="s">
        <v>2937</v>
      </c>
      <c r="M480" s="15" t="s">
        <v>2938</v>
      </c>
      <c r="N480" s="15" t="s">
        <v>1662</v>
      </c>
      <c r="O480" s="15" t="s">
        <v>1663</v>
      </c>
      <c r="P480" s="15"/>
      <c r="Q480" s="15" t="s">
        <v>151</v>
      </c>
      <c r="R480" s="15" t="s">
        <v>166</v>
      </c>
    </row>
    <row r="481" spans="1:18" ht="31.5" x14ac:dyDescent="0.25">
      <c r="A481" s="17" t="s">
        <v>2939</v>
      </c>
      <c r="B481" s="17" t="s">
        <v>2940</v>
      </c>
      <c r="C481" s="16"/>
      <c r="D481" s="16" t="s">
        <v>1829</v>
      </c>
      <c r="E481" s="16" t="s">
        <v>24</v>
      </c>
      <c r="F481" s="16" t="s">
        <v>12</v>
      </c>
      <c r="G481" s="16"/>
      <c r="H481" s="16" t="s">
        <v>157</v>
      </c>
      <c r="I481" s="16"/>
      <c r="J481" s="16" t="s">
        <v>78</v>
      </c>
      <c r="K481" s="16"/>
      <c r="L481" s="16" t="s">
        <v>79</v>
      </c>
      <c r="M481" s="16" t="s">
        <v>172</v>
      </c>
      <c r="N481" s="16" t="s">
        <v>1662</v>
      </c>
      <c r="O481" s="16" t="s">
        <v>1663</v>
      </c>
      <c r="P481" s="16"/>
      <c r="Q481" s="16" t="s">
        <v>151</v>
      </c>
      <c r="R481" s="16" t="s">
        <v>166</v>
      </c>
    </row>
    <row r="482" spans="1:18" ht="52.5" x14ac:dyDescent="0.25">
      <c r="A482" s="17" t="s">
        <v>2941</v>
      </c>
      <c r="B482" s="17" t="s">
        <v>2942</v>
      </c>
      <c r="C482" s="15"/>
      <c r="D482" s="15" t="s">
        <v>2943</v>
      </c>
      <c r="E482" s="15" t="s">
        <v>11</v>
      </c>
      <c r="F482" s="15" t="s">
        <v>12</v>
      </c>
      <c r="G482" s="15"/>
      <c r="H482" s="15" t="s">
        <v>1205</v>
      </c>
      <c r="I482" s="15" t="s">
        <v>1206</v>
      </c>
      <c r="J482" s="15" t="s">
        <v>1428</v>
      </c>
      <c r="K482" s="15"/>
      <c r="L482" s="15" t="s">
        <v>1208</v>
      </c>
      <c r="M482" s="15" t="s">
        <v>1429</v>
      </c>
      <c r="N482" s="15" t="s">
        <v>48</v>
      </c>
      <c r="O482" s="15" t="s">
        <v>46</v>
      </c>
      <c r="P482" s="15" t="s">
        <v>49</v>
      </c>
      <c r="Q482" s="15" t="s">
        <v>151</v>
      </c>
      <c r="R482" s="15" t="s">
        <v>565</v>
      </c>
    </row>
    <row r="483" spans="1:18" ht="42" x14ac:dyDescent="0.25">
      <c r="A483" s="17" t="s">
        <v>2944</v>
      </c>
      <c r="B483" s="17" t="s">
        <v>2945</v>
      </c>
      <c r="C483" s="16"/>
      <c r="D483" s="16" t="s">
        <v>2946</v>
      </c>
      <c r="E483" s="16" t="s">
        <v>11</v>
      </c>
      <c r="F483" s="16" t="s">
        <v>12</v>
      </c>
      <c r="G483" s="16"/>
      <c r="H483" s="16" t="s">
        <v>2947</v>
      </c>
      <c r="I483" s="16" t="s">
        <v>2948</v>
      </c>
      <c r="J483" s="16" t="s">
        <v>2949</v>
      </c>
      <c r="K483" s="16"/>
      <c r="L483" s="16" t="s">
        <v>2950</v>
      </c>
      <c r="M483" s="16"/>
      <c r="N483" s="16" t="s">
        <v>13</v>
      </c>
      <c r="O483" s="16" t="s">
        <v>14</v>
      </c>
      <c r="P483" s="16" t="s">
        <v>26</v>
      </c>
      <c r="Q483" s="16" t="s">
        <v>151</v>
      </c>
      <c r="R483" s="16" t="s">
        <v>565</v>
      </c>
    </row>
    <row r="484" spans="1:18" ht="52.5" x14ac:dyDescent="0.25">
      <c r="A484" s="17" t="s">
        <v>2951</v>
      </c>
      <c r="B484" s="17" t="s">
        <v>2952</v>
      </c>
      <c r="C484" s="15"/>
      <c r="D484" s="15" t="s">
        <v>2953</v>
      </c>
      <c r="E484" s="15" t="s">
        <v>24</v>
      </c>
      <c r="F484" s="15" t="s">
        <v>12</v>
      </c>
      <c r="G484" s="15"/>
      <c r="H484" s="15" t="s">
        <v>138</v>
      </c>
      <c r="I484" s="15" t="s">
        <v>139</v>
      </c>
      <c r="J484" s="15" t="s">
        <v>140</v>
      </c>
      <c r="K484" s="15"/>
      <c r="L484" s="15" t="s">
        <v>141</v>
      </c>
      <c r="M484" s="15" t="s">
        <v>167</v>
      </c>
      <c r="N484" s="15" t="s">
        <v>279</v>
      </c>
      <c r="O484" s="15" t="s">
        <v>280</v>
      </c>
      <c r="P484" s="15" t="s">
        <v>23</v>
      </c>
      <c r="Q484" s="15" t="s">
        <v>151</v>
      </c>
      <c r="R484" s="15" t="s">
        <v>166</v>
      </c>
    </row>
    <row r="485" spans="1:18" ht="42" x14ac:dyDescent="0.25">
      <c r="A485" s="17" t="s">
        <v>2954</v>
      </c>
      <c r="B485" s="17" t="s">
        <v>2955</v>
      </c>
      <c r="C485" s="16"/>
      <c r="D485" s="16" t="s">
        <v>2956</v>
      </c>
      <c r="E485" s="16" t="s">
        <v>25</v>
      </c>
      <c r="F485" s="16" t="s">
        <v>12</v>
      </c>
      <c r="G485" s="16"/>
      <c r="H485" s="16" t="s">
        <v>2957</v>
      </c>
      <c r="I485" s="16"/>
      <c r="J485" s="16" t="s">
        <v>2958</v>
      </c>
      <c r="K485" s="16"/>
      <c r="L485" s="16" t="s">
        <v>2959</v>
      </c>
      <c r="M485" s="16"/>
      <c r="N485" s="16" t="s">
        <v>13</v>
      </c>
      <c r="O485" s="16" t="s">
        <v>14</v>
      </c>
      <c r="P485" s="16" t="s">
        <v>21</v>
      </c>
      <c r="Q485" s="16" t="s">
        <v>151</v>
      </c>
      <c r="R485" s="16" t="s">
        <v>2960</v>
      </c>
    </row>
    <row r="486" spans="1:18" ht="31.5" x14ac:dyDescent="0.25">
      <c r="A486" s="17" t="s">
        <v>2961</v>
      </c>
      <c r="B486" s="17" t="s">
        <v>2962</v>
      </c>
      <c r="C486" s="15"/>
      <c r="D486" s="15" t="s">
        <v>2963</v>
      </c>
      <c r="E486" s="15" t="s">
        <v>11</v>
      </c>
      <c r="F486" s="15" t="s">
        <v>12</v>
      </c>
      <c r="G486" s="15"/>
      <c r="H486" s="15" t="s">
        <v>2064</v>
      </c>
      <c r="I486" s="15" t="s">
        <v>1522</v>
      </c>
      <c r="J486" s="15" t="s">
        <v>2161</v>
      </c>
      <c r="K486" s="15"/>
      <c r="L486" s="15" t="s">
        <v>2964</v>
      </c>
      <c r="M486" s="15" t="s">
        <v>2965</v>
      </c>
      <c r="N486" s="15" t="s">
        <v>13</v>
      </c>
      <c r="O486" s="15" t="s">
        <v>14</v>
      </c>
      <c r="P486" s="15" t="s">
        <v>49</v>
      </c>
      <c r="Q486" s="15" t="s">
        <v>151</v>
      </c>
      <c r="R486" s="15" t="s">
        <v>565</v>
      </c>
    </row>
    <row r="487" spans="1:18" ht="52.5" x14ac:dyDescent="0.25">
      <c r="A487" s="17" t="s">
        <v>2966</v>
      </c>
      <c r="B487" s="17" t="s">
        <v>2967</v>
      </c>
      <c r="C487" s="16"/>
      <c r="D487" s="16" t="s">
        <v>2968</v>
      </c>
      <c r="E487" s="16" t="s">
        <v>11</v>
      </c>
      <c r="F487" s="16" t="s">
        <v>12</v>
      </c>
      <c r="G487" s="16"/>
      <c r="H487" s="16" t="s">
        <v>2969</v>
      </c>
      <c r="I487" s="16" t="s">
        <v>2970</v>
      </c>
      <c r="J487" s="16" t="s">
        <v>2971</v>
      </c>
      <c r="K487" s="16"/>
      <c r="L487" s="16" t="s">
        <v>2972</v>
      </c>
      <c r="M487" s="16"/>
      <c r="N487" s="16" t="s">
        <v>27</v>
      </c>
      <c r="O487" s="16" t="s">
        <v>28</v>
      </c>
      <c r="P487" s="16" t="s">
        <v>21</v>
      </c>
      <c r="Q487" s="16" t="s">
        <v>151</v>
      </c>
      <c r="R487" s="16" t="s">
        <v>565</v>
      </c>
    </row>
    <row r="488" spans="1:18" ht="63" x14ac:dyDescent="0.25">
      <c r="A488" s="17" t="s">
        <v>2973</v>
      </c>
      <c r="B488" s="17" t="s">
        <v>2974</v>
      </c>
      <c r="C488" s="15"/>
      <c r="D488" s="15" t="s">
        <v>2975</v>
      </c>
      <c r="E488" s="15" t="s">
        <v>11</v>
      </c>
      <c r="F488" s="15" t="s">
        <v>12</v>
      </c>
      <c r="G488" s="15"/>
      <c r="H488" s="15" t="s">
        <v>300</v>
      </c>
      <c r="I488" s="15" t="s">
        <v>301</v>
      </c>
      <c r="J488" s="15" t="s">
        <v>376</v>
      </c>
      <c r="K488" s="15"/>
      <c r="L488" s="15" t="s">
        <v>302</v>
      </c>
      <c r="M488" s="15"/>
      <c r="N488" s="15" t="s">
        <v>48</v>
      </c>
      <c r="O488" s="15" t="s">
        <v>46</v>
      </c>
      <c r="P488" s="15" t="s">
        <v>49</v>
      </c>
      <c r="Q488" s="15" t="s">
        <v>151</v>
      </c>
      <c r="R488" s="15" t="s">
        <v>565</v>
      </c>
    </row>
    <row r="489" spans="1:18" ht="52.5" x14ac:dyDescent="0.25">
      <c r="A489" s="17" t="s">
        <v>2976</v>
      </c>
      <c r="B489" s="17" t="s">
        <v>2977</v>
      </c>
      <c r="C489" s="16"/>
      <c r="D489" s="16" t="s">
        <v>2978</v>
      </c>
      <c r="E489" s="16" t="s">
        <v>11</v>
      </c>
      <c r="F489" s="16" t="s">
        <v>12</v>
      </c>
      <c r="G489" s="16"/>
      <c r="H489" s="16" t="s">
        <v>397</v>
      </c>
      <c r="I489" s="16" t="s">
        <v>398</v>
      </c>
      <c r="J489" s="16" t="s">
        <v>399</v>
      </c>
      <c r="K489" s="16"/>
      <c r="L489" s="16" t="s">
        <v>400</v>
      </c>
      <c r="M489" s="16" t="s">
        <v>401</v>
      </c>
      <c r="N489" s="16" t="s">
        <v>279</v>
      </c>
      <c r="O489" s="16" t="s">
        <v>280</v>
      </c>
      <c r="P489" s="16" t="s">
        <v>23</v>
      </c>
      <c r="Q489" s="16" t="s">
        <v>151</v>
      </c>
      <c r="R489" s="16" t="s">
        <v>565</v>
      </c>
    </row>
    <row r="490" spans="1:18" ht="52.5" x14ac:dyDescent="0.25">
      <c r="A490" s="17" t="s">
        <v>2979</v>
      </c>
      <c r="B490" s="17" t="s">
        <v>2980</v>
      </c>
      <c r="C490" s="15"/>
      <c r="D490" s="15" t="s">
        <v>2981</v>
      </c>
      <c r="E490" s="15" t="s">
        <v>11</v>
      </c>
      <c r="F490" s="15" t="s">
        <v>12</v>
      </c>
      <c r="G490" s="15"/>
      <c r="H490" s="15" t="s">
        <v>2982</v>
      </c>
      <c r="I490" s="15" t="s">
        <v>2983</v>
      </c>
      <c r="J490" s="15" t="s">
        <v>2984</v>
      </c>
      <c r="K490" s="15"/>
      <c r="L490" s="15" t="s">
        <v>2985</v>
      </c>
      <c r="M490" s="15"/>
      <c r="N490" s="15" t="s">
        <v>1065</v>
      </c>
      <c r="O490" s="15" t="s">
        <v>51</v>
      </c>
      <c r="P490" s="15" t="s">
        <v>132</v>
      </c>
      <c r="Q490" s="15" t="s">
        <v>151</v>
      </c>
      <c r="R490" s="15" t="s">
        <v>565</v>
      </c>
    </row>
    <row r="491" spans="1:18" ht="63" x14ac:dyDescent="0.25">
      <c r="A491" s="17" t="s">
        <v>2986</v>
      </c>
      <c r="B491" s="17" t="s">
        <v>2987</v>
      </c>
      <c r="C491" s="16"/>
      <c r="D491" s="16" t="s">
        <v>2988</v>
      </c>
      <c r="E491" s="16" t="s">
        <v>56</v>
      </c>
      <c r="F491" s="16" t="s">
        <v>12</v>
      </c>
      <c r="G491" s="16"/>
      <c r="H491" s="16" t="s">
        <v>2989</v>
      </c>
      <c r="I491" s="16"/>
      <c r="J491" s="16" t="s">
        <v>2009</v>
      </c>
      <c r="K491" s="16"/>
      <c r="L491" s="16" t="s">
        <v>2990</v>
      </c>
      <c r="M491" s="16"/>
      <c r="N491" s="16" t="s">
        <v>57</v>
      </c>
      <c r="O491" s="16" t="s">
        <v>58</v>
      </c>
      <c r="P491" s="16" t="s">
        <v>23</v>
      </c>
      <c r="Q491" s="16" t="s">
        <v>151</v>
      </c>
      <c r="R491" s="16" t="s">
        <v>565</v>
      </c>
    </row>
    <row r="492" spans="1:18" ht="94.5" x14ac:dyDescent="0.25">
      <c r="A492" s="17" t="s">
        <v>2991</v>
      </c>
      <c r="B492" s="17" t="s">
        <v>2992</v>
      </c>
      <c r="C492" s="15"/>
      <c r="D492" s="15" t="s">
        <v>2993</v>
      </c>
      <c r="E492" s="15" t="s">
        <v>19</v>
      </c>
      <c r="F492" s="15" t="s">
        <v>12</v>
      </c>
      <c r="G492" s="15"/>
      <c r="H492" s="15" t="s">
        <v>53</v>
      </c>
      <c r="I492" s="15" t="s">
        <v>814</v>
      </c>
      <c r="J492" s="15" t="s">
        <v>53</v>
      </c>
      <c r="K492" s="15"/>
      <c r="L492" s="15" t="s">
        <v>2994</v>
      </c>
      <c r="M492" s="15"/>
      <c r="N492" s="15" t="s">
        <v>1424</v>
      </c>
      <c r="O492" s="15" t="s">
        <v>31</v>
      </c>
      <c r="P492" s="15" t="s">
        <v>21</v>
      </c>
      <c r="Q492" s="15" t="s">
        <v>151</v>
      </c>
      <c r="R492" s="15" t="s">
        <v>2413</v>
      </c>
    </row>
    <row r="493" spans="1:18" ht="42" x14ac:dyDescent="0.25">
      <c r="A493" s="17" t="s">
        <v>2995</v>
      </c>
      <c r="B493" s="17" t="s">
        <v>2996</v>
      </c>
      <c r="C493" s="16"/>
      <c r="D493" s="16" t="s">
        <v>2997</v>
      </c>
      <c r="E493" s="16" t="s">
        <v>20</v>
      </c>
      <c r="F493" s="16" t="s">
        <v>12</v>
      </c>
      <c r="G493" s="16"/>
      <c r="H493" s="16" t="s">
        <v>1511</v>
      </c>
      <c r="I493" s="16"/>
      <c r="J493" s="16" t="s">
        <v>1511</v>
      </c>
      <c r="K493" s="16"/>
      <c r="L493" s="16" t="s">
        <v>1512</v>
      </c>
      <c r="M493" s="16"/>
      <c r="N493" s="16" t="s">
        <v>13</v>
      </c>
      <c r="O493" s="16" t="s">
        <v>14</v>
      </c>
      <c r="P493" s="16" t="s">
        <v>15</v>
      </c>
      <c r="Q493" s="16" t="s">
        <v>151</v>
      </c>
      <c r="R493" s="16" t="s">
        <v>166</v>
      </c>
    </row>
    <row r="494" spans="1:18" ht="52.5" x14ac:dyDescent="0.25">
      <c r="A494" s="17" t="s">
        <v>2998</v>
      </c>
      <c r="B494" s="17" t="s">
        <v>2999</v>
      </c>
      <c r="C494" s="15"/>
      <c r="D494" s="15" t="s">
        <v>3000</v>
      </c>
      <c r="E494" s="15" t="s">
        <v>56</v>
      </c>
      <c r="F494" s="15" t="s">
        <v>12</v>
      </c>
      <c r="G494" s="15"/>
      <c r="H494" s="15" t="s">
        <v>3001</v>
      </c>
      <c r="I494" s="15" t="s">
        <v>3002</v>
      </c>
      <c r="J494" s="15" t="s">
        <v>3003</v>
      </c>
      <c r="K494" s="15"/>
      <c r="L494" s="15" t="s">
        <v>3004</v>
      </c>
      <c r="M494" s="15"/>
      <c r="N494" s="15" t="s">
        <v>13</v>
      </c>
      <c r="O494" s="15" t="s">
        <v>14</v>
      </c>
      <c r="P494" s="15" t="s">
        <v>3005</v>
      </c>
      <c r="Q494" s="15" t="s">
        <v>151</v>
      </c>
      <c r="R494" s="15" t="s">
        <v>672</v>
      </c>
    </row>
    <row r="495" spans="1:18" ht="42" x14ac:dyDescent="0.25">
      <c r="A495" s="17" t="s">
        <v>3006</v>
      </c>
      <c r="B495" s="17" t="s">
        <v>3007</v>
      </c>
      <c r="C495" s="16"/>
      <c r="D495" s="16" t="s">
        <v>3008</v>
      </c>
      <c r="E495" s="16" t="s">
        <v>11</v>
      </c>
      <c r="F495" s="16" t="s">
        <v>12</v>
      </c>
      <c r="G495" s="16"/>
      <c r="H495" s="16" t="s">
        <v>458</v>
      </c>
      <c r="I495" s="16"/>
      <c r="J495" s="16" t="s">
        <v>458</v>
      </c>
      <c r="K495" s="16"/>
      <c r="L495" s="16" t="s">
        <v>2104</v>
      </c>
      <c r="M495" s="16"/>
      <c r="N495" s="16" t="s">
        <v>13</v>
      </c>
      <c r="O495" s="16" t="s">
        <v>14</v>
      </c>
      <c r="P495" s="16" t="s">
        <v>49</v>
      </c>
      <c r="Q495" s="16" t="s">
        <v>151</v>
      </c>
      <c r="R495" s="16" t="s">
        <v>672</v>
      </c>
    </row>
    <row r="496" spans="1:18" ht="42" x14ac:dyDescent="0.25">
      <c r="A496" s="17" t="s">
        <v>3009</v>
      </c>
      <c r="B496" s="17" t="s">
        <v>3010</v>
      </c>
      <c r="C496" s="15"/>
      <c r="D496" s="15" t="s">
        <v>1885</v>
      </c>
      <c r="E496" s="15" t="s">
        <v>24</v>
      </c>
      <c r="F496" s="15" t="s">
        <v>12</v>
      </c>
      <c r="G496" s="15"/>
      <c r="H496" s="15" t="s">
        <v>3011</v>
      </c>
      <c r="I496" s="15" t="s">
        <v>3012</v>
      </c>
      <c r="J496" s="15" t="s">
        <v>3013</v>
      </c>
      <c r="K496" s="15"/>
      <c r="L496" s="15" t="s">
        <v>3014</v>
      </c>
      <c r="M496" s="15" t="s">
        <v>3015</v>
      </c>
      <c r="N496" s="15" t="s">
        <v>1662</v>
      </c>
      <c r="O496" s="15" t="s">
        <v>1663</v>
      </c>
      <c r="P496" s="15"/>
      <c r="Q496" s="15" t="s">
        <v>151</v>
      </c>
      <c r="R496" s="15" t="s">
        <v>2020</v>
      </c>
    </row>
    <row r="497" spans="1:18" ht="42" x14ac:dyDescent="0.25">
      <c r="A497" s="16" t="s">
        <v>3016</v>
      </c>
      <c r="B497" s="17" t="s">
        <v>3017</v>
      </c>
      <c r="C497" s="16"/>
      <c r="D497" s="16" t="s">
        <v>295</v>
      </c>
      <c r="E497" s="16" t="s">
        <v>24</v>
      </c>
      <c r="F497" s="16" t="s">
        <v>12</v>
      </c>
      <c r="G497" s="16"/>
      <c r="H497" s="16" t="s">
        <v>3018</v>
      </c>
      <c r="I497" s="16" t="s">
        <v>47</v>
      </c>
      <c r="J497" s="16" t="s">
        <v>3019</v>
      </c>
      <c r="K497" s="16"/>
      <c r="L497" s="16" t="s">
        <v>3020</v>
      </c>
      <c r="M497" s="16"/>
      <c r="N497" s="16" t="s">
        <v>1662</v>
      </c>
      <c r="O497" s="16" t="s">
        <v>1663</v>
      </c>
      <c r="P497" s="16"/>
      <c r="Q497" s="16" t="s">
        <v>151</v>
      </c>
      <c r="R497" s="16" t="s">
        <v>2020</v>
      </c>
    </row>
    <row r="498" spans="1:18" ht="52.5" x14ac:dyDescent="0.25">
      <c r="A498" s="17" t="s">
        <v>3021</v>
      </c>
      <c r="B498" s="17" t="s">
        <v>3022</v>
      </c>
      <c r="C498" s="15"/>
      <c r="D498" s="15" t="s">
        <v>3023</v>
      </c>
      <c r="E498" s="15" t="s">
        <v>24</v>
      </c>
      <c r="F498" s="15" t="s">
        <v>12</v>
      </c>
      <c r="G498" s="15"/>
      <c r="H498" s="15" t="s">
        <v>3024</v>
      </c>
      <c r="I498" s="15" t="s">
        <v>3025</v>
      </c>
      <c r="J498" s="15" t="s">
        <v>3026</v>
      </c>
      <c r="K498" s="15"/>
      <c r="L498" s="15" t="s">
        <v>3027</v>
      </c>
      <c r="M498" s="15"/>
      <c r="N498" s="15" t="s">
        <v>1662</v>
      </c>
      <c r="O498" s="15" t="s">
        <v>1663</v>
      </c>
      <c r="P498" s="15"/>
      <c r="Q498" s="15" t="s">
        <v>151</v>
      </c>
      <c r="R498" s="15" t="s">
        <v>2105</v>
      </c>
    </row>
    <row r="499" spans="1:18" ht="84" x14ac:dyDescent="0.25">
      <c r="A499" s="17" t="s">
        <v>3028</v>
      </c>
      <c r="B499" s="17" t="s">
        <v>3029</v>
      </c>
      <c r="C499" s="16"/>
      <c r="D499" s="16" t="s">
        <v>3030</v>
      </c>
      <c r="E499" s="16" t="s">
        <v>54</v>
      </c>
      <c r="F499" s="16" t="s">
        <v>12</v>
      </c>
      <c r="G499" s="16"/>
      <c r="H499" s="16" t="s">
        <v>3031</v>
      </c>
      <c r="I499" s="16" t="s">
        <v>1711</v>
      </c>
      <c r="J499" s="16" t="s">
        <v>1712</v>
      </c>
      <c r="K499" s="16"/>
      <c r="L499" s="16" t="s">
        <v>3032</v>
      </c>
      <c r="M499" s="16"/>
      <c r="N499" s="16" t="s">
        <v>297</v>
      </c>
      <c r="O499" s="16" t="s">
        <v>22</v>
      </c>
      <c r="P499" s="16" t="s">
        <v>23</v>
      </c>
      <c r="Q499" s="16" t="s">
        <v>151</v>
      </c>
      <c r="R499" s="16" t="s">
        <v>2055</v>
      </c>
    </row>
    <row r="500" spans="1:18" ht="63" x14ac:dyDescent="0.25">
      <c r="A500" s="17" t="s">
        <v>3033</v>
      </c>
      <c r="B500" s="17" t="s">
        <v>3034</v>
      </c>
      <c r="C500" s="15"/>
      <c r="D500" s="15" t="s">
        <v>3035</v>
      </c>
      <c r="E500" s="15" t="s">
        <v>20</v>
      </c>
      <c r="F500" s="15" t="s">
        <v>12</v>
      </c>
      <c r="G500" s="15"/>
      <c r="H500" s="15" t="s">
        <v>3036</v>
      </c>
      <c r="I500" s="15"/>
      <c r="J500" s="15" t="s">
        <v>3037</v>
      </c>
      <c r="K500" s="15"/>
      <c r="L500" s="15" t="s">
        <v>3038</v>
      </c>
      <c r="M500" s="15"/>
      <c r="N500" s="15" t="s">
        <v>1662</v>
      </c>
      <c r="O500" s="15" t="s">
        <v>1663</v>
      </c>
      <c r="P500" s="15" t="s">
        <v>23</v>
      </c>
      <c r="Q500" s="15" t="s">
        <v>151</v>
      </c>
      <c r="R500" s="15" t="s">
        <v>2105</v>
      </c>
    </row>
    <row r="501" spans="1:18" ht="52.5" x14ac:dyDescent="0.25">
      <c r="A501" s="17" t="s">
        <v>3039</v>
      </c>
      <c r="B501" s="17" t="s">
        <v>3040</v>
      </c>
      <c r="C501" s="16"/>
      <c r="D501" s="16" t="s">
        <v>3041</v>
      </c>
      <c r="E501" s="16" t="s">
        <v>20</v>
      </c>
      <c r="F501" s="16" t="s">
        <v>12</v>
      </c>
      <c r="G501" s="16"/>
      <c r="H501" s="16" t="s">
        <v>3042</v>
      </c>
      <c r="I501" s="16" t="s">
        <v>3043</v>
      </c>
      <c r="J501" s="16" t="s">
        <v>3044</v>
      </c>
      <c r="K501" s="16"/>
      <c r="L501" s="16" t="s">
        <v>3045</v>
      </c>
      <c r="M501" s="16"/>
      <c r="N501" s="16" t="s">
        <v>13</v>
      </c>
      <c r="O501" s="16" t="s">
        <v>14</v>
      </c>
      <c r="P501" s="16" t="s">
        <v>21</v>
      </c>
      <c r="Q501" s="16" t="s">
        <v>151</v>
      </c>
      <c r="R501" s="16">
        <v>-12</v>
      </c>
    </row>
    <row r="502" spans="1:18" ht="73.5" x14ac:dyDescent="0.25">
      <c r="A502" s="17" t="s">
        <v>3046</v>
      </c>
      <c r="B502" s="17" t="s">
        <v>3047</v>
      </c>
      <c r="C502" s="15"/>
      <c r="D502" s="15" t="s">
        <v>3048</v>
      </c>
      <c r="E502" s="15" t="s">
        <v>19</v>
      </c>
      <c r="F502" s="15" t="s">
        <v>12</v>
      </c>
      <c r="G502" s="15"/>
      <c r="H502" s="15" t="s">
        <v>3049</v>
      </c>
      <c r="I502" s="15"/>
      <c r="J502" s="15" t="s">
        <v>3050</v>
      </c>
      <c r="K502" s="15"/>
      <c r="L502" s="15" t="s">
        <v>3051</v>
      </c>
      <c r="M502" s="15"/>
      <c r="N502" s="15" t="s">
        <v>550</v>
      </c>
      <c r="O502" s="15" t="s">
        <v>28</v>
      </c>
      <c r="P502" s="15" t="s">
        <v>44</v>
      </c>
      <c r="Q502" s="15" t="s">
        <v>151</v>
      </c>
      <c r="R502" s="15" t="s">
        <v>3052</v>
      </c>
    </row>
    <row r="503" spans="1:18" ht="52.5" x14ac:dyDescent="0.25">
      <c r="A503" s="17" t="s">
        <v>3053</v>
      </c>
      <c r="B503" s="17" t="s">
        <v>3054</v>
      </c>
      <c r="C503" s="16"/>
      <c r="D503" s="16" t="s">
        <v>3055</v>
      </c>
      <c r="E503" s="16" t="s">
        <v>11</v>
      </c>
      <c r="F503" s="16" t="s">
        <v>12</v>
      </c>
      <c r="G503" s="16"/>
      <c r="H503" s="16" t="s">
        <v>3056</v>
      </c>
      <c r="I503" s="16" t="s">
        <v>3057</v>
      </c>
      <c r="J503" s="16" t="s">
        <v>3058</v>
      </c>
      <c r="K503" s="16"/>
      <c r="L503" s="16" t="s">
        <v>3059</v>
      </c>
      <c r="M503" s="16"/>
      <c r="N503" s="16" t="s">
        <v>1065</v>
      </c>
      <c r="O503" s="16" t="s">
        <v>51</v>
      </c>
      <c r="P503" s="16" t="s">
        <v>132</v>
      </c>
      <c r="Q503" s="16" t="s">
        <v>151</v>
      </c>
      <c r="R503" s="16" t="s">
        <v>928</v>
      </c>
    </row>
    <row r="504" spans="1:18" ht="52.5" x14ac:dyDescent="0.25">
      <c r="A504" s="17" t="s">
        <v>3060</v>
      </c>
      <c r="B504" s="17" t="s">
        <v>3061</v>
      </c>
      <c r="C504" s="15"/>
      <c r="D504" s="15" t="s">
        <v>3062</v>
      </c>
      <c r="E504" s="15" t="s">
        <v>20</v>
      </c>
      <c r="F504" s="15" t="s">
        <v>12</v>
      </c>
      <c r="G504" s="15"/>
      <c r="H504" s="15" t="s">
        <v>3063</v>
      </c>
      <c r="I504" s="15" t="s">
        <v>3064</v>
      </c>
      <c r="J504" s="15" t="s">
        <v>3065</v>
      </c>
      <c r="K504" s="15"/>
      <c r="L504" s="15" t="s">
        <v>3066</v>
      </c>
      <c r="M504" s="15" t="s">
        <v>3067</v>
      </c>
      <c r="N504" s="15" t="s">
        <v>13</v>
      </c>
      <c r="O504" s="15" t="s">
        <v>14</v>
      </c>
      <c r="P504" s="15" t="s">
        <v>761</v>
      </c>
      <c r="Q504" s="15" t="s">
        <v>160</v>
      </c>
      <c r="R504" s="15" t="s">
        <v>2105</v>
      </c>
    </row>
    <row r="505" spans="1:18" ht="52.5" x14ac:dyDescent="0.25">
      <c r="A505" s="17" t="s">
        <v>3068</v>
      </c>
      <c r="B505" s="17" t="s">
        <v>3069</v>
      </c>
      <c r="C505" s="16"/>
      <c r="D505" s="16" t="s">
        <v>1885</v>
      </c>
      <c r="E505" s="16" t="s">
        <v>24</v>
      </c>
      <c r="F505" s="16" t="s">
        <v>12</v>
      </c>
      <c r="G505" s="16"/>
      <c r="H505" s="16" t="s">
        <v>3070</v>
      </c>
      <c r="I505" s="16" t="s">
        <v>1669</v>
      </c>
      <c r="J505" s="16" t="s">
        <v>3071</v>
      </c>
      <c r="K505" s="16"/>
      <c r="L505" s="16" t="s">
        <v>3072</v>
      </c>
      <c r="M505" s="16" t="s">
        <v>3073</v>
      </c>
      <c r="N505" s="16" t="s">
        <v>1662</v>
      </c>
      <c r="O505" s="16" t="s">
        <v>1663</v>
      </c>
      <c r="P505" s="16"/>
      <c r="Q505" s="16" t="s">
        <v>151</v>
      </c>
      <c r="R505" s="16" t="s">
        <v>2105</v>
      </c>
    </row>
    <row r="506" spans="1:18" ht="31.5" x14ac:dyDescent="0.25">
      <c r="A506" s="17" t="s">
        <v>3074</v>
      </c>
      <c r="B506" s="17" t="s">
        <v>3075</v>
      </c>
      <c r="C506" s="15"/>
      <c r="D506" s="15" t="s">
        <v>1829</v>
      </c>
      <c r="E506" s="15" t="s">
        <v>24</v>
      </c>
      <c r="F506" s="15" t="s">
        <v>12</v>
      </c>
      <c r="G506" s="15"/>
      <c r="H506" s="15" t="s">
        <v>1742</v>
      </c>
      <c r="I506" s="15" t="s">
        <v>1743</v>
      </c>
      <c r="J506" s="15" t="s">
        <v>1744</v>
      </c>
      <c r="K506" s="15"/>
      <c r="L506" s="15" t="s">
        <v>1745</v>
      </c>
      <c r="M506" s="15"/>
      <c r="N506" s="15" t="s">
        <v>1662</v>
      </c>
      <c r="O506" s="15" t="s">
        <v>1663</v>
      </c>
      <c r="P506" s="15"/>
      <c r="Q506" s="15" t="s">
        <v>151</v>
      </c>
      <c r="R506" s="15" t="s">
        <v>2105</v>
      </c>
    </row>
    <row r="507" spans="1:18" ht="31.5" x14ac:dyDescent="0.25">
      <c r="A507" s="17" t="s">
        <v>3076</v>
      </c>
      <c r="B507" s="17" t="s">
        <v>3077</v>
      </c>
      <c r="C507" s="16"/>
      <c r="D507" s="16" t="s">
        <v>1829</v>
      </c>
      <c r="E507" s="16" t="s">
        <v>24</v>
      </c>
      <c r="F507" s="16" t="s">
        <v>12</v>
      </c>
      <c r="G507" s="16"/>
      <c r="H507" s="16" t="s">
        <v>1742</v>
      </c>
      <c r="I507" s="16" t="s">
        <v>1743</v>
      </c>
      <c r="J507" s="16" t="s">
        <v>1744</v>
      </c>
      <c r="K507" s="16"/>
      <c r="L507" s="16" t="s">
        <v>1745</v>
      </c>
      <c r="M507" s="16"/>
      <c r="N507" s="16" t="s">
        <v>1662</v>
      </c>
      <c r="O507" s="16" t="s">
        <v>1663</v>
      </c>
      <c r="P507" s="16"/>
      <c r="Q507" s="16" t="s">
        <v>151</v>
      </c>
      <c r="R507" s="16" t="s">
        <v>2105</v>
      </c>
    </row>
    <row r="508" spans="1:18" ht="42" x14ac:dyDescent="0.25">
      <c r="A508" s="17" t="s">
        <v>3078</v>
      </c>
      <c r="B508" s="17" t="s">
        <v>3079</v>
      </c>
      <c r="C508" s="15"/>
      <c r="D508" s="15" t="s">
        <v>1829</v>
      </c>
      <c r="E508" s="15" t="s">
        <v>24</v>
      </c>
      <c r="F508" s="15" t="s">
        <v>12</v>
      </c>
      <c r="G508" s="15"/>
      <c r="H508" s="15" t="s">
        <v>1668</v>
      </c>
      <c r="I508" s="15" t="s">
        <v>1669</v>
      </c>
      <c r="J508" s="15" t="s">
        <v>1670</v>
      </c>
      <c r="K508" s="15"/>
      <c r="L508" s="15" t="s">
        <v>1756</v>
      </c>
      <c r="M508" s="15"/>
      <c r="N508" s="15" t="s">
        <v>1662</v>
      </c>
      <c r="O508" s="15" t="s">
        <v>1663</v>
      </c>
      <c r="P508" s="15"/>
      <c r="Q508" s="15" t="s">
        <v>151</v>
      </c>
      <c r="R508" s="15" t="s">
        <v>2105</v>
      </c>
    </row>
    <row r="509" spans="1:18" ht="52.5" x14ac:dyDescent="0.25">
      <c r="A509" s="17" t="s">
        <v>3080</v>
      </c>
      <c r="B509" s="17" t="s">
        <v>3081</v>
      </c>
      <c r="C509" s="16"/>
      <c r="D509" s="16" t="s">
        <v>3082</v>
      </c>
      <c r="E509" s="16" t="s">
        <v>24</v>
      </c>
      <c r="F509" s="16" t="s">
        <v>12</v>
      </c>
      <c r="G509" s="16"/>
      <c r="H509" s="16" t="s">
        <v>3083</v>
      </c>
      <c r="I509" s="16" t="s">
        <v>3084</v>
      </c>
      <c r="J509" s="16" t="s">
        <v>3085</v>
      </c>
      <c r="K509" s="16"/>
      <c r="L509" s="16" t="s">
        <v>3086</v>
      </c>
      <c r="M509" s="16" t="s">
        <v>3087</v>
      </c>
      <c r="N509" s="16" t="s">
        <v>57</v>
      </c>
      <c r="O509" s="16" t="s">
        <v>58</v>
      </c>
      <c r="P509" s="16" t="s">
        <v>23</v>
      </c>
      <c r="Q509" s="16" t="s">
        <v>151</v>
      </c>
      <c r="R509" s="16" t="s">
        <v>2105</v>
      </c>
    </row>
    <row r="510" spans="1:18" ht="31.5" x14ac:dyDescent="0.25">
      <c r="A510" s="17" t="s">
        <v>3088</v>
      </c>
      <c r="B510" s="17" t="s">
        <v>3089</v>
      </c>
      <c r="C510" s="15"/>
      <c r="D510" s="15" t="s">
        <v>480</v>
      </c>
      <c r="E510" s="15" t="s">
        <v>24</v>
      </c>
      <c r="F510" s="15" t="s">
        <v>12</v>
      </c>
      <c r="G510" s="15"/>
      <c r="H510" s="15" t="s">
        <v>3090</v>
      </c>
      <c r="I510" s="15" t="s">
        <v>3091</v>
      </c>
      <c r="J510" s="15" t="s">
        <v>3092</v>
      </c>
      <c r="K510" s="15"/>
      <c r="L510" s="15" t="s">
        <v>3093</v>
      </c>
      <c r="M510" s="15" t="s">
        <v>3094</v>
      </c>
      <c r="N510" s="15" t="s">
        <v>1662</v>
      </c>
      <c r="O510" s="15" t="s">
        <v>1663</v>
      </c>
      <c r="P510" s="15"/>
      <c r="Q510" s="15" t="s">
        <v>151</v>
      </c>
      <c r="R510" s="15" t="s">
        <v>2105</v>
      </c>
    </row>
    <row r="511" spans="1:18" ht="52.5" x14ac:dyDescent="0.25">
      <c r="A511" s="17" t="s">
        <v>3095</v>
      </c>
      <c r="B511" s="17" t="s">
        <v>3096</v>
      </c>
      <c r="C511" s="16"/>
      <c r="D511" s="16" t="s">
        <v>3097</v>
      </c>
      <c r="E511" s="16" t="s">
        <v>11</v>
      </c>
      <c r="F511" s="16" t="s">
        <v>12</v>
      </c>
      <c r="G511" s="16"/>
      <c r="H511" s="16" t="s">
        <v>1081</v>
      </c>
      <c r="I511" s="16" t="s">
        <v>1082</v>
      </c>
      <c r="J511" s="16" t="s">
        <v>1083</v>
      </c>
      <c r="K511" s="16"/>
      <c r="L511" s="16" t="s">
        <v>1084</v>
      </c>
      <c r="M511" s="16"/>
      <c r="N511" s="16" t="s">
        <v>13</v>
      </c>
      <c r="O511" s="16" t="s">
        <v>14</v>
      </c>
      <c r="P511" s="16" t="s">
        <v>26</v>
      </c>
      <c r="Q511" s="16" t="s">
        <v>151</v>
      </c>
      <c r="R511" s="16" t="s">
        <v>928</v>
      </c>
    </row>
    <row r="512" spans="1:18" ht="42" x14ac:dyDescent="0.25">
      <c r="A512" s="17" t="s">
        <v>3098</v>
      </c>
      <c r="B512" s="17" t="s">
        <v>3099</v>
      </c>
      <c r="C512" s="15"/>
      <c r="D512" s="15" t="s">
        <v>3100</v>
      </c>
      <c r="E512" s="15" t="s">
        <v>19</v>
      </c>
      <c r="F512" s="15" t="s">
        <v>12</v>
      </c>
      <c r="G512" s="15"/>
      <c r="H512" s="15" t="s">
        <v>3101</v>
      </c>
      <c r="I512" s="15"/>
      <c r="J512" s="15" t="s">
        <v>3102</v>
      </c>
      <c r="K512" s="15"/>
      <c r="L512" s="15" t="s">
        <v>3103</v>
      </c>
      <c r="M512" s="15"/>
      <c r="N512" s="15" t="s">
        <v>13</v>
      </c>
      <c r="O512" s="15" t="s">
        <v>14</v>
      </c>
      <c r="P512" s="15" t="s">
        <v>21</v>
      </c>
      <c r="Q512" s="15" t="s">
        <v>151</v>
      </c>
      <c r="R512" s="15" t="s">
        <v>3052</v>
      </c>
    </row>
    <row r="513" spans="1:18" ht="94.5" x14ac:dyDescent="0.25">
      <c r="A513" s="17" t="s">
        <v>3104</v>
      </c>
      <c r="B513" s="17" t="s">
        <v>3105</v>
      </c>
      <c r="C513" s="16"/>
      <c r="D513" s="16" t="s">
        <v>2016</v>
      </c>
      <c r="E513" s="16" t="s">
        <v>29</v>
      </c>
      <c r="F513" s="16" t="s">
        <v>12</v>
      </c>
      <c r="G513" s="16"/>
      <c r="H513" s="16" t="s">
        <v>158</v>
      </c>
      <c r="I513" s="16" t="s">
        <v>63</v>
      </c>
      <c r="J513" s="16" t="s">
        <v>64</v>
      </c>
      <c r="K513" s="16"/>
      <c r="L513" s="16" t="s">
        <v>65</v>
      </c>
      <c r="M513" s="16"/>
      <c r="N513" s="16" t="s">
        <v>1424</v>
      </c>
      <c r="O513" s="16" t="s">
        <v>31</v>
      </c>
      <c r="P513" s="16" t="s">
        <v>21</v>
      </c>
      <c r="Q513" s="16" t="s">
        <v>151</v>
      </c>
      <c r="R513" s="16" t="s">
        <v>3052</v>
      </c>
    </row>
    <row r="514" spans="1:18" ht="42" x14ac:dyDescent="0.25">
      <c r="A514" s="17" t="s">
        <v>3106</v>
      </c>
      <c r="B514" s="17" t="s">
        <v>3107</v>
      </c>
      <c r="C514" s="15"/>
      <c r="D514" s="15" t="s">
        <v>1885</v>
      </c>
      <c r="E514" s="15" t="s">
        <v>24</v>
      </c>
      <c r="F514" s="15" t="s">
        <v>12</v>
      </c>
      <c r="G514" s="15"/>
      <c r="H514" s="15" t="s">
        <v>157</v>
      </c>
      <c r="I514" s="15" t="s">
        <v>565</v>
      </c>
      <c r="J514" s="15" t="s">
        <v>3108</v>
      </c>
      <c r="K514" s="15"/>
      <c r="L514" s="15" t="s">
        <v>3109</v>
      </c>
      <c r="M514" s="15" t="s">
        <v>3110</v>
      </c>
      <c r="N514" s="15" t="s">
        <v>1662</v>
      </c>
      <c r="O514" s="15" t="s">
        <v>1663</v>
      </c>
      <c r="P514" s="15"/>
      <c r="Q514" s="15" t="s">
        <v>151</v>
      </c>
      <c r="R514" s="15" t="s">
        <v>2105</v>
      </c>
    </row>
    <row r="515" spans="1:18" ht="52.5" x14ac:dyDescent="0.25">
      <c r="A515" s="17" t="s">
        <v>3111</v>
      </c>
      <c r="B515" s="17" t="s">
        <v>3112</v>
      </c>
      <c r="C515" s="16"/>
      <c r="D515" s="16" t="s">
        <v>3113</v>
      </c>
      <c r="E515" s="16" t="s">
        <v>24</v>
      </c>
      <c r="F515" s="16" t="s">
        <v>12</v>
      </c>
      <c r="G515" s="16"/>
      <c r="H515" s="16" t="s">
        <v>1480</v>
      </c>
      <c r="I515" s="16"/>
      <c r="J515" s="16" t="s">
        <v>1481</v>
      </c>
      <c r="K515" s="16"/>
      <c r="L515" s="16" t="s">
        <v>1482</v>
      </c>
      <c r="M515" s="16"/>
      <c r="N515" s="16" t="s">
        <v>1662</v>
      </c>
      <c r="O515" s="16" t="s">
        <v>1663</v>
      </c>
      <c r="P515" s="16"/>
      <c r="Q515" s="16" t="s">
        <v>151</v>
      </c>
      <c r="R515" s="16" t="s">
        <v>2105</v>
      </c>
    </row>
    <row r="516" spans="1:18" ht="31.5" x14ac:dyDescent="0.25">
      <c r="A516" s="17" t="s">
        <v>3114</v>
      </c>
      <c r="B516" s="17" t="s">
        <v>3115</v>
      </c>
      <c r="C516" s="15"/>
      <c r="D516" s="15" t="s">
        <v>1885</v>
      </c>
      <c r="E516" s="15" t="s">
        <v>2202</v>
      </c>
      <c r="F516" s="15" t="s">
        <v>12</v>
      </c>
      <c r="G516" s="15"/>
      <c r="H516" s="15" t="s">
        <v>3116</v>
      </c>
      <c r="I516" s="15" t="s">
        <v>3117</v>
      </c>
      <c r="J516" s="15" t="s">
        <v>3118</v>
      </c>
      <c r="K516" s="15"/>
      <c r="L516" s="15" t="s">
        <v>3119</v>
      </c>
      <c r="M516" s="15" t="s">
        <v>3120</v>
      </c>
      <c r="N516" s="15" t="s">
        <v>1662</v>
      </c>
      <c r="O516" s="15" t="s">
        <v>1663</v>
      </c>
      <c r="P516" s="15" t="s">
        <v>55</v>
      </c>
      <c r="Q516" s="15" t="s">
        <v>151</v>
      </c>
      <c r="R516" s="15" t="s">
        <v>1254</v>
      </c>
    </row>
    <row r="517" spans="1:18" ht="31.5" x14ac:dyDescent="0.25">
      <c r="A517" s="17" t="s">
        <v>3121</v>
      </c>
      <c r="B517" s="17" t="s">
        <v>3122</v>
      </c>
      <c r="C517" s="16"/>
      <c r="D517" s="16" t="s">
        <v>1885</v>
      </c>
      <c r="E517" s="16" t="s">
        <v>24</v>
      </c>
      <c r="F517" s="16" t="s">
        <v>12</v>
      </c>
      <c r="G517" s="16"/>
      <c r="H517" s="16" t="s">
        <v>3123</v>
      </c>
      <c r="I517" s="16" t="s">
        <v>3124</v>
      </c>
      <c r="J517" s="16" t="s">
        <v>3125</v>
      </c>
      <c r="K517" s="16"/>
      <c r="L517" s="16" t="s">
        <v>3126</v>
      </c>
      <c r="M517" s="16" t="s">
        <v>3127</v>
      </c>
      <c r="N517" s="16" t="s">
        <v>1662</v>
      </c>
      <c r="O517" s="16" t="s">
        <v>1663</v>
      </c>
      <c r="P517" s="16"/>
      <c r="Q517" s="16" t="s">
        <v>151</v>
      </c>
      <c r="R517" s="16" t="s">
        <v>2183</v>
      </c>
    </row>
    <row r="518" spans="1:18" ht="31.5" x14ac:dyDescent="0.25">
      <c r="A518" s="17" t="s">
        <v>3128</v>
      </c>
      <c r="B518" s="17" t="s">
        <v>3129</v>
      </c>
      <c r="C518" s="15"/>
      <c r="D518" s="15" t="s">
        <v>1885</v>
      </c>
      <c r="E518" s="15" t="s">
        <v>24</v>
      </c>
      <c r="F518" s="15" t="s">
        <v>12</v>
      </c>
      <c r="G518" s="15"/>
      <c r="H518" s="15" t="s">
        <v>3130</v>
      </c>
      <c r="I518" s="15" t="s">
        <v>3131</v>
      </c>
      <c r="J518" s="15" t="s">
        <v>3132</v>
      </c>
      <c r="K518" s="15"/>
      <c r="L518" s="15" t="s">
        <v>3133</v>
      </c>
      <c r="M518" s="15" t="s">
        <v>3134</v>
      </c>
      <c r="N518" s="15" t="s">
        <v>1662</v>
      </c>
      <c r="O518" s="15" t="s">
        <v>1663</v>
      </c>
      <c r="P518" s="15"/>
      <c r="Q518" s="15" t="s">
        <v>151</v>
      </c>
      <c r="R518" s="15" t="s">
        <v>2183</v>
      </c>
    </row>
    <row r="519" spans="1:18" ht="94.5" x14ac:dyDescent="0.25">
      <c r="A519" s="17" t="s">
        <v>3135</v>
      </c>
      <c r="B519" s="17" t="s">
        <v>3136</v>
      </c>
      <c r="C519" s="16"/>
      <c r="D519" s="16" t="s">
        <v>3137</v>
      </c>
      <c r="E519" s="16" t="s">
        <v>11</v>
      </c>
      <c r="F519" s="16" t="s">
        <v>12</v>
      </c>
      <c r="G519" s="16"/>
      <c r="H519" s="16" t="s">
        <v>40</v>
      </c>
      <c r="I519" s="16" t="s">
        <v>41</v>
      </c>
      <c r="J519" s="16" t="s">
        <v>392</v>
      </c>
      <c r="K519" s="16"/>
      <c r="L519" s="16" t="s">
        <v>269</v>
      </c>
      <c r="M519" s="16"/>
      <c r="N519" s="16" t="s">
        <v>13</v>
      </c>
      <c r="O519" s="16" t="s">
        <v>14</v>
      </c>
      <c r="P519" s="16" t="s">
        <v>26</v>
      </c>
      <c r="Q519" s="16" t="s">
        <v>151</v>
      </c>
      <c r="R519" s="16" t="s">
        <v>1254</v>
      </c>
    </row>
    <row r="520" spans="1:18" ht="52.5" x14ac:dyDescent="0.25">
      <c r="A520" s="17" t="s">
        <v>3138</v>
      </c>
      <c r="B520" s="17" t="s">
        <v>3139</v>
      </c>
      <c r="C520" s="15"/>
      <c r="D520" s="15" t="s">
        <v>3140</v>
      </c>
      <c r="E520" s="15" t="s">
        <v>11</v>
      </c>
      <c r="F520" s="15" t="s">
        <v>12</v>
      </c>
      <c r="G520" s="15"/>
      <c r="H520" s="15" t="s">
        <v>3141</v>
      </c>
      <c r="I520" s="15" t="s">
        <v>3142</v>
      </c>
      <c r="J520" s="15" t="s">
        <v>472</v>
      </c>
      <c r="K520" s="15"/>
      <c r="L520" s="15" t="s">
        <v>3143</v>
      </c>
      <c r="M520" s="15"/>
      <c r="N520" s="15" t="s">
        <v>13</v>
      </c>
      <c r="O520" s="15" t="s">
        <v>14</v>
      </c>
      <c r="P520" s="15" t="s">
        <v>26</v>
      </c>
      <c r="Q520" s="15" t="s">
        <v>151</v>
      </c>
      <c r="R520" s="15">
        <v>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1"/>
  <sheetViews>
    <sheetView tabSelected="1" zoomScaleNormal="100" workbookViewId="0">
      <selection activeCell="I83" sqref="I83"/>
    </sheetView>
  </sheetViews>
  <sheetFormatPr baseColWidth="10" defaultRowHeight="12" zeroHeight="1" x14ac:dyDescent="0.2"/>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customWidth="1"/>
    <col min="10" max="10" width="32.28515625" style="3" customWidth="1"/>
    <col min="11" max="11" width="21.5703125" style="3" customWidth="1"/>
    <col min="12" max="12" width="19.140625" style="3" customWidth="1"/>
    <col min="13" max="13" width="26" style="3" customWidth="1"/>
    <col min="14" max="14" width="18.5703125" style="10"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 x14ac:dyDescent="0.25">
      <c r="A1" s="1" t="s">
        <v>108</v>
      </c>
      <c r="B1" s="1" t="s">
        <v>109</v>
      </c>
      <c r="C1" s="1" t="s">
        <v>110</v>
      </c>
      <c r="D1" s="1" t="s">
        <v>111</v>
      </c>
      <c r="E1" s="1" t="s">
        <v>112</v>
      </c>
      <c r="F1" s="1" t="s">
        <v>113</v>
      </c>
      <c r="G1" s="1" t="s">
        <v>2</v>
      </c>
      <c r="H1" s="1" t="s">
        <v>114</v>
      </c>
      <c r="I1" s="1" t="s">
        <v>115</v>
      </c>
      <c r="J1" s="1" t="s">
        <v>116</v>
      </c>
      <c r="K1" s="1" t="s">
        <v>117</v>
      </c>
      <c r="L1" s="5" t="s">
        <v>118</v>
      </c>
      <c r="M1" s="11" t="s">
        <v>119</v>
      </c>
      <c r="N1" s="6" t="s">
        <v>120</v>
      </c>
      <c r="O1" s="12" t="s">
        <v>121</v>
      </c>
      <c r="P1" s="6" t="s">
        <v>122</v>
      </c>
      <c r="Q1" s="5" t="s">
        <v>205</v>
      </c>
      <c r="R1" s="5" t="s">
        <v>123</v>
      </c>
      <c r="S1" s="1" t="s">
        <v>124</v>
      </c>
      <c r="T1" s="1" t="s">
        <v>125</v>
      </c>
      <c r="U1" s="7" t="s">
        <v>126</v>
      </c>
      <c r="V1" s="1" t="s">
        <v>127</v>
      </c>
      <c r="W1" s="1" t="s">
        <v>128</v>
      </c>
      <c r="X1" s="1" t="s">
        <v>129</v>
      </c>
      <c r="Y1" s="1" t="s">
        <v>130</v>
      </c>
      <c r="AL1" s="2" t="s">
        <v>131</v>
      </c>
    </row>
    <row r="2" spans="1:51" s="30" customFormat="1" ht="51" x14ac:dyDescent="0.25">
      <c r="A2" s="22" t="s">
        <v>3149</v>
      </c>
      <c r="B2" s="23" t="s">
        <v>3145</v>
      </c>
      <c r="C2" s="23" t="s">
        <v>3151</v>
      </c>
      <c r="D2" s="22" t="s">
        <v>557</v>
      </c>
      <c r="E2" s="22" t="s">
        <v>3152</v>
      </c>
      <c r="F2" s="23" t="s">
        <v>3153</v>
      </c>
      <c r="G2" s="22" t="s">
        <v>553</v>
      </c>
      <c r="H2" s="22" t="s">
        <v>3154</v>
      </c>
      <c r="I2" s="24" t="s">
        <v>3155</v>
      </c>
      <c r="J2" s="22" t="s">
        <v>31</v>
      </c>
      <c r="K2" s="22" t="s">
        <v>56</v>
      </c>
      <c r="L2" s="23">
        <v>10</v>
      </c>
      <c r="M2" s="25" t="s">
        <v>551</v>
      </c>
      <c r="N2" s="26">
        <v>44986</v>
      </c>
      <c r="O2" s="27">
        <v>20232110079251</v>
      </c>
      <c r="P2" s="28">
        <v>44994</v>
      </c>
      <c r="Q2" s="27">
        <f t="shared" ref="Q2:Q39" si="0">R2-1</f>
        <v>6</v>
      </c>
      <c r="R2" s="27">
        <f>NETWORKDAYS(N2,P2,AL2:AO2:AP2:AQ2:AR2:AS2:AT2:AU2:AV2:AW2:AX2:AY2)</f>
        <v>7</v>
      </c>
      <c r="S2" s="19" t="s">
        <v>3157</v>
      </c>
      <c r="T2" s="23" t="s">
        <v>3150</v>
      </c>
      <c r="U2" s="29">
        <v>44994</v>
      </c>
      <c r="V2" s="23" t="s">
        <v>3158</v>
      </c>
      <c r="W2" s="23" t="s">
        <v>3159</v>
      </c>
      <c r="X2" s="23" t="s">
        <v>3160</v>
      </c>
      <c r="Y2" s="23" t="s">
        <v>3160</v>
      </c>
      <c r="AL2" s="31">
        <v>44935</v>
      </c>
      <c r="AM2" s="31">
        <v>45005</v>
      </c>
      <c r="AN2" s="31">
        <v>45022</v>
      </c>
      <c r="AO2" s="31">
        <v>45023</v>
      </c>
      <c r="AP2" s="31">
        <v>45047</v>
      </c>
      <c r="AQ2" s="31">
        <v>45068</v>
      </c>
      <c r="AR2" s="31">
        <v>45089</v>
      </c>
      <c r="AS2" s="31">
        <v>45096</v>
      </c>
      <c r="AT2" s="31">
        <v>45110</v>
      </c>
      <c r="AU2" s="31">
        <v>45127</v>
      </c>
      <c r="AV2" s="31">
        <v>45145</v>
      </c>
      <c r="AW2" s="31">
        <v>45159</v>
      </c>
      <c r="AX2" s="31">
        <v>45215</v>
      </c>
      <c r="AY2" s="31">
        <v>45236</v>
      </c>
    </row>
    <row r="3" spans="1:51" s="30" customFormat="1" ht="51" x14ac:dyDescent="0.25">
      <c r="A3" s="22" t="s">
        <v>3149</v>
      </c>
      <c r="B3" s="23" t="s">
        <v>3146</v>
      </c>
      <c r="C3" s="23" t="s">
        <v>3162</v>
      </c>
      <c r="D3" s="22" t="s">
        <v>596</v>
      </c>
      <c r="E3" s="22" t="s">
        <v>3163</v>
      </c>
      <c r="F3" s="23" t="s">
        <v>3164</v>
      </c>
      <c r="G3" s="22" t="s">
        <v>592</v>
      </c>
      <c r="H3" s="22" t="s">
        <v>3154</v>
      </c>
      <c r="I3" s="24" t="s">
        <v>3155</v>
      </c>
      <c r="J3" s="22" t="s">
        <v>31</v>
      </c>
      <c r="K3" s="22" t="s">
        <v>25</v>
      </c>
      <c r="L3" s="23">
        <v>30</v>
      </c>
      <c r="M3" s="25" t="s">
        <v>590</v>
      </c>
      <c r="N3" s="26">
        <v>44986</v>
      </c>
      <c r="O3" s="27">
        <v>20232110079121</v>
      </c>
      <c r="P3" s="28">
        <v>44995</v>
      </c>
      <c r="Q3" s="27">
        <f t="shared" si="0"/>
        <v>7</v>
      </c>
      <c r="R3" s="27">
        <f>NETWORKDAYS(N3,P3,AL3:AO3:AP3:AQ3:AR3:AS3:AT3:AU3:AV3:AW3:AX3:AY3)</f>
        <v>8</v>
      </c>
      <c r="S3" s="19" t="s">
        <v>3157</v>
      </c>
      <c r="T3" s="23" t="s">
        <v>3161</v>
      </c>
      <c r="U3" s="29">
        <v>44995</v>
      </c>
      <c r="V3" s="23" t="s">
        <v>3158</v>
      </c>
      <c r="W3" s="23" t="s">
        <v>3159</v>
      </c>
      <c r="X3" s="23" t="s">
        <v>3160</v>
      </c>
      <c r="Y3" s="23" t="s">
        <v>3160</v>
      </c>
      <c r="AL3" s="31">
        <v>44935</v>
      </c>
      <c r="AM3" s="31">
        <v>45005</v>
      </c>
      <c r="AN3" s="31">
        <v>45022</v>
      </c>
      <c r="AO3" s="31">
        <v>45023</v>
      </c>
      <c r="AP3" s="31">
        <v>45047</v>
      </c>
      <c r="AQ3" s="31">
        <v>45068</v>
      </c>
      <c r="AR3" s="31">
        <v>45089</v>
      </c>
      <c r="AS3" s="31">
        <v>45096</v>
      </c>
      <c r="AT3" s="31">
        <v>45110</v>
      </c>
      <c r="AU3" s="31">
        <v>45127</v>
      </c>
      <c r="AV3" s="31">
        <v>45145</v>
      </c>
      <c r="AW3" s="31">
        <v>45159</v>
      </c>
      <c r="AX3" s="31">
        <v>45215</v>
      </c>
      <c r="AY3" s="31">
        <v>45236</v>
      </c>
    </row>
    <row r="4" spans="1:51" s="30" customFormat="1" ht="38.25" x14ac:dyDescent="0.25">
      <c r="A4" s="22" t="s">
        <v>3149</v>
      </c>
      <c r="B4" s="23" t="s">
        <v>3146</v>
      </c>
      <c r="C4" s="23" t="s">
        <v>3166</v>
      </c>
      <c r="D4" s="22" t="s">
        <v>601</v>
      </c>
      <c r="E4" s="22" t="s">
        <v>3152</v>
      </c>
      <c r="F4" s="23" t="s">
        <v>3164</v>
      </c>
      <c r="G4" s="22" t="s">
        <v>600</v>
      </c>
      <c r="H4" s="22" t="s">
        <v>30</v>
      </c>
      <c r="I4" s="24" t="s">
        <v>3155</v>
      </c>
      <c r="J4" s="22" t="s">
        <v>31</v>
      </c>
      <c r="K4" s="22" t="s">
        <v>25</v>
      </c>
      <c r="L4" s="23">
        <v>30</v>
      </c>
      <c r="M4" s="25" t="s">
        <v>598</v>
      </c>
      <c r="N4" s="26">
        <v>44986</v>
      </c>
      <c r="O4" s="27">
        <v>20232110080741</v>
      </c>
      <c r="P4" s="28">
        <v>45020</v>
      </c>
      <c r="Q4" s="27">
        <f t="shared" si="0"/>
        <v>23</v>
      </c>
      <c r="R4" s="27">
        <f>NETWORKDAYS(N4,P4,AL4:AO4:AP4:AQ4:AR4:AS4:AT4:AU4:AV4:AW4:AX4:AY4)</f>
        <v>24</v>
      </c>
      <c r="S4" s="19" t="s">
        <v>3157</v>
      </c>
      <c r="T4" s="23" t="s">
        <v>3165</v>
      </c>
      <c r="U4" s="29" t="s">
        <v>3160</v>
      </c>
      <c r="V4" s="23" t="s">
        <v>3167</v>
      </c>
      <c r="W4" s="23" t="s">
        <v>3159</v>
      </c>
      <c r="X4" s="23" t="s">
        <v>3160</v>
      </c>
      <c r="Y4" s="23" t="s">
        <v>3168</v>
      </c>
      <c r="AL4" s="31">
        <v>44935</v>
      </c>
      <c r="AM4" s="31">
        <v>45005</v>
      </c>
      <c r="AN4" s="31">
        <v>45022</v>
      </c>
      <c r="AO4" s="31">
        <v>45023</v>
      </c>
      <c r="AP4" s="31">
        <v>45047</v>
      </c>
      <c r="AQ4" s="31">
        <v>45068</v>
      </c>
      <c r="AR4" s="31">
        <v>45089</v>
      </c>
      <c r="AS4" s="31">
        <v>45096</v>
      </c>
      <c r="AT4" s="31">
        <v>45110</v>
      </c>
      <c r="AU4" s="31">
        <v>45127</v>
      </c>
      <c r="AV4" s="31">
        <v>45145</v>
      </c>
      <c r="AW4" s="31">
        <v>45159</v>
      </c>
      <c r="AX4" s="31">
        <v>45215</v>
      </c>
      <c r="AY4" s="31">
        <v>45236</v>
      </c>
    </row>
    <row r="5" spans="1:51" s="30" customFormat="1" ht="33.75" x14ac:dyDescent="0.25">
      <c r="A5" s="22" t="s">
        <v>3149</v>
      </c>
      <c r="B5" s="23" t="s">
        <v>3146</v>
      </c>
      <c r="C5" s="23" t="s">
        <v>3170</v>
      </c>
      <c r="D5" s="22" t="s">
        <v>510</v>
      </c>
      <c r="E5" s="22" t="s">
        <v>3169</v>
      </c>
      <c r="F5" s="23" t="s">
        <v>3171</v>
      </c>
      <c r="G5" s="22" t="s">
        <v>605</v>
      </c>
      <c r="H5" s="22" t="s">
        <v>57</v>
      </c>
      <c r="I5" s="23" t="s">
        <v>3172</v>
      </c>
      <c r="J5" s="22" t="s">
        <v>58</v>
      </c>
      <c r="K5" s="22" t="s">
        <v>56</v>
      </c>
      <c r="L5" s="23">
        <v>10</v>
      </c>
      <c r="M5" s="25" t="s">
        <v>603</v>
      </c>
      <c r="N5" s="26">
        <v>44986</v>
      </c>
      <c r="O5" s="27"/>
      <c r="P5" s="28">
        <v>45057</v>
      </c>
      <c r="Q5" s="27">
        <f t="shared" si="0"/>
        <v>47</v>
      </c>
      <c r="R5" s="27">
        <f>NETWORKDAYS(N5,P5,AL5:AO5:AP5:AQ5:AR5:AS5:AT5:AU5:AV5:AW5:AX5:AY5)</f>
        <v>48</v>
      </c>
      <c r="S5" s="20" t="s">
        <v>3144</v>
      </c>
      <c r="T5" s="23"/>
      <c r="U5" s="29"/>
      <c r="V5" s="23"/>
      <c r="W5" s="23"/>
      <c r="X5" s="23"/>
      <c r="Y5" s="23"/>
      <c r="AL5" s="31">
        <v>44935</v>
      </c>
      <c r="AM5" s="31">
        <v>45005</v>
      </c>
      <c r="AN5" s="31">
        <v>45022</v>
      </c>
      <c r="AO5" s="31">
        <v>45023</v>
      </c>
      <c r="AP5" s="31">
        <v>45047</v>
      </c>
      <c r="AQ5" s="31">
        <v>45068</v>
      </c>
      <c r="AR5" s="31">
        <v>45089</v>
      </c>
      <c r="AS5" s="31">
        <v>45096</v>
      </c>
      <c r="AT5" s="31">
        <v>45110</v>
      </c>
      <c r="AU5" s="31">
        <v>45127</v>
      </c>
      <c r="AV5" s="31">
        <v>45145</v>
      </c>
      <c r="AW5" s="31">
        <v>45159</v>
      </c>
      <c r="AX5" s="31">
        <v>45215</v>
      </c>
      <c r="AY5" s="31">
        <v>45236</v>
      </c>
    </row>
    <row r="6" spans="1:51" s="30" customFormat="1" ht="45" x14ac:dyDescent="0.25">
      <c r="A6" s="22" t="s">
        <v>3149</v>
      </c>
      <c r="B6" s="23" t="s">
        <v>3146</v>
      </c>
      <c r="C6" s="23" t="s">
        <v>3170</v>
      </c>
      <c r="D6" s="22" t="s">
        <v>374</v>
      </c>
      <c r="E6" s="22" t="s">
        <v>3169</v>
      </c>
      <c r="F6" s="23" t="s">
        <v>3153</v>
      </c>
      <c r="G6" s="22" t="s">
        <v>629</v>
      </c>
      <c r="H6" s="22" t="s">
        <v>57</v>
      </c>
      <c r="I6" s="23" t="s">
        <v>3172</v>
      </c>
      <c r="J6" s="22" t="s">
        <v>58</v>
      </c>
      <c r="K6" s="22" t="s">
        <v>56</v>
      </c>
      <c r="L6" s="23">
        <v>10</v>
      </c>
      <c r="M6" s="25" t="s">
        <v>627</v>
      </c>
      <c r="N6" s="26">
        <v>44986</v>
      </c>
      <c r="O6" s="27"/>
      <c r="P6" s="28">
        <v>45057</v>
      </c>
      <c r="Q6" s="27">
        <f t="shared" si="0"/>
        <v>47</v>
      </c>
      <c r="R6" s="27">
        <f>NETWORKDAYS(N6,P6,AL6:AO6:AP6:AQ6:AR6:AS6:AT6:AU6:AV6:AW6:AX6:AY6)</f>
        <v>48</v>
      </c>
      <c r="S6" s="20" t="s">
        <v>3144</v>
      </c>
      <c r="T6" s="23"/>
      <c r="U6" s="29"/>
      <c r="V6" s="23"/>
      <c r="W6" s="23"/>
      <c r="X6" s="23"/>
      <c r="Y6" s="23"/>
      <c r="AL6" s="31">
        <v>44935</v>
      </c>
      <c r="AM6" s="31">
        <v>45005</v>
      </c>
      <c r="AN6" s="31">
        <v>45022</v>
      </c>
      <c r="AO6" s="31">
        <v>45023</v>
      </c>
      <c r="AP6" s="31">
        <v>45047</v>
      </c>
      <c r="AQ6" s="31">
        <v>45068</v>
      </c>
      <c r="AR6" s="31">
        <v>45089</v>
      </c>
      <c r="AS6" s="31">
        <v>45096</v>
      </c>
      <c r="AT6" s="31">
        <v>45110</v>
      </c>
      <c r="AU6" s="31">
        <v>45127</v>
      </c>
      <c r="AV6" s="31">
        <v>45145</v>
      </c>
      <c r="AW6" s="31">
        <v>45159</v>
      </c>
      <c r="AX6" s="31">
        <v>45215</v>
      </c>
      <c r="AY6" s="31">
        <v>45236</v>
      </c>
    </row>
    <row r="7" spans="1:51" s="30" customFormat="1" ht="24.75" customHeight="1" x14ac:dyDescent="0.25">
      <c r="A7" s="22" t="s">
        <v>3149</v>
      </c>
      <c r="B7" s="23" t="s">
        <v>3146</v>
      </c>
      <c r="C7" s="23" t="s">
        <v>3173</v>
      </c>
      <c r="D7" s="22" t="s">
        <v>648</v>
      </c>
      <c r="E7" s="22" t="s">
        <v>3174</v>
      </c>
      <c r="F7" s="23" t="s">
        <v>3164</v>
      </c>
      <c r="G7" s="22" t="s">
        <v>644</v>
      </c>
      <c r="H7" s="22" t="s">
        <v>30</v>
      </c>
      <c r="I7" s="24" t="s">
        <v>3155</v>
      </c>
      <c r="J7" s="22" t="s">
        <v>31</v>
      </c>
      <c r="K7" s="22" t="s">
        <v>29</v>
      </c>
      <c r="L7" s="23">
        <v>15</v>
      </c>
      <c r="M7" s="25" t="s">
        <v>642</v>
      </c>
      <c r="N7" s="26">
        <v>44986</v>
      </c>
      <c r="O7" s="27">
        <v>20232110081311</v>
      </c>
      <c r="P7" s="28">
        <v>45034</v>
      </c>
      <c r="Q7" s="27">
        <f t="shared" si="0"/>
        <v>31</v>
      </c>
      <c r="R7" s="27">
        <f>NETWORKDAYS(N7,P7,AL7:AO7:AP7:AQ7:AR7:AS7:AT7:AU7:AV7:AW7:AX7:AY7)</f>
        <v>32</v>
      </c>
      <c r="S7" s="21" t="s">
        <v>3181</v>
      </c>
      <c r="T7" s="23" t="s">
        <v>3313</v>
      </c>
      <c r="U7" s="29" t="s">
        <v>3160</v>
      </c>
      <c r="V7" s="23" t="s">
        <v>3167</v>
      </c>
      <c r="W7" s="23" t="s">
        <v>3159</v>
      </c>
      <c r="X7" s="23" t="s">
        <v>3160</v>
      </c>
      <c r="Y7" s="23" t="s">
        <v>3284</v>
      </c>
      <c r="AL7" s="31">
        <v>44935</v>
      </c>
      <c r="AM7" s="31">
        <v>45005</v>
      </c>
      <c r="AN7" s="31">
        <v>45022</v>
      </c>
      <c r="AO7" s="31">
        <v>45023</v>
      </c>
      <c r="AP7" s="31">
        <v>45047</v>
      </c>
      <c r="AQ7" s="31">
        <v>45068</v>
      </c>
      <c r="AR7" s="31">
        <v>45089</v>
      </c>
      <c r="AS7" s="31">
        <v>45096</v>
      </c>
      <c r="AT7" s="31">
        <v>45110</v>
      </c>
      <c r="AU7" s="31">
        <v>45127</v>
      </c>
      <c r="AV7" s="31">
        <v>45145</v>
      </c>
      <c r="AW7" s="31">
        <v>45159</v>
      </c>
      <c r="AX7" s="31">
        <v>45215</v>
      </c>
      <c r="AY7" s="31">
        <v>45236</v>
      </c>
    </row>
    <row r="8" spans="1:51" s="30" customFormat="1" ht="45" x14ac:dyDescent="0.25">
      <c r="A8" s="22" t="s">
        <v>3149</v>
      </c>
      <c r="B8" s="23" t="s">
        <v>3146</v>
      </c>
      <c r="C8" s="23" t="s">
        <v>3170</v>
      </c>
      <c r="D8" s="22" t="s">
        <v>670</v>
      </c>
      <c r="E8" s="22" t="s">
        <v>3163</v>
      </c>
      <c r="F8" s="23" t="s">
        <v>3178</v>
      </c>
      <c r="G8" s="22" t="s">
        <v>667</v>
      </c>
      <c r="H8" s="22" t="s">
        <v>45</v>
      </c>
      <c r="I8" s="24" t="s">
        <v>3155</v>
      </c>
      <c r="J8" s="22" t="s">
        <v>46</v>
      </c>
      <c r="K8" s="22" t="s">
        <v>19</v>
      </c>
      <c r="L8" s="23">
        <v>15</v>
      </c>
      <c r="M8" s="25" t="s">
        <v>665</v>
      </c>
      <c r="N8" s="26">
        <v>44986</v>
      </c>
      <c r="O8" s="27"/>
      <c r="P8" s="28">
        <v>45057</v>
      </c>
      <c r="Q8" s="27">
        <f t="shared" si="0"/>
        <v>47</v>
      </c>
      <c r="R8" s="27">
        <f>NETWORKDAYS(N8,P8,AL8:AO8:AP8:AQ8:AR8:AS8:AT8:AU8:AV8:AW8:AX8:AY8)</f>
        <v>48</v>
      </c>
      <c r="S8" s="20" t="s">
        <v>3144</v>
      </c>
      <c r="T8" s="23"/>
      <c r="U8" s="29"/>
      <c r="V8" s="23"/>
      <c r="W8" s="23"/>
      <c r="X8" s="23"/>
      <c r="Y8" s="23"/>
      <c r="AL8" s="31">
        <v>44935</v>
      </c>
      <c r="AM8" s="31">
        <v>45005</v>
      </c>
      <c r="AN8" s="31">
        <v>45022</v>
      </c>
      <c r="AO8" s="31">
        <v>45023</v>
      </c>
      <c r="AP8" s="31">
        <v>45047</v>
      </c>
      <c r="AQ8" s="31">
        <v>45068</v>
      </c>
      <c r="AR8" s="31">
        <v>45089</v>
      </c>
      <c r="AS8" s="31">
        <v>45096</v>
      </c>
      <c r="AT8" s="31">
        <v>45110</v>
      </c>
      <c r="AU8" s="31">
        <v>45127</v>
      </c>
      <c r="AV8" s="31">
        <v>45145</v>
      </c>
      <c r="AW8" s="31">
        <v>45159</v>
      </c>
      <c r="AX8" s="31">
        <v>45215</v>
      </c>
      <c r="AY8" s="31">
        <v>45236</v>
      </c>
    </row>
    <row r="9" spans="1:51" s="30" customFormat="1" ht="38.25" x14ac:dyDescent="0.25">
      <c r="A9" s="22" t="s">
        <v>3149</v>
      </c>
      <c r="B9" s="23" t="s">
        <v>3146</v>
      </c>
      <c r="C9" s="23" t="s">
        <v>3175</v>
      </c>
      <c r="D9" s="22" t="s">
        <v>39</v>
      </c>
      <c r="E9" s="22" t="s">
        <v>3174</v>
      </c>
      <c r="F9" s="23" t="s">
        <v>3180</v>
      </c>
      <c r="G9" s="22" t="s">
        <v>690</v>
      </c>
      <c r="H9" s="22" t="s">
        <v>30</v>
      </c>
      <c r="I9" s="24" t="s">
        <v>3155</v>
      </c>
      <c r="J9" s="22" t="s">
        <v>31</v>
      </c>
      <c r="K9" s="22" t="s">
        <v>29</v>
      </c>
      <c r="L9" s="23">
        <v>15</v>
      </c>
      <c r="M9" s="25" t="s">
        <v>688</v>
      </c>
      <c r="N9" s="26">
        <v>44986</v>
      </c>
      <c r="O9" s="27">
        <v>20232110081061</v>
      </c>
      <c r="P9" s="28">
        <v>45028</v>
      </c>
      <c r="Q9" s="27">
        <f t="shared" si="0"/>
        <v>27</v>
      </c>
      <c r="R9" s="27">
        <f>NETWORKDAYS(N9,P9,AL9:AO9:AP9:AQ9:AR9:AS9:AT9:AU9:AV9:AW9:AX9:AY9)</f>
        <v>28</v>
      </c>
      <c r="S9" s="21" t="s">
        <v>3181</v>
      </c>
      <c r="T9" s="23" t="s">
        <v>3179</v>
      </c>
      <c r="U9" s="29">
        <v>45028</v>
      </c>
      <c r="V9" s="23" t="s">
        <v>3158</v>
      </c>
      <c r="W9" s="23" t="s">
        <v>3159</v>
      </c>
      <c r="X9" s="23" t="s">
        <v>3160</v>
      </c>
      <c r="Y9" s="23" t="s">
        <v>3160</v>
      </c>
      <c r="AL9" s="31">
        <v>44935</v>
      </c>
      <c r="AM9" s="31">
        <v>45005</v>
      </c>
      <c r="AN9" s="31">
        <v>45022</v>
      </c>
      <c r="AO9" s="31">
        <v>45023</v>
      </c>
      <c r="AP9" s="31">
        <v>45047</v>
      </c>
      <c r="AQ9" s="31">
        <v>45068</v>
      </c>
      <c r="AR9" s="31">
        <v>45089</v>
      </c>
      <c r="AS9" s="31">
        <v>45096</v>
      </c>
      <c r="AT9" s="31">
        <v>45110</v>
      </c>
      <c r="AU9" s="31">
        <v>45127</v>
      </c>
      <c r="AV9" s="31">
        <v>45145</v>
      </c>
      <c r="AW9" s="31">
        <v>45159</v>
      </c>
      <c r="AX9" s="31">
        <v>45215</v>
      </c>
      <c r="AY9" s="31">
        <v>45236</v>
      </c>
    </row>
    <row r="10" spans="1:51" s="30" customFormat="1" ht="38.25" x14ac:dyDescent="0.25">
      <c r="A10" s="22" t="s">
        <v>3149</v>
      </c>
      <c r="B10" s="23" t="s">
        <v>3146</v>
      </c>
      <c r="C10" s="23" t="s">
        <v>3183</v>
      </c>
      <c r="D10" s="22" t="s">
        <v>3184</v>
      </c>
      <c r="E10" s="22" t="s">
        <v>3163</v>
      </c>
      <c r="F10" s="23" t="s">
        <v>3164</v>
      </c>
      <c r="G10" s="22" t="s">
        <v>712</v>
      </c>
      <c r="H10" s="22" t="s">
        <v>30</v>
      </c>
      <c r="I10" s="24" t="s">
        <v>3155</v>
      </c>
      <c r="J10" s="22" t="s">
        <v>31</v>
      </c>
      <c r="K10" s="22" t="s">
        <v>25</v>
      </c>
      <c r="L10" s="23">
        <v>30</v>
      </c>
      <c r="M10" s="25" t="s">
        <v>710</v>
      </c>
      <c r="N10" s="26">
        <v>44987</v>
      </c>
      <c r="O10" s="27">
        <v>20232110081081</v>
      </c>
      <c r="P10" s="28">
        <v>45028</v>
      </c>
      <c r="Q10" s="27">
        <f t="shared" si="0"/>
        <v>26</v>
      </c>
      <c r="R10" s="27">
        <f>NETWORKDAYS(N10,P10,AL10:AO10:AP10:AQ10:AR10:AS10:AT10:AU10:AV10:AW10:AX10:AY10)</f>
        <v>27</v>
      </c>
      <c r="S10" s="19" t="s">
        <v>3157</v>
      </c>
      <c r="T10" s="23" t="s">
        <v>3182</v>
      </c>
      <c r="U10" s="29">
        <v>45028</v>
      </c>
      <c r="V10" s="23" t="s">
        <v>3158</v>
      </c>
      <c r="W10" s="23" t="s">
        <v>3159</v>
      </c>
      <c r="X10" s="23" t="s">
        <v>3160</v>
      </c>
      <c r="Y10" s="23" t="s">
        <v>3160</v>
      </c>
      <c r="AL10" s="31">
        <v>44935</v>
      </c>
      <c r="AM10" s="31">
        <v>45005</v>
      </c>
      <c r="AN10" s="31">
        <v>45022</v>
      </c>
      <c r="AO10" s="31">
        <v>45023</v>
      </c>
      <c r="AP10" s="31">
        <v>45047</v>
      </c>
      <c r="AQ10" s="31">
        <v>45068</v>
      </c>
      <c r="AR10" s="31">
        <v>45089</v>
      </c>
      <c r="AS10" s="31">
        <v>45096</v>
      </c>
      <c r="AT10" s="31">
        <v>45110</v>
      </c>
      <c r="AU10" s="31">
        <v>45127</v>
      </c>
      <c r="AV10" s="31">
        <v>45145</v>
      </c>
      <c r="AW10" s="31">
        <v>45159</v>
      </c>
      <c r="AX10" s="31">
        <v>45215</v>
      </c>
      <c r="AY10" s="31">
        <v>45236</v>
      </c>
    </row>
    <row r="11" spans="1:51" s="30" customFormat="1" ht="33.75" x14ac:dyDescent="0.25">
      <c r="A11" s="22" t="s">
        <v>3149</v>
      </c>
      <c r="B11" s="23" t="s">
        <v>3146</v>
      </c>
      <c r="C11" s="23" t="s">
        <v>3185</v>
      </c>
      <c r="D11" s="22" t="s">
        <v>735</v>
      </c>
      <c r="E11" s="22" t="s">
        <v>3152</v>
      </c>
      <c r="F11" s="23" t="s">
        <v>3153</v>
      </c>
      <c r="G11" s="22" t="s">
        <v>731</v>
      </c>
      <c r="H11" s="22" t="s">
        <v>736</v>
      </c>
      <c r="I11" s="24" t="s">
        <v>3155</v>
      </c>
      <c r="J11" s="22" t="s">
        <v>51</v>
      </c>
      <c r="K11" s="22" t="s">
        <v>25</v>
      </c>
      <c r="L11" s="23">
        <v>30</v>
      </c>
      <c r="M11" s="25" t="s">
        <v>729</v>
      </c>
      <c r="N11" s="26">
        <v>44987</v>
      </c>
      <c r="O11" s="27"/>
      <c r="P11" s="28">
        <v>45057</v>
      </c>
      <c r="Q11" s="27">
        <f t="shared" si="0"/>
        <v>46</v>
      </c>
      <c r="R11" s="27">
        <f>NETWORKDAYS(N11,P11,AL11:AO11:AP11:AQ11:AR11:AS11:AT11:AU11:AV11:AW11:AX11:AY11)</f>
        <v>47</v>
      </c>
      <c r="S11" s="20" t="s">
        <v>3144</v>
      </c>
      <c r="T11" s="23"/>
      <c r="U11" s="29"/>
      <c r="V11" s="23"/>
      <c r="W11" s="23"/>
      <c r="X11" s="23"/>
      <c r="Y11" s="23"/>
      <c r="AL11" s="31">
        <v>44935</v>
      </c>
      <c r="AM11" s="31">
        <v>45005</v>
      </c>
      <c r="AN11" s="31">
        <v>45022</v>
      </c>
      <c r="AO11" s="31">
        <v>45023</v>
      </c>
      <c r="AP11" s="31">
        <v>45047</v>
      </c>
      <c r="AQ11" s="31">
        <v>45068</v>
      </c>
      <c r="AR11" s="31">
        <v>45089</v>
      </c>
      <c r="AS11" s="31">
        <v>45096</v>
      </c>
      <c r="AT11" s="31">
        <v>45110</v>
      </c>
      <c r="AU11" s="31">
        <v>45127</v>
      </c>
      <c r="AV11" s="31">
        <v>45145</v>
      </c>
      <c r="AW11" s="31">
        <v>45159</v>
      </c>
      <c r="AX11" s="31">
        <v>45215</v>
      </c>
      <c r="AY11" s="31">
        <v>45236</v>
      </c>
    </row>
    <row r="12" spans="1:51" s="30" customFormat="1" ht="38.25" x14ac:dyDescent="0.25">
      <c r="A12" s="22" t="s">
        <v>3149</v>
      </c>
      <c r="B12" s="23" t="s">
        <v>3146</v>
      </c>
      <c r="C12" s="23" t="s">
        <v>3176</v>
      </c>
      <c r="D12" s="22" t="s">
        <v>753</v>
      </c>
      <c r="E12" s="22" t="s">
        <v>3174</v>
      </c>
      <c r="F12" s="23" t="s">
        <v>3164</v>
      </c>
      <c r="G12" s="22" t="s">
        <v>749</v>
      </c>
      <c r="H12" s="22" t="s">
        <v>3154</v>
      </c>
      <c r="I12" s="24" t="s">
        <v>3155</v>
      </c>
      <c r="J12" s="22" t="s">
        <v>31</v>
      </c>
      <c r="K12" s="22" t="s">
        <v>25</v>
      </c>
      <c r="L12" s="23">
        <v>30</v>
      </c>
      <c r="M12" s="25" t="s">
        <v>747</v>
      </c>
      <c r="N12" s="26">
        <v>44987</v>
      </c>
      <c r="O12" s="27">
        <v>20232110079561</v>
      </c>
      <c r="P12" s="28">
        <v>44995</v>
      </c>
      <c r="Q12" s="27">
        <f t="shared" si="0"/>
        <v>6</v>
      </c>
      <c r="R12" s="27">
        <f>NETWORKDAYS(N12,P12,AL12:AO12:AP12:AQ12:AR12:AS12:AT12:AU12:AV12:AW12:AX12:AY12)</f>
        <v>7</v>
      </c>
      <c r="S12" s="19" t="s">
        <v>3157</v>
      </c>
      <c r="T12" s="23" t="s">
        <v>3186</v>
      </c>
      <c r="U12" s="29">
        <v>44995</v>
      </c>
      <c r="V12" s="23" t="s">
        <v>3158</v>
      </c>
      <c r="W12" s="23" t="s">
        <v>3159</v>
      </c>
      <c r="X12" s="23" t="s">
        <v>3160</v>
      </c>
      <c r="Y12" s="23" t="s">
        <v>3187</v>
      </c>
      <c r="AL12" s="31">
        <v>44935</v>
      </c>
      <c r="AM12" s="31">
        <v>45005</v>
      </c>
      <c r="AN12" s="31">
        <v>45022</v>
      </c>
      <c r="AO12" s="31">
        <v>45023</v>
      </c>
      <c r="AP12" s="31">
        <v>45047</v>
      </c>
      <c r="AQ12" s="31">
        <v>45068</v>
      </c>
      <c r="AR12" s="31">
        <v>45089</v>
      </c>
      <c r="AS12" s="31">
        <v>45096</v>
      </c>
      <c r="AT12" s="31">
        <v>45110</v>
      </c>
      <c r="AU12" s="31">
        <v>45127</v>
      </c>
      <c r="AV12" s="31">
        <v>45145</v>
      </c>
      <c r="AW12" s="31">
        <v>45159</v>
      </c>
      <c r="AX12" s="31">
        <v>45215</v>
      </c>
      <c r="AY12" s="31">
        <v>45236</v>
      </c>
    </row>
    <row r="13" spans="1:51" s="30" customFormat="1" ht="38.25" x14ac:dyDescent="0.25">
      <c r="A13" s="22" t="s">
        <v>3149</v>
      </c>
      <c r="B13" s="23" t="s">
        <v>3146</v>
      </c>
      <c r="C13" s="23" t="s">
        <v>3183</v>
      </c>
      <c r="D13" s="22" t="s">
        <v>768</v>
      </c>
      <c r="E13" s="22" t="s">
        <v>3174</v>
      </c>
      <c r="F13" s="23" t="s">
        <v>3164</v>
      </c>
      <c r="G13" s="22" t="s">
        <v>764</v>
      </c>
      <c r="H13" s="22" t="s">
        <v>30</v>
      </c>
      <c r="I13" s="24" t="s">
        <v>3155</v>
      </c>
      <c r="J13" s="22" t="s">
        <v>31</v>
      </c>
      <c r="K13" s="22" t="s">
        <v>25</v>
      </c>
      <c r="L13" s="23">
        <v>30</v>
      </c>
      <c r="M13" s="25" t="s">
        <v>762</v>
      </c>
      <c r="N13" s="26">
        <v>44987</v>
      </c>
      <c r="O13" s="27">
        <v>20232110081091</v>
      </c>
      <c r="P13" s="28">
        <v>45028</v>
      </c>
      <c r="Q13" s="27">
        <f t="shared" si="0"/>
        <v>26</v>
      </c>
      <c r="R13" s="27">
        <f>NETWORKDAYS(N13,P13,AL13:AO13:AP13:AQ13:AR13:AS13:AT13:AU13:AV13:AW13:AX13:AY13)</f>
        <v>27</v>
      </c>
      <c r="S13" s="19" t="s">
        <v>3157</v>
      </c>
      <c r="T13" s="23" t="s">
        <v>3188</v>
      </c>
      <c r="U13" s="29">
        <v>45028</v>
      </c>
      <c r="V13" s="23" t="s">
        <v>3158</v>
      </c>
      <c r="W13" s="23" t="s">
        <v>3159</v>
      </c>
      <c r="X13" s="23" t="s">
        <v>3160</v>
      </c>
      <c r="Y13" s="23" t="s">
        <v>3160</v>
      </c>
      <c r="AL13" s="31">
        <v>44935</v>
      </c>
      <c r="AM13" s="31">
        <v>45005</v>
      </c>
      <c r="AN13" s="31">
        <v>45022</v>
      </c>
      <c r="AO13" s="31">
        <v>45023</v>
      </c>
      <c r="AP13" s="31">
        <v>45047</v>
      </c>
      <c r="AQ13" s="31">
        <v>45068</v>
      </c>
      <c r="AR13" s="31">
        <v>45089</v>
      </c>
      <c r="AS13" s="31">
        <v>45096</v>
      </c>
      <c r="AT13" s="31">
        <v>45110</v>
      </c>
      <c r="AU13" s="31">
        <v>45127</v>
      </c>
      <c r="AV13" s="31">
        <v>45145</v>
      </c>
      <c r="AW13" s="31">
        <v>45159</v>
      </c>
      <c r="AX13" s="31">
        <v>45215</v>
      </c>
      <c r="AY13" s="31">
        <v>45236</v>
      </c>
    </row>
    <row r="14" spans="1:51" s="30" customFormat="1" ht="38.25" x14ac:dyDescent="0.25">
      <c r="A14" s="22" t="s">
        <v>3149</v>
      </c>
      <c r="B14" s="23" t="s">
        <v>3146</v>
      </c>
      <c r="C14" s="23" t="s">
        <v>3177</v>
      </c>
      <c r="D14" s="22" t="s">
        <v>775</v>
      </c>
      <c r="E14" s="22" t="s">
        <v>3174</v>
      </c>
      <c r="F14" s="23" t="s">
        <v>3164</v>
      </c>
      <c r="G14" s="22" t="s">
        <v>771</v>
      </c>
      <c r="H14" s="22" t="s">
        <v>30</v>
      </c>
      <c r="I14" s="24" t="s">
        <v>3155</v>
      </c>
      <c r="J14" s="22" t="s">
        <v>31</v>
      </c>
      <c r="K14" s="22" t="s">
        <v>25</v>
      </c>
      <c r="L14" s="23">
        <v>30</v>
      </c>
      <c r="M14" s="25" t="s">
        <v>769</v>
      </c>
      <c r="N14" s="26">
        <v>44987</v>
      </c>
      <c r="O14" s="27">
        <v>20232110081281</v>
      </c>
      <c r="P14" s="28">
        <v>45029</v>
      </c>
      <c r="Q14" s="27">
        <f t="shared" si="0"/>
        <v>27</v>
      </c>
      <c r="R14" s="27">
        <f>NETWORKDAYS(N14,P14,AL14:AO14:AP14:AQ14:AR14:AS14:AT14:AU14:AV14:AW14:AX14:AY14)</f>
        <v>28</v>
      </c>
      <c r="S14" s="19" t="s">
        <v>3157</v>
      </c>
      <c r="T14" s="23" t="s">
        <v>3314</v>
      </c>
      <c r="U14" s="29">
        <v>45029</v>
      </c>
      <c r="V14" s="23" t="s">
        <v>3158</v>
      </c>
      <c r="W14" s="23" t="s">
        <v>3159</v>
      </c>
      <c r="X14" s="23" t="s">
        <v>3160</v>
      </c>
      <c r="Y14" s="23" t="s">
        <v>3160</v>
      </c>
      <c r="AL14" s="31">
        <v>44935</v>
      </c>
      <c r="AM14" s="31">
        <v>45005</v>
      </c>
      <c r="AN14" s="31">
        <v>45022</v>
      </c>
      <c r="AO14" s="31">
        <v>45023</v>
      </c>
      <c r="AP14" s="31">
        <v>45047</v>
      </c>
      <c r="AQ14" s="31">
        <v>45068</v>
      </c>
      <c r="AR14" s="31">
        <v>45089</v>
      </c>
      <c r="AS14" s="31">
        <v>45096</v>
      </c>
      <c r="AT14" s="31">
        <v>45110</v>
      </c>
      <c r="AU14" s="31">
        <v>45127</v>
      </c>
      <c r="AV14" s="31">
        <v>45145</v>
      </c>
      <c r="AW14" s="31">
        <v>45159</v>
      </c>
      <c r="AX14" s="31">
        <v>45215</v>
      </c>
      <c r="AY14" s="31">
        <v>45236</v>
      </c>
    </row>
    <row r="15" spans="1:51" s="30" customFormat="1" ht="25.5" x14ac:dyDescent="0.25">
      <c r="A15" s="22" t="s">
        <v>3149</v>
      </c>
      <c r="B15" s="23" t="s">
        <v>3146</v>
      </c>
      <c r="C15" s="23" t="s">
        <v>3173</v>
      </c>
      <c r="D15" s="22" t="s">
        <v>782</v>
      </c>
      <c r="E15" s="22" t="s">
        <v>3152</v>
      </c>
      <c r="F15" s="23" t="s">
        <v>3164</v>
      </c>
      <c r="G15" s="22" t="s">
        <v>778</v>
      </c>
      <c r="H15" s="22" t="s">
        <v>45</v>
      </c>
      <c r="I15" s="24" t="s">
        <v>3155</v>
      </c>
      <c r="J15" s="22" t="s">
        <v>46</v>
      </c>
      <c r="K15" s="22" t="s">
        <v>25</v>
      </c>
      <c r="L15" s="23">
        <v>30</v>
      </c>
      <c r="M15" s="25" t="s">
        <v>776</v>
      </c>
      <c r="N15" s="26">
        <v>44987</v>
      </c>
      <c r="O15" s="27"/>
      <c r="P15" s="28">
        <v>45057</v>
      </c>
      <c r="Q15" s="27">
        <f t="shared" si="0"/>
        <v>46</v>
      </c>
      <c r="R15" s="27">
        <f>NETWORKDAYS(N15,P15,AL15:AO15:AP15:AQ15:AR15:AS15:AT15:AU15:AV15:AW15:AX15:AY15)</f>
        <v>47</v>
      </c>
      <c r="S15" s="20" t="s">
        <v>3144</v>
      </c>
      <c r="T15" s="23"/>
      <c r="U15" s="29"/>
      <c r="V15" s="23"/>
      <c r="W15" s="23"/>
      <c r="X15" s="23"/>
      <c r="Y15" s="23"/>
      <c r="AL15" s="31">
        <v>44935</v>
      </c>
      <c r="AM15" s="31">
        <v>45005</v>
      </c>
      <c r="AN15" s="31">
        <v>45022</v>
      </c>
      <c r="AO15" s="31">
        <v>45023</v>
      </c>
      <c r="AP15" s="31">
        <v>45047</v>
      </c>
      <c r="AQ15" s="31">
        <v>45068</v>
      </c>
      <c r="AR15" s="31">
        <v>45089</v>
      </c>
      <c r="AS15" s="31">
        <v>45096</v>
      </c>
      <c r="AT15" s="31">
        <v>45110</v>
      </c>
      <c r="AU15" s="31">
        <v>45127</v>
      </c>
      <c r="AV15" s="31">
        <v>45145</v>
      </c>
      <c r="AW15" s="31">
        <v>45159</v>
      </c>
      <c r="AX15" s="31">
        <v>45215</v>
      </c>
      <c r="AY15" s="31">
        <v>45236</v>
      </c>
    </row>
    <row r="16" spans="1:51" s="30" customFormat="1" ht="51" x14ac:dyDescent="0.25">
      <c r="A16" s="22" t="s">
        <v>3149</v>
      </c>
      <c r="B16" s="23" t="s">
        <v>3146</v>
      </c>
      <c r="C16" s="23" t="s">
        <v>3175</v>
      </c>
      <c r="D16" s="22" t="s">
        <v>200</v>
      </c>
      <c r="E16" s="22" t="s">
        <v>3174</v>
      </c>
      <c r="F16" s="23" t="s">
        <v>3190</v>
      </c>
      <c r="G16" s="22" t="s">
        <v>802</v>
      </c>
      <c r="H16" s="22" t="s">
        <v>3191</v>
      </c>
      <c r="I16" s="24" t="s">
        <v>3155</v>
      </c>
      <c r="J16" s="22" t="s">
        <v>46</v>
      </c>
      <c r="K16" s="22" t="s">
        <v>29</v>
      </c>
      <c r="L16" s="23">
        <v>15</v>
      </c>
      <c r="M16" s="25" t="s">
        <v>800</v>
      </c>
      <c r="N16" s="26">
        <v>44987</v>
      </c>
      <c r="O16" s="27">
        <v>20232140080341</v>
      </c>
      <c r="P16" s="28">
        <v>45014</v>
      </c>
      <c r="Q16" s="27">
        <f t="shared" si="0"/>
        <v>18</v>
      </c>
      <c r="R16" s="27">
        <f>NETWORKDAYS(N16,P16,AL16:AO16:AP16:AQ16:AR16:AS16:AT16:AU16:AV16:AW16:AX16:AY16)</f>
        <v>19</v>
      </c>
      <c r="S16" s="21" t="s">
        <v>3181</v>
      </c>
      <c r="T16" s="23" t="s">
        <v>3189</v>
      </c>
      <c r="U16" s="29">
        <v>45014</v>
      </c>
      <c r="V16" s="23" t="s">
        <v>3158</v>
      </c>
      <c r="W16" s="23" t="s">
        <v>3159</v>
      </c>
      <c r="X16" s="23" t="s">
        <v>3160</v>
      </c>
      <c r="Y16" s="23" t="s">
        <v>3160</v>
      </c>
      <c r="AL16" s="31">
        <v>44935</v>
      </c>
      <c r="AM16" s="31">
        <v>45005</v>
      </c>
      <c r="AN16" s="31">
        <v>45022</v>
      </c>
      <c r="AO16" s="31">
        <v>45023</v>
      </c>
      <c r="AP16" s="31">
        <v>45047</v>
      </c>
      <c r="AQ16" s="31">
        <v>45068</v>
      </c>
      <c r="AR16" s="31">
        <v>45089</v>
      </c>
      <c r="AS16" s="31">
        <v>45096</v>
      </c>
      <c r="AT16" s="31">
        <v>45110</v>
      </c>
      <c r="AU16" s="31">
        <v>45127</v>
      </c>
      <c r="AV16" s="31">
        <v>45145</v>
      </c>
      <c r="AW16" s="31">
        <v>45159</v>
      </c>
      <c r="AX16" s="31">
        <v>45215</v>
      </c>
      <c r="AY16" s="31">
        <v>45236</v>
      </c>
    </row>
    <row r="17" spans="1:51" s="30" customFormat="1" ht="38.25" x14ac:dyDescent="0.25">
      <c r="A17" s="22" t="s">
        <v>3149</v>
      </c>
      <c r="B17" s="23" t="s">
        <v>3146</v>
      </c>
      <c r="C17" s="23" t="s">
        <v>3162</v>
      </c>
      <c r="D17" s="22" t="s">
        <v>840</v>
      </c>
      <c r="E17" s="22" t="s">
        <v>3152</v>
      </c>
      <c r="F17" s="23" t="s">
        <v>3164</v>
      </c>
      <c r="G17" s="22" t="s">
        <v>836</v>
      </c>
      <c r="H17" s="22" t="s">
        <v>30</v>
      </c>
      <c r="I17" s="24" t="s">
        <v>3155</v>
      </c>
      <c r="J17" s="22" t="s">
        <v>31</v>
      </c>
      <c r="K17" s="22" t="s">
        <v>25</v>
      </c>
      <c r="L17" s="23">
        <v>30</v>
      </c>
      <c r="M17" s="25" t="s">
        <v>834</v>
      </c>
      <c r="N17" s="26">
        <v>44987</v>
      </c>
      <c r="O17" s="27" t="s">
        <v>3316</v>
      </c>
      <c r="P17" s="28">
        <v>45034</v>
      </c>
      <c r="Q17" s="27">
        <f t="shared" si="0"/>
        <v>30</v>
      </c>
      <c r="R17" s="27">
        <f>NETWORKDAYS(N17,P17,AL17:AO17:AP17:AQ17:AR17:AS17:AT17:AU17:AV17:AW17:AX17:AY17)</f>
        <v>31</v>
      </c>
      <c r="S17" s="19" t="s">
        <v>3157</v>
      </c>
      <c r="T17" s="23" t="s">
        <v>3315</v>
      </c>
      <c r="U17" s="29" t="s">
        <v>3160</v>
      </c>
      <c r="V17" s="23" t="s">
        <v>3167</v>
      </c>
      <c r="W17" s="23" t="s">
        <v>3159</v>
      </c>
      <c r="X17" s="23" t="s">
        <v>3160</v>
      </c>
      <c r="Y17" s="23" t="s">
        <v>3284</v>
      </c>
      <c r="AL17" s="31">
        <v>44935</v>
      </c>
      <c r="AM17" s="31">
        <v>45005</v>
      </c>
      <c r="AN17" s="31">
        <v>45022</v>
      </c>
      <c r="AO17" s="31">
        <v>45023</v>
      </c>
      <c r="AP17" s="31">
        <v>45047</v>
      </c>
      <c r="AQ17" s="31">
        <v>45068</v>
      </c>
      <c r="AR17" s="31">
        <v>45089</v>
      </c>
      <c r="AS17" s="31">
        <v>45096</v>
      </c>
      <c r="AT17" s="31">
        <v>45110</v>
      </c>
      <c r="AU17" s="31">
        <v>45127</v>
      </c>
      <c r="AV17" s="31">
        <v>45145</v>
      </c>
      <c r="AW17" s="31">
        <v>45159</v>
      </c>
      <c r="AX17" s="31">
        <v>45215</v>
      </c>
      <c r="AY17" s="31">
        <v>45236</v>
      </c>
    </row>
    <row r="18" spans="1:51" s="30" customFormat="1" ht="38.25" x14ac:dyDescent="0.25">
      <c r="A18" s="22" t="s">
        <v>3149</v>
      </c>
      <c r="B18" s="23" t="s">
        <v>3146</v>
      </c>
      <c r="C18" s="23" t="s">
        <v>3173</v>
      </c>
      <c r="D18" s="22" t="s">
        <v>868</v>
      </c>
      <c r="E18" s="22" t="s">
        <v>3174</v>
      </c>
      <c r="F18" s="23" t="s">
        <v>3164</v>
      </c>
      <c r="G18" s="22" t="s">
        <v>864</v>
      </c>
      <c r="H18" s="22" t="s">
        <v>30</v>
      </c>
      <c r="I18" s="24" t="s">
        <v>3155</v>
      </c>
      <c r="J18" s="22" t="s">
        <v>31</v>
      </c>
      <c r="K18" s="22" t="s">
        <v>29</v>
      </c>
      <c r="L18" s="23">
        <v>15</v>
      </c>
      <c r="M18" s="25" t="s">
        <v>862</v>
      </c>
      <c r="N18" s="26">
        <v>44987</v>
      </c>
      <c r="O18" s="27">
        <v>20232110081381</v>
      </c>
      <c r="P18" s="28">
        <v>45033</v>
      </c>
      <c r="Q18" s="27">
        <f t="shared" si="0"/>
        <v>29</v>
      </c>
      <c r="R18" s="27">
        <f>NETWORKDAYS(N18,P18,AL18:AO18:AP18:AQ18:AR18:AS18:AT18:AU18:AV18:AW18:AX18:AY18)</f>
        <v>30</v>
      </c>
      <c r="S18" s="21" t="s">
        <v>3181</v>
      </c>
      <c r="T18" s="23" t="s">
        <v>3317</v>
      </c>
      <c r="U18" s="29">
        <v>45033</v>
      </c>
      <c r="V18" s="23" t="s">
        <v>3158</v>
      </c>
      <c r="W18" s="23" t="s">
        <v>3159</v>
      </c>
      <c r="X18" s="23" t="s">
        <v>3160</v>
      </c>
      <c r="Y18" s="23" t="s">
        <v>3160</v>
      </c>
      <c r="AL18" s="31">
        <v>44935</v>
      </c>
      <c r="AM18" s="31">
        <v>45005</v>
      </c>
      <c r="AN18" s="31">
        <v>45022</v>
      </c>
      <c r="AO18" s="31">
        <v>45023</v>
      </c>
      <c r="AP18" s="31">
        <v>45047</v>
      </c>
      <c r="AQ18" s="31">
        <v>45068</v>
      </c>
      <c r="AR18" s="31">
        <v>45089</v>
      </c>
      <c r="AS18" s="31">
        <v>45096</v>
      </c>
      <c r="AT18" s="31">
        <v>45110</v>
      </c>
      <c r="AU18" s="31">
        <v>45127</v>
      </c>
      <c r="AV18" s="31">
        <v>45145</v>
      </c>
      <c r="AW18" s="31">
        <v>45159</v>
      </c>
      <c r="AX18" s="31">
        <v>45215</v>
      </c>
      <c r="AY18" s="31">
        <v>45236</v>
      </c>
    </row>
    <row r="19" spans="1:51" s="30" customFormat="1" ht="25.5" x14ac:dyDescent="0.25">
      <c r="A19" s="22" t="s">
        <v>3149</v>
      </c>
      <c r="B19" s="23" t="s">
        <v>3146</v>
      </c>
      <c r="C19" s="23" t="s">
        <v>3192</v>
      </c>
      <c r="D19" s="22" t="s">
        <v>927</v>
      </c>
      <c r="E19" s="22" t="s">
        <v>3163</v>
      </c>
      <c r="F19" s="23" t="s">
        <v>3164</v>
      </c>
      <c r="G19" s="22" t="s">
        <v>923</v>
      </c>
      <c r="H19" s="22" t="s">
        <v>27</v>
      </c>
      <c r="I19" s="24" t="s">
        <v>3155</v>
      </c>
      <c r="J19" s="22" t="s">
        <v>28</v>
      </c>
      <c r="K19" s="22" t="s">
        <v>19</v>
      </c>
      <c r="L19" s="23">
        <v>15</v>
      </c>
      <c r="M19" s="25" t="s">
        <v>921</v>
      </c>
      <c r="N19" s="26">
        <v>44987</v>
      </c>
      <c r="O19" s="27" t="s">
        <v>3318</v>
      </c>
      <c r="P19" s="28">
        <v>45057</v>
      </c>
      <c r="Q19" s="27">
        <f t="shared" si="0"/>
        <v>46</v>
      </c>
      <c r="R19" s="27">
        <f>NETWORKDAYS(N19,P19,AL19:AO19:AP19:AQ19:AR19:AS19:AT19:AU19:AV19:AW19:AX19:AY19)</f>
        <v>47</v>
      </c>
      <c r="S19" s="20" t="s">
        <v>3144</v>
      </c>
      <c r="T19" s="23"/>
      <c r="U19" s="29"/>
      <c r="V19" s="23"/>
      <c r="W19" s="23"/>
      <c r="X19" s="23"/>
      <c r="Y19" s="23" t="s">
        <v>3217</v>
      </c>
      <c r="AL19" s="31">
        <v>44935</v>
      </c>
      <c r="AM19" s="31">
        <v>45005</v>
      </c>
      <c r="AN19" s="31">
        <v>45022</v>
      </c>
      <c r="AO19" s="31">
        <v>45023</v>
      </c>
      <c r="AP19" s="31">
        <v>45047</v>
      </c>
      <c r="AQ19" s="31">
        <v>45068</v>
      </c>
      <c r="AR19" s="31">
        <v>45089</v>
      </c>
      <c r="AS19" s="31">
        <v>45096</v>
      </c>
      <c r="AT19" s="31">
        <v>45110</v>
      </c>
      <c r="AU19" s="31">
        <v>45127</v>
      </c>
      <c r="AV19" s="31">
        <v>45145</v>
      </c>
      <c r="AW19" s="31">
        <v>45159</v>
      </c>
      <c r="AX19" s="31">
        <v>45215</v>
      </c>
      <c r="AY19" s="31">
        <v>45236</v>
      </c>
    </row>
    <row r="20" spans="1:51" s="30" customFormat="1" ht="38.25" x14ac:dyDescent="0.25">
      <c r="A20" s="22" t="s">
        <v>3149</v>
      </c>
      <c r="B20" s="23" t="s">
        <v>3147</v>
      </c>
      <c r="C20" s="23" t="s">
        <v>3170</v>
      </c>
      <c r="D20" s="22" t="s">
        <v>935</v>
      </c>
      <c r="E20" s="22" t="s">
        <v>3193</v>
      </c>
      <c r="F20" s="23" t="s">
        <v>3153</v>
      </c>
      <c r="G20" s="22" t="s">
        <v>931</v>
      </c>
      <c r="H20" s="22" t="s">
        <v>3194</v>
      </c>
      <c r="I20" s="23" t="s">
        <v>3156</v>
      </c>
      <c r="J20" s="22" t="s">
        <v>3195</v>
      </c>
      <c r="K20" s="22" t="s">
        <v>29</v>
      </c>
      <c r="L20" s="23">
        <v>15</v>
      </c>
      <c r="M20" s="25" t="s">
        <v>929</v>
      </c>
      <c r="N20" s="26">
        <v>44987</v>
      </c>
      <c r="O20" s="27" t="s">
        <v>3196</v>
      </c>
      <c r="P20" s="28">
        <v>45057</v>
      </c>
      <c r="Q20" s="27">
        <f t="shared" si="0"/>
        <v>46</v>
      </c>
      <c r="R20" s="27">
        <f>NETWORKDAYS(N20,P20,AL20:AO20:AP20:AQ20:AR20:AS20:AT20:AU20:AV20:AW20:AX20:AY20)</f>
        <v>47</v>
      </c>
      <c r="S20" s="20" t="s">
        <v>3144</v>
      </c>
      <c r="T20" s="23" t="s">
        <v>3197</v>
      </c>
      <c r="U20" s="29"/>
      <c r="V20" s="23"/>
      <c r="W20" s="23"/>
      <c r="X20" s="23"/>
      <c r="Y20" s="23" t="s">
        <v>3217</v>
      </c>
      <c r="AL20" s="31">
        <v>44935</v>
      </c>
      <c r="AM20" s="31">
        <v>45005</v>
      </c>
      <c r="AN20" s="31">
        <v>45022</v>
      </c>
      <c r="AO20" s="31">
        <v>45023</v>
      </c>
      <c r="AP20" s="31">
        <v>45047</v>
      </c>
      <c r="AQ20" s="31">
        <v>45068</v>
      </c>
      <c r="AR20" s="31">
        <v>45089</v>
      </c>
      <c r="AS20" s="31">
        <v>45096</v>
      </c>
      <c r="AT20" s="31">
        <v>45110</v>
      </c>
      <c r="AU20" s="31">
        <v>45127</v>
      </c>
      <c r="AV20" s="31">
        <v>45145</v>
      </c>
      <c r="AW20" s="31">
        <v>45159</v>
      </c>
      <c r="AX20" s="31">
        <v>45215</v>
      </c>
      <c r="AY20" s="31">
        <v>45236</v>
      </c>
    </row>
    <row r="21" spans="1:51" s="30" customFormat="1" ht="38.25" x14ac:dyDescent="0.25">
      <c r="A21" s="22" t="s">
        <v>3149</v>
      </c>
      <c r="B21" s="23" t="s">
        <v>3146</v>
      </c>
      <c r="C21" s="23" t="s">
        <v>3199</v>
      </c>
      <c r="D21" s="22" t="s">
        <v>973</v>
      </c>
      <c r="E21" s="22" t="s">
        <v>3174</v>
      </c>
      <c r="F21" s="23" t="s">
        <v>3164</v>
      </c>
      <c r="G21" s="22" t="s">
        <v>969</v>
      </c>
      <c r="H21" s="22" t="s">
        <v>3234</v>
      </c>
      <c r="I21" s="24" t="s">
        <v>3155</v>
      </c>
      <c r="J21" s="22" t="s">
        <v>28</v>
      </c>
      <c r="K21" s="22" t="s">
        <v>19</v>
      </c>
      <c r="L21" s="23">
        <v>15</v>
      </c>
      <c r="M21" s="25" t="s">
        <v>967</v>
      </c>
      <c r="N21" s="26">
        <v>44988</v>
      </c>
      <c r="O21" s="27">
        <v>20232110080851</v>
      </c>
      <c r="P21" s="28">
        <v>45057</v>
      </c>
      <c r="Q21" s="27">
        <f t="shared" si="0"/>
        <v>45</v>
      </c>
      <c r="R21" s="27">
        <f>NETWORKDAYS(N21,P21,AL21:AO21:AP21:AQ21:AR21:AS21:AT21:AU21:AV21:AW21:AX21:AY21)</f>
        <v>46</v>
      </c>
      <c r="S21" s="20" t="s">
        <v>3144</v>
      </c>
      <c r="T21" s="23" t="s">
        <v>3198</v>
      </c>
      <c r="U21" s="29"/>
      <c r="V21" s="23"/>
      <c r="W21" s="23"/>
      <c r="X21" s="23"/>
      <c r="Y21" s="23" t="s">
        <v>3217</v>
      </c>
      <c r="AL21" s="31">
        <v>44935</v>
      </c>
      <c r="AM21" s="31">
        <v>45005</v>
      </c>
      <c r="AN21" s="31">
        <v>45022</v>
      </c>
      <c r="AO21" s="31">
        <v>45023</v>
      </c>
      <c r="AP21" s="31">
        <v>45047</v>
      </c>
      <c r="AQ21" s="31">
        <v>45068</v>
      </c>
      <c r="AR21" s="31">
        <v>45089</v>
      </c>
      <c r="AS21" s="31">
        <v>45096</v>
      </c>
      <c r="AT21" s="31">
        <v>45110</v>
      </c>
      <c r="AU21" s="31">
        <v>45127</v>
      </c>
      <c r="AV21" s="31">
        <v>45145</v>
      </c>
      <c r="AW21" s="31">
        <v>45159</v>
      </c>
      <c r="AX21" s="31">
        <v>45215</v>
      </c>
      <c r="AY21" s="31">
        <v>45236</v>
      </c>
    </row>
    <row r="22" spans="1:51" s="30" customFormat="1" ht="38.25" x14ac:dyDescent="0.25">
      <c r="A22" s="22" t="s">
        <v>3149</v>
      </c>
      <c r="B22" s="23" t="s">
        <v>3146</v>
      </c>
      <c r="C22" s="23" t="s">
        <v>3173</v>
      </c>
      <c r="D22" s="22" t="s">
        <v>415</v>
      </c>
      <c r="E22" s="22" t="s">
        <v>3193</v>
      </c>
      <c r="F22" s="23" t="s">
        <v>3164</v>
      </c>
      <c r="G22" s="22" t="s">
        <v>983</v>
      </c>
      <c r="H22" s="22" t="s">
        <v>45</v>
      </c>
      <c r="I22" s="24" t="s">
        <v>3155</v>
      </c>
      <c r="J22" s="22" t="s">
        <v>46</v>
      </c>
      <c r="K22" s="22" t="s">
        <v>25</v>
      </c>
      <c r="L22" s="23">
        <v>30</v>
      </c>
      <c r="M22" s="25" t="s">
        <v>981</v>
      </c>
      <c r="N22" s="26">
        <v>44988</v>
      </c>
      <c r="O22" s="27">
        <v>20232140080971</v>
      </c>
      <c r="P22" s="28">
        <v>45028</v>
      </c>
      <c r="Q22" s="27">
        <f t="shared" si="0"/>
        <v>25</v>
      </c>
      <c r="R22" s="27">
        <f>NETWORKDAYS(N22,P22,AL22:AO22:AP22:AQ22:AR22:AS22:AT22:AU22:AV22:AW22:AX22:AY22)</f>
        <v>26</v>
      </c>
      <c r="S22" s="19" t="s">
        <v>3157</v>
      </c>
      <c r="T22" s="23" t="s">
        <v>3200</v>
      </c>
      <c r="U22" s="29">
        <v>45028</v>
      </c>
      <c r="V22" s="23" t="s">
        <v>3158</v>
      </c>
      <c r="W22" s="23" t="s">
        <v>3159</v>
      </c>
      <c r="X22" s="23" t="s">
        <v>3160</v>
      </c>
      <c r="Y22" s="23" t="s">
        <v>3160</v>
      </c>
      <c r="AL22" s="31">
        <v>44935</v>
      </c>
      <c r="AM22" s="31">
        <v>45005</v>
      </c>
      <c r="AN22" s="31">
        <v>45022</v>
      </c>
      <c r="AO22" s="31">
        <v>45023</v>
      </c>
      <c r="AP22" s="31">
        <v>45047</v>
      </c>
      <c r="AQ22" s="31">
        <v>45068</v>
      </c>
      <c r="AR22" s="31">
        <v>45089</v>
      </c>
      <c r="AS22" s="31">
        <v>45096</v>
      </c>
      <c r="AT22" s="31">
        <v>45110</v>
      </c>
      <c r="AU22" s="31">
        <v>45127</v>
      </c>
      <c r="AV22" s="31">
        <v>45145</v>
      </c>
      <c r="AW22" s="31">
        <v>45159</v>
      </c>
      <c r="AX22" s="31">
        <v>45215</v>
      </c>
      <c r="AY22" s="31">
        <v>45236</v>
      </c>
    </row>
    <row r="23" spans="1:51" s="30" customFormat="1" ht="38.25" x14ac:dyDescent="0.25">
      <c r="A23" s="22" t="s">
        <v>3149</v>
      </c>
      <c r="B23" s="23" t="s">
        <v>3146</v>
      </c>
      <c r="C23" s="23" t="s">
        <v>3170</v>
      </c>
      <c r="D23" s="22" t="s">
        <v>998</v>
      </c>
      <c r="E23" s="22" t="s">
        <v>3163</v>
      </c>
      <c r="F23" s="23" t="s">
        <v>3164</v>
      </c>
      <c r="G23" s="22" t="s">
        <v>994</v>
      </c>
      <c r="H23" s="22" t="s">
        <v>30</v>
      </c>
      <c r="I23" s="24" t="s">
        <v>3155</v>
      </c>
      <c r="J23" s="22" t="s">
        <v>31</v>
      </c>
      <c r="K23" s="22" t="s">
        <v>25</v>
      </c>
      <c r="L23" s="23">
        <v>30</v>
      </c>
      <c r="M23" s="25" t="s">
        <v>992</v>
      </c>
      <c r="N23" s="26">
        <v>44988</v>
      </c>
      <c r="O23" s="27">
        <v>20232110081421</v>
      </c>
      <c r="P23" s="28">
        <v>45033</v>
      </c>
      <c r="Q23" s="27">
        <f t="shared" si="0"/>
        <v>28</v>
      </c>
      <c r="R23" s="27">
        <f>NETWORKDAYS(N23,P23,AL23:AO23:AP23:AQ23:AR23:AS23:AT23:AU23:AV23:AW23:AX23:AY23)</f>
        <v>29</v>
      </c>
      <c r="S23" s="19" t="s">
        <v>3157</v>
      </c>
      <c r="T23" s="23" t="s">
        <v>3201</v>
      </c>
      <c r="U23" s="29">
        <v>45033</v>
      </c>
      <c r="V23" s="23" t="s">
        <v>3158</v>
      </c>
      <c r="W23" s="23" t="s">
        <v>3159</v>
      </c>
      <c r="X23" s="23" t="s">
        <v>3160</v>
      </c>
      <c r="Y23" s="23" t="s">
        <v>3160</v>
      </c>
      <c r="AL23" s="31">
        <v>44935</v>
      </c>
      <c r="AM23" s="31">
        <v>45005</v>
      </c>
      <c r="AN23" s="31">
        <v>45022</v>
      </c>
      <c r="AO23" s="31">
        <v>45023</v>
      </c>
      <c r="AP23" s="31">
        <v>45047</v>
      </c>
      <c r="AQ23" s="31">
        <v>45068</v>
      </c>
      <c r="AR23" s="31">
        <v>45089</v>
      </c>
      <c r="AS23" s="31">
        <v>45096</v>
      </c>
      <c r="AT23" s="31">
        <v>45110</v>
      </c>
      <c r="AU23" s="31">
        <v>45127</v>
      </c>
      <c r="AV23" s="31">
        <v>45145</v>
      </c>
      <c r="AW23" s="31">
        <v>45159</v>
      </c>
      <c r="AX23" s="31">
        <v>45215</v>
      </c>
      <c r="AY23" s="31">
        <v>45236</v>
      </c>
    </row>
    <row r="24" spans="1:51" s="30" customFormat="1" ht="33.75" x14ac:dyDescent="0.25">
      <c r="A24" s="22" t="s">
        <v>3149</v>
      </c>
      <c r="B24" s="23" t="s">
        <v>3145</v>
      </c>
      <c r="C24" s="23" t="s">
        <v>3170</v>
      </c>
      <c r="D24" s="22" t="s">
        <v>670</v>
      </c>
      <c r="E24" s="22" t="s">
        <v>3163</v>
      </c>
      <c r="F24" s="23" t="s">
        <v>3164</v>
      </c>
      <c r="G24" s="22" t="s">
        <v>1001</v>
      </c>
      <c r="H24" s="22" t="s">
        <v>45</v>
      </c>
      <c r="I24" s="24" t="s">
        <v>3155</v>
      </c>
      <c r="J24" s="22" t="s">
        <v>46</v>
      </c>
      <c r="K24" s="22" t="s">
        <v>25</v>
      </c>
      <c r="L24" s="23">
        <v>30</v>
      </c>
      <c r="M24" s="25" t="s">
        <v>999</v>
      </c>
      <c r="N24" s="26">
        <v>44988</v>
      </c>
      <c r="O24" s="27"/>
      <c r="P24" s="28">
        <v>45057</v>
      </c>
      <c r="Q24" s="27">
        <f t="shared" si="0"/>
        <v>45</v>
      </c>
      <c r="R24" s="27">
        <f>NETWORKDAYS(N24,P24,AL24:AO24:AP24:AQ24:AR24:AS24:AT24:AU24:AV24:AW24:AX24:AY24)</f>
        <v>46</v>
      </c>
      <c r="S24" s="20" t="s">
        <v>3144</v>
      </c>
      <c r="T24" s="23"/>
      <c r="U24" s="29"/>
      <c r="V24" s="23"/>
      <c r="W24" s="23"/>
      <c r="X24" s="23"/>
      <c r="Y24" s="23"/>
      <c r="AL24" s="31">
        <v>44935</v>
      </c>
      <c r="AM24" s="31">
        <v>45005</v>
      </c>
      <c r="AN24" s="31">
        <v>45022</v>
      </c>
      <c r="AO24" s="31">
        <v>45023</v>
      </c>
      <c r="AP24" s="31">
        <v>45047</v>
      </c>
      <c r="AQ24" s="31">
        <v>45068</v>
      </c>
      <c r="AR24" s="31">
        <v>45089</v>
      </c>
      <c r="AS24" s="31">
        <v>45096</v>
      </c>
      <c r="AT24" s="31">
        <v>45110</v>
      </c>
      <c r="AU24" s="31">
        <v>45127</v>
      </c>
      <c r="AV24" s="31">
        <v>45145</v>
      </c>
      <c r="AW24" s="31">
        <v>45159</v>
      </c>
      <c r="AX24" s="31">
        <v>45215</v>
      </c>
      <c r="AY24" s="31">
        <v>45236</v>
      </c>
    </row>
    <row r="25" spans="1:51" s="30" customFormat="1" ht="38.25" x14ac:dyDescent="0.25">
      <c r="A25" s="22" t="s">
        <v>3149</v>
      </c>
      <c r="B25" s="23" t="s">
        <v>3146</v>
      </c>
      <c r="C25" s="23" t="s">
        <v>3203</v>
      </c>
      <c r="D25" s="22" t="s">
        <v>544</v>
      </c>
      <c r="E25" s="22" t="s">
        <v>3174</v>
      </c>
      <c r="F25" s="23" t="s">
        <v>3164</v>
      </c>
      <c r="G25" s="22" t="s">
        <v>1004</v>
      </c>
      <c r="H25" s="22" t="s">
        <v>30</v>
      </c>
      <c r="I25" s="24" t="s">
        <v>3155</v>
      </c>
      <c r="J25" s="22" t="s">
        <v>31</v>
      </c>
      <c r="K25" s="22" t="s">
        <v>25</v>
      </c>
      <c r="L25" s="23">
        <v>30</v>
      </c>
      <c r="M25" s="25" t="s">
        <v>1002</v>
      </c>
      <c r="N25" s="26">
        <v>44988</v>
      </c>
      <c r="O25" s="27">
        <v>20232110081741</v>
      </c>
      <c r="P25" s="28">
        <v>45042</v>
      </c>
      <c r="Q25" s="27">
        <f t="shared" si="0"/>
        <v>35</v>
      </c>
      <c r="R25" s="27">
        <f>NETWORKDAYS(N25,P25,AL25:AO25:AP25:AQ25:AR25:AS25:AT25:AU25:AV25:AW25:AX25:AY25)</f>
        <v>36</v>
      </c>
      <c r="S25" s="21" t="s">
        <v>3181</v>
      </c>
      <c r="T25" s="23" t="s">
        <v>3202</v>
      </c>
      <c r="U25" s="29">
        <v>45042</v>
      </c>
      <c r="V25" s="23" t="s">
        <v>3158</v>
      </c>
      <c r="W25" s="23" t="s">
        <v>3159</v>
      </c>
      <c r="X25" s="23" t="s">
        <v>3160</v>
      </c>
      <c r="Y25" s="23" t="s">
        <v>3160</v>
      </c>
      <c r="AL25" s="31">
        <v>44935</v>
      </c>
      <c r="AM25" s="31">
        <v>45005</v>
      </c>
      <c r="AN25" s="31">
        <v>45022</v>
      </c>
      <c r="AO25" s="31">
        <v>45023</v>
      </c>
      <c r="AP25" s="31">
        <v>45047</v>
      </c>
      <c r="AQ25" s="31">
        <v>45068</v>
      </c>
      <c r="AR25" s="31">
        <v>45089</v>
      </c>
      <c r="AS25" s="31">
        <v>45096</v>
      </c>
      <c r="AT25" s="31">
        <v>45110</v>
      </c>
      <c r="AU25" s="31">
        <v>45127</v>
      </c>
      <c r="AV25" s="31">
        <v>45145</v>
      </c>
      <c r="AW25" s="31">
        <v>45159</v>
      </c>
      <c r="AX25" s="31">
        <v>45215</v>
      </c>
      <c r="AY25" s="31">
        <v>45236</v>
      </c>
    </row>
    <row r="26" spans="1:51" s="30" customFormat="1" ht="25.5" x14ac:dyDescent="0.25">
      <c r="A26" s="22" t="s">
        <v>3149</v>
      </c>
      <c r="B26" s="23" t="s">
        <v>3146</v>
      </c>
      <c r="C26" s="23" t="s">
        <v>3151</v>
      </c>
      <c r="D26" s="22" t="s">
        <v>1024</v>
      </c>
      <c r="E26" s="22" t="s">
        <v>3152</v>
      </c>
      <c r="F26" s="23" t="s">
        <v>3164</v>
      </c>
      <c r="G26" s="22" t="s">
        <v>406</v>
      </c>
      <c r="H26" s="22" t="s">
        <v>27</v>
      </c>
      <c r="I26" s="24" t="s">
        <v>3155</v>
      </c>
      <c r="J26" s="22" t="s">
        <v>28</v>
      </c>
      <c r="K26" s="22" t="s">
        <v>25</v>
      </c>
      <c r="L26" s="23">
        <v>30</v>
      </c>
      <c r="M26" s="25" t="s">
        <v>1019</v>
      </c>
      <c r="N26" s="26">
        <v>44988</v>
      </c>
      <c r="O26" s="27" t="s">
        <v>3205</v>
      </c>
      <c r="P26" s="28">
        <v>45028</v>
      </c>
      <c r="Q26" s="27">
        <f t="shared" si="0"/>
        <v>25</v>
      </c>
      <c r="R26" s="27">
        <f>NETWORKDAYS(N26,P26,AL26:AO26:AP26:AQ26:AR26:AS26:AT26:AU26:AV26:AW26:AX26:AY26)</f>
        <v>26</v>
      </c>
      <c r="S26" s="19" t="s">
        <v>3157</v>
      </c>
      <c r="T26" s="23"/>
      <c r="U26" s="29">
        <v>45028</v>
      </c>
      <c r="V26" s="23" t="s">
        <v>3158</v>
      </c>
      <c r="W26" s="23" t="s">
        <v>3159</v>
      </c>
      <c r="X26" s="23" t="s">
        <v>3160</v>
      </c>
      <c r="Y26" s="23" t="s">
        <v>3206</v>
      </c>
      <c r="AL26" s="31">
        <v>44935</v>
      </c>
      <c r="AM26" s="31">
        <v>45005</v>
      </c>
      <c r="AN26" s="31">
        <v>45022</v>
      </c>
      <c r="AO26" s="31">
        <v>45023</v>
      </c>
      <c r="AP26" s="31">
        <v>45047</v>
      </c>
      <c r="AQ26" s="31">
        <v>45068</v>
      </c>
      <c r="AR26" s="31">
        <v>45089</v>
      </c>
      <c r="AS26" s="31">
        <v>45096</v>
      </c>
      <c r="AT26" s="31">
        <v>45110</v>
      </c>
      <c r="AU26" s="31">
        <v>45127</v>
      </c>
      <c r="AV26" s="31">
        <v>45145</v>
      </c>
      <c r="AW26" s="31">
        <v>45159</v>
      </c>
      <c r="AX26" s="31">
        <v>45215</v>
      </c>
      <c r="AY26" s="31">
        <v>45236</v>
      </c>
    </row>
    <row r="27" spans="1:51" s="30" customFormat="1" ht="51" x14ac:dyDescent="0.25">
      <c r="A27" s="22" t="s">
        <v>3149</v>
      </c>
      <c r="B27" s="23" t="s">
        <v>3145</v>
      </c>
      <c r="C27" s="23" t="s">
        <v>3176</v>
      </c>
      <c r="D27" s="22" t="s">
        <v>753</v>
      </c>
      <c r="E27" s="22" t="s">
        <v>3174</v>
      </c>
      <c r="F27" s="23" t="s">
        <v>3164</v>
      </c>
      <c r="G27" s="22" t="s">
        <v>1047</v>
      </c>
      <c r="H27" s="22" t="s">
        <v>3154</v>
      </c>
      <c r="I27" s="24" t="s">
        <v>3155</v>
      </c>
      <c r="J27" s="22" t="s">
        <v>31</v>
      </c>
      <c r="K27" s="22" t="s">
        <v>25</v>
      </c>
      <c r="L27" s="23">
        <v>30</v>
      </c>
      <c r="M27" s="25" t="s">
        <v>1045</v>
      </c>
      <c r="N27" s="26">
        <v>44988</v>
      </c>
      <c r="O27" s="27" t="s">
        <v>3208</v>
      </c>
      <c r="P27" s="28">
        <v>44998</v>
      </c>
      <c r="Q27" s="27">
        <f t="shared" si="0"/>
        <v>6</v>
      </c>
      <c r="R27" s="27">
        <f>NETWORKDAYS(N27,P27,AL27:AO27:AP27:AQ27:AR27:AS27:AT27:AU27:AV27:AW27:AX27:AY27)</f>
        <v>7</v>
      </c>
      <c r="S27" s="19" t="s">
        <v>3157</v>
      </c>
      <c r="T27" s="23" t="s">
        <v>3207</v>
      </c>
      <c r="U27" s="29">
        <v>45000</v>
      </c>
      <c r="V27" s="23" t="s">
        <v>3158</v>
      </c>
      <c r="W27" s="23" t="s">
        <v>3159</v>
      </c>
      <c r="X27" s="23" t="s">
        <v>3160</v>
      </c>
      <c r="Y27" s="23" t="s">
        <v>3160</v>
      </c>
      <c r="AL27" s="31">
        <v>44935</v>
      </c>
      <c r="AM27" s="31">
        <v>45005</v>
      </c>
      <c r="AN27" s="31">
        <v>45022</v>
      </c>
      <c r="AO27" s="31">
        <v>45023</v>
      </c>
      <c r="AP27" s="31">
        <v>45047</v>
      </c>
      <c r="AQ27" s="31">
        <v>45068</v>
      </c>
      <c r="AR27" s="31">
        <v>45089</v>
      </c>
      <c r="AS27" s="31">
        <v>45096</v>
      </c>
      <c r="AT27" s="31">
        <v>45110</v>
      </c>
      <c r="AU27" s="31">
        <v>45127</v>
      </c>
      <c r="AV27" s="31">
        <v>45145</v>
      </c>
      <c r="AW27" s="31">
        <v>45159</v>
      </c>
      <c r="AX27" s="31">
        <v>45215</v>
      </c>
      <c r="AY27" s="31">
        <v>45236</v>
      </c>
    </row>
    <row r="28" spans="1:51" s="30" customFormat="1" ht="38.25" x14ac:dyDescent="0.25">
      <c r="A28" s="22" t="s">
        <v>3149</v>
      </c>
      <c r="B28" s="23" t="s">
        <v>3146</v>
      </c>
      <c r="C28" s="23" t="s">
        <v>3204</v>
      </c>
      <c r="D28" s="22" t="s">
        <v>1054</v>
      </c>
      <c r="E28" s="22" t="s">
        <v>3152</v>
      </c>
      <c r="F28" s="23" t="s">
        <v>3180</v>
      </c>
      <c r="G28" s="22" t="s">
        <v>1050</v>
      </c>
      <c r="H28" s="22" t="s">
        <v>30</v>
      </c>
      <c r="I28" s="24" t="s">
        <v>3155</v>
      </c>
      <c r="J28" s="22" t="s">
        <v>31</v>
      </c>
      <c r="K28" s="22" t="s">
        <v>19</v>
      </c>
      <c r="L28" s="23">
        <v>15</v>
      </c>
      <c r="M28" s="25" t="s">
        <v>1048</v>
      </c>
      <c r="N28" s="26">
        <v>44988</v>
      </c>
      <c r="O28" s="27" t="s">
        <v>3210</v>
      </c>
      <c r="P28" s="28">
        <v>45027</v>
      </c>
      <c r="Q28" s="27">
        <f t="shared" si="0"/>
        <v>24</v>
      </c>
      <c r="R28" s="27">
        <f>NETWORKDAYS(N28,P28,AL28:AO28:AP28:AQ28:AR28:AS28:AT28:AU28:AV28:AW28:AX28:AY28)</f>
        <v>25</v>
      </c>
      <c r="S28" s="21" t="s">
        <v>3181</v>
      </c>
      <c r="T28" s="23" t="s">
        <v>3209</v>
      </c>
      <c r="U28" s="29" t="s">
        <v>3160</v>
      </c>
      <c r="V28" s="29" t="s">
        <v>3167</v>
      </c>
      <c r="W28" s="23" t="s">
        <v>3160</v>
      </c>
      <c r="X28" s="23" t="s">
        <v>3160</v>
      </c>
      <c r="Y28" s="23" t="s">
        <v>3211</v>
      </c>
      <c r="AL28" s="31">
        <v>44935</v>
      </c>
      <c r="AM28" s="31">
        <v>45005</v>
      </c>
      <c r="AN28" s="31">
        <v>45022</v>
      </c>
      <c r="AO28" s="31">
        <v>45023</v>
      </c>
      <c r="AP28" s="31">
        <v>45047</v>
      </c>
      <c r="AQ28" s="31">
        <v>45068</v>
      </c>
      <c r="AR28" s="31">
        <v>45089</v>
      </c>
      <c r="AS28" s="31">
        <v>45096</v>
      </c>
      <c r="AT28" s="31">
        <v>45110</v>
      </c>
      <c r="AU28" s="31">
        <v>45127</v>
      </c>
      <c r="AV28" s="31">
        <v>45145</v>
      </c>
      <c r="AW28" s="31">
        <v>45159</v>
      </c>
      <c r="AX28" s="31">
        <v>45215</v>
      </c>
      <c r="AY28" s="31">
        <v>45236</v>
      </c>
    </row>
    <row r="29" spans="1:51" s="30" customFormat="1" ht="51" x14ac:dyDescent="0.25">
      <c r="A29" s="22" t="s">
        <v>3149</v>
      </c>
      <c r="B29" s="23" t="s">
        <v>3146</v>
      </c>
      <c r="C29" s="23" t="s">
        <v>3203</v>
      </c>
      <c r="D29" s="22" t="s">
        <v>1072</v>
      </c>
      <c r="E29" s="22" t="s">
        <v>3152</v>
      </c>
      <c r="F29" s="23" t="s">
        <v>3171</v>
      </c>
      <c r="G29" s="22" t="s">
        <v>1068</v>
      </c>
      <c r="H29" s="22" t="s">
        <v>3213</v>
      </c>
      <c r="I29" s="24" t="s">
        <v>3155</v>
      </c>
      <c r="J29" s="22" t="s">
        <v>51</v>
      </c>
      <c r="K29" s="22" t="s">
        <v>19</v>
      </c>
      <c r="L29" s="23">
        <v>15</v>
      </c>
      <c r="M29" s="25" t="s">
        <v>1066</v>
      </c>
      <c r="N29" s="26">
        <v>44988</v>
      </c>
      <c r="O29" s="27">
        <v>20233000079501</v>
      </c>
      <c r="P29" s="28">
        <v>44991</v>
      </c>
      <c r="Q29" s="27">
        <f t="shared" si="0"/>
        <v>1</v>
      </c>
      <c r="R29" s="27">
        <f>NETWORKDAYS(N29,P29,AL29:AO29:AP29:AQ29:AR29:AS29:AT29:AU29:AV29:AW29:AX29:AY29)</f>
        <v>2</v>
      </c>
      <c r="S29" s="19" t="s">
        <v>3157</v>
      </c>
      <c r="T29" s="23" t="s">
        <v>3212</v>
      </c>
      <c r="U29" s="29">
        <v>44991</v>
      </c>
      <c r="V29" s="23" t="s">
        <v>3158</v>
      </c>
      <c r="W29" s="23" t="s">
        <v>3159</v>
      </c>
      <c r="X29" s="23" t="s">
        <v>3160</v>
      </c>
      <c r="Y29" s="23" t="s">
        <v>3160</v>
      </c>
      <c r="AL29" s="31">
        <v>44935</v>
      </c>
      <c r="AM29" s="31">
        <v>45005</v>
      </c>
      <c r="AN29" s="31">
        <v>45022</v>
      </c>
      <c r="AO29" s="31">
        <v>45023</v>
      </c>
      <c r="AP29" s="31">
        <v>45047</v>
      </c>
      <c r="AQ29" s="31">
        <v>45068</v>
      </c>
      <c r="AR29" s="31">
        <v>45089</v>
      </c>
      <c r="AS29" s="31">
        <v>45096</v>
      </c>
      <c r="AT29" s="31">
        <v>45110</v>
      </c>
      <c r="AU29" s="31">
        <v>45127</v>
      </c>
      <c r="AV29" s="31">
        <v>45145</v>
      </c>
      <c r="AW29" s="31">
        <v>45159</v>
      </c>
      <c r="AX29" s="31">
        <v>45215</v>
      </c>
      <c r="AY29" s="31">
        <v>45236</v>
      </c>
    </row>
    <row r="30" spans="1:51" s="30" customFormat="1" ht="38.25" x14ac:dyDescent="0.25">
      <c r="A30" s="22" t="s">
        <v>3149</v>
      </c>
      <c r="B30" s="23" t="s">
        <v>3146</v>
      </c>
      <c r="C30" s="23" t="s">
        <v>3166</v>
      </c>
      <c r="D30" s="22" t="s">
        <v>1077</v>
      </c>
      <c r="E30" s="22" t="s">
        <v>3152</v>
      </c>
      <c r="F30" s="23" t="s">
        <v>3164</v>
      </c>
      <c r="G30" s="22" t="s">
        <v>1075</v>
      </c>
      <c r="H30" s="22" t="s">
        <v>30</v>
      </c>
      <c r="I30" s="24" t="s">
        <v>3155</v>
      </c>
      <c r="J30" s="22" t="s">
        <v>31</v>
      </c>
      <c r="K30" s="22" t="s">
        <v>25</v>
      </c>
      <c r="L30" s="23">
        <v>30</v>
      </c>
      <c r="M30" s="25" t="s">
        <v>1073</v>
      </c>
      <c r="N30" s="26">
        <v>44988</v>
      </c>
      <c r="O30" s="27">
        <v>20232110081471</v>
      </c>
      <c r="P30" s="28">
        <v>45042</v>
      </c>
      <c r="Q30" s="27">
        <f t="shared" si="0"/>
        <v>35</v>
      </c>
      <c r="R30" s="27">
        <f>NETWORKDAYS(N30,P30,AL30:AO30:AP30:AQ30:AR30:AS30:AT30:AU30:AV30:AW30:AX30:AY30)</f>
        <v>36</v>
      </c>
      <c r="S30" s="21" t="s">
        <v>3181</v>
      </c>
      <c r="T30" s="23" t="s">
        <v>3214</v>
      </c>
      <c r="U30" s="29">
        <v>45042</v>
      </c>
      <c r="V30" s="23" t="s">
        <v>3158</v>
      </c>
      <c r="W30" s="23" t="s">
        <v>3159</v>
      </c>
      <c r="X30" s="23" t="s">
        <v>3160</v>
      </c>
      <c r="Y30" s="23" t="s">
        <v>3160</v>
      </c>
      <c r="AL30" s="31">
        <v>44935</v>
      </c>
      <c r="AM30" s="31">
        <v>45005</v>
      </c>
      <c r="AN30" s="31">
        <v>45022</v>
      </c>
      <c r="AO30" s="31">
        <v>45023</v>
      </c>
      <c r="AP30" s="31">
        <v>45047</v>
      </c>
      <c r="AQ30" s="31">
        <v>45068</v>
      </c>
      <c r="AR30" s="31">
        <v>45089</v>
      </c>
      <c r="AS30" s="31">
        <v>45096</v>
      </c>
      <c r="AT30" s="31">
        <v>45110</v>
      </c>
      <c r="AU30" s="31">
        <v>45127</v>
      </c>
      <c r="AV30" s="31">
        <v>45145</v>
      </c>
      <c r="AW30" s="31">
        <v>45159</v>
      </c>
      <c r="AX30" s="31">
        <v>45215</v>
      </c>
      <c r="AY30" s="31">
        <v>45236</v>
      </c>
    </row>
    <row r="31" spans="1:51" s="30" customFormat="1" ht="38.25" x14ac:dyDescent="0.25">
      <c r="A31" s="22" t="s">
        <v>3149</v>
      </c>
      <c r="B31" s="23" t="s">
        <v>3146</v>
      </c>
      <c r="C31" s="23" t="s">
        <v>3177</v>
      </c>
      <c r="D31" s="22" t="s">
        <v>1091</v>
      </c>
      <c r="E31" s="22" t="s">
        <v>3152</v>
      </c>
      <c r="F31" s="23" t="s">
        <v>3178</v>
      </c>
      <c r="G31" s="22" t="s">
        <v>1087</v>
      </c>
      <c r="H31" s="22" t="s">
        <v>550</v>
      </c>
      <c r="I31" s="24" t="s">
        <v>3155</v>
      </c>
      <c r="J31" s="22" t="s">
        <v>28</v>
      </c>
      <c r="K31" s="22" t="s">
        <v>19</v>
      </c>
      <c r="L31" s="23">
        <v>15</v>
      </c>
      <c r="M31" s="25" t="s">
        <v>1085</v>
      </c>
      <c r="N31" s="26">
        <v>44988</v>
      </c>
      <c r="O31" s="27" t="s">
        <v>3216</v>
      </c>
      <c r="P31" s="28">
        <v>45034</v>
      </c>
      <c r="Q31" s="27">
        <f t="shared" si="0"/>
        <v>29</v>
      </c>
      <c r="R31" s="27">
        <f>NETWORKDAYS(N31,P31,AL31:AO31:AP31:AQ31:AR31:AS31:AT31:AU31:AV31:AW31:AX31:AY31)</f>
        <v>30</v>
      </c>
      <c r="S31" s="21" t="s">
        <v>3181</v>
      </c>
      <c r="T31" s="23" t="s">
        <v>3215</v>
      </c>
      <c r="U31" s="29" t="s">
        <v>3160</v>
      </c>
      <c r="V31" s="23" t="s">
        <v>3167</v>
      </c>
      <c r="W31" s="23" t="s">
        <v>3159</v>
      </c>
      <c r="X31" s="23" t="s">
        <v>3160</v>
      </c>
      <c r="Y31" s="23" t="s">
        <v>3211</v>
      </c>
      <c r="AL31" s="31">
        <v>44935</v>
      </c>
      <c r="AM31" s="31">
        <v>45005</v>
      </c>
      <c r="AN31" s="31">
        <v>45022</v>
      </c>
      <c r="AO31" s="31">
        <v>45023</v>
      </c>
      <c r="AP31" s="31">
        <v>45047</v>
      </c>
      <c r="AQ31" s="31">
        <v>45068</v>
      </c>
      <c r="AR31" s="31">
        <v>45089</v>
      </c>
      <c r="AS31" s="31">
        <v>45096</v>
      </c>
      <c r="AT31" s="31">
        <v>45110</v>
      </c>
      <c r="AU31" s="31">
        <v>45127</v>
      </c>
      <c r="AV31" s="31">
        <v>45145</v>
      </c>
      <c r="AW31" s="31">
        <v>45159</v>
      </c>
      <c r="AX31" s="31">
        <v>45215</v>
      </c>
      <c r="AY31" s="31">
        <v>45236</v>
      </c>
    </row>
    <row r="32" spans="1:51" s="30" customFormat="1" ht="38.25" x14ac:dyDescent="0.25">
      <c r="A32" s="22" t="s">
        <v>3149</v>
      </c>
      <c r="B32" s="23" t="s">
        <v>3146</v>
      </c>
      <c r="C32" s="23" t="s">
        <v>3162</v>
      </c>
      <c r="D32" s="22" t="s">
        <v>1139</v>
      </c>
      <c r="E32" s="22" t="s">
        <v>3152</v>
      </c>
      <c r="F32" s="23" t="s">
        <v>3180</v>
      </c>
      <c r="G32" s="22" t="s">
        <v>1135</v>
      </c>
      <c r="H32" s="22" t="s">
        <v>30</v>
      </c>
      <c r="I32" s="24" t="s">
        <v>3155</v>
      </c>
      <c r="J32" s="22" t="s">
        <v>31</v>
      </c>
      <c r="K32" s="22" t="s">
        <v>19</v>
      </c>
      <c r="L32" s="23">
        <v>15</v>
      </c>
      <c r="M32" s="25" t="s">
        <v>1133</v>
      </c>
      <c r="N32" s="26">
        <v>44988</v>
      </c>
      <c r="O32" s="27">
        <v>20232110081431</v>
      </c>
      <c r="P32" s="28">
        <v>45033</v>
      </c>
      <c r="Q32" s="27">
        <f t="shared" si="0"/>
        <v>28</v>
      </c>
      <c r="R32" s="27">
        <f>NETWORKDAYS(N32,P32,AL32:AO32:AP32:AQ32:AR32:AS32:AT32:AU32:AV32:AW32:AX32:AY32)</f>
        <v>29</v>
      </c>
      <c r="S32" s="21" t="s">
        <v>3181</v>
      </c>
      <c r="T32" s="23" t="s">
        <v>3218</v>
      </c>
      <c r="U32" s="29">
        <v>45033</v>
      </c>
      <c r="V32" s="23" t="s">
        <v>3158</v>
      </c>
      <c r="W32" s="23" t="s">
        <v>3159</v>
      </c>
      <c r="X32" s="23" t="s">
        <v>3160</v>
      </c>
      <c r="Y32" s="23" t="s">
        <v>3160</v>
      </c>
      <c r="AL32" s="31">
        <v>44935</v>
      </c>
      <c r="AM32" s="31">
        <v>45005</v>
      </c>
      <c r="AN32" s="31">
        <v>45022</v>
      </c>
      <c r="AO32" s="31">
        <v>45023</v>
      </c>
      <c r="AP32" s="31">
        <v>45047</v>
      </c>
      <c r="AQ32" s="31">
        <v>45068</v>
      </c>
      <c r="AR32" s="31">
        <v>45089</v>
      </c>
      <c r="AS32" s="31">
        <v>45096</v>
      </c>
      <c r="AT32" s="31">
        <v>45110</v>
      </c>
      <c r="AU32" s="31">
        <v>45127</v>
      </c>
      <c r="AV32" s="31">
        <v>45145</v>
      </c>
      <c r="AW32" s="31">
        <v>45159</v>
      </c>
      <c r="AX32" s="31">
        <v>45215</v>
      </c>
      <c r="AY32" s="31">
        <v>45236</v>
      </c>
    </row>
    <row r="33" spans="1:51" s="30" customFormat="1" ht="25.5" x14ac:dyDescent="0.25">
      <c r="A33" s="22" t="s">
        <v>3149</v>
      </c>
      <c r="B33" s="23" t="s">
        <v>3146</v>
      </c>
      <c r="C33" s="23" t="s">
        <v>3199</v>
      </c>
      <c r="D33" s="22" t="s">
        <v>1152</v>
      </c>
      <c r="E33" s="22" t="s">
        <v>3163</v>
      </c>
      <c r="F33" s="23" t="s">
        <v>3164</v>
      </c>
      <c r="G33" s="22" t="s">
        <v>1150</v>
      </c>
      <c r="H33" s="22" t="s">
        <v>45</v>
      </c>
      <c r="I33" s="24" t="s">
        <v>3155</v>
      </c>
      <c r="J33" s="22" t="s">
        <v>46</v>
      </c>
      <c r="K33" s="22" t="s">
        <v>19</v>
      </c>
      <c r="L33" s="23">
        <v>15</v>
      </c>
      <c r="M33" s="25" t="s">
        <v>1148</v>
      </c>
      <c r="N33" s="26">
        <v>44988</v>
      </c>
      <c r="O33" s="27"/>
      <c r="P33" s="28">
        <v>45057</v>
      </c>
      <c r="Q33" s="27">
        <f t="shared" si="0"/>
        <v>45</v>
      </c>
      <c r="R33" s="27">
        <f>NETWORKDAYS(N33,P33,AL33:AO33:AP33:AQ33:AR33:AS33:AT33:AU33:AV33:AW33:AX33:AY33)</f>
        <v>46</v>
      </c>
      <c r="S33" s="20" t="s">
        <v>3144</v>
      </c>
      <c r="T33" s="23"/>
      <c r="U33" s="29"/>
      <c r="V33" s="23"/>
      <c r="W33" s="23"/>
      <c r="X33" s="23"/>
      <c r="Y33" s="23"/>
      <c r="AL33" s="31">
        <v>44935</v>
      </c>
      <c r="AM33" s="31">
        <v>45005</v>
      </c>
      <c r="AN33" s="31">
        <v>45022</v>
      </c>
      <c r="AO33" s="31">
        <v>45023</v>
      </c>
      <c r="AP33" s="31">
        <v>45047</v>
      </c>
      <c r="AQ33" s="31">
        <v>45068</v>
      </c>
      <c r="AR33" s="31">
        <v>45089</v>
      </c>
      <c r="AS33" s="31">
        <v>45096</v>
      </c>
      <c r="AT33" s="31">
        <v>45110</v>
      </c>
      <c r="AU33" s="31">
        <v>45127</v>
      </c>
      <c r="AV33" s="31">
        <v>45145</v>
      </c>
      <c r="AW33" s="31">
        <v>45159</v>
      </c>
      <c r="AX33" s="31">
        <v>45215</v>
      </c>
      <c r="AY33" s="31">
        <v>45236</v>
      </c>
    </row>
    <row r="34" spans="1:51" s="30" customFormat="1" ht="63.75" x14ac:dyDescent="0.25">
      <c r="A34" s="22" t="s">
        <v>3149</v>
      </c>
      <c r="B34" s="23" t="s">
        <v>3146</v>
      </c>
      <c r="C34" s="23" t="s">
        <v>3151</v>
      </c>
      <c r="D34" s="22" t="s">
        <v>1169</v>
      </c>
      <c r="E34" s="22" t="s">
        <v>3174</v>
      </c>
      <c r="F34" s="23" t="s">
        <v>3180</v>
      </c>
      <c r="G34" s="22" t="s">
        <v>1165</v>
      </c>
      <c r="H34" s="22" t="s">
        <v>1065</v>
      </c>
      <c r="I34" s="24" t="s">
        <v>3155</v>
      </c>
      <c r="J34" s="22" t="s">
        <v>51</v>
      </c>
      <c r="K34" s="22" t="s">
        <v>19</v>
      </c>
      <c r="L34" s="23">
        <v>15</v>
      </c>
      <c r="M34" s="25" t="s">
        <v>1163</v>
      </c>
      <c r="N34" s="26">
        <v>44988</v>
      </c>
      <c r="O34" s="27">
        <v>20232130081881</v>
      </c>
      <c r="P34" s="28">
        <v>45044</v>
      </c>
      <c r="Q34" s="27">
        <f t="shared" si="0"/>
        <v>37</v>
      </c>
      <c r="R34" s="27">
        <f>NETWORKDAYS(N34,P34,AL34:AO34:AP34:AQ34:AR34:AS34:AT34:AU34:AV34:AW34:AX34:AY34)</f>
        <v>38</v>
      </c>
      <c r="S34" s="21" t="s">
        <v>3181</v>
      </c>
      <c r="T34" s="23" t="s">
        <v>3319</v>
      </c>
      <c r="U34" s="29">
        <v>45051</v>
      </c>
      <c r="V34" s="23" t="s">
        <v>3158</v>
      </c>
      <c r="W34" s="23" t="s">
        <v>3159</v>
      </c>
      <c r="X34" s="23" t="s">
        <v>3160</v>
      </c>
      <c r="Y34" s="23" t="s">
        <v>3291</v>
      </c>
      <c r="AL34" s="31">
        <v>44935</v>
      </c>
      <c r="AM34" s="31">
        <v>45005</v>
      </c>
      <c r="AN34" s="31">
        <v>45022</v>
      </c>
      <c r="AO34" s="31">
        <v>45023</v>
      </c>
      <c r="AP34" s="31">
        <v>45047</v>
      </c>
      <c r="AQ34" s="31">
        <v>45068</v>
      </c>
      <c r="AR34" s="31">
        <v>45089</v>
      </c>
      <c r="AS34" s="31">
        <v>45096</v>
      </c>
      <c r="AT34" s="31">
        <v>45110</v>
      </c>
      <c r="AU34" s="31">
        <v>45127</v>
      </c>
      <c r="AV34" s="31">
        <v>45145</v>
      </c>
      <c r="AW34" s="31">
        <v>45159</v>
      </c>
      <c r="AX34" s="31">
        <v>45215</v>
      </c>
      <c r="AY34" s="31">
        <v>45236</v>
      </c>
    </row>
    <row r="35" spans="1:51" s="30" customFormat="1" ht="51" x14ac:dyDescent="0.25">
      <c r="A35" s="22" t="s">
        <v>3149</v>
      </c>
      <c r="B35" s="23" t="s">
        <v>3146</v>
      </c>
      <c r="C35" s="23" t="s">
        <v>3220</v>
      </c>
      <c r="D35" s="22" t="s">
        <v>1192</v>
      </c>
      <c r="E35" s="22" t="s">
        <v>3174</v>
      </c>
      <c r="F35" s="23" t="s">
        <v>3164</v>
      </c>
      <c r="G35" s="22" t="s">
        <v>1188</v>
      </c>
      <c r="H35" s="22" t="s">
        <v>30</v>
      </c>
      <c r="I35" s="24" t="s">
        <v>3155</v>
      </c>
      <c r="J35" s="22" t="s">
        <v>31</v>
      </c>
      <c r="K35" s="22" t="s">
        <v>25</v>
      </c>
      <c r="L35" s="23">
        <v>30</v>
      </c>
      <c r="M35" s="25" t="s">
        <v>1186</v>
      </c>
      <c r="N35" s="26">
        <v>44988</v>
      </c>
      <c r="O35" s="27">
        <v>20232110080661</v>
      </c>
      <c r="P35" s="28">
        <v>45057</v>
      </c>
      <c r="Q35" s="27">
        <f t="shared" si="0"/>
        <v>45</v>
      </c>
      <c r="R35" s="27">
        <f>NETWORKDAYS(N35,P35,AL35:AO35:AP35:AQ35:AR35:AS35:AT35:AU35:AV35:AW35:AX35:AY35)</f>
        <v>46</v>
      </c>
      <c r="S35" s="20" t="s">
        <v>3144</v>
      </c>
      <c r="T35" s="23" t="s">
        <v>3219</v>
      </c>
      <c r="U35" s="29" t="s">
        <v>3160</v>
      </c>
      <c r="V35" s="23" t="s">
        <v>3167</v>
      </c>
      <c r="W35" s="23" t="s">
        <v>3160</v>
      </c>
      <c r="X35" s="23" t="s">
        <v>3160</v>
      </c>
      <c r="Y35" s="23" t="s">
        <v>3217</v>
      </c>
      <c r="AL35" s="31">
        <v>44935</v>
      </c>
      <c r="AM35" s="31">
        <v>45005</v>
      </c>
      <c r="AN35" s="31">
        <v>45022</v>
      </c>
      <c r="AO35" s="31">
        <v>45023</v>
      </c>
      <c r="AP35" s="31">
        <v>45047</v>
      </c>
      <c r="AQ35" s="31">
        <v>45068</v>
      </c>
      <c r="AR35" s="31">
        <v>45089</v>
      </c>
      <c r="AS35" s="31">
        <v>45096</v>
      </c>
      <c r="AT35" s="31">
        <v>45110</v>
      </c>
      <c r="AU35" s="31">
        <v>45127</v>
      </c>
      <c r="AV35" s="31">
        <v>45145</v>
      </c>
      <c r="AW35" s="31">
        <v>45159</v>
      </c>
      <c r="AX35" s="31">
        <v>45215</v>
      </c>
      <c r="AY35" s="31">
        <v>45236</v>
      </c>
    </row>
    <row r="36" spans="1:51" s="30" customFormat="1" ht="33.75" x14ac:dyDescent="0.25">
      <c r="A36" s="22" t="s">
        <v>3149</v>
      </c>
      <c r="B36" s="23" t="s">
        <v>3146</v>
      </c>
      <c r="C36" s="23" t="s">
        <v>3170</v>
      </c>
      <c r="D36" s="22" t="s">
        <v>1220</v>
      </c>
      <c r="E36" s="22" t="s">
        <v>3163</v>
      </c>
      <c r="F36" s="23" t="s">
        <v>3164</v>
      </c>
      <c r="G36" s="22" t="s">
        <v>1218</v>
      </c>
      <c r="H36" s="22" t="s">
        <v>45</v>
      </c>
      <c r="I36" s="24" t="s">
        <v>3155</v>
      </c>
      <c r="J36" s="22" t="s">
        <v>46</v>
      </c>
      <c r="K36" s="22" t="s">
        <v>25</v>
      </c>
      <c r="L36" s="23">
        <v>30</v>
      </c>
      <c r="M36" s="25" t="s">
        <v>1216</v>
      </c>
      <c r="N36" s="26">
        <v>44988</v>
      </c>
      <c r="O36" s="27"/>
      <c r="P36" s="28">
        <v>45058</v>
      </c>
      <c r="Q36" s="27">
        <f t="shared" si="0"/>
        <v>46</v>
      </c>
      <c r="R36" s="27">
        <f>NETWORKDAYS(N36,P36,AL36:AO36:AP36:AQ36:AR36:AS36:AT36:AU36:AV36:AW36:AX36:AY36)</f>
        <v>47</v>
      </c>
      <c r="S36" s="20" t="s">
        <v>3144</v>
      </c>
      <c r="T36" s="23"/>
      <c r="U36" s="29"/>
      <c r="V36" s="23"/>
      <c r="W36" s="23"/>
      <c r="X36" s="23"/>
      <c r="Y36" s="23"/>
      <c r="AL36" s="31">
        <v>44935</v>
      </c>
      <c r="AM36" s="31">
        <v>45005</v>
      </c>
      <c r="AN36" s="31">
        <v>45022</v>
      </c>
      <c r="AO36" s="31">
        <v>45023</v>
      </c>
      <c r="AP36" s="31">
        <v>45047</v>
      </c>
      <c r="AQ36" s="31">
        <v>45068</v>
      </c>
      <c r="AR36" s="31">
        <v>45089</v>
      </c>
      <c r="AS36" s="31">
        <v>45096</v>
      </c>
      <c r="AT36" s="31">
        <v>45110</v>
      </c>
      <c r="AU36" s="31">
        <v>45127</v>
      </c>
      <c r="AV36" s="31">
        <v>45145</v>
      </c>
      <c r="AW36" s="31">
        <v>45159</v>
      </c>
      <c r="AX36" s="31">
        <v>45215</v>
      </c>
      <c r="AY36" s="31">
        <v>45236</v>
      </c>
    </row>
    <row r="37" spans="1:51" s="30" customFormat="1" ht="38.25" x14ac:dyDescent="0.25">
      <c r="A37" s="22" t="s">
        <v>3149</v>
      </c>
      <c r="B37" s="23" t="s">
        <v>3146</v>
      </c>
      <c r="C37" s="23" t="s">
        <v>3166</v>
      </c>
      <c r="D37" s="22" t="s">
        <v>137</v>
      </c>
      <c r="E37" s="22" t="s">
        <v>3174</v>
      </c>
      <c r="F37" s="23" t="s">
        <v>3180</v>
      </c>
      <c r="G37" s="22" t="s">
        <v>1252</v>
      </c>
      <c r="H37" s="22" t="s">
        <v>3154</v>
      </c>
      <c r="I37" s="24" t="s">
        <v>3155</v>
      </c>
      <c r="J37" s="22" t="s">
        <v>31</v>
      </c>
      <c r="K37" s="22" t="s">
        <v>19</v>
      </c>
      <c r="L37" s="23">
        <v>15</v>
      </c>
      <c r="M37" s="25" t="s">
        <v>1250</v>
      </c>
      <c r="N37" s="26">
        <v>44988</v>
      </c>
      <c r="O37" s="27" t="s">
        <v>3160</v>
      </c>
      <c r="P37" s="28">
        <v>45000</v>
      </c>
      <c r="Q37" s="27">
        <f t="shared" si="0"/>
        <v>8</v>
      </c>
      <c r="R37" s="27">
        <f>NETWORKDAYS(N37,P37,AL37:AO37:AP37:AQ37:AR37:AS37:AT37:AU37:AV37:AW37:AX37:AY37)</f>
        <v>9</v>
      </c>
      <c r="S37" s="19" t="s">
        <v>3157</v>
      </c>
      <c r="T37" s="23" t="s">
        <v>3221</v>
      </c>
      <c r="U37" s="29" t="s">
        <v>3160</v>
      </c>
      <c r="V37" s="23" t="s">
        <v>3160</v>
      </c>
      <c r="W37" s="23" t="s">
        <v>3160</v>
      </c>
      <c r="X37" s="23" t="s">
        <v>3160</v>
      </c>
      <c r="Y37" s="23" t="s">
        <v>3222</v>
      </c>
      <c r="AL37" s="31">
        <v>44935</v>
      </c>
      <c r="AM37" s="31">
        <v>45005</v>
      </c>
      <c r="AN37" s="31">
        <v>45022</v>
      </c>
      <c r="AO37" s="31">
        <v>45023</v>
      </c>
      <c r="AP37" s="31">
        <v>45047</v>
      </c>
      <c r="AQ37" s="31">
        <v>45068</v>
      </c>
      <c r="AR37" s="31">
        <v>45089</v>
      </c>
      <c r="AS37" s="31">
        <v>45096</v>
      </c>
      <c r="AT37" s="31">
        <v>45110</v>
      </c>
      <c r="AU37" s="31">
        <v>45127</v>
      </c>
      <c r="AV37" s="31">
        <v>45145</v>
      </c>
      <c r="AW37" s="31">
        <v>45159</v>
      </c>
      <c r="AX37" s="31">
        <v>45215</v>
      </c>
      <c r="AY37" s="31">
        <v>45236</v>
      </c>
    </row>
    <row r="38" spans="1:51" s="30" customFormat="1" ht="38.25" x14ac:dyDescent="0.25">
      <c r="A38" s="22" t="s">
        <v>3149</v>
      </c>
      <c r="B38" s="23" t="s">
        <v>3146</v>
      </c>
      <c r="C38" s="23" t="s">
        <v>3183</v>
      </c>
      <c r="D38" s="22" t="s">
        <v>384</v>
      </c>
      <c r="E38" s="22" t="s">
        <v>3174</v>
      </c>
      <c r="F38" s="23" t="s">
        <v>3178</v>
      </c>
      <c r="G38" s="22" t="s">
        <v>1281</v>
      </c>
      <c r="H38" s="22" t="s">
        <v>27</v>
      </c>
      <c r="I38" s="24" t="s">
        <v>3155</v>
      </c>
      <c r="J38" s="22" t="s">
        <v>28</v>
      </c>
      <c r="K38" s="22" t="s">
        <v>19</v>
      </c>
      <c r="L38" s="23">
        <v>15</v>
      </c>
      <c r="M38" s="25" t="s">
        <v>1279</v>
      </c>
      <c r="N38" s="26">
        <v>44991</v>
      </c>
      <c r="O38" s="27">
        <v>20232150082131</v>
      </c>
      <c r="P38" s="28">
        <v>45058</v>
      </c>
      <c r="Q38" s="27">
        <f t="shared" si="0"/>
        <v>45</v>
      </c>
      <c r="R38" s="27">
        <f>NETWORKDAYS(N38,P38,AL38:AO38:AP38:AQ38:AR38:AS38:AT38:AU38:AV38:AW38:AX38:AY38)</f>
        <v>46</v>
      </c>
      <c r="S38" s="20" t="s">
        <v>3144</v>
      </c>
      <c r="T38" s="23" t="s">
        <v>3320</v>
      </c>
      <c r="U38" s="29" t="s">
        <v>3160</v>
      </c>
      <c r="V38" s="23" t="s">
        <v>3167</v>
      </c>
      <c r="W38" s="23" t="s">
        <v>3160</v>
      </c>
      <c r="X38" s="23" t="s">
        <v>3160</v>
      </c>
      <c r="Y38" s="23" t="s">
        <v>3269</v>
      </c>
      <c r="AL38" s="31">
        <v>44935</v>
      </c>
      <c r="AM38" s="31">
        <v>45005</v>
      </c>
      <c r="AN38" s="31">
        <v>45022</v>
      </c>
      <c r="AO38" s="31">
        <v>45023</v>
      </c>
      <c r="AP38" s="31">
        <v>45047</v>
      </c>
      <c r="AQ38" s="31">
        <v>45068</v>
      </c>
      <c r="AR38" s="31">
        <v>45089</v>
      </c>
      <c r="AS38" s="31">
        <v>45096</v>
      </c>
      <c r="AT38" s="31">
        <v>45110</v>
      </c>
      <c r="AU38" s="31">
        <v>45127</v>
      </c>
      <c r="AV38" s="31">
        <v>45145</v>
      </c>
      <c r="AW38" s="31">
        <v>45159</v>
      </c>
      <c r="AX38" s="31">
        <v>45215</v>
      </c>
      <c r="AY38" s="31">
        <v>45236</v>
      </c>
    </row>
    <row r="39" spans="1:51" s="30" customFormat="1" ht="38.25" x14ac:dyDescent="0.25">
      <c r="A39" s="22" t="s">
        <v>3149</v>
      </c>
      <c r="B39" s="23" t="s">
        <v>3146</v>
      </c>
      <c r="C39" s="23" t="s">
        <v>3192</v>
      </c>
      <c r="D39" s="22" t="s">
        <v>927</v>
      </c>
      <c r="E39" s="22" t="s">
        <v>3163</v>
      </c>
      <c r="F39" s="23" t="s">
        <v>3164</v>
      </c>
      <c r="G39" s="22" t="s">
        <v>1287</v>
      </c>
      <c r="H39" s="22" t="s">
        <v>27</v>
      </c>
      <c r="I39" s="24" t="s">
        <v>3155</v>
      </c>
      <c r="J39" s="22" t="s">
        <v>28</v>
      </c>
      <c r="K39" s="22" t="s">
        <v>25</v>
      </c>
      <c r="L39" s="23">
        <v>30</v>
      </c>
      <c r="M39" s="25" t="s">
        <v>1285</v>
      </c>
      <c r="N39" s="26">
        <v>44991</v>
      </c>
      <c r="O39" s="27">
        <v>20232150080691</v>
      </c>
      <c r="P39" s="28">
        <v>45058</v>
      </c>
      <c r="Q39" s="27">
        <f t="shared" si="0"/>
        <v>45</v>
      </c>
      <c r="R39" s="27">
        <f>NETWORKDAYS(N39,P39,AL39:AO39:AP39:AQ39:AR39:AS39:AT39:AU39:AV39:AW39:AX39:AY39)</f>
        <v>46</v>
      </c>
      <c r="S39" s="20" t="s">
        <v>3144</v>
      </c>
      <c r="T39" s="23" t="s">
        <v>3321</v>
      </c>
      <c r="U39" s="29" t="s">
        <v>3160</v>
      </c>
      <c r="V39" s="23" t="s">
        <v>3167</v>
      </c>
      <c r="W39" s="23" t="s">
        <v>3160</v>
      </c>
      <c r="X39" s="23" t="s">
        <v>3160</v>
      </c>
      <c r="Y39" s="23" t="s">
        <v>3269</v>
      </c>
      <c r="AL39" s="31">
        <v>44935</v>
      </c>
      <c r="AM39" s="31">
        <v>45005</v>
      </c>
      <c r="AN39" s="31">
        <v>45022</v>
      </c>
      <c r="AO39" s="31">
        <v>45023</v>
      </c>
      <c r="AP39" s="31">
        <v>45047</v>
      </c>
      <c r="AQ39" s="31">
        <v>45068</v>
      </c>
      <c r="AR39" s="31">
        <v>45089</v>
      </c>
      <c r="AS39" s="31">
        <v>45096</v>
      </c>
      <c r="AT39" s="31">
        <v>45110</v>
      </c>
      <c r="AU39" s="31">
        <v>45127</v>
      </c>
      <c r="AV39" s="31">
        <v>45145</v>
      </c>
      <c r="AW39" s="31">
        <v>45159</v>
      </c>
      <c r="AX39" s="31">
        <v>45215</v>
      </c>
      <c r="AY39" s="31">
        <v>45236</v>
      </c>
    </row>
    <row r="40" spans="1:51" s="30" customFormat="1" ht="38.25" x14ac:dyDescent="0.25">
      <c r="A40" s="22" t="s">
        <v>3149</v>
      </c>
      <c r="B40" s="23" t="s">
        <v>3146</v>
      </c>
      <c r="C40" s="23" t="s">
        <v>3224</v>
      </c>
      <c r="D40" s="22" t="s">
        <v>1394</v>
      </c>
      <c r="E40" s="22" t="s">
        <v>3163</v>
      </c>
      <c r="F40" s="23" t="s">
        <v>3164</v>
      </c>
      <c r="G40" s="22" t="s">
        <v>1392</v>
      </c>
      <c r="H40" s="22" t="s">
        <v>30</v>
      </c>
      <c r="I40" s="24" t="s">
        <v>3155</v>
      </c>
      <c r="J40" s="22" t="s">
        <v>31</v>
      </c>
      <c r="K40" s="22" t="s">
        <v>25</v>
      </c>
      <c r="L40" s="23">
        <v>30</v>
      </c>
      <c r="M40" s="25" t="s">
        <v>1390</v>
      </c>
      <c r="N40" s="26">
        <v>44991</v>
      </c>
      <c r="O40" s="27">
        <v>20232110081751</v>
      </c>
      <c r="P40" s="28">
        <v>45042</v>
      </c>
      <c r="Q40" s="27">
        <f t="shared" ref="Q40:Q80" si="1">R40-1</f>
        <v>34</v>
      </c>
      <c r="R40" s="27">
        <f>NETWORKDAYS(N40,P40,AL40:AO40:AP40:AQ40:AR40:AS40:AT40:AU40:AV40:AW40:AX40:AY40)</f>
        <v>35</v>
      </c>
      <c r="S40" s="21" t="s">
        <v>3181</v>
      </c>
      <c r="T40" s="23" t="s">
        <v>3223</v>
      </c>
      <c r="U40" s="29">
        <v>44677</v>
      </c>
      <c r="V40" s="23" t="s">
        <v>3158</v>
      </c>
      <c r="W40" s="23" t="s">
        <v>3159</v>
      </c>
      <c r="X40" s="23" t="s">
        <v>3160</v>
      </c>
      <c r="Y40" s="23" t="s">
        <v>3160</v>
      </c>
      <c r="AL40" s="31">
        <v>44935</v>
      </c>
      <c r="AM40" s="31">
        <v>45005</v>
      </c>
      <c r="AN40" s="31">
        <v>45022</v>
      </c>
      <c r="AO40" s="31">
        <v>45023</v>
      </c>
      <c r="AP40" s="31">
        <v>45047</v>
      </c>
      <c r="AQ40" s="31">
        <v>45068</v>
      </c>
      <c r="AR40" s="31">
        <v>45089</v>
      </c>
      <c r="AS40" s="31">
        <v>45096</v>
      </c>
      <c r="AT40" s="31">
        <v>45110</v>
      </c>
      <c r="AU40" s="31">
        <v>45127</v>
      </c>
      <c r="AV40" s="31">
        <v>45145</v>
      </c>
      <c r="AW40" s="31">
        <v>45159</v>
      </c>
      <c r="AX40" s="31">
        <v>45215</v>
      </c>
      <c r="AY40" s="31">
        <v>45236</v>
      </c>
    </row>
    <row r="41" spans="1:51" s="30" customFormat="1" ht="38.25" x14ac:dyDescent="0.25">
      <c r="A41" s="22" t="s">
        <v>3149</v>
      </c>
      <c r="B41" s="23" t="s">
        <v>3146</v>
      </c>
      <c r="C41" s="23" t="s">
        <v>3162</v>
      </c>
      <c r="D41" s="22" t="s">
        <v>3226</v>
      </c>
      <c r="E41" s="22" t="s">
        <v>3193</v>
      </c>
      <c r="F41" s="23" t="s">
        <v>3178</v>
      </c>
      <c r="G41" s="22" t="s">
        <v>1441</v>
      </c>
      <c r="H41" s="22" t="s">
        <v>3234</v>
      </c>
      <c r="I41" s="24" t="s">
        <v>3155</v>
      </c>
      <c r="J41" s="22" t="s">
        <v>28</v>
      </c>
      <c r="K41" s="22" t="s">
        <v>19</v>
      </c>
      <c r="L41" s="23">
        <v>15</v>
      </c>
      <c r="M41" s="25" t="s">
        <v>1439</v>
      </c>
      <c r="N41" s="26">
        <v>44991</v>
      </c>
      <c r="O41" s="27">
        <v>20232110081251</v>
      </c>
      <c r="P41" s="28">
        <v>45029</v>
      </c>
      <c r="Q41" s="27">
        <f t="shared" si="1"/>
        <v>25</v>
      </c>
      <c r="R41" s="27">
        <f>NETWORKDAYS(N41,P41,AL41:AO41:AP41:AQ41:AR41:AS41:AT41:AU41:AV41:AW41:AX41:AY41)</f>
        <v>26</v>
      </c>
      <c r="S41" s="21" t="s">
        <v>3181</v>
      </c>
      <c r="T41" s="23" t="s">
        <v>3225</v>
      </c>
      <c r="U41" s="29">
        <v>45029</v>
      </c>
      <c r="V41" s="23" t="s">
        <v>3158</v>
      </c>
      <c r="W41" s="23" t="s">
        <v>3159</v>
      </c>
      <c r="X41" s="23" t="s">
        <v>3160</v>
      </c>
      <c r="Y41" s="23" t="s">
        <v>3160</v>
      </c>
      <c r="AL41" s="31">
        <v>44935</v>
      </c>
      <c r="AM41" s="31">
        <v>45005</v>
      </c>
      <c r="AN41" s="31">
        <v>45022</v>
      </c>
      <c r="AO41" s="31">
        <v>45023</v>
      </c>
      <c r="AP41" s="31">
        <v>45047</v>
      </c>
      <c r="AQ41" s="31">
        <v>45068</v>
      </c>
      <c r="AR41" s="31">
        <v>45089</v>
      </c>
      <c r="AS41" s="31">
        <v>45096</v>
      </c>
      <c r="AT41" s="31">
        <v>45110</v>
      </c>
      <c r="AU41" s="31">
        <v>45127</v>
      </c>
      <c r="AV41" s="31">
        <v>45145</v>
      </c>
      <c r="AW41" s="31">
        <v>45159</v>
      </c>
      <c r="AX41" s="31">
        <v>45215</v>
      </c>
      <c r="AY41" s="31">
        <v>45236</v>
      </c>
    </row>
    <row r="42" spans="1:51" s="30" customFormat="1" ht="25.5" x14ac:dyDescent="0.25">
      <c r="A42" s="22" t="s">
        <v>3149</v>
      </c>
      <c r="B42" s="23" t="s">
        <v>3146</v>
      </c>
      <c r="C42" s="23" t="s">
        <v>3166</v>
      </c>
      <c r="D42" s="22" t="s">
        <v>1455</v>
      </c>
      <c r="E42" s="22" t="s">
        <v>3163</v>
      </c>
      <c r="F42" s="23" t="s">
        <v>3178</v>
      </c>
      <c r="G42" s="22" t="s">
        <v>1452</v>
      </c>
      <c r="H42" s="22" t="s">
        <v>27</v>
      </c>
      <c r="I42" s="24" t="s">
        <v>3155</v>
      </c>
      <c r="J42" s="22" t="s">
        <v>28</v>
      </c>
      <c r="K42" s="22" t="s">
        <v>19</v>
      </c>
      <c r="L42" s="23">
        <v>15</v>
      </c>
      <c r="M42" s="25" t="s">
        <v>1450</v>
      </c>
      <c r="N42" s="26">
        <v>44991</v>
      </c>
      <c r="O42" s="27">
        <v>20232150081361</v>
      </c>
      <c r="P42" s="28">
        <v>45033</v>
      </c>
      <c r="Q42" s="27">
        <f t="shared" si="1"/>
        <v>27</v>
      </c>
      <c r="R42" s="27">
        <f>NETWORKDAYS(N42,P42,AL42:AO42:AP42:AQ42:AR42:AS42:AT42:AU42:AV42:AW42:AX42:AY42)</f>
        <v>28</v>
      </c>
      <c r="S42" s="21" t="s">
        <v>3181</v>
      </c>
      <c r="T42" s="23"/>
      <c r="U42" s="29">
        <v>45033</v>
      </c>
      <c r="V42" s="23" t="s">
        <v>3158</v>
      </c>
      <c r="W42" s="23" t="s">
        <v>3159</v>
      </c>
      <c r="X42" s="23" t="s">
        <v>3160</v>
      </c>
      <c r="Y42" s="23" t="s">
        <v>3206</v>
      </c>
      <c r="AL42" s="31">
        <v>44935</v>
      </c>
      <c r="AM42" s="31">
        <v>45005</v>
      </c>
      <c r="AN42" s="31">
        <v>45022</v>
      </c>
      <c r="AO42" s="31">
        <v>45023</v>
      </c>
      <c r="AP42" s="31">
        <v>45047</v>
      </c>
      <c r="AQ42" s="31">
        <v>45068</v>
      </c>
      <c r="AR42" s="31">
        <v>45089</v>
      </c>
      <c r="AS42" s="31">
        <v>45096</v>
      </c>
      <c r="AT42" s="31">
        <v>45110</v>
      </c>
      <c r="AU42" s="31">
        <v>45127</v>
      </c>
      <c r="AV42" s="31">
        <v>45145</v>
      </c>
      <c r="AW42" s="31">
        <v>45159</v>
      </c>
      <c r="AX42" s="31">
        <v>45215</v>
      </c>
      <c r="AY42" s="31">
        <v>45236</v>
      </c>
    </row>
    <row r="43" spans="1:51" s="30" customFormat="1" ht="67.5" x14ac:dyDescent="0.25">
      <c r="A43" s="22" t="s">
        <v>3149</v>
      </c>
      <c r="B43" s="23" t="s">
        <v>3145</v>
      </c>
      <c r="C43" s="23" t="s">
        <v>3170</v>
      </c>
      <c r="D43" s="22" t="s">
        <v>670</v>
      </c>
      <c r="E43" s="22" t="s">
        <v>3163</v>
      </c>
      <c r="F43" s="23" t="s">
        <v>3153</v>
      </c>
      <c r="G43" s="22" t="s">
        <v>1459</v>
      </c>
      <c r="H43" s="22" t="s">
        <v>45</v>
      </c>
      <c r="I43" s="24" t="s">
        <v>3155</v>
      </c>
      <c r="J43" s="22" t="s">
        <v>46</v>
      </c>
      <c r="K43" s="22" t="s">
        <v>19</v>
      </c>
      <c r="L43" s="23">
        <v>15</v>
      </c>
      <c r="M43" s="25" t="s">
        <v>1457</v>
      </c>
      <c r="N43" s="26">
        <v>44991</v>
      </c>
      <c r="O43" s="27"/>
      <c r="P43" s="28">
        <v>45058</v>
      </c>
      <c r="Q43" s="27">
        <f t="shared" si="1"/>
        <v>45</v>
      </c>
      <c r="R43" s="27">
        <f>NETWORKDAYS(N43,P43,AL43:AO43:AP43:AQ43:AR43:AS43:AT43:AU43:AV43:AW43:AX43:AY43)</f>
        <v>46</v>
      </c>
      <c r="S43" s="20" t="s">
        <v>3144</v>
      </c>
      <c r="T43" s="23"/>
      <c r="U43" s="29"/>
      <c r="V43" s="23"/>
      <c r="W43" s="23"/>
      <c r="X43" s="23"/>
      <c r="Y43" s="23"/>
      <c r="AL43" s="31">
        <v>44935</v>
      </c>
      <c r="AM43" s="31">
        <v>45005</v>
      </c>
      <c r="AN43" s="31">
        <v>45022</v>
      </c>
      <c r="AO43" s="31">
        <v>45023</v>
      </c>
      <c r="AP43" s="31">
        <v>45047</v>
      </c>
      <c r="AQ43" s="31">
        <v>45068</v>
      </c>
      <c r="AR43" s="31">
        <v>45089</v>
      </c>
      <c r="AS43" s="31">
        <v>45096</v>
      </c>
      <c r="AT43" s="31">
        <v>45110</v>
      </c>
      <c r="AU43" s="31">
        <v>45127</v>
      </c>
      <c r="AV43" s="31">
        <v>45145</v>
      </c>
      <c r="AW43" s="31">
        <v>45159</v>
      </c>
      <c r="AX43" s="31">
        <v>45215</v>
      </c>
      <c r="AY43" s="31">
        <v>45236</v>
      </c>
    </row>
    <row r="44" spans="1:51" s="30" customFormat="1" ht="45" x14ac:dyDescent="0.25">
      <c r="A44" s="22" t="s">
        <v>3149</v>
      </c>
      <c r="B44" s="23" t="s">
        <v>3145</v>
      </c>
      <c r="C44" s="23" t="s">
        <v>3192</v>
      </c>
      <c r="D44" s="22" t="s">
        <v>448</v>
      </c>
      <c r="E44" s="22" t="s">
        <v>3174</v>
      </c>
      <c r="F44" s="23" t="s">
        <v>3178</v>
      </c>
      <c r="G44" s="22" t="s">
        <v>1462</v>
      </c>
      <c r="H44" s="22" t="s">
        <v>27</v>
      </c>
      <c r="I44" s="24" t="s">
        <v>3155</v>
      </c>
      <c r="J44" s="22" t="s">
        <v>28</v>
      </c>
      <c r="K44" s="22" t="s">
        <v>19</v>
      </c>
      <c r="L44" s="23">
        <v>15</v>
      </c>
      <c r="M44" s="25" t="s">
        <v>1460</v>
      </c>
      <c r="N44" s="26">
        <v>44991</v>
      </c>
      <c r="O44" s="27" t="s">
        <v>3227</v>
      </c>
      <c r="P44" s="28">
        <v>45033</v>
      </c>
      <c r="Q44" s="27">
        <f t="shared" si="1"/>
        <v>27</v>
      </c>
      <c r="R44" s="27">
        <f>NETWORKDAYS(N44,P44,AL44:AO44:AP44:AQ44:AR44:AS44:AT44:AU44:AV44:AW44:AX44:AY44)</f>
        <v>28</v>
      </c>
      <c r="S44" s="21" t="s">
        <v>3181</v>
      </c>
      <c r="T44" s="23"/>
      <c r="U44" s="29">
        <v>45033</v>
      </c>
      <c r="V44" s="23" t="s">
        <v>3158</v>
      </c>
      <c r="W44" s="23" t="s">
        <v>3159</v>
      </c>
      <c r="X44" s="23" t="s">
        <v>3160</v>
      </c>
      <c r="Y44" s="23" t="s">
        <v>3206</v>
      </c>
      <c r="AL44" s="31">
        <v>44935</v>
      </c>
      <c r="AM44" s="31">
        <v>45005</v>
      </c>
      <c r="AN44" s="31">
        <v>45022</v>
      </c>
      <c r="AO44" s="31">
        <v>45023</v>
      </c>
      <c r="AP44" s="31">
        <v>45047</v>
      </c>
      <c r="AQ44" s="31">
        <v>45068</v>
      </c>
      <c r="AR44" s="31">
        <v>45089</v>
      </c>
      <c r="AS44" s="31">
        <v>45096</v>
      </c>
      <c r="AT44" s="31">
        <v>45110</v>
      </c>
      <c r="AU44" s="31">
        <v>45127</v>
      </c>
      <c r="AV44" s="31">
        <v>45145</v>
      </c>
      <c r="AW44" s="31">
        <v>45159</v>
      </c>
      <c r="AX44" s="31">
        <v>45215</v>
      </c>
      <c r="AY44" s="31">
        <v>45236</v>
      </c>
    </row>
    <row r="45" spans="1:51" s="30" customFormat="1" ht="51" x14ac:dyDescent="0.25">
      <c r="A45" s="22" t="s">
        <v>3149</v>
      </c>
      <c r="B45" s="23" t="s">
        <v>3145</v>
      </c>
      <c r="C45" s="23" t="s">
        <v>3170</v>
      </c>
      <c r="D45" s="22" t="s">
        <v>1471</v>
      </c>
      <c r="E45" s="22" t="s">
        <v>3193</v>
      </c>
      <c r="F45" s="23" t="s">
        <v>3178</v>
      </c>
      <c r="G45" s="22" t="s">
        <v>1467</v>
      </c>
      <c r="H45" s="22" t="s">
        <v>3154</v>
      </c>
      <c r="I45" s="24" t="s">
        <v>3155</v>
      </c>
      <c r="J45" s="22" t="s">
        <v>31</v>
      </c>
      <c r="K45" s="22" t="s">
        <v>19</v>
      </c>
      <c r="L45" s="23">
        <v>15</v>
      </c>
      <c r="M45" s="25" t="s">
        <v>1465</v>
      </c>
      <c r="N45" s="26">
        <v>44991</v>
      </c>
      <c r="O45" s="27">
        <v>20232110080411</v>
      </c>
      <c r="P45" s="28">
        <v>45058</v>
      </c>
      <c r="Q45" s="27">
        <f t="shared" si="1"/>
        <v>45</v>
      </c>
      <c r="R45" s="27">
        <f>NETWORKDAYS(N45,P45,AL45:AO45:AP45:AQ45:AR45:AS45:AT45:AU45:AV45:AW45:AX45:AY45)</f>
        <v>46</v>
      </c>
      <c r="S45" s="20" t="s">
        <v>3144</v>
      </c>
      <c r="T45" s="23" t="s">
        <v>3228</v>
      </c>
      <c r="U45" s="29" t="s">
        <v>3160</v>
      </c>
      <c r="V45" s="23" t="s">
        <v>3167</v>
      </c>
      <c r="W45" s="23" t="s">
        <v>3160</v>
      </c>
      <c r="X45" s="23" t="s">
        <v>3160</v>
      </c>
      <c r="Y45" s="23" t="s">
        <v>3229</v>
      </c>
      <c r="AL45" s="31">
        <v>44935</v>
      </c>
      <c r="AM45" s="31">
        <v>45005</v>
      </c>
      <c r="AN45" s="31">
        <v>45022</v>
      </c>
      <c r="AO45" s="31">
        <v>45023</v>
      </c>
      <c r="AP45" s="31">
        <v>45047</v>
      </c>
      <c r="AQ45" s="31">
        <v>45068</v>
      </c>
      <c r="AR45" s="31">
        <v>45089</v>
      </c>
      <c r="AS45" s="31">
        <v>45096</v>
      </c>
      <c r="AT45" s="31">
        <v>45110</v>
      </c>
      <c r="AU45" s="31">
        <v>45127</v>
      </c>
      <c r="AV45" s="31">
        <v>45145</v>
      </c>
      <c r="AW45" s="31">
        <v>45159</v>
      </c>
      <c r="AX45" s="31">
        <v>45215</v>
      </c>
      <c r="AY45" s="31">
        <v>45236</v>
      </c>
    </row>
    <row r="46" spans="1:51" s="30" customFormat="1" ht="33.75" x14ac:dyDescent="0.25">
      <c r="A46" s="22" t="s">
        <v>3149</v>
      </c>
      <c r="B46" s="23" t="s">
        <v>3145</v>
      </c>
      <c r="C46" s="23" t="s">
        <v>3170</v>
      </c>
      <c r="D46" s="22" t="s">
        <v>1489</v>
      </c>
      <c r="E46" s="22" t="s">
        <v>3163</v>
      </c>
      <c r="F46" s="23" t="s">
        <v>3164</v>
      </c>
      <c r="G46" s="22" t="s">
        <v>1485</v>
      </c>
      <c r="H46" s="22" t="s">
        <v>1424</v>
      </c>
      <c r="I46" s="24" t="s">
        <v>3155</v>
      </c>
      <c r="J46" s="22" t="s">
        <v>31</v>
      </c>
      <c r="K46" s="22" t="s">
        <v>19</v>
      </c>
      <c r="L46" s="23">
        <v>15</v>
      </c>
      <c r="M46" s="25" t="s">
        <v>1483</v>
      </c>
      <c r="N46" s="26">
        <v>44992</v>
      </c>
      <c r="O46" s="27"/>
      <c r="P46" s="28">
        <v>45058</v>
      </c>
      <c r="Q46" s="27">
        <f t="shared" si="1"/>
        <v>44</v>
      </c>
      <c r="R46" s="27">
        <f>NETWORKDAYS(N46,P46,AL46:AO46:AP46:AQ46:AR46:AS46:AT46:AU46:AV46:AW46:AX46:AY46)</f>
        <v>45</v>
      </c>
      <c r="S46" s="20" t="s">
        <v>3144</v>
      </c>
      <c r="T46" s="23"/>
      <c r="U46" s="29"/>
      <c r="V46" s="23"/>
      <c r="W46" s="23"/>
      <c r="X46" s="23"/>
      <c r="Y46" s="23"/>
      <c r="AL46" s="31">
        <v>44935</v>
      </c>
      <c r="AM46" s="31">
        <v>45005</v>
      </c>
      <c r="AN46" s="31">
        <v>45022</v>
      </c>
      <c r="AO46" s="31">
        <v>45023</v>
      </c>
      <c r="AP46" s="31">
        <v>45047</v>
      </c>
      <c r="AQ46" s="31">
        <v>45068</v>
      </c>
      <c r="AR46" s="31">
        <v>45089</v>
      </c>
      <c r="AS46" s="31">
        <v>45096</v>
      </c>
      <c r="AT46" s="31">
        <v>45110</v>
      </c>
      <c r="AU46" s="31">
        <v>45127</v>
      </c>
      <c r="AV46" s="31">
        <v>45145</v>
      </c>
      <c r="AW46" s="31">
        <v>45159</v>
      </c>
      <c r="AX46" s="31">
        <v>45215</v>
      </c>
      <c r="AY46" s="31">
        <v>45236</v>
      </c>
    </row>
    <row r="47" spans="1:51" s="30" customFormat="1" ht="38.25" x14ac:dyDescent="0.25">
      <c r="A47" s="22" t="s">
        <v>3149</v>
      </c>
      <c r="B47" s="23" t="s">
        <v>3146</v>
      </c>
      <c r="C47" s="23" t="s">
        <v>3166</v>
      </c>
      <c r="D47" s="22" t="s">
        <v>1294</v>
      </c>
      <c r="E47" s="22" t="s">
        <v>3163</v>
      </c>
      <c r="F47" s="23" t="s">
        <v>3178</v>
      </c>
      <c r="G47" s="22" t="s">
        <v>1492</v>
      </c>
      <c r="H47" s="22" t="s">
        <v>550</v>
      </c>
      <c r="I47" s="24" t="s">
        <v>3155</v>
      </c>
      <c r="J47" s="22" t="s">
        <v>28</v>
      </c>
      <c r="K47" s="22" t="s">
        <v>19</v>
      </c>
      <c r="L47" s="23">
        <v>15</v>
      </c>
      <c r="M47" s="25" t="s">
        <v>1490</v>
      </c>
      <c r="N47" s="26">
        <v>44992</v>
      </c>
      <c r="O47" s="27" t="s">
        <v>3231</v>
      </c>
      <c r="P47" s="28">
        <v>45041</v>
      </c>
      <c r="Q47" s="27">
        <f t="shared" si="1"/>
        <v>32</v>
      </c>
      <c r="R47" s="27">
        <f>NETWORKDAYS(N47,P47,AL47:AO47:AP47:AQ47:AR47:AS47:AT47:AU47:AV47:AW47:AX47:AY47)</f>
        <v>33</v>
      </c>
      <c r="S47" s="21" t="s">
        <v>3181</v>
      </c>
      <c r="T47" s="23" t="s">
        <v>3230</v>
      </c>
      <c r="U47" s="29" t="s">
        <v>3160</v>
      </c>
      <c r="V47" s="23" t="s">
        <v>3167</v>
      </c>
      <c r="W47" s="23" t="s">
        <v>3159</v>
      </c>
      <c r="X47" s="23" t="s">
        <v>3160</v>
      </c>
      <c r="Y47" s="23" t="s">
        <v>3168</v>
      </c>
      <c r="AL47" s="31">
        <v>44935</v>
      </c>
      <c r="AM47" s="31">
        <v>45005</v>
      </c>
      <c r="AN47" s="31">
        <v>45022</v>
      </c>
      <c r="AO47" s="31">
        <v>45023</v>
      </c>
      <c r="AP47" s="31">
        <v>45047</v>
      </c>
      <c r="AQ47" s="31">
        <v>45068</v>
      </c>
      <c r="AR47" s="31">
        <v>45089</v>
      </c>
      <c r="AS47" s="31">
        <v>45096</v>
      </c>
      <c r="AT47" s="31">
        <v>45110</v>
      </c>
      <c r="AU47" s="31">
        <v>45127</v>
      </c>
      <c r="AV47" s="31">
        <v>45145</v>
      </c>
      <c r="AW47" s="31">
        <v>45159</v>
      </c>
      <c r="AX47" s="31">
        <v>45215</v>
      </c>
      <c r="AY47" s="31">
        <v>45236</v>
      </c>
    </row>
    <row r="48" spans="1:51" s="30" customFormat="1" ht="25.5" x14ac:dyDescent="0.25">
      <c r="A48" s="22" t="s">
        <v>3149</v>
      </c>
      <c r="B48" s="23" t="s">
        <v>3146</v>
      </c>
      <c r="C48" s="23" t="s">
        <v>3166</v>
      </c>
      <c r="D48" s="22" t="s">
        <v>1503</v>
      </c>
      <c r="E48" s="22" t="s">
        <v>3174</v>
      </c>
      <c r="F48" s="23" t="s">
        <v>3171</v>
      </c>
      <c r="G48" s="22" t="s">
        <v>1501</v>
      </c>
      <c r="H48" s="22" t="s">
        <v>57</v>
      </c>
      <c r="I48" s="24" t="s">
        <v>3155</v>
      </c>
      <c r="J48" s="22" t="s">
        <v>58</v>
      </c>
      <c r="K48" s="22" t="s">
        <v>19</v>
      </c>
      <c r="L48" s="27">
        <v>15</v>
      </c>
      <c r="M48" s="25" t="s">
        <v>1499</v>
      </c>
      <c r="N48" s="26">
        <v>44992</v>
      </c>
      <c r="O48" s="27"/>
      <c r="P48" s="28">
        <v>45058</v>
      </c>
      <c r="Q48" s="27">
        <f t="shared" si="1"/>
        <v>44</v>
      </c>
      <c r="R48" s="27">
        <f>NETWORKDAYS(N48,P48,AL48:AO48:AP48:AQ48:AR48:AS48:AT48:AU48:AV48:AW48:AX48:AY48)</f>
        <v>45</v>
      </c>
      <c r="S48" s="20" t="s">
        <v>3144</v>
      </c>
      <c r="T48" s="23"/>
      <c r="U48" s="29"/>
      <c r="V48" s="23"/>
      <c r="W48" s="23"/>
      <c r="X48" s="23"/>
      <c r="Y48" s="23"/>
      <c r="AL48" s="31">
        <v>44935</v>
      </c>
      <c r="AM48" s="31">
        <v>45005</v>
      </c>
      <c r="AN48" s="31">
        <v>45022</v>
      </c>
      <c r="AO48" s="31">
        <v>45023</v>
      </c>
      <c r="AP48" s="31">
        <v>45047</v>
      </c>
      <c r="AQ48" s="31">
        <v>45068</v>
      </c>
      <c r="AR48" s="31">
        <v>45089</v>
      </c>
      <c r="AS48" s="31">
        <v>45096</v>
      </c>
      <c r="AT48" s="31">
        <v>45110</v>
      </c>
      <c r="AU48" s="31">
        <v>45127</v>
      </c>
      <c r="AV48" s="31">
        <v>45145</v>
      </c>
      <c r="AW48" s="31">
        <v>45159</v>
      </c>
      <c r="AX48" s="31">
        <v>45215</v>
      </c>
      <c r="AY48" s="31">
        <v>45236</v>
      </c>
    </row>
    <row r="49" spans="1:51" s="30" customFormat="1" ht="38.25" x14ac:dyDescent="0.25">
      <c r="A49" s="22" t="s">
        <v>3149</v>
      </c>
      <c r="B49" s="23" t="s">
        <v>3146</v>
      </c>
      <c r="C49" s="23" t="s">
        <v>3233</v>
      </c>
      <c r="D49" s="22" t="s">
        <v>234</v>
      </c>
      <c r="E49" s="22" t="s">
        <v>3174</v>
      </c>
      <c r="F49" s="23" t="s">
        <v>3178</v>
      </c>
      <c r="G49" s="22" t="s">
        <v>1506</v>
      </c>
      <c r="H49" s="22" t="s">
        <v>3234</v>
      </c>
      <c r="I49" s="24" t="s">
        <v>3155</v>
      </c>
      <c r="J49" s="22" t="s">
        <v>28</v>
      </c>
      <c r="K49" s="22" t="s">
        <v>19</v>
      </c>
      <c r="L49" s="23">
        <v>15</v>
      </c>
      <c r="M49" s="25" t="s">
        <v>1504</v>
      </c>
      <c r="N49" s="26">
        <v>44992</v>
      </c>
      <c r="O49" s="27">
        <v>20232110081271</v>
      </c>
      <c r="P49" s="28">
        <v>45029</v>
      </c>
      <c r="Q49" s="27">
        <f t="shared" si="1"/>
        <v>24</v>
      </c>
      <c r="R49" s="27">
        <f>NETWORKDAYS(N49,P49,AL49:AO49:AP49:AQ49:AR49:AS49:AT49:AU49:AV49:AW49:AX49:AY49)</f>
        <v>25</v>
      </c>
      <c r="S49" s="21" t="s">
        <v>3181</v>
      </c>
      <c r="T49" s="23" t="s">
        <v>3232</v>
      </c>
      <c r="U49" s="29">
        <v>45029</v>
      </c>
      <c r="V49" s="23" t="s">
        <v>3158</v>
      </c>
      <c r="W49" s="23" t="s">
        <v>3159</v>
      </c>
      <c r="X49" s="23" t="s">
        <v>3160</v>
      </c>
      <c r="Y49" s="23" t="s">
        <v>3160</v>
      </c>
      <c r="AL49" s="31">
        <v>44935</v>
      </c>
      <c r="AM49" s="31">
        <v>45005</v>
      </c>
      <c r="AN49" s="31">
        <v>45022</v>
      </c>
      <c r="AO49" s="31">
        <v>45023</v>
      </c>
      <c r="AP49" s="31">
        <v>45047</v>
      </c>
      <c r="AQ49" s="31">
        <v>45068</v>
      </c>
      <c r="AR49" s="31">
        <v>45089</v>
      </c>
      <c r="AS49" s="31">
        <v>45096</v>
      </c>
      <c r="AT49" s="31">
        <v>45110</v>
      </c>
      <c r="AU49" s="31">
        <v>45127</v>
      </c>
      <c r="AV49" s="31">
        <v>45145</v>
      </c>
      <c r="AW49" s="31">
        <v>45159</v>
      </c>
      <c r="AX49" s="31">
        <v>45215</v>
      </c>
      <c r="AY49" s="31">
        <v>45236</v>
      </c>
    </row>
    <row r="50" spans="1:51" s="30" customFormat="1" ht="38.25" x14ac:dyDescent="0.25">
      <c r="A50" s="22" t="s">
        <v>3149</v>
      </c>
      <c r="B50" s="23" t="s">
        <v>3146</v>
      </c>
      <c r="C50" s="23" t="s">
        <v>3162</v>
      </c>
      <c r="D50" s="22" t="s">
        <v>1512</v>
      </c>
      <c r="E50" s="22" t="s">
        <v>3163</v>
      </c>
      <c r="F50" s="23" t="s">
        <v>3178</v>
      </c>
      <c r="G50" s="22" t="s">
        <v>1510</v>
      </c>
      <c r="H50" s="22" t="s">
        <v>3234</v>
      </c>
      <c r="I50" s="24" t="s">
        <v>3155</v>
      </c>
      <c r="J50" s="22" t="s">
        <v>28</v>
      </c>
      <c r="K50" s="22" t="s">
        <v>19</v>
      </c>
      <c r="L50" s="23">
        <v>15</v>
      </c>
      <c r="M50" s="25" t="s">
        <v>1508</v>
      </c>
      <c r="N50" s="26">
        <v>44992</v>
      </c>
      <c r="O50" s="27">
        <v>20232110080481</v>
      </c>
      <c r="P50" s="28">
        <v>45058</v>
      </c>
      <c r="Q50" s="27">
        <f t="shared" si="1"/>
        <v>44</v>
      </c>
      <c r="R50" s="27">
        <f>NETWORKDAYS(N50,P50,AL50:AO50:AP50:AQ50:AR50:AS50:AT50:AU50:AV50:AW50:AX50:AY50)</f>
        <v>45</v>
      </c>
      <c r="S50" s="20" t="s">
        <v>3144</v>
      </c>
      <c r="T50" s="23" t="s">
        <v>3235</v>
      </c>
      <c r="U50" s="29" t="s">
        <v>3160</v>
      </c>
      <c r="V50" s="23" t="s">
        <v>3167</v>
      </c>
      <c r="W50" s="23" t="s">
        <v>3160</v>
      </c>
      <c r="X50" s="23" t="s">
        <v>3160</v>
      </c>
      <c r="Y50" s="23" t="s">
        <v>3229</v>
      </c>
      <c r="AL50" s="31">
        <v>44935</v>
      </c>
      <c r="AM50" s="31">
        <v>45005</v>
      </c>
      <c r="AN50" s="31">
        <v>45022</v>
      </c>
      <c r="AO50" s="31">
        <v>45023</v>
      </c>
      <c r="AP50" s="31">
        <v>45047</v>
      </c>
      <c r="AQ50" s="31">
        <v>45068</v>
      </c>
      <c r="AR50" s="31">
        <v>45089</v>
      </c>
      <c r="AS50" s="31">
        <v>45096</v>
      </c>
      <c r="AT50" s="31">
        <v>45110</v>
      </c>
      <c r="AU50" s="31">
        <v>45127</v>
      </c>
      <c r="AV50" s="31">
        <v>45145</v>
      </c>
      <c r="AW50" s="31">
        <v>45159</v>
      </c>
      <c r="AX50" s="31">
        <v>45215</v>
      </c>
      <c r="AY50" s="31">
        <v>45236</v>
      </c>
    </row>
    <row r="51" spans="1:51" s="30" customFormat="1" ht="25.5" x14ac:dyDescent="0.25">
      <c r="A51" s="22" t="s">
        <v>3149</v>
      </c>
      <c r="B51" s="23" t="s">
        <v>3146</v>
      </c>
      <c r="C51" s="23" t="s">
        <v>3173</v>
      </c>
      <c r="D51" s="22" t="s">
        <v>1524</v>
      </c>
      <c r="E51" s="22" t="s">
        <v>3163</v>
      </c>
      <c r="F51" s="23" t="s">
        <v>3178</v>
      </c>
      <c r="G51" s="22" t="s">
        <v>1521</v>
      </c>
      <c r="H51" s="22" t="s">
        <v>333</v>
      </c>
      <c r="I51" s="24" t="s">
        <v>3155</v>
      </c>
      <c r="J51" s="22" t="s">
        <v>28</v>
      </c>
      <c r="K51" s="22" t="s">
        <v>19</v>
      </c>
      <c r="L51" s="23">
        <v>15</v>
      </c>
      <c r="M51" s="25" t="s">
        <v>1519</v>
      </c>
      <c r="N51" s="26">
        <v>44992</v>
      </c>
      <c r="O51" s="27" t="s">
        <v>3236</v>
      </c>
      <c r="P51" s="28">
        <v>45058</v>
      </c>
      <c r="Q51" s="27">
        <f t="shared" si="1"/>
        <v>44</v>
      </c>
      <c r="R51" s="27">
        <f>NETWORKDAYS(N51,P51,AL51:AO51:AP51:AQ51:AR51:AS51:AT51:AU51:AV51:AW51:AX51:AY51)</f>
        <v>45</v>
      </c>
      <c r="S51" s="20" t="s">
        <v>3144</v>
      </c>
      <c r="T51" s="23"/>
      <c r="U51" s="29" t="s">
        <v>3160</v>
      </c>
      <c r="V51" s="23" t="s">
        <v>3167</v>
      </c>
      <c r="W51" s="23" t="s">
        <v>3160</v>
      </c>
      <c r="X51" s="23" t="s">
        <v>3160</v>
      </c>
      <c r="Y51" s="23" t="s">
        <v>3229</v>
      </c>
      <c r="AL51" s="31">
        <v>44935</v>
      </c>
      <c r="AM51" s="31">
        <v>45005</v>
      </c>
      <c r="AN51" s="31">
        <v>45022</v>
      </c>
      <c r="AO51" s="31">
        <v>45023</v>
      </c>
      <c r="AP51" s="31">
        <v>45047</v>
      </c>
      <c r="AQ51" s="31">
        <v>45068</v>
      </c>
      <c r="AR51" s="31">
        <v>45089</v>
      </c>
      <c r="AS51" s="31">
        <v>45096</v>
      </c>
      <c r="AT51" s="31">
        <v>45110</v>
      </c>
      <c r="AU51" s="31">
        <v>45127</v>
      </c>
      <c r="AV51" s="31">
        <v>45145</v>
      </c>
      <c r="AW51" s="31">
        <v>45159</v>
      </c>
      <c r="AX51" s="31">
        <v>45215</v>
      </c>
      <c r="AY51" s="31">
        <v>45236</v>
      </c>
    </row>
    <row r="52" spans="1:51" s="30" customFormat="1" ht="25.5" x14ac:dyDescent="0.25">
      <c r="A52" s="22" t="s">
        <v>3149</v>
      </c>
      <c r="B52" s="23" t="s">
        <v>3146</v>
      </c>
      <c r="C52" s="23" t="s">
        <v>3192</v>
      </c>
      <c r="D52" s="22" t="s">
        <v>3238</v>
      </c>
      <c r="E52" s="22" t="s">
        <v>3163</v>
      </c>
      <c r="F52" s="23" t="s">
        <v>3164</v>
      </c>
      <c r="G52" s="22" t="s">
        <v>1599</v>
      </c>
      <c r="H52" s="22" t="s">
        <v>1600</v>
      </c>
      <c r="I52" s="24" t="s">
        <v>3155</v>
      </c>
      <c r="J52" s="22" t="s">
        <v>214</v>
      </c>
      <c r="K52" s="22" t="s">
        <v>19</v>
      </c>
      <c r="L52" s="23">
        <v>15</v>
      </c>
      <c r="M52" s="25" t="s">
        <v>1597</v>
      </c>
      <c r="N52" s="26">
        <v>44993</v>
      </c>
      <c r="O52" s="27" t="s">
        <v>3239</v>
      </c>
      <c r="P52" s="28">
        <v>45028</v>
      </c>
      <c r="Q52" s="27">
        <f t="shared" si="1"/>
        <v>22</v>
      </c>
      <c r="R52" s="27">
        <f>NETWORKDAYS(N52,P52,AL52:AO52:AP52:AQ52:AR52:AS52:AT52:AU52:AV52:AW52:AX52:AY52)</f>
        <v>23</v>
      </c>
      <c r="S52" s="21" t="s">
        <v>3181</v>
      </c>
      <c r="T52" s="23" t="s">
        <v>3237</v>
      </c>
      <c r="U52" s="29" t="s">
        <v>3160</v>
      </c>
      <c r="V52" s="23" t="s">
        <v>3167</v>
      </c>
      <c r="W52" s="23" t="s">
        <v>3159</v>
      </c>
      <c r="X52" s="23" t="s">
        <v>3160</v>
      </c>
      <c r="Y52" s="23" t="s">
        <v>3240</v>
      </c>
      <c r="AL52" s="31">
        <v>44935</v>
      </c>
      <c r="AM52" s="31">
        <v>45005</v>
      </c>
      <c r="AN52" s="31">
        <v>45022</v>
      </c>
      <c r="AO52" s="31">
        <v>45023</v>
      </c>
      <c r="AP52" s="31">
        <v>45047</v>
      </c>
      <c r="AQ52" s="31">
        <v>45068</v>
      </c>
      <c r="AR52" s="31">
        <v>45089</v>
      </c>
      <c r="AS52" s="31">
        <v>45096</v>
      </c>
      <c r="AT52" s="31">
        <v>45110</v>
      </c>
      <c r="AU52" s="31">
        <v>45127</v>
      </c>
      <c r="AV52" s="31">
        <v>45145</v>
      </c>
      <c r="AW52" s="31">
        <v>45159</v>
      </c>
      <c r="AX52" s="31">
        <v>45215</v>
      </c>
      <c r="AY52" s="31">
        <v>45236</v>
      </c>
    </row>
    <row r="53" spans="1:51" s="30" customFormat="1" ht="38.25" x14ac:dyDescent="0.25">
      <c r="A53" s="22" t="s">
        <v>3149</v>
      </c>
      <c r="B53" s="23" t="s">
        <v>3146</v>
      </c>
      <c r="C53" s="23" t="s">
        <v>3175</v>
      </c>
      <c r="D53" s="22" t="s">
        <v>1605</v>
      </c>
      <c r="E53" s="22" t="s">
        <v>3163</v>
      </c>
      <c r="F53" s="23" t="s">
        <v>3178</v>
      </c>
      <c r="G53" s="22" t="s">
        <v>1603</v>
      </c>
      <c r="H53" s="22" t="s">
        <v>550</v>
      </c>
      <c r="I53" s="24" t="s">
        <v>3155</v>
      </c>
      <c r="J53" s="22" t="s">
        <v>28</v>
      </c>
      <c r="K53" s="22" t="s">
        <v>19</v>
      </c>
      <c r="L53" s="23">
        <v>15</v>
      </c>
      <c r="M53" s="25" t="s">
        <v>1601</v>
      </c>
      <c r="N53" s="26">
        <v>44993</v>
      </c>
      <c r="O53" s="27" t="s">
        <v>3242</v>
      </c>
      <c r="P53" s="28">
        <v>45043</v>
      </c>
      <c r="Q53" s="27">
        <f t="shared" si="1"/>
        <v>33</v>
      </c>
      <c r="R53" s="27">
        <f>NETWORKDAYS(N53,P53,AL53:AO53:AP53:AQ53:AR53:AS53:AT53:AU53:AV53:AW53:AX53:AY53)</f>
        <v>34</v>
      </c>
      <c r="S53" s="21" t="s">
        <v>3181</v>
      </c>
      <c r="T53" s="23" t="s">
        <v>3241</v>
      </c>
      <c r="U53" s="29" t="s">
        <v>3160</v>
      </c>
      <c r="V53" s="23" t="s">
        <v>3167</v>
      </c>
      <c r="W53" s="23" t="s">
        <v>3159</v>
      </c>
      <c r="X53" s="23" t="s">
        <v>3160</v>
      </c>
      <c r="Y53" s="23" t="s">
        <v>3240</v>
      </c>
      <c r="AL53" s="31">
        <v>44935</v>
      </c>
      <c r="AM53" s="31">
        <v>45005</v>
      </c>
      <c r="AN53" s="31">
        <v>45022</v>
      </c>
      <c r="AO53" s="31">
        <v>45023</v>
      </c>
      <c r="AP53" s="31">
        <v>45047</v>
      </c>
      <c r="AQ53" s="31">
        <v>45068</v>
      </c>
      <c r="AR53" s="31">
        <v>45089</v>
      </c>
      <c r="AS53" s="31">
        <v>45096</v>
      </c>
      <c r="AT53" s="31">
        <v>45110</v>
      </c>
      <c r="AU53" s="31">
        <v>45127</v>
      </c>
      <c r="AV53" s="31">
        <v>45145</v>
      </c>
      <c r="AW53" s="31">
        <v>45159</v>
      </c>
      <c r="AX53" s="31">
        <v>45215</v>
      </c>
      <c r="AY53" s="31">
        <v>45236</v>
      </c>
    </row>
    <row r="54" spans="1:51" s="30" customFormat="1" ht="38.25" x14ac:dyDescent="0.25">
      <c r="A54" s="22" t="s">
        <v>3149</v>
      </c>
      <c r="B54" s="23" t="s">
        <v>3146</v>
      </c>
      <c r="C54" s="23" t="s">
        <v>3183</v>
      </c>
      <c r="D54" s="22" t="s">
        <v>1622</v>
      </c>
      <c r="E54" s="22" t="s">
        <v>3163</v>
      </c>
      <c r="F54" s="23" t="s">
        <v>3164</v>
      </c>
      <c r="G54" s="22" t="s">
        <v>1618</v>
      </c>
      <c r="H54" s="22" t="s">
        <v>27</v>
      </c>
      <c r="I54" s="24" t="s">
        <v>3155</v>
      </c>
      <c r="J54" s="22" t="s">
        <v>28</v>
      </c>
      <c r="K54" s="22" t="s">
        <v>19</v>
      </c>
      <c r="L54" s="23">
        <v>15</v>
      </c>
      <c r="M54" s="25" t="s">
        <v>1616</v>
      </c>
      <c r="N54" s="26">
        <v>44993</v>
      </c>
      <c r="O54" s="27" t="s">
        <v>3243</v>
      </c>
      <c r="P54" s="28">
        <v>45058</v>
      </c>
      <c r="Q54" s="27">
        <f t="shared" si="1"/>
        <v>43</v>
      </c>
      <c r="R54" s="27">
        <f>NETWORKDAYS(N54,P54,AL54:AO54:AP54:AQ54:AR54:AS54:AT54:AU54:AV54:AW54:AX54:AY54)</f>
        <v>44</v>
      </c>
      <c r="S54" s="20" t="s">
        <v>3144</v>
      </c>
      <c r="T54" s="23" t="s">
        <v>3322</v>
      </c>
      <c r="U54" s="29" t="s">
        <v>3160</v>
      </c>
      <c r="V54" s="23" t="s">
        <v>3167</v>
      </c>
      <c r="W54" s="23" t="s">
        <v>3160</v>
      </c>
      <c r="X54" s="23" t="s">
        <v>3160</v>
      </c>
      <c r="Y54" s="23" t="s">
        <v>3229</v>
      </c>
      <c r="AL54" s="31">
        <v>44935</v>
      </c>
      <c r="AM54" s="31">
        <v>45005</v>
      </c>
      <c r="AN54" s="31">
        <v>45022</v>
      </c>
      <c r="AO54" s="31">
        <v>45023</v>
      </c>
      <c r="AP54" s="31">
        <v>45047</v>
      </c>
      <c r="AQ54" s="31">
        <v>45068</v>
      </c>
      <c r="AR54" s="31">
        <v>45089</v>
      </c>
      <c r="AS54" s="31">
        <v>45096</v>
      </c>
      <c r="AT54" s="31">
        <v>45110</v>
      </c>
      <c r="AU54" s="31">
        <v>45127</v>
      </c>
      <c r="AV54" s="31">
        <v>45145</v>
      </c>
      <c r="AW54" s="31">
        <v>45159</v>
      </c>
      <c r="AX54" s="31">
        <v>45215</v>
      </c>
      <c r="AY54" s="31">
        <v>45236</v>
      </c>
    </row>
    <row r="55" spans="1:51" s="30" customFormat="1" ht="45" x14ac:dyDescent="0.25">
      <c r="A55" s="22" t="s">
        <v>3149</v>
      </c>
      <c r="B55" s="23" t="s">
        <v>3146</v>
      </c>
      <c r="C55" s="23" t="s">
        <v>3245</v>
      </c>
      <c r="D55" s="22" t="s">
        <v>1713</v>
      </c>
      <c r="E55" s="22" t="s">
        <v>3174</v>
      </c>
      <c r="F55" s="23" t="s">
        <v>3164</v>
      </c>
      <c r="G55" s="22" t="s">
        <v>1709</v>
      </c>
      <c r="H55" s="22" t="s">
        <v>297</v>
      </c>
      <c r="I55" s="24" t="s">
        <v>3155</v>
      </c>
      <c r="J55" s="22" t="s">
        <v>214</v>
      </c>
      <c r="K55" s="22" t="s">
        <v>19</v>
      </c>
      <c r="L55" s="23">
        <v>15</v>
      </c>
      <c r="M55" s="25" t="s">
        <v>1707</v>
      </c>
      <c r="N55" s="26">
        <v>44994</v>
      </c>
      <c r="O55" s="27" t="s">
        <v>3246</v>
      </c>
      <c r="P55" s="28">
        <v>45036</v>
      </c>
      <c r="Q55" s="27">
        <f t="shared" si="1"/>
        <v>27</v>
      </c>
      <c r="R55" s="27">
        <f>NETWORKDAYS(N55,P55,AL55:AO55:AP55:AQ55:AR55:AS55:AT55:AU55:AV55:AW55:AX55:AY55)</f>
        <v>28</v>
      </c>
      <c r="S55" s="21" t="s">
        <v>3181</v>
      </c>
      <c r="T55" s="23" t="s">
        <v>3244</v>
      </c>
      <c r="U55" s="29" t="s">
        <v>3160</v>
      </c>
      <c r="V55" s="23" t="s">
        <v>3167</v>
      </c>
      <c r="W55" s="23" t="s">
        <v>3159</v>
      </c>
      <c r="X55" s="23" t="s">
        <v>3160</v>
      </c>
      <c r="Y55" s="23" t="s">
        <v>3247</v>
      </c>
      <c r="AL55" s="31">
        <v>44935</v>
      </c>
      <c r="AM55" s="31">
        <v>45005</v>
      </c>
      <c r="AN55" s="31">
        <v>45022</v>
      </c>
      <c r="AO55" s="31">
        <v>45023</v>
      </c>
      <c r="AP55" s="31">
        <v>45047</v>
      </c>
      <c r="AQ55" s="31">
        <v>45068</v>
      </c>
      <c r="AR55" s="31">
        <v>45089</v>
      </c>
      <c r="AS55" s="31">
        <v>45096</v>
      </c>
      <c r="AT55" s="31">
        <v>45110</v>
      </c>
      <c r="AU55" s="31">
        <v>45127</v>
      </c>
      <c r="AV55" s="31">
        <v>45145</v>
      </c>
      <c r="AW55" s="31">
        <v>45159</v>
      </c>
      <c r="AX55" s="31">
        <v>45215</v>
      </c>
      <c r="AY55" s="31">
        <v>45236</v>
      </c>
    </row>
    <row r="56" spans="1:51" s="30" customFormat="1" ht="63.75" x14ac:dyDescent="0.25">
      <c r="A56" s="22" t="s">
        <v>3149</v>
      </c>
      <c r="B56" s="23" t="s">
        <v>3145</v>
      </c>
      <c r="C56" s="23" t="s">
        <v>3170</v>
      </c>
      <c r="D56" s="22" t="s">
        <v>1721</v>
      </c>
      <c r="E56" s="22" t="s">
        <v>3169</v>
      </c>
      <c r="F56" s="23" t="s">
        <v>3164</v>
      </c>
      <c r="G56" s="22" t="s">
        <v>1719</v>
      </c>
      <c r="H56" s="22" t="s">
        <v>1600</v>
      </c>
      <c r="I56" s="24" t="s">
        <v>3155</v>
      </c>
      <c r="J56" s="22" t="s">
        <v>214</v>
      </c>
      <c r="K56" s="22" t="s">
        <v>3249</v>
      </c>
      <c r="L56" s="23">
        <v>5</v>
      </c>
      <c r="M56" s="25" t="s">
        <v>1717</v>
      </c>
      <c r="N56" s="26">
        <v>44994</v>
      </c>
      <c r="O56" s="27">
        <v>20232120078881</v>
      </c>
      <c r="P56" s="28">
        <v>44977</v>
      </c>
      <c r="Q56" s="27">
        <f t="shared" si="1"/>
        <v>-15</v>
      </c>
      <c r="R56" s="27">
        <f>NETWORKDAYS(N56,P56,AL56:AO56:AP56:AQ56:AR56:AS56:AT56:AU56:AV56:AW56:AX56:AY56)</f>
        <v>-14</v>
      </c>
      <c r="S56" s="19" t="s">
        <v>3157</v>
      </c>
      <c r="T56" s="23" t="s">
        <v>3248</v>
      </c>
      <c r="U56" s="29">
        <v>44977</v>
      </c>
      <c r="V56" s="23" t="s">
        <v>3158</v>
      </c>
      <c r="W56" s="23" t="s">
        <v>3159</v>
      </c>
      <c r="X56" s="23" t="s">
        <v>3160</v>
      </c>
      <c r="Y56" s="23" t="s">
        <v>3250</v>
      </c>
      <c r="AL56" s="31">
        <v>44935</v>
      </c>
      <c r="AM56" s="31">
        <v>45005</v>
      </c>
      <c r="AN56" s="31">
        <v>45022</v>
      </c>
      <c r="AO56" s="31">
        <v>45023</v>
      </c>
      <c r="AP56" s="31">
        <v>45047</v>
      </c>
      <c r="AQ56" s="31">
        <v>45068</v>
      </c>
      <c r="AR56" s="31">
        <v>45089</v>
      </c>
      <c r="AS56" s="31">
        <v>45096</v>
      </c>
      <c r="AT56" s="31">
        <v>45110</v>
      </c>
      <c r="AU56" s="31">
        <v>45127</v>
      </c>
      <c r="AV56" s="31">
        <v>45145</v>
      </c>
      <c r="AW56" s="31">
        <v>45159</v>
      </c>
      <c r="AX56" s="31">
        <v>45215</v>
      </c>
      <c r="AY56" s="31">
        <v>45236</v>
      </c>
    </row>
    <row r="57" spans="1:51" s="30" customFormat="1" ht="33.75" x14ac:dyDescent="0.25">
      <c r="A57" s="22" t="s">
        <v>3149</v>
      </c>
      <c r="B57" s="23" t="s">
        <v>3145</v>
      </c>
      <c r="C57" s="23" t="s">
        <v>3220</v>
      </c>
      <c r="D57" s="22" t="s">
        <v>1728</v>
      </c>
      <c r="E57" s="22" t="s">
        <v>3152</v>
      </c>
      <c r="F57" s="23" t="s">
        <v>3178</v>
      </c>
      <c r="G57" s="22" t="s">
        <v>1725</v>
      </c>
      <c r="H57" s="22" t="s">
        <v>333</v>
      </c>
      <c r="I57" s="24" t="s">
        <v>3155</v>
      </c>
      <c r="J57" s="22" t="s">
        <v>28</v>
      </c>
      <c r="K57" s="22" t="s">
        <v>19</v>
      </c>
      <c r="L57" s="23">
        <v>15</v>
      </c>
      <c r="M57" s="25" t="s">
        <v>1723</v>
      </c>
      <c r="N57" s="26">
        <v>44994</v>
      </c>
      <c r="O57" s="27" t="s">
        <v>3251</v>
      </c>
      <c r="P57" s="28">
        <v>45030</v>
      </c>
      <c r="Q57" s="27">
        <f t="shared" si="1"/>
        <v>23</v>
      </c>
      <c r="R57" s="27">
        <f>NETWORKDAYS(N57,P57,AL57:AO57:AP57:AQ57:AR57:AS57:AT57:AU57:AV57:AW57:AX57:AY57)</f>
        <v>24</v>
      </c>
      <c r="S57" s="21" t="s">
        <v>3181</v>
      </c>
      <c r="T57" s="23"/>
      <c r="U57" s="29">
        <v>45030</v>
      </c>
      <c r="V57" s="23" t="s">
        <v>3158</v>
      </c>
      <c r="W57" s="23" t="s">
        <v>3159</v>
      </c>
      <c r="X57" s="23" t="s">
        <v>3160</v>
      </c>
      <c r="Y57" s="23" t="s">
        <v>3206</v>
      </c>
      <c r="AL57" s="31">
        <v>44935</v>
      </c>
      <c r="AM57" s="31">
        <v>45005</v>
      </c>
      <c r="AN57" s="31">
        <v>45022</v>
      </c>
      <c r="AO57" s="31">
        <v>45023</v>
      </c>
      <c r="AP57" s="31">
        <v>45047</v>
      </c>
      <c r="AQ57" s="31">
        <v>45068</v>
      </c>
      <c r="AR57" s="31">
        <v>45089</v>
      </c>
      <c r="AS57" s="31">
        <v>45096</v>
      </c>
      <c r="AT57" s="31">
        <v>45110</v>
      </c>
      <c r="AU57" s="31">
        <v>45127</v>
      </c>
      <c r="AV57" s="31">
        <v>45145</v>
      </c>
      <c r="AW57" s="31">
        <v>45159</v>
      </c>
      <c r="AX57" s="31">
        <v>45215</v>
      </c>
      <c r="AY57" s="31">
        <v>45236</v>
      </c>
    </row>
    <row r="58" spans="1:51" s="30" customFormat="1" ht="38.25" x14ac:dyDescent="0.25">
      <c r="A58" s="22" t="s">
        <v>3149</v>
      </c>
      <c r="B58" s="23" t="s">
        <v>3146</v>
      </c>
      <c r="C58" s="23" t="s">
        <v>3183</v>
      </c>
      <c r="D58" s="22" t="s">
        <v>1820</v>
      </c>
      <c r="E58" s="22" t="s">
        <v>3163</v>
      </c>
      <c r="F58" s="23" t="s">
        <v>3164</v>
      </c>
      <c r="G58" s="22" t="s">
        <v>1817</v>
      </c>
      <c r="H58" s="22" t="s">
        <v>1424</v>
      </c>
      <c r="I58" s="24" t="s">
        <v>3155</v>
      </c>
      <c r="J58" s="22" t="s">
        <v>31</v>
      </c>
      <c r="K58" s="22" t="s">
        <v>25</v>
      </c>
      <c r="L58" s="23">
        <v>30</v>
      </c>
      <c r="M58" s="25" t="s">
        <v>1815</v>
      </c>
      <c r="N58" s="26">
        <v>44998</v>
      </c>
      <c r="O58" s="27">
        <v>20232110082391</v>
      </c>
      <c r="P58" s="28">
        <v>45042</v>
      </c>
      <c r="Q58" s="27">
        <f t="shared" si="1"/>
        <v>29</v>
      </c>
      <c r="R58" s="27">
        <f>NETWORKDAYS(N58,P58,AL58:AO58:AP58:AQ58:AR58:AS58:AT58:AU58:AV58:AW58:AX58:AY58)</f>
        <v>30</v>
      </c>
      <c r="S58" s="19" t="s">
        <v>3157</v>
      </c>
      <c r="T58" s="23" t="s">
        <v>3252</v>
      </c>
      <c r="U58" s="29">
        <v>45042</v>
      </c>
      <c r="V58" s="23" t="s">
        <v>3158</v>
      </c>
      <c r="W58" s="23" t="s">
        <v>3159</v>
      </c>
      <c r="X58" s="23" t="s">
        <v>3160</v>
      </c>
      <c r="Y58" s="23" t="s">
        <v>3160</v>
      </c>
      <c r="AL58" s="31">
        <v>44935</v>
      </c>
      <c r="AM58" s="31">
        <v>45005</v>
      </c>
      <c r="AN58" s="31">
        <v>45022</v>
      </c>
      <c r="AO58" s="31">
        <v>45023</v>
      </c>
      <c r="AP58" s="31">
        <v>45047</v>
      </c>
      <c r="AQ58" s="31">
        <v>45068</v>
      </c>
      <c r="AR58" s="31">
        <v>45089</v>
      </c>
      <c r="AS58" s="31">
        <v>45096</v>
      </c>
      <c r="AT58" s="31">
        <v>45110</v>
      </c>
      <c r="AU58" s="31">
        <v>45127</v>
      </c>
      <c r="AV58" s="31">
        <v>45145</v>
      </c>
      <c r="AW58" s="31">
        <v>45159</v>
      </c>
      <c r="AX58" s="31">
        <v>45215</v>
      </c>
      <c r="AY58" s="31">
        <v>45236</v>
      </c>
    </row>
    <row r="59" spans="1:51" s="30" customFormat="1" ht="25.5" x14ac:dyDescent="0.25">
      <c r="A59" s="22" t="s">
        <v>3149</v>
      </c>
      <c r="B59" s="23" t="s">
        <v>3147</v>
      </c>
      <c r="C59" s="23" t="s">
        <v>3183</v>
      </c>
      <c r="D59" s="22" t="s">
        <v>239</v>
      </c>
      <c r="E59" s="22" t="s">
        <v>3174</v>
      </c>
      <c r="F59" s="23" t="s">
        <v>3164</v>
      </c>
      <c r="G59" s="22" t="s">
        <v>1826</v>
      </c>
      <c r="H59" s="22" t="s">
        <v>1424</v>
      </c>
      <c r="I59" s="24" t="s">
        <v>3155</v>
      </c>
      <c r="J59" s="22" t="s">
        <v>31</v>
      </c>
      <c r="K59" s="22" t="s">
        <v>25</v>
      </c>
      <c r="L59" s="23">
        <v>30</v>
      </c>
      <c r="M59" s="25" t="s">
        <v>1824</v>
      </c>
      <c r="N59" s="26">
        <v>44998</v>
      </c>
      <c r="O59" s="27"/>
      <c r="P59" s="28">
        <v>45058</v>
      </c>
      <c r="Q59" s="27">
        <f t="shared" si="1"/>
        <v>40</v>
      </c>
      <c r="R59" s="27">
        <f>NETWORKDAYS(N59,P59,AL59:AO59:AP59:AQ59:AR59:AS59:AT59:AU59:AV59:AW59:AX59:AY59)</f>
        <v>41</v>
      </c>
      <c r="S59" s="20" t="s">
        <v>3144</v>
      </c>
      <c r="T59" s="23"/>
      <c r="U59" s="23"/>
      <c r="V59" s="23"/>
      <c r="W59" s="23"/>
      <c r="X59" s="23"/>
      <c r="Y59" s="23"/>
      <c r="AL59" s="31">
        <v>44935</v>
      </c>
      <c r="AM59" s="31">
        <v>45005</v>
      </c>
      <c r="AN59" s="31">
        <v>45022</v>
      </c>
      <c r="AO59" s="31">
        <v>45023</v>
      </c>
      <c r="AP59" s="31">
        <v>45047</v>
      </c>
      <c r="AQ59" s="31">
        <v>45068</v>
      </c>
      <c r="AR59" s="31">
        <v>45089</v>
      </c>
      <c r="AS59" s="31">
        <v>45096</v>
      </c>
      <c r="AT59" s="31">
        <v>45110</v>
      </c>
      <c r="AU59" s="31">
        <v>45127</v>
      </c>
      <c r="AV59" s="31">
        <v>45145</v>
      </c>
      <c r="AW59" s="31">
        <v>45159</v>
      </c>
      <c r="AX59" s="31">
        <v>45215</v>
      </c>
      <c r="AY59" s="31">
        <v>45236</v>
      </c>
    </row>
    <row r="60" spans="1:51" s="30" customFormat="1" ht="38.25" x14ac:dyDescent="0.25">
      <c r="A60" s="22" t="s">
        <v>3149</v>
      </c>
      <c r="B60" s="23" t="s">
        <v>3146</v>
      </c>
      <c r="C60" s="23" t="s">
        <v>3162</v>
      </c>
      <c r="D60" s="22" t="s">
        <v>354</v>
      </c>
      <c r="E60" s="22" t="s">
        <v>3174</v>
      </c>
      <c r="F60" s="23" t="s">
        <v>3164</v>
      </c>
      <c r="G60" s="22" t="s">
        <v>1838</v>
      </c>
      <c r="H60" s="22" t="s">
        <v>30</v>
      </c>
      <c r="I60" s="24" t="s">
        <v>3155</v>
      </c>
      <c r="J60" s="22" t="s">
        <v>31</v>
      </c>
      <c r="K60" s="22" t="s">
        <v>25</v>
      </c>
      <c r="L60" s="23">
        <v>30</v>
      </c>
      <c r="M60" s="25" t="s">
        <v>1836</v>
      </c>
      <c r="N60" s="26">
        <v>44999</v>
      </c>
      <c r="O60" s="27">
        <v>20232110080261</v>
      </c>
      <c r="P60" s="28">
        <v>45016</v>
      </c>
      <c r="Q60" s="27">
        <f t="shared" si="1"/>
        <v>12</v>
      </c>
      <c r="R60" s="27">
        <f>NETWORKDAYS(N60,P60,AL60:AO60:AP60:AQ60:AR60:AS60:AT60:AU60:AV60:AW60:AX60:AY60)</f>
        <v>13</v>
      </c>
      <c r="S60" s="19" t="s">
        <v>3157</v>
      </c>
      <c r="T60" s="23" t="s">
        <v>3253</v>
      </c>
      <c r="U60" s="29" t="s">
        <v>3160</v>
      </c>
      <c r="V60" s="23" t="s">
        <v>3167</v>
      </c>
      <c r="W60" s="23" t="s">
        <v>3159</v>
      </c>
      <c r="X60" s="23" t="s">
        <v>3160</v>
      </c>
      <c r="Y60" s="23" t="s">
        <v>3211</v>
      </c>
      <c r="AL60" s="31">
        <v>44935</v>
      </c>
      <c r="AM60" s="31">
        <v>45005</v>
      </c>
      <c r="AN60" s="31">
        <v>45022</v>
      </c>
      <c r="AO60" s="31">
        <v>45023</v>
      </c>
      <c r="AP60" s="31">
        <v>45047</v>
      </c>
      <c r="AQ60" s="31">
        <v>45068</v>
      </c>
      <c r="AR60" s="31">
        <v>45089</v>
      </c>
      <c r="AS60" s="31">
        <v>45096</v>
      </c>
      <c r="AT60" s="31">
        <v>45110</v>
      </c>
      <c r="AU60" s="31">
        <v>45127</v>
      </c>
      <c r="AV60" s="31">
        <v>45145</v>
      </c>
      <c r="AW60" s="31">
        <v>45159</v>
      </c>
      <c r="AX60" s="31">
        <v>45215</v>
      </c>
      <c r="AY60" s="31">
        <v>45236</v>
      </c>
    </row>
    <row r="61" spans="1:51" s="30" customFormat="1" ht="38.25" x14ac:dyDescent="0.25">
      <c r="A61" s="22" t="s">
        <v>3149</v>
      </c>
      <c r="B61" s="23" t="s">
        <v>3146</v>
      </c>
      <c r="C61" s="23" t="s">
        <v>3199</v>
      </c>
      <c r="D61" s="22" t="s">
        <v>434</v>
      </c>
      <c r="E61" s="22" t="s">
        <v>3174</v>
      </c>
      <c r="F61" s="23" t="s">
        <v>3153</v>
      </c>
      <c r="G61" s="22" t="s">
        <v>1851</v>
      </c>
      <c r="H61" s="22" t="s">
        <v>297</v>
      </c>
      <c r="I61" s="23" t="s">
        <v>3155</v>
      </c>
      <c r="J61" s="22" t="s">
        <v>214</v>
      </c>
      <c r="K61" s="22" t="s">
        <v>54</v>
      </c>
      <c r="L61" s="23">
        <v>10</v>
      </c>
      <c r="M61" s="25" t="s">
        <v>1849</v>
      </c>
      <c r="N61" s="26">
        <v>44999</v>
      </c>
      <c r="O61" s="27">
        <v>20231000082121</v>
      </c>
      <c r="P61" s="28">
        <v>45058</v>
      </c>
      <c r="Q61" s="27">
        <f t="shared" si="1"/>
        <v>39</v>
      </c>
      <c r="R61" s="27">
        <f>NETWORKDAYS(N61,P61,AL61:AO61:AP61:AQ61:AR61:AS61:AT61:AU61:AV61:AW61:AX61:AY61)</f>
        <v>40</v>
      </c>
      <c r="S61" s="20" t="s">
        <v>3144</v>
      </c>
      <c r="T61" s="23" t="s">
        <v>3254</v>
      </c>
      <c r="U61" s="29" t="s">
        <v>3160</v>
      </c>
      <c r="V61" s="23" t="s">
        <v>3167</v>
      </c>
      <c r="W61" s="23" t="s">
        <v>3160</v>
      </c>
      <c r="X61" s="23" t="s">
        <v>3160</v>
      </c>
      <c r="Y61" s="23" t="s">
        <v>3229</v>
      </c>
      <c r="AL61" s="31">
        <v>44935</v>
      </c>
      <c r="AM61" s="31">
        <v>45005</v>
      </c>
      <c r="AN61" s="31">
        <v>45022</v>
      </c>
      <c r="AO61" s="31">
        <v>45023</v>
      </c>
      <c r="AP61" s="31">
        <v>45047</v>
      </c>
      <c r="AQ61" s="31">
        <v>45068</v>
      </c>
      <c r="AR61" s="31">
        <v>45089</v>
      </c>
      <c r="AS61" s="31">
        <v>45096</v>
      </c>
      <c r="AT61" s="31">
        <v>45110</v>
      </c>
      <c r="AU61" s="31">
        <v>45127</v>
      </c>
      <c r="AV61" s="31">
        <v>45145</v>
      </c>
      <c r="AW61" s="31">
        <v>45159</v>
      </c>
      <c r="AX61" s="31">
        <v>45215</v>
      </c>
      <c r="AY61" s="31">
        <v>45236</v>
      </c>
    </row>
    <row r="62" spans="1:51" s="30" customFormat="1" ht="89.25" x14ac:dyDescent="0.25">
      <c r="A62" s="22" t="s">
        <v>3149</v>
      </c>
      <c r="B62" s="23" t="s">
        <v>3148</v>
      </c>
      <c r="C62" s="23" t="s">
        <v>3170</v>
      </c>
      <c r="D62" s="22" t="s">
        <v>1867</v>
      </c>
      <c r="E62" s="22" t="s">
        <v>3193</v>
      </c>
      <c r="F62" s="23" t="s">
        <v>3171</v>
      </c>
      <c r="G62" s="22" t="s">
        <v>1863</v>
      </c>
      <c r="H62" s="22" t="s">
        <v>3256</v>
      </c>
      <c r="I62" s="23" t="s">
        <v>3156</v>
      </c>
      <c r="J62" s="22" t="s">
        <v>3257</v>
      </c>
      <c r="K62" s="22" t="s">
        <v>19</v>
      </c>
      <c r="L62" s="23">
        <v>15</v>
      </c>
      <c r="M62" s="25" t="s">
        <v>1861</v>
      </c>
      <c r="N62" s="26">
        <v>44999</v>
      </c>
      <c r="O62" s="27">
        <v>20233110080761</v>
      </c>
      <c r="P62" s="28">
        <v>45044</v>
      </c>
      <c r="Q62" s="27">
        <f t="shared" si="1"/>
        <v>30</v>
      </c>
      <c r="R62" s="27">
        <f>NETWORKDAYS(N62,P62,AL62:AO62:AP62:AQ62:AR62:AS62:AT62:AU62:AV62:AW62:AX62:AY62)</f>
        <v>31</v>
      </c>
      <c r="S62" s="21" t="s">
        <v>3181</v>
      </c>
      <c r="T62" s="23" t="s">
        <v>3255</v>
      </c>
      <c r="U62" s="29" t="s">
        <v>3160</v>
      </c>
      <c r="V62" s="23" t="s">
        <v>3160</v>
      </c>
      <c r="W62" s="23" t="s">
        <v>3159</v>
      </c>
      <c r="X62" s="23" t="s">
        <v>3160</v>
      </c>
      <c r="Y62" s="23" t="s">
        <v>3258</v>
      </c>
      <c r="AL62" s="31">
        <v>44935</v>
      </c>
      <c r="AM62" s="31">
        <v>45005</v>
      </c>
      <c r="AN62" s="31">
        <v>45022</v>
      </c>
      <c r="AO62" s="31">
        <v>45023</v>
      </c>
      <c r="AP62" s="31">
        <v>45047</v>
      </c>
      <c r="AQ62" s="31">
        <v>45068</v>
      </c>
      <c r="AR62" s="31">
        <v>45089</v>
      </c>
      <c r="AS62" s="31">
        <v>45096</v>
      </c>
      <c r="AT62" s="31">
        <v>45110</v>
      </c>
      <c r="AU62" s="31">
        <v>45127</v>
      </c>
      <c r="AV62" s="31">
        <v>45145</v>
      </c>
      <c r="AW62" s="31">
        <v>45159</v>
      </c>
      <c r="AX62" s="31">
        <v>45215</v>
      </c>
      <c r="AY62" s="31">
        <v>45236</v>
      </c>
    </row>
    <row r="63" spans="1:51" s="30" customFormat="1" ht="38.25" x14ac:dyDescent="0.25">
      <c r="A63" s="22" t="s">
        <v>3149</v>
      </c>
      <c r="B63" s="23" t="s">
        <v>3146</v>
      </c>
      <c r="C63" s="23" t="s">
        <v>3220</v>
      </c>
      <c r="D63" s="22" t="s">
        <v>223</v>
      </c>
      <c r="E63" s="22" t="s">
        <v>3174</v>
      </c>
      <c r="F63" s="23" t="s">
        <v>3164</v>
      </c>
      <c r="G63" s="22" t="s">
        <v>1872</v>
      </c>
      <c r="H63" s="22" t="s">
        <v>1424</v>
      </c>
      <c r="I63" s="23" t="s">
        <v>3155</v>
      </c>
      <c r="J63" s="22" t="s">
        <v>31</v>
      </c>
      <c r="K63" s="22" t="s">
        <v>25</v>
      </c>
      <c r="L63" s="23">
        <v>30</v>
      </c>
      <c r="M63" s="25" t="s">
        <v>1870</v>
      </c>
      <c r="N63" s="26">
        <v>44999</v>
      </c>
      <c r="O63" s="27">
        <v>20232110081341</v>
      </c>
      <c r="P63" s="28">
        <v>45058</v>
      </c>
      <c r="Q63" s="27">
        <f t="shared" si="1"/>
        <v>39</v>
      </c>
      <c r="R63" s="27">
        <f>NETWORKDAYS(N63,P63,AL63:AO63:AP63:AQ63:AR63:AS63:AT63:AU63:AV63:AW63:AX63:AY63)</f>
        <v>40</v>
      </c>
      <c r="S63" s="20" t="s">
        <v>3144</v>
      </c>
      <c r="T63" s="23" t="s">
        <v>3259</v>
      </c>
      <c r="U63" s="29" t="s">
        <v>3160</v>
      </c>
      <c r="V63" s="23" t="s">
        <v>3160</v>
      </c>
      <c r="W63" s="23" t="s">
        <v>3160</v>
      </c>
      <c r="X63" s="23" t="s">
        <v>3160</v>
      </c>
      <c r="Y63" s="23" t="s">
        <v>3229</v>
      </c>
      <c r="AL63" s="31">
        <v>44935</v>
      </c>
      <c r="AM63" s="31">
        <v>45005</v>
      </c>
      <c r="AN63" s="31">
        <v>45022</v>
      </c>
      <c r="AO63" s="31">
        <v>45023</v>
      </c>
      <c r="AP63" s="31">
        <v>45047</v>
      </c>
      <c r="AQ63" s="31">
        <v>45068</v>
      </c>
      <c r="AR63" s="31">
        <v>45089</v>
      </c>
      <c r="AS63" s="31">
        <v>45096</v>
      </c>
      <c r="AT63" s="31">
        <v>45110</v>
      </c>
      <c r="AU63" s="31">
        <v>45127</v>
      </c>
      <c r="AV63" s="31">
        <v>45145</v>
      </c>
      <c r="AW63" s="31">
        <v>45159</v>
      </c>
      <c r="AX63" s="31">
        <v>45215</v>
      </c>
      <c r="AY63" s="31">
        <v>45236</v>
      </c>
    </row>
    <row r="64" spans="1:51" s="30" customFormat="1" ht="38.25" x14ac:dyDescent="0.25">
      <c r="A64" s="22" t="s">
        <v>3149</v>
      </c>
      <c r="B64" s="23" t="s">
        <v>3146</v>
      </c>
      <c r="C64" s="23" t="s">
        <v>3177</v>
      </c>
      <c r="D64" s="22" t="s">
        <v>1968</v>
      </c>
      <c r="E64" s="22" t="s">
        <v>3152</v>
      </c>
      <c r="F64" s="23" t="s">
        <v>3180</v>
      </c>
      <c r="G64" s="22" t="s">
        <v>1966</v>
      </c>
      <c r="H64" s="22" t="s">
        <v>550</v>
      </c>
      <c r="I64" s="23" t="s">
        <v>3155</v>
      </c>
      <c r="J64" s="22" t="s">
        <v>28</v>
      </c>
      <c r="K64" s="22" t="s">
        <v>19</v>
      </c>
      <c r="L64" s="23">
        <v>15</v>
      </c>
      <c r="M64" s="25" t="s">
        <v>1964</v>
      </c>
      <c r="N64" s="26">
        <v>45000</v>
      </c>
      <c r="O64" s="27">
        <v>20232150082271</v>
      </c>
      <c r="P64" s="28">
        <v>45041</v>
      </c>
      <c r="Q64" s="27">
        <f t="shared" si="1"/>
        <v>26</v>
      </c>
      <c r="R64" s="27">
        <f>NETWORKDAYS(N64,P64,AL64:AO64:AP64:AQ64:AR64:AS64:AT64:AU64:AV64:AW64:AX64:AY64)</f>
        <v>27</v>
      </c>
      <c r="S64" s="21" t="s">
        <v>3181</v>
      </c>
      <c r="T64" s="23" t="s">
        <v>3260</v>
      </c>
      <c r="U64" s="29">
        <v>45046</v>
      </c>
      <c r="V64" s="23" t="s">
        <v>3158</v>
      </c>
      <c r="W64" s="23" t="s">
        <v>3159</v>
      </c>
      <c r="X64" s="23" t="s">
        <v>3160</v>
      </c>
      <c r="Y64" s="23" t="s">
        <v>3261</v>
      </c>
      <c r="AL64" s="31">
        <v>44935</v>
      </c>
      <c r="AM64" s="31">
        <v>45005</v>
      </c>
      <c r="AN64" s="31">
        <v>45022</v>
      </c>
      <c r="AO64" s="31">
        <v>45023</v>
      </c>
      <c r="AP64" s="31">
        <v>45047</v>
      </c>
      <c r="AQ64" s="31">
        <v>45068</v>
      </c>
      <c r="AR64" s="31">
        <v>45089</v>
      </c>
      <c r="AS64" s="31">
        <v>45096</v>
      </c>
      <c r="AT64" s="31">
        <v>45110</v>
      </c>
      <c r="AU64" s="31">
        <v>45127</v>
      </c>
      <c r="AV64" s="31">
        <v>45145</v>
      </c>
      <c r="AW64" s="31">
        <v>45159</v>
      </c>
      <c r="AX64" s="31">
        <v>45215</v>
      </c>
      <c r="AY64" s="31">
        <v>45236</v>
      </c>
    </row>
    <row r="65" spans="1:51" s="30" customFormat="1" ht="38.25" x14ac:dyDescent="0.25">
      <c r="A65" s="22" t="s">
        <v>3149</v>
      </c>
      <c r="B65" s="23" t="s">
        <v>3146</v>
      </c>
      <c r="C65" s="23" t="s">
        <v>3173</v>
      </c>
      <c r="D65" s="22" t="s">
        <v>1976</v>
      </c>
      <c r="E65" s="22" t="s">
        <v>3174</v>
      </c>
      <c r="F65" s="23" t="s">
        <v>3178</v>
      </c>
      <c r="G65" s="22" t="s">
        <v>1972</v>
      </c>
      <c r="H65" s="22" t="s">
        <v>550</v>
      </c>
      <c r="I65" s="23" t="s">
        <v>3155</v>
      </c>
      <c r="J65" s="22" t="s">
        <v>28</v>
      </c>
      <c r="K65" s="22" t="s">
        <v>19</v>
      </c>
      <c r="L65" s="23">
        <v>15</v>
      </c>
      <c r="M65" s="25" t="s">
        <v>1970</v>
      </c>
      <c r="N65" s="26">
        <v>45000</v>
      </c>
      <c r="O65" s="27">
        <v>20232150082281</v>
      </c>
      <c r="P65" s="28">
        <v>45041</v>
      </c>
      <c r="Q65" s="27">
        <f t="shared" si="1"/>
        <v>26</v>
      </c>
      <c r="R65" s="27">
        <f>NETWORKDAYS(N65,P65,AL65:AO65:AP65:AQ65:AR65:AS65:AT65:AU65:AV65:AW65:AX65:AY65)</f>
        <v>27</v>
      </c>
      <c r="S65" s="21" t="s">
        <v>3181</v>
      </c>
      <c r="T65" s="23" t="s">
        <v>3262</v>
      </c>
      <c r="U65" s="29">
        <v>45046</v>
      </c>
      <c r="V65" s="23" t="s">
        <v>3158</v>
      </c>
      <c r="W65" s="23" t="s">
        <v>3159</v>
      </c>
      <c r="X65" s="23" t="s">
        <v>3160</v>
      </c>
      <c r="Y65" s="23" t="s">
        <v>3261</v>
      </c>
      <c r="AL65" s="31">
        <v>44935</v>
      </c>
      <c r="AM65" s="31">
        <v>45005</v>
      </c>
      <c r="AN65" s="31">
        <v>45022</v>
      </c>
      <c r="AO65" s="31">
        <v>45023</v>
      </c>
      <c r="AP65" s="31">
        <v>45047</v>
      </c>
      <c r="AQ65" s="31">
        <v>45068</v>
      </c>
      <c r="AR65" s="31">
        <v>45089</v>
      </c>
      <c r="AS65" s="31">
        <v>45096</v>
      </c>
      <c r="AT65" s="31">
        <v>45110</v>
      </c>
      <c r="AU65" s="31">
        <v>45127</v>
      </c>
      <c r="AV65" s="31">
        <v>45145</v>
      </c>
      <c r="AW65" s="31">
        <v>45159</v>
      </c>
      <c r="AX65" s="31">
        <v>45215</v>
      </c>
      <c r="AY65" s="31">
        <v>45236</v>
      </c>
    </row>
    <row r="66" spans="1:51" s="30" customFormat="1" ht="38.25" x14ac:dyDescent="0.25">
      <c r="A66" s="22" t="s">
        <v>3149</v>
      </c>
      <c r="B66" s="23" t="s">
        <v>3146</v>
      </c>
      <c r="C66" s="23" t="s">
        <v>3175</v>
      </c>
      <c r="D66" s="22" t="s">
        <v>789</v>
      </c>
      <c r="E66" s="22" t="s">
        <v>3174</v>
      </c>
      <c r="F66" s="23" t="s">
        <v>3164</v>
      </c>
      <c r="G66" s="22" t="s">
        <v>1986</v>
      </c>
      <c r="H66" s="22" t="s">
        <v>30</v>
      </c>
      <c r="I66" s="23" t="s">
        <v>3155</v>
      </c>
      <c r="J66" s="22" t="s">
        <v>31</v>
      </c>
      <c r="K66" s="22" t="s">
        <v>25</v>
      </c>
      <c r="L66" s="23">
        <v>30</v>
      </c>
      <c r="M66" s="25" t="s">
        <v>1984</v>
      </c>
      <c r="N66" s="26">
        <v>45000</v>
      </c>
      <c r="O66" s="27">
        <v>20232110081761</v>
      </c>
      <c r="P66" s="28">
        <v>45042</v>
      </c>
      <c r="Q66" s="27">
        <f t="shared" si="1"/>
        <v>27</v>
      </c>
      <c r="R66" s="27">
        <f>NETWORKDAYS(N66,P66,AL66:AO66:AP66:AQ66:AR66:AS66:AT66:AU66:AV66:AW66:AX66:AY66)</f>
        <v>28</v>
      </c>
      <c r="S66" s="19" t="s">
        <v>3157</v>
      </c>
      <c r="T66" s="23" t="s">
        <v>3263</v>
      </c>
      <c r="U66" s="29">
        <v>45042</v>
      </c>
      <c r="V66" s="23" t="s">
        <v>3158</v>
      </c>
      <c r="W66" s="23" t="s">
        <v>3159</v>
      </c>
      <c r="X66" s="23" t="s">
        <v>3160</v>
      </c>
      <c r="Y66" s="23" t="s">
        <v>3261</v>
      </c>
      <c r="AL66" s="31">
        <v>44935</v>
      </c>
      <c r="AM66" s="31">
        <v>45005</v>
      </c>
      <c r="AN66" s="31">
        <v>45022</v>
      </c>
      <c r="AO66" s="31">
        <v>45023</v>
      </c>
      <c r="AP66" s="31">
        <v>45047</v>
      </c>
      <c r="AQ66" s="31">
        <v>45068</v>
      </c>
      <c r="AR66" s="31">
        <v>45089</v>
      </c>
      <c r="AS66" s="31">
        <v>45096</v>
      </c>
      <c r="AT66" s="31">
        <v>45110</v>
      </c>
      <c r="AU66" s="31">
        <v>45127</v>
      </c>
      <c r="AV66" s="31">
        <v>45145</v>
      </c>
      <c r="AW66" s="31">
        <v>45159</v>
      </c>
      <c r="AX66" s="31">
        <v>45215</v>
      </c>
      <c r="AY66" s="31">
        <v>45236</v>
      </c>
    </row>
    <row r="67" spans="1:51" s="30" customFormat="1" ht="25.5" x14ac:dyDescent="0.25">
      <c r="A67" s="22" t="s">
        <v>3149</v>
      </c>
      <c r="B67" s="23" t="s">
        <v>3146</v>
      </c>
      <c r="C67" s="23" t="s">
        <v>3151</v>
      </c>
      <c r="D67" s="22" t="s">
        <v>1994</v>
      </c>
      <c r="E67" s="22" t="s">
        <v>3163</v>
      </c>
      <c r="F67" s="23" t="s">
        <v>3178</v>
      </c>
      <c r="G67" s="22" t="s">
        <v>1990</v>
      </c>
      <c r="H67" s="22" t="s">
        <v>27</v>
      </c>
      <c r="I67" s="23" t="s">
        <v>3155</v>
      </c>
      <c r="J67" s="22" t="s">
        <v>28</v>
      </c>
      <c r="K67" s="22" t="s">
        <v>19</v>
      </c>
      <c r="L67" s="23">
        <v>15</v>
      </c>
      <c r="M67" s="25" t="s">
        <v>1988</v>
      </c>
      <c r="N67" s="26">
        <v>45001</v>
      </c>
      <c r="O67" s="27">
        <v>20232150083681</v>
      </c>
      <c r="P67" s="28">
        <v>45058</v>
      </c>
      <c r="Q67" s="27">
        <f t="shared" si="1"/>
        <v>37</v>
      </c>
      <c r="R67" s="27">
        <f>NETWORKDAYS(N67,P67,AL67:AO67:AP67:AQ67:AR67:AS67:AT67:AU67:AV67:AW67:AX67:AY67)</f>
        <v>38</v>
      </c>
      <c r="S67" s="20" t="s">
        <v>3144</v>
      </c>
      <c r="T67" s="23"/>
      <c r="U67" s="29"/>
      <c r="V67" s="23"/>
      <c r="W67" s="23"/>
      <c r="X67" s="23"/>
      <c r="Y67" s="23" t="s">
        <v>3229</v>
      </c>
      <c r="AL67" s="31">
        <v>44935</v>
      </c>
      <c r="AM67" s="31">
        <v>45005</v>
      </c>
      <c r="AN67" s="31">
        <v>45022</v>
      </c>
      <c r="AO67" s="31">
        <v>45023</v>
      </c>
      <c r="AP67" s="31">
        <v>45047</v>
      </c>
      <c r="AQ67" s="31">
        <v>45068</v>
      </c>
      <c r="AR67" s="31">
        <v>45089</v>
      </c>
      <c r="AS67" s="31">
        <v>45096</v>
      </c>
      <c r="AT67" s="31">
        <v>45110</v>
      </c>
      <c r="AU67" s="31">
        <v>45127</v>
      </c>
      <c r="AV67" s="31">
        <v>45145</v>
      </c>
      <c r="AW67" s="31">
        <v>45159</v>
      </c>
      <c r="AX67" s="31">
        <v>45215</v>
      </c>
      <c r="AY67" s="31">
        <v>45236</v>
      </c>
    </row>
    <row r="68" spans="1:51" s="30" customFormat="1" ht="25.5" x14ac:dyDescent="0.25">
      <c r="A68" s="22" t="s">
        <v>3149</v>
      </c>
      <c r="B68" s="23" t="s">
        <v>3146</v>
      </c>
      <c r="C68" s="23" t="s">
        <v>3151</v>
      </c>
      <c r="D68" s="22" t="s">
        <v>2001</v>
      </c>
      <c r="E68" s="22" t="s">
        <v>3174</v>
      </c>
      <c r="F68" s="23" t="s">
        <v>3178</v>
      </c>
      <c r="G68" s="22" t="s">
        <v>1997</v>
      </c>
      <c r="H68" s="22" t="s">
        <v>27</v>
      </c>
      <c r="I68" s="23" t="s">
        <v>3155</v>
      </c>
      <c r="J68" s="22" t="s">
        <v>28</v>
      </c>
      <c r="K68" s="22" t="s">
        <v>19</v>
      </c>
      <c r="L68" s="23">
        <v>15</v>
      </c>
      <c r="M68" s="25" t="s">
        <v>1995</v>
      </c>
      <c r="N68" s="26">
        <v>45001</v>
      </c>
      <c r="O68" s="27" t="s">
        <v>3323</v>
      </c>
      <c r="P68" s="28">
        <v>45058</v>
      </c>
      <c r="Q68" s="27">
        <f t="shared" si="1"/>
        <v>37</v>
      </c>
      <c r="R68" s="27">
        <f>NETWORKDAYS(N68,P68,AL68:AO68:AP68:AQ68:AR68:AS68:AT68:AU68:AV68:AW68:AX68:AY68)</f>
        <v>38</v>
      </c>
      <c r="S68" s="20" t="s">
        <v>3144</v>
      </c>
      <c r="T68" s="23"/>
      <c r="U68" s="29"/>
      <c r="V68" s="23"/>
      <c r="W68" s="23"/>
      <c r="X68" s="23"/>
      <c r="Y68" s="23" t="s">
        <v>3229</v>
      </c>
      <c r="AL68" s="31">
        <v>44935</v>
      </c>
      <c r="AM68" s="31">
        <v>45005</v>
      </c>
      <c r="AN68" s="31">
        <v>45022</v>
      </c>
      <c r="AO68" s="31">
        <v>45023</v>
      </c>
      <c r="AP68" s="31">
        <v>45047</v>
      </c>
      <c r="AQ68" s="31">
        <v>45068</v>
      </c>
      <c r="AR68" s="31">
        <v>45089</v>
      </c>
      <c r="AS68" s="31">
        <v>45096</v>
      </c>
      <c r="AT68" s="31">
        <v>45110</v>
      </c>
      <c r="AU68" s="31">
        <v>45127</v>
      </c>
      <c r="AV68" s="31">
        <v>45145</v>
      </c>
      <c r="AW68" s="31">
        <v>45159</v>
      </c>
      <c r="AX68" s="31">
        <v>45215</v>
      </c>
      <c r="AY68" s="31">
        <v>45236</v>
      </c>
    </row>
    <row r="69" spans="1:51" s="30" customFormat="1" ht="38.25" x14ac:dyDescent="0.25">
      <c r="A69" s="22" t="s">
        <v>3149</v>
      </c>
      <c r="B69" s="23" t="s">
        <v>3146</v>
      </c>
      <c r="C69" s="23" t="s">
        <v>3170</v>
      </c>
      <c r="D69" s="22" t="s">
        <v>3264</v>
      </c>
      <c r="E69" s="22" t="s">
        <v>3169</v>
      </c>
      <c r="F69" s="23" t="s">
        <v>3178</v>
      </c>
      <c r="G69" s="22" t="s">
        <v>2007</v>
      </c>
      <c r="H69" s="22" t="s">
        <v>27</v>
      </c>
      <c r="I69" s="23" t="s">
        <v>3155</v>
      </c>
      <c r="J69" s="22" t="s">
        <v>28</v>
      </c>
      <c r="K69" s="22" t="s">
        <v>56</v>
      </c>
      <c r="L69" s="23">
        <v>10</v>
      </c>
      <c r="M69" s="25" t="s">
        <v>2005</v>
      </c>
      <c r="N69" s="26">
        <v>45001</v>
      </c>
      <c r="O69" s="27" t="s">
        <v>3265</v>
      </c>
      <c r="P69" s="28">
        <v>45058</v>
      </c>
      <c r="Q69" s="27">
        <f t="shared" si="1"/>
        <v>37</v>
      </c>
      <c r="R69" s="27">
        <f>NETWORKDAYS(N69,P69,AL69:AO69:AP69:AQ69:AR69:AS69:AT69:AU69:AV69:AW69:AX69:AY69)</f>
        <v>38</v>
      </c>
      <c r="S69" s="20" t="s">
        <v>3144</v>
      </c>
      <c r="T69" s="23" t="s">
        <v>3324</v>
      </c>
      <c r="U69" s="29"/>
      <c r="V69" s="23"/>
      <c r="W69" s="23"/>
      <c r="X69" s="23"/>
      <c r="Y69" s="23" t="s">
        <v>3229</v>
      </c>
      <c r="AL69" s="31">
        <v>44935</v>
      </c>
      <c r="AM69" s="31">
        <v>45005</v>
      </c>
      <c r="AN69" s="31">
        <v>45022</v>
      </c>
      <c r="AO69" s="31">
        <v>45023</v>
      </c>
      <c r="AP69" s="31">
        <v>45047</v>
      </c>
      <c r="AQ69" s="31">
        <v>45068</v>
      </c>
      <c r="AR69" s="31">
        <v>45089</v>
      </c>
      <c r="AS69" s="31">
        <v>45096</v>
      </c>
      <c r="AT69" s="31">
        <v>45110</v>
      </c>
      <c r="AU69" s="31">
        <v>45127</v>
      </c>
      <c r="AV69" s="31">
        <v>45145</v>
      </c>
      <c r="AW69" s="31">
        <v>45159</v>
      </c>
      <c r="AX69" s="31">
        <v>45215</v>
      </c>
      <c r="AY69" s="31">
        <v>45236</v>
      </c>
    </row>
    <row r="70" spans="1:51" s="30" customFormat="1" ht="38.25" x14ac:dyDescent="0.25">
      <c r="A70" s="22" t="s">
        <v>3149</v>
      </c>
      <c r="B70" s="23" t="s">
        <v>3146</v>
      </c>
      <c r="C70" s="23" t="s">
        <v>3233</v>
      </c>
      <c r="D70" s="22" t="s">
        <v>234</v>
      </c>
      <c r="E70" s="22" t="s">
        <v>3174</v>
      </c>
      <c r="F70" s="23" t="s">
        <v>3180</v>
      </c>
      <c r="G70" s="22" t="s">
        <v>2013</v>
      </c>
      <c r="H70" s="22" t="s">
        <v>1424</v>
      </c>
      <c r="I70" s="23" t="s">
        <v>3155</v>
      </c>
      <c r="J70" s="22" t="s">
        <v>31</v>
      </c>
      <c r="K70" s="22" t="s">
        <v>19</v>
      </c>
      <c r="L70" s="23">
        <v>15</v>
      </c>
      <c r="M70" s="25" t="s">
        <v>2011</v>
      </c>
      <c r="N70" s="26">
        <v>45001</v>
      </c>
      <c r="O70" s="27">
        <v>20232110082401</v>
      </c>
      <c r="P70" s="28">
        <v>45042</v>
      </c>
      <c r="Q70" s="27">
        <f t="shared" si="1"/>
        <v>26</v>
      </c>
      <c r="R70" s="27">
        <f>NETWORKDAYS(N70,P70,AL70:AO70:AP70:AQ70:AR70:AS70:AT70:AU70:AV70:AW70:AX70:AY70)</f>
        <v>27</v>
      </c>
      <c r="S70" s="21" t="s">
        <v>3181</v>
      </c>
      <c r="T70" s="23" t="s">
        <v>3266</v>
      </c>
      <c r="U70" s="29">
        <v>45042</v>
      </c>
      <c r="V70" s="23" t="s">
        <v>3158</v>
      </c>
      <c r="W70" s="23" t="s">
        <v>3159</v>
      </c>
      <c r="X70" s="23" t="s">
        <v>3160</v>
      </c>
      <c r="Y70" s="23" t="s">
        <v>3261</v>
      </c>
      <c r="AL70" s="31">
        <v>44935</v>
      </c>
      <c r="AM70" s="31">
        <v>45005</v>
      </c>
      <c r="AN70" s="31">
        <v>45022</v>
      </c>
      <c r="AO70" s="31">
        <v>45023</v>
      </c>
      <c r="AP70" s="31">
        <v>45047</v>
      </c>
      <c r="AQ70" s="31">
        <v>45068</v>
      </c>
      <c r="AR70" s="31">
        <v>45089</v>
      </c>
      <c r="AS70" s="31">
        <v>45096</v>
      </c>
      <c r="AT70" s="31">
        <v>45110</v>
      </c>
      <c r="AU70" s="31">
        <v>45127</v>
      </c>
      <c r="AV70" s="31">
        <v>45145</v>
      </c>
      <c r="AW70" s="31">
        <v>45159</v>
      </c>
      <c r="AX70" s="31">
        <v>45215</v>
      </c>
      <c r="AY70" s="31">
        <v>45236</v>
      </c>
    </row>
    <row r="71" spans="1:51" s="30" customFormat="1" ht="38.25" x14ac:dyDescent="0.25">
      <c r="A71" s="22" t="s">
        <v>3149</v>
      </c>
      <c r="B71" s="23" t="s">
        <v>3147</v>
      </c>
      <c r="C71" s="23" t="s">
        <v>3245</v>
      </c>
      <c r="D71" s="22" t="s">
        <v>65</v>
      </c>
      <c r="E71" s="22" t="s">
        <v>3174</v>
      </c>
      <c r="F71" s="23" t="s">
        <v>3178</v>
      </c>
      <c r="G71" s="22" t="s">
        <v>2016</v>
      </c>
      <c r="H71" s="22" t="s">
        <v>27</v>
      </c>
      <c r="I71" s="23" t="s">
        <v>3155</v>
      </c>
      <c r="J71" s="22" t="s">
        <v>28</v>
      </c>
      <c r="K71" s="22" t="s">
        <v>29</v>
      </c>
      <c r="L71" s="23">
        <v>15</v>
      </c>
      <c r="M71" s="25" t="s">
        <v>2014</v>
      </c>
      <c r="N71" s="26">
        <v>45001</v>
      </c>
      <c r="O71" s="27">
        <v>20232150080601</v>
      </c>
      <c r="P71" s="28">
        <v>45058</v>
      </c>
      <c r="Q71" s="27">
        <f t="shared" si="1"/>
        <v>37</v>
      </c>
      <c r="R71" s="27">
        <f>NETWORKDAYS(N71,P71,AL71:AO71:AP71:AQ71:AR71:AS71:AT71:AU71:AV71:AW71:AX71:AY71)</f>
        <v>38</v>
      </c>
      <c r="S71" s="20" t="s">
        <v>3144</v>
      </c>
      <c r="T71" s="23" t="s">
        <v>3325</v>
      </c>
      <c r="U71" s="29"/>
      <c r="V71" s="23"/>
      <c r="W71" s="23"/>
      <c r="X71" s="23"/>
      <c r="Y71" s="23" t="s">
        <v>3269</v>
      </c>
      <c r="AL71" s="31">
        <v>44935</v>
      </c>
      <c r="AM71" s="31">
        <v>45005</v>
      </c>
      <c r="AN71" s="31">
        <v>45022</v>
      </c>
      <c r="AO71" s="31">
        <v>45023</v>
      </c>
      <c r="AP71" s="31">
        <v>45047</v>
      </c>
      <c r="AQ71" s="31">
        <v>45068</v>
      </c>
      <c r="AR71" s="31">
        <v>45089</v>
      </c>
      <c r="AS71" s="31">
        <v>45096</v>
      </c>
      <c r="AT71" s="31">
        <v>45110</v>
      </c>
      <c r="AU71" s="31">
        <v>45127</v>
      </c>
      <c r="AV71" s="31">
        <v>45145</v>
      </c>
      <c r="AW71" s="31">
        <v>45159</v>
      </c>
      <c r="AX71" s="31">
        <v>45215</v>
      </c>
      <c r="AY71" s="31">
        <v>45236</v>
      </c>
    </row>
    <row r="72" spans="1:51" s="30" customFormat="1" ht="38.25" x14ac:dyDescent="0.25">
      <c r="A72" s="22" t="s">
        <v>3149</v>
      </c>
      <c r="B72" s="23" t="s">
        <v>3147</v>
      </c>
      <c r="C72" s="23" t="s">
        <v>3183</v>
      </c>
      <c r="D72" s="22" t="s">
        <v>209</v>
      </c>
      <c r="E72" s="22" t="s">
        <v>3174</v>
      </c>
      <c r="F72" s="23" t="s">
        <v>3164</v>
      </c>
      <c r="G72" s="22" t="s">
        <v>2054</v>
      </c>
      <c r="H72" s="22" t="s">
        <v>30</v>
      </c>
      <c r="I72" s="23" t="s">
        <v>3155</v>
      </c>
      <c r="J72" s="22" t="s">
        <v>31</v>
      </c>
      <c r="K72" s="22" t="s">
        <v>29</v>
      </c>
      <c r="L72" s="23">
        <v>15</v>
      </c>
      <c r="M72" s="25" t="s">
        <v>2052</v>
      </c>
      <c r="N72" s="26">
        <v>45002</v>
      </c>
      <c r="O72" s="27">
        <v>20232110080301</v>
      </c>
      <c r="P72" s="28">
        <v>45016</v>
      </c>
      <c r="Q72" s="27">
        <f t="shared" si="1"/>
        <v>9</v>
      </c>
      <c r="R72" s="27">
        <f>NETWORKDAYS(N72,P72,AL72:AO72:AP72:AQ72:AR72:AS72:AT72:AU72:AV72:AW72:AX72:AY72)</f>
        <v>10</v>
      </c>
      <c r="S72" s="19" t="s">
        <v>3157</v>
      </c>
      <c r="T72" s="23" t="s">
        <v>3267</v>
      </c>
      <c r="U72" s="29" t="s">
        <v>3160</v>
      </c>
      <c r="V72" s="23" t="s">
        <v>3167</v>
      </c>
      <c r="W72" s="23" t="s">
        <v>3159</v>
      </c>
      <c r="X72" s="23" t="s">
        <v>3160</v>
      </c>
      <c r="Y72" s="23" t="s">
        <v>3240</v>
      </c>
      <c r="AL72" s="31">
        <v>44935</v>
      </c>
      <c r="AM72" s="31">
        <v>45005</v>
      </c>
      <c r="AN72" s="31">
        <v>45022</v>
      </c>
      <c r="AO72" s="31">
        <v>45023</v>
      </c>
      <c r="AP72" s="31">
        <v>45047</v>
      </c>
      <c r="AQ72" s="31">
        <v>45068</v>
      </c>
      <c r="AR72" s="31">
        <v>45089</v>
      </c>
      <c r="AS72" s="31">
        <v>45096</v>
      </c>
      <c r="AT72" s="31">
        <v>45110</v>
      </c>
      <c r="AU72" s="31">
        <v>45127</v>
      </c>
      <c r="AV72" s="31">
        <v>45145</v>
      </c>
      <c r="AW72" s="31">
        <v>45159</v>
      </c>
      <c r="AX72" s="31">
        <v>45215</v>
      </c>
      <c r="AY72" s="31">
        <v>45236</v>
      </c>
    </row>
    <row r="73" spans="1:51" s="30" customFormat="1" ht="38.25" x14ac:dyDescent="0.25">
      <c r="A73" s="22" t="s">
        <v>3149</v>
      </c>
      <c r="B73" s="23" t="s">
        <v>3146</v>
      </c>
      <c r="C73" s="23" t="s">
        <v>3173</v>
      </c>
      <c r="D73" s="22" t="s">
        <v>2081</v>
      </c>
      <c r="E73" s="22" t="s">
        <v>3163</v>
      </c>
      <c r="F73" s="23" t="s">
        <v>3164</v>
      </c>
      <c r="G73" s="22" t="s">
        <v>2078</v>
      </c>
      <c r="H73" s="22" t="s">
        <v>3234</v>
      </c>
      <c r="I73" s="23" t="s">
        <v>3155</v>
      </c>
      <c r="J73" s="22" t="s">
        <v>28</v>
      </c>
      <c r="K73" s="22" t="s">
        <v>25</v>
      </c>
      <c r="L73" s="23">
        <v>30</v>
      </c>
      <c r="M73" s="25" t="s">
        <v>2076</v>
      </c>
      <c r="N73" s="26">
        <v>45002</v>
      </c>
      <c r="O73" s="27">
        <v>20232110082181</v>
      </c>
      <c r="P73" s="28">
        <v>45058</v>
      </c>
      <c r="Q73" s="27">
        <f t="shared" si="1"/>
        <v>36</v>
      </c>
      <c r="R73" s="27">
        <f>NETWORKDAYS(N73,P73,AL73:AO73:AP73:AQ73:AR73:AS73:AT73:AU73:AV73:AW73:AX73:AY73)</f>
        <v>37</v>
      </c>
      <c r="S73" s="20" t="s">
        <v>3144</v>
      </c>
      <c r="T73" s="23" t="s">
        <v>3268</v>
      </c>
      <c r="U73" s="29"/>
      <c r="V73" s="23"/>
      <c r="W73" s="23"/>
      <c r="X73" s="23"/>
      <c r="Y73" s="23" t="s">
        <v>3269</v>
      </c>
      <c r="AL73" s="31">
        <v>44935</v>
      </c>
      <c r="AM73" s="31">
        <v>45005</v>
      </c>
      <c r="AN73" s="31">
        <v>45022</v>
      </c>
      <c r="AO73" s="31">
        <v>45023</v>
      </c>
      <c r="AP73" s="31">
        <v>45047</v>
      </c>
      <c r="AQ73" s="31">
        <v>45068</v>
      </c>
      <c r="AR73" s="31">
        <v>45089</v>
      </c>
      <c r="AS73" s="31">
        <v>45096</v>
      </c>
      <c r="AT73" s="31">
        <v>45110</v>
      </c>
      <c r="AU73" s="31">
        <v>45127</v>
      </c>
      <c r="AV73" s="31">
        <v>45145</v>
      </c>
      <c r="AW73" s="31">
        <v>45159</v>
      </c>
      <c r="AX73" s="31">
        <v>45215</v>
      </c>
      <c r="AY73" s="31">
        <v>45236</v>
      </c>
    </row>
    <row r="74" spans="1:51" s="30" customFormat="1" ht="38.25" x14ac:dyDescent="0.25">
      <c r="A74" s="22" t="s">
        <v>3149</v>
      </c>
      <c r="B74" s="23" t="s">
        <v>3146</v>
      </c>
      <c r="C74" s="23" t="s">
        <v>3170</v>
      </c>
      <c r="D74" s="22" t="s">
        <v>2132</v>
      </c>
      <c r="E74" s="22" t="s">
        <v>3193</v>
      </c>
      <c r="F74" s="23" t="s">
        <v>3171</v>
      </c>
      <c r="G74" s="22" t="s">
        <v>2129</v>
      </c>
      <c r="H74" s="22" t="s">
        <v>1424</v>
      </c>
      <c r="I74" s="23" t="s">
        <v>3155</v>
      </c>
      <c r="J74" s="22" t="s">
        <v>31</v>
      </c>
      <c r="K74" s="22" t="s">
        <v>19</v>
      </c>
      <c r="L74" s="23">
        <v>15</v>
      </c>
      <c r="M74" s="25" t="s">
        <v>2127</v>
      </c>
      <c r="N74" s="26">
        <v>45002</v>
      </c>
      <c r="O74" s="27">
        <v>20232110081181</v>
      </c>
      <c r="P74" s="28">
        <v>45043</v>
      </c>
      <c r="Q74" s="27">
        <f t="shared" si="1"/>
        <v>26</v>
      </c>
      <c r="R74" s="27">
        <f>NETWORKDAYS(N74,P74,AL74:AO74:AP74:AQ74:AR74:AS74:AT74:AU74:AV74:AW74:AX74:AY74)</f>
        <v>27</v>
      </c>
      <c r="S74" s="21" t="s">
        <v>3181</v>
      </c>
      <c r="T74" s="23" t="s">
        <v>3270</v>
      </c>
      <c r="U74" s="29">
        <v>45043</v>
      </c>
      <c r="V74" s="23" t="s">
        <v>3158</v>
      </c>
      <c r="W74" s="23" t="s">
        <v>3159</v>
      </c>
      <c r="X74" s="23" t="s">
        <v>3160</v>
      </c>
      <c r="Y74" s="23" t="s">
        <v>3258</v>
      </c>
      <c r="AL74" s="31">
        <v>44935</v>
      </c>
      <c r="AM74" s="31">
        <v>45005</v>
      </c>
      <c r="AN74" s="31">
        <v>45022</v>
      </c>
      <c r="AO74" s="31">
        <v>45023</v>
      </c>
      <c r="AP74" s="31">
        <v>45047</v>
      </c>
      <c r="AQ74" s="31">
        <v>45068</v>
      </c>
      <c r="AR74" s="31">
        <v>45089</v>
      </c>
      <c r="AS74" s="31">
        <v>45096</v>
      </c>
      <c r="AT74" s="31">
        <v>45110</v>
      </c>
      <c r="AU74" s="31">
        <v>45127</v>
      </c>
      <c r="AV74" s="31">
        <v>45145</v>
      </c>
      <c r="AW74" s="31">
        <v>45159</v>
      </c>
      <c r="AX74" s="31">
        <v>45215</v>
      </c>
      <c r="AY74" s="31">
        <v>45236</v>
      </c>
    </row>
    <row r="75" spans="1:51" s="30" customFormat="1" ht="38.25" x14ac:dyDescent="0.25">
      <c r="A75" s="22" t="s">
        <v>3149</v>
      </c>
      <c r="B75" s="23" t="s">
        <v>3146</v>
      </c>
      <c r="C75" s="23" t="s">
        <v>3173</v>
      </c>
      <c r="D75" s="22" t="s">
        <v>2174</v>
      </c>
      <c r="E75" s="22" t="s">
        <v>3163</v>
      </c>
      <c r="F75" s="23" t="s">
        <v>3164</v>
      </c>
      <c r="G75" s="22" t="s">
        <v>2170</v>
      </c>
      <c r="H75" s="22" t="s">
        <v>45</v>
      </c>
      <c r="I75" s="23" t="s">
        <v>3155</v>
      </c>
      <c r="J75" s="22" t="s">
        <v>46</v>
      </c>
      <c r="K75" s="22" t="s">
        <v>19</v>
      </c>
      <c r="L75" s="23">
        <v>15</v>
      </c>
      <c r="M75" s="25" t="s">
        <v>2168</v>
      </c>
      <c r="N75" s="26">
        <v>45002</v>
      </c>
      <c r="O75" s="27">
        <v>20232140082341</v>
      </c>
      <c r="P75" s="28">
        <v>45036</v>
      </c>
      <c r="Q75" s="27">
        <f t="shared" si="1"/>
        <v>21</v>
      </c>
      <c r="R75" s="27">
        <f>NETWORKDAYS(N75,P75,AL75:AO75:AP75:AQ75:AR75:AS75:AT75:AU75:AV75:AW75:AX75:AY75)</f>
        <v>22</v>
      </c>
      <c r="S75" s="21" t="s">
        <v>3181</v>
      </c>
      <c r="T75" s="23" t="s">
        <v>3271</v>
      </c>
      <c r="U75" s="29">
        <v>45043</v>
      </c>
      <c r="V75" s="23" t="s">
        <v>3158</v>
      </c>
      <c r="W75" s="23" t="s">
        <v>3159</v>
      </c>
      <c r="X75" s="23" t="s">
        <v>3160</v>
      </c>
      <c r="Y75" s="23" t="s">
        <v>3160</v>
      </c>
      <c r="AL75" s="31">
        <v>44935</v>
      </c>
      <c r="AM75" s="31">
        <v>45005</v>
      </c>
      <c r="AN75" s="31">
        <v>45022</v>
      </c>
      <c r="AO75" s="31">
        <v>45023</v>
      </c>
      <c r="AP75" s="31">
        <v>45047</v>
      </c>
      <c r="AQ75" s="31">
        <v>45068</v>
      </c>
      <c r="AR75" s="31">
        <v>45089</v>
      </c>
      <c r="AS75" s="31">
        <v>45096</v>
      </c>
      <c r="AT75" s="31">
        <v>45110</v>
      </c>
      <c r="AU75" s="31">
        <v>45127</v>
      </c>
      <c r="AV75" s="31">
        <v>45145</v>
      </c>
      <c r="AW75" s="31">
        <v>45159</v>
      </c>
      <c r="AX75" s="31">
        <v>45215</v>
      </c>
      <c r="AY75" s="31">
        <v>45236</v>
      </c>
    </row>
    <row r="76" spans="1:51" s="30" customFormat="1" ht="25.5" x14ac:dyDescent="0.25">
      <c r="A76" s="22" t="s">
        <v>3149</v>
      </c>
      <c r="B76" s="23" t="s">
        <v>3146</v>
      </c>
      <c r="C76" s="23" t="s">
        <v>3162</v>
      </c>
      <c r="D76" s="22" t="s">
        <v>170</v>
      </c>
      <c r="E76" s="22" t="s">
        <v>3174</v>
      </c>
      <c r="F76" s="23" t="s">
        <v>3171</v>
      </c>
      <c r="G76" s="22" t="s">
        <v>2189</v>
      </c>
      <c r="H76" s="22" t="s">
        <v>1600</v>
      </c>
      <c r="I76" s="23" t="s">
        <v>3155</v>
      </c>
      <c r="J76" s="22" t="s">
        <v>214</v>
      </c>
      <c r="K76" s="22" t="s">
        <v>19</v>
      </c>
      <c r="L76" s="23">
        <v>15</v>
      </c>
      <c r="M76" s="25" t="s">
        <v>2187</v>
      </c>
      <c r="N76" s="26">
        <v>45002</v>
      </c>
      <c r="O76" s="27" t="s">
        <v>3272</v>
      </c>
      <c r="P76" s="28">
        <v>45042</v>
      </c>
      <c r="Q76" s="27">
        <f t="shared" si="1"/>
        <v>25</v>
      </c>
      <c r="R76" s="27">
        <f>NETWORKDAYS(N76,P76,AL76:AO76:AP76:AQ76:AR76:AS76:AT76:AU76:AV76:AW76:AX76:AY76)</f>
        <v>26</v>
      </c>
      <c r="S76" s="21" t="s">
        <v>3181</v>
      </c>
      <c r="T76" s="23" t="s">
        <v>3237</v>
      </c>
      <c r="U76" s="29" t="s">
        <v>3160</v>
      </c>
      <c r="V76" s="23" t="s">
        <v>3167</v>
      </c>
      <c r="W76" s="23" t="s">
        <v>3159</v>
      </c>
      <c r="X76" s="23" t="s">
        <v>3160</v>
      </c>
      <c r="Y76" s="23" t="s">
        <v>3240</v>
      </c>
      <c r="AL76" s="31">
        <v>44935</v>
      </c>
      <c r="AM76" s="31">
        <v>45005</v>
      </c>
      <c r="AN76" s="31">
        <v>45022</v>
      </c>
      <c r="AO76" s="31">
        <v>45023</v>
      </c>
      <c r="AP76" s="31">
        <v>45047</v>
      </c>
      <c r="AQ76" s="31">
        <v>45068</v>
      </c>
      <c r="AR76" s="31">
        <v>45089</v>
      </c>
      <c r="AS76" s="31">
        <v>45096</v>
      </c>
      <c r="AT76" s="31">
        <v>45110</v>
      </c>
      <c r="AU76" s="31">
        <v>45127</v>
      </c>
      <c r="AV76" s="31">
        <v>45145</v>
      </c>
      <c r="AW76" s="31">
        <v>45159</v>
      </c>
      <c r="AX76" s="31">
        <v>45215</v>
      </c>
      <c r="AY76" s="31">
        <v>45236</v>
      </c>
    </row>
    <row r="77" spans="1:51" s="30" customFormat="1" ht="33.75" x14ac:dyDescent="0.25">
      <c r="A77" s="22" t="s">
        <v>3149</v>
      </c>
      <c r="B77" s="23" t="s">
        <v>3146</v>
      </c>
      <c r="C77" s="23" t="s">
        <v>3162</v>
      </c>
      <c r="D77" s="22" t="s">
        <v>2261</v>
      </c>
      <c r="E77" s="22" t="s">
        <v>3152</v>
      </c>
      <c r="F77" s="23" t="s">
        <v>3164</v>
      </c>
      <c r="G77" s="22" t="s">
        <v>2257</v>
      </c>
      <c r="H77" s="22" t="s">
        <v>1424</v>
      </c>
      <c r="I77" s="23" t="s">
        <v>3155</v>
      </c>
      <c r="J77" s="22" t="s">
        <v>31</v>
      </c>
      <c r="K77" s="22" t="s">
        <v>25</v>
      </c>
      <c r="L77" s="23">
        <v>30</v>
      </c>
      <c r="M77" s="25" t="s">
        <v>2255</v>
      </c>
      <c r="N77" s="26">
        <v>45006</v>
      </c>
      <c r="O77" s="27"/>
      <c r="P77" s="28">
        <v>45058</v>
      </c>
      <c r="Q77" s="27">
        <f t="shared" si="1"/>
        <v>35</v>
      </c>
      <c r="R77" s="27">
        <f>NETWORKDAYS(N77,P77,AL77:AO77:AP77:AQ77:AR77:AS77:AT77:AU77:AV77:AW77:AX77:AY77)</f>
        <v>36</v>
      </c>
      <c r="S77" s="20" t="s">
        <v>3144</v>
      </c>
      <c r="T77" s="23"/>
      <c r="U77" s="29"/>
      <c r="V77" s="23"/>
      <c r="W77" s="23"/>
      <c r="X77" s="23"/>
      <c r="Y77" s="23"/>
      <c r="AL77" s="31">
        <v>44935</v>
      </c>
      <c r="AM77" s="31">
        <v>45005</v>
      </c>
      <c r="AN77" s="31">
        <v>45022</v>
      </c>
      <c r="AO77" s="31">
        <v>45023</v>
      </c>
      <c r="AP77" s="31">
        <v>45047</v>
      </c>
      <c r="AQ77" s="31">
        <v>45068</v>
      </c>
      <c r="AR77" s="31">
        <v>45089</v>
      </c>
      <c r="AS77" s="31">
        <v>45096</v>
      </c>
      <c r="AT77" s="31">
        <v>45110</v>
      </c>
      <c r="AU77" s="31">
        <v>45127</v>
      </c>
      <c r="AV77" s="31">
        <v>45145</v>
      </c>
      <c r="AW77" s="31">
        <v>45159</v>
      </c>
      <c r="AX77" s="31">
        <v>45215</v>
      </c>
      <c r="AY77" s="31">
        <v>45236</v>
      </c>
    </row>
    <row r="78" spans="1:51" s="30" customFormat="1" ht="38.25" x14ac:dyDescent="0.25">
      <c r="A78" s="22" t="s">
        <v>3149</v>
      </c>
      <c r="B78" s="23" t="s">
        <v>3145</v>
      </c>
      <c r="C78" s="23" t="s">
        <v>3173</v>
      </c>
      <c r="D78" s="22" t="s">
        <v>2271</v>
      </c>
      <c r="E78" s="22" t="s">
        <v>3163</v>
      </c>
      <c r="F78" s="23" t="s">
        <v>3164</v>
      </c>
      <c r="G78" s="22" t="s">
        <v>2268</v>
      </c>
      <c r="H78" s="22" t="s">
        <v>1424</v>
      </c>
      <c r="I78" s="23" t="s">
        <v>3155</v>
      </c>
      <c r="J78" s="22" t="s">
        <v>31</v>
      </c>
      <c r="K78" s="22" t="s">
        <v>25</v>
      </c>
      <c r="L78" s="23">
        <v>30</v>
      </c>
      <c r="M78" s="25" t="s">
        <v>2266</v>
      </c>
      <c r="N78" s="26">
        <v>45006</v>
      </c>
      <c r="O78" s="27">
        <v>20232140080971</v>
      </c>
      <c r="P78" s="28">
        <v>45028</v>
      </c>
      <c r="Q78" s="27">
        <f t="shared" si="1"/>
        <v>14</v>
      </c>
      <c r="R78" s="27">
        <f>NETWORKDAYS(N78,P78,AL78:AO78:AP78:AQ78:AR78:AS78:AT78:AU78:AV78:AW78:AX78:AY78)</f>
        <v>15</v>
      </c>
      <c r="S78" s="19" t="s">
        <v>3157</v>
      </c>
      <c r="T78" s="23" t="s">
        <v>3273</v>
      </c>
      <c r="U78" s="29">
        <v>45028</v>
      </c>
      <c r="V78" s="23" t="s">
        <v>3158</v>
      </c>
      <c r="W78" s="23" t="s">
        <v>3159</v>
      </c>
      <c r="X78" s="23" t="s">
        <v>3160</v>
      </c>
      <c r="Y78" s="23" t="s">
        <v>3258</v>
      </c>
      <c r="AL78" s="31">
        <v>44935</v>
      </c>
      <c r="AM78" s="31">
        <v>45005</v>
      </c>
      <c r="AN78" s="31">
        <v>45022</v>
      </c>
      <c r="AO78" s="31">
        <v>45023</v>
      </c>
      <c r="AP78" s="31">
        <v>45047</v>
      </c>
      <c r="AQ78" s="31">
        <v>45068</v>
      </c>
      <c r="AR78" s="31">
        <v>45089</v>
      </c>
      <c r="AS78" s="31">
        <v>45096</v>
      </c>
      <c r="AT78" s="31">
        <v>45110</v>
      </c>
      <c r="AU78" s="31">
        <v>45127</v>
      </c>
      <c r="AV78" s="31">
        <v>45145</v>
      </c>
      <c r="AW78" s="31">
        <v>45159</v>
      </c>
      <c r="AX78" s="31">
        <v>45215</v>
      </c>
      <c r="AY78" s="31">
        <v>45236</v>
      </c>
    </row>
    <row r="79" spans="1:51" s="30" customFormat="1" ht="45" x14ac:dyDescent="0.25">
      <c r="A79" s="22" t="s">
        <v>3149</v>
      </c>
      <c r="B79" s="23" t="s">
        <v>3146</v>
      </c>
      <c r="C79" s="23" t="s">
        <v>3220</v>
      </c>
      <c r="D79" s="22" t="s">
        <v>1192</v>
      </c>
      <c r="E79" s="22" t="s">
        <v>3174</v>
      </c>
      <c r="F79" s="23" t="s">
        <v>3164</v>
      </c>
      <c r="G79" s="22" t="s">
        <v>2365</v>
      </c>
      <c r="H79" s="22" t="s">
        <v>30</v>
      </c>
      <c r="I79" s="23" t="s">
        <v>3155</v>
      </c>
      <c r="J79" s="22" t="s">
        <v>31</v>
      </c>
      <c r="K79" s="22" t="s">
        <v>25</v>
      </c>
      <c r="L79" s="23">
        <v>30</v>
      </c>
      <c r="M79" s="25" t="s">
        <v>2363</v>
      </c>
      <c r="N79" s="26">
        <v>45006</v>
      </c>
      <c r="O79" s="27">
        <v>20232110080661</v>
      </c>
      <c r="P79" s="28">
        <v>45016</v>
      </c>
      <c r="Q79" s="27">
        <f t="shared" si="1"/>
        <v>8</v>
      </c>
      <c r="R79" s="27">
        <f>NETWORKDAYS(N79,P79,AL79:AO79:AP79:AQ79:AR79:AS79:AT79:AU79:AV79:AW79:AX79:AY79)</f>
        <v>9</v>
      </c>
      <c r="S79" s="19" t="s">
        <v>3157</v>
      </c>
      <c r="T79" s="23" t="s">
        <v>3274</v>
      </c>
      <c r="U79" s="29">
        <v>45016</v>
      </c>
      <c r="V79" s="23" t="s">
        <v>3158</v>
      </c>
      <c r="W79" s="23" t="s">
        <v>3159</v>
      </c>
      <c r="X79" s="23" t="s">
        <v>3160</v>
      </c>
      <c r="Y79" s="23" t="s">
        <v>3160</v>
      </c>
      <c r="AL79" s="31">
        <v>44935</v>
      </c>
      <c r="AM79" s="31">
        <v>45005</v>
      </c>
      <c r="AN79" s="31">
        <v>45022</v>
      </c>
      <c r="AO79" s="31">
        <v>45023</v>
      </c>
      <c r="AP79" s="31">
        <v>45047</v>
      </c>
      <c r="AQ79" s="31">
        <v>45068</v>
      </c>
      <c r="AR79" s="31">
        <v>45089</v>
      </c>
      <c r="AS79" s="31">
        <v>45096</v>
      </c>
      <c r="AT79" s="31">
        <v>45110</v>
      </c>
      <c r="AU79" s="31">
        <v>45127</v>
      </c>
      <c r="AV79" s="31">
        <v>45145</v>
      </c>
      <c r="AW79" s="31">
        <v>45159</v>
      </c>
      <c r="AX79" s="31">
        <v>45215</v>
      </c>
      <c r="AY79" s="31">
        <v>45236</v>
      </c>
    </row>
    <row r="80" spans="1:51" s="30" customFormat="1" ht="45" x14ac:dyDescent="0.25">
      <c r="A80" s="22" t="s">
        <v>3149</v>
      </c>
      <c r="B80" s="23" t="s">
        <v>3146</v>
      </c>
      <c r="C80" s="23" t="s">
        <v>3183</v>
      </c>
      <c r="D80" s="22" t="s">
        <v>2381</v>
      </c>
      <c r="E80" s="22" t="s">
        <v>3152</v>
      </c>
      <c r="F80" s="23" t="s">
        <v>3171</v>
      </c>
      <c r="G80" s="22" t="s">
        <v>2379</v>
      </c>
      <c r="H80" s="22" t="s">
        <v>1424</v>
      </c>
      <c r="I80" s="23" t="s">
        <v>3155</v>
      </c>
      <c r="J80" s="22" t="s">
        <v>31</v>
      </c>
      <c r="K80" s="22" t="s">
        <v>19</v>
      </c>
      <c r="L80" s="23">
        <v>15</v>
      </c>
      <c r="M80" s="25" t="s">
        <v>2377</v>
      </c>
      <c r="N80" s="26">
        <v>45006</v>
      </c>
      <c r="O80" s="27">
        <v>20232110082491</v>
      </c>
      <c r="P80" s="28">
        <v>45043</v>
      </c>
      <c r="Q80" s="27">
        <f t="shared" si="1"/>
        <v>25</v>
      </c>
      <c r="R80" s="27">
        <f>NETWORKDAYS(N80,P80,AL80:AO80:AP80:AQ80:AR80:AS80:AT80:AU80:AV80:AW80:AX80:AY80)</f>
        <v>26</v>
      </c>
      <c r="S80" s="21" t="s">
        <v>3181</v>
      </c>
      <c r="T80" s="23" t="s">
        <v>3275</v>
      </c>
      <c r="U80" s="29">
        <v>45043</v>
      </c>
      <c r="V80" s="23" t="s">
        <v>3158</v>
      </c>
      <c r="W80" s="23" t="s">
        <v>3159</v>
      </c>
      <c r="X80" s="23" t="s">
        <v>3160</v>
      </c>
      <c r="Y80" s="23" t="s">
        <v>3258</v>
      </c>
      <c r="AL80" s="31">
        <v>44935</v>
      </c>
      <c r="AM80" s="31">
        <v>45005</v>
      </c>
      <c r="AN80" s="31">
        <v>45022</v>
      </c>
      <c r="AO80" s="31">
        <v>45023</v>
      </c>
      <c r="AP80" s="31">
        <v>45047</v>
      </c>
      <c r="AQ80" s="31">
        <v>45068</v>
      </c>
      <c r="AR80" s="31">
        <v>45089</v>
      </c>
      <c r="AS80" s="31">
        <v>45096</v>
      </c>
      <c r="AT80" s="31">
        <v>45110</v>
      </c>
      <c r="AU80" s="31">
        <v>45127</v>
      </c>
      <c r="AV80" s="31">
        <v>45145</v>
      </c>
      <c r="AW80" s="31">
        <v>45159</v>
      </c>
      <c r="AX80" s="31">
        <v>45215</v>
      </c>
      <c r="AY80" s="31">
        <v>45236</v>
      </c>
    </row>
    <row r="81" spans="1:51" s="30" customFormat="1" ht="38.25" x14ac:dyDescent="0.25">
      <c r="A81" s="22" t="s">
        <v>3149</v>
      </c>
      <c r="B81" s="23" t="s">
        <v>3146</v>
      </c>
      <c r="C81" s="23" t="s">
        <v>3177</v>
      </c>
      <c r="D81" s="22" t="s">
        <v>2412</v>
      </c>
      <c r="E81" s="22" t="s">
        <v>3193</v>
      </c>
      <c r="F81" s="23" t="s">
        <v>3164</v>
      </c>
      <c r="G81" s="22" t="s">
        <v>2410</v>
      </c>
      <c r="H81" s="22" t="s">
        <v>3234</v>
      </c>
      <c r="I81" s="23" t="s">
        <v>3155</v>
      </c>
      <c r="J81" s="22" t="s">
        <v>28</v>
      </c>
      <c r="K81" s="22" t="s">
        <v>25</v>
      </c>
      <c r="L81" s="23">
        <v>30</v>
      </c>
      <c r="M81" s="25" t="s">
        <v>2408</v>
      </c>
      <c r="N81" s="26">
        <v>45006</v>
      </c>
      <c r="O81" s="27">
        <v>20232110081561</v>
      </c>
      <c r="P81" s="28">
        <v>45058</v>
      </c>
      <c r="Q81" s="27">
        <f t="shared" ref="Q81:Q89" si="2">R81-1</f>
        <v>35</v>
      </c>
      <c r="R81" s="27">
        <f>NETWORKDAYS(N81,P81,AL81:AO81:AP81:AQ81:AR81:AS81:AT81:AU81:AV81:AW81:AX81:AY81)</f>
        <v>36</v>
      </c>
      <c r="S81" s="20" t="s">
        <v>3144</v>
      </c>
      <c r="T81" s="23" t="s">
        <v>3276</v>
      </c>
      <c r="U81" s="29" t="s">
        <v>3160</v>
      </c>
      <c r="V81" s="23" t="s">
        <v>3160</v>
      </c>
      <c r="W81" s="23" t="s">
        <v>3160</v>
      </c>
      <c r="X81" s="23" t="s">
        <v>3160</v>
      </c>
      <c r="Y81" s="23" t="s">
        <v>3277</v>
      </c>
      <c r="AL81" s="31">
        <v>44935</v>
      </c>
      <c r="AM81" s="31">
        <v>45005</v>
      </c>
      <c r="AN81" s="31">
        <v>45022</v>
      </c>
      <c r="AO81" s="31">
        <v>45023</v>
      </c>
      <c r="AP81" s="31">
        <v>45047</v>
      </c>
      <c r="AQ81" s="31">
        <v>45068</v>
      </c>
      <c r="AR81" s="31">
        <v>45089</v>
      </c>
      <c r="AS81" s="31">
        <v>45096</v>
      </c>
      <c r="AT81" s="31">
        <v>45110</v>
      </c>
      <c r="AU81" s="31">
        <v>45127</v>
      </c>
      <c r="AV81" s="31">
        <v>45145</v>
      </c>
      <c r="AW81" s="31">
        <v>45159</v>
      </c>
      <c r="AX81" s="31">
        <v>45215</v>
      </c>
      <c r="AY81" s="31">
        <v>45236</v>
      </c>
    </row>
    <row r="82" spans="1:51" s="30" customFormat="1" ht="38.25" x14ac:dyDescent="0.25">
      <c r="A82" s="22" t="s">
        <v>3149</v>
      </c>
      <c r="B82" s="23" t="s">
        <v>3146</v>
      </c>
      <c r="C82" s="23" t="s">
        <v>3162</v>
      </c>
      <c r="D82" s="22" t="s">
        <v>2420</v>
      </c>
      <c r="E82" s="22" t="s">
        <v>3152</v>
      </c>
      <c r="F82" s="23" t="s">
        <v>3171</v>
      </c>
      <c r="G82" s="22" t="s">
        <v>2416</v>
      </c>
      <c r="H82" s="22" t="s">
        <v>1424</v>
      </c>
      <c r="I82" s="23" t="s">
        <v>3155</v>
      </c>
      <c r="J82" s="22" t="s">
        <v>31</v>
      </c>
      <c r="K82" s="22" t="s">
        <v>19</v>
      </c>
      <c r="L82" s="23">
        <v>15</v>
      </c>
      <c r="M82" s="25" t="s">
        <v>2414</v>
      </c>
      <c r="N82" s="26">
        <v>45006</v>
      </c>
      <c r="O82" s="27">
        <v>20232110082521</v>
      </c>
      <c r="P82" s="28">
        <v>45043</v>
      </c>
      <c r="Q82" s="27">
        <f>R82-1</f>
        <v>25</v>
      </c>
      <c r="R82" s="27">
        <f>NETWORKDAYS(N82,P82,AL82:AO82:AP82:AQ82:AR82:AS82:AT82:AU82:AV82:AW82:AX82:AY82)</f>
        <v>26</v>
      </c>
      <c r="S82" s="21" t="s">
        <v>3181</v>
      </c>
      <c r="T82" s="23" t="s">
        <v>3278</v>
      </c>
      <c r="U82" s="29">
        <v>45043</v>
      </c>
      <c r="V82" s="23" t="s">
        <v>3158</v>
      </c>
      <c r="W82" s="23" t="s">
        <v>3159</v>
      </c>
      <c r="X82" s="23" t="s">
        <v>3160</v>
      </c>
      <c r="Y82" s="23" t="s">
        <v>3258</v>
      </c>
      <c r="AL82" s="31">
        <v>44935</v>
      </c>
      <c r="AM82" s="31">
        <v>45005</v>
      </c>
      <c r="AN82" s="31">
        <v>45022</v>
      </c>
      <c r="AO82" s="31">
        <v>45023</v>
      </c>
      <c r="AP82" s="31">
        <v>45047</v>
      </c>
      <c r="AQ82" s="31">
        <v>45068</v>
      </c>
      <c r="AR82" s="31">
        <v>45089</v>
      </c>
      <c r="AS82" s="31">
        <v>45096</v>
      </c>
      <c r="AT82" s="31">
        <v>45110</v>
      </c>
      <c r="AU82" s="31">
        <v>45127</v>
      </c>
      <c r="AV82" s="31">
        <v>45145</v>
      </c>
      <c r="AW82" s="31">
        <v>45159</v>
      </c>
      <c r="AX82" s="31">
        <v>45215</v>
      </c>
      <c r="AY82" s="31">
        <v>45236</v>
      </c>
    </row>
    <row r="83" spans="1:51" s="30" customFormat="1" ht="38.25" x14ac:dyDescent="0.25">
      <c r="A83" s="22" t="s">
        <v>3149</v>
      </c>
      <c r="B83" s="23" t="s">
        <v>3146</v>
      </c>
      <c r="C83" s="23" t="s">
        <v>3170</v>
      </c>
      <c r="D83" s="22" t="s">
        <v>2435</v>
      </c>
      <c r="E83" s="22" t="s">
        <v>3163</v>
      </c>
      <c r="F83" s="23" t="s">
        <v>3164</v>
      </c>
      <c r="G83" s="22" t="s">
        <v>2432</v>
      </c>
      <c r="H83" s="22" t="s">
        <v>45</v>
      </c>
      <c r="I83" s="23" t="s">
        <v>3155</v>
      </c>
      <c r="J83" s="22" t="s">
        <v>46</v>
      </c>
      <c r="K83" s="22" t="s">
        <v>19</v>
      </c>
      <c r="L83" s="23">
        <v>15</v>
      </c>
      <c r="M83" s="25" t="s">
        <v>2430</v>
      </c>
      <c r="N83" s="26">
        <v>45006</v>
      </c>
      <c r="O83" s="27" t="s">
        <v>3280</v>
      </c>
      <c r="P83" s="28">
        <v>45043</v>
      </c>
      <c r="Q83" s="27">
        <f t="shared" si="2"/>
        <v>25</v>
      </c>
      <c r="R83" s="27">
        <f>NETWORKDAYS(N83,P83,AL83:AO83:AP83:AQ83:AR83:AS83:AT83:AU83:AV83:AW83:AX83:AY83)</f>
        <v>26</v>
      </c>
      <c r="S83" s="21" t="s">
        <v>3181</v>
      </c>
      <c r="T83" s="23" t="s">
        <v>3279</v>
      </c>
      <c r="U83" s="29">
        <v>45043</v>
      </c>
      <c r="V83" s="23" t="s">
        <v>3158</v>
      </c>
      <c r="W83" s="23" t="s">
        <v>3159</v>
      </c>
      <c r="X83" s="23" t="s">
        <v>3160</v>
      </c>
      <c r="Y83" s="23" t="s">
        <v>3160</v>
      </c>
      <c r="AL83" s="31">
        <v>44935</v>
      </c>
      <c r="AM83" s="31">
        <v>45005</v>
      </c>
      <c r="AN83" s="31">
        <v>45022</v>
      </c>
      <c r="AO83" s="31">
        <v>45023</v>
      </c>
      <c r="AP83" s="31">
        <v>45047</v>
      </c>
      <c r="AQ83" s="31">
        <v>45068</v>
      </c>
      <c r="AR83" s="31">
        <v>45089</v>
      </c>
      <c r="AS83" s="31">
        <v>45096</v>
      </c>
      <c r="AT83" s="31">
        <v>45110</v>
      </c>
      <c r="AU83" s="31">
        <v>45127</v>
      </c>
      <c r="AV83" s="31">
        <v>45145</v>
      </c>
      <c r="AW83" s="31">
        <v>45159</v>
      </c>
      <c r="AX83" s="31">
        <v>45215</v>
      </c>
      <c r="AY83" s="31">
        <v>45236</v>
      </c>
    </row>
    <row r="84" spans="1:51" s="30" customFormat="1" ht="38.25" x14ac:dyDescent="0.25">
      <c r="A84" s="22" t="s">
        <v>3149</v>
      </c>
      <c r="B84" s="23" t="s">
        <v>3146</v>
      </c>
      <c r="C84" s="23" t="s">
        <v>3166</v>
      </c>
      <c r="D84" s="22" t="s">
        <v>2453</v>
      </c>
      <c r="E84" s="22" t="s">
        <v>3174</v>
      </c>
      <c r="F84" s="23" t="s">
        <v>3178</v>
      </c>
      <c r="G84" s="22" t="s">
        <v>2449</v>
      </c>
      <c r="H84" s="22" t="s">
        <v>550</v>
      </c>
      <c r="I84" s="23" t="s">
        <v>3155</v>
      </c>
      <c r="J84" s="22" t="s">
        <v>28</v>
      </c>
      <c r="K84" s="22" t="s">
        <v>29</v>
      </c>
      <c r="L84" s="23">
        <v>15</v>
      </c>
      <c r="M84" s="25" t="s">
        <v>2447</v>
      </c>
      <c r="N84" s="26">
        <v>45007</v>
      </c>
      <c r="O84" s="27">
        <v>20232150082201</v>
      </c>
      <c r="P84" s="28">
        <v>45042</v>
      </c>
      <c r="Q84" s="27">
        <f t="shared" si="2"/>
        <v>23</v>
      </c>
      <c r="R84" s="27">
        <f>NETWORKDAYS(N84,P84,AL84:AO84:AP84:AQ84:AR84:AS84:AT84:AU84:AV84:AW84:AX84:AY84)</f>
        <v>24</v>
      </c>
      <c r="S84" s="21" t="s">
        <v>3181</v>
      </c>
      <c r="T84" s="23" t="s">
        <v>3281</v>
      </c>
      <c r="U84" s="29">
        <v>45046</v>
      </c>
      <c r="V84" s="23" t="s">
        <v>3158</v>
      </c>
      <c r="W84" s="23" t="s">
        <v>3159</v>
      </c>
      <c r="X84" s="23" t="s">
        <v>3160</v>
      </c>
      <c r="Y84" s="23" t="s">
        <v>3258</v>
      </c>
      <c r="AL84" s="31">
        <v>44935</v>
      </c>
      <c r="AM84" s="31">
        <v>45005</v>
      </c>
      <c r="AN84" s="31">
        <v>45022</v>
      </c>
      <c r="AO84" s="31">
        <v>45023</v>
      </c>
      <c r="AP84" s="31">
        <v>45047</v>
      </c>
      <c r="AQ84" s="31">
        <v>45068</v>
      </c>
      <c r="AR84" s="31">
        <v>45089</v>
      </c>
      <c r="AS84" s="31">
        <v>45096</v>
      </c>
      <c r="AT84" s="31">
        <v>45110</v>
      </c>
      <c r="AU84" s="31">
        <v>45127</v>
      </c>
      <c r="AV84" s="31">
        <v>45145</v>
      </c>
      <c r="AW84" s="31">
        <v>45159</v>
      </c>
      <c r="AX84" s="31">
        <v>45215</v>
      </c>
      <c r="AY84" s="31">
        <v>45236</v>
      </c>
    </row>
    <row r="85" spans="1:51" s="30" customFormat="1" ht="38.25" x14ac:dyDescent="0.25">
      <c r="A85" s="22" t="s">
        <v>3149</v>
      </c>
      <c r="B85" s="23" t="s">
        <v>3146</v>
      </c>
      <c r="C85" s="23" t="s">
        <v>3283</v>
      </c>
      <c r="D85" s="22" t="s">
        <v>410</v>
      </c>
      <c r="E85" s="22" t="s">
        <v>3174</v>
      </c>
      <c r="F85" s="23" t="s">
        <v>3180</v>
      </c>
      <c r="G85" s="22" t="s">
        <v>2467</v>
      </c>
      <c r="H85" s="22" t="s">
        <v>30</v>
      </c>
      <c r="I85" s="23" t="s">
        <v>3155</v>
      </c>
      <c r="J85" s="22" t="s">
        <v>31</v>
      </c>
      <c r="K85" s="22" t="s">
        <v>29</v>
      </c>
      <c r="L85" s="23">
        <v>15</v>
      </c>
      <c r="M85" s="25" t="s">
        <v>2465</v>
      </c>
      <c r="N85" s="26">
        <v>45007</v>
      </c>
      <c r="O85" s="27">
        <v>20232110080531</v>
      </c>
      <c r="P85" s="28">
        <v>45016</v>
      </c>
      <c r="Q85" s="27">
        <f t="shared" si="2"/>
        <v>7</v>
      </c>
      <c r="R85" s="27">
        <f>NETWORKDAYS(N85,P85,AL85:AO85:AP85:AQ85:AR85:AS85:AT85:AU85:AV85:AW85:AX85:AY85)</f>
        <v>8</v>
      </c>
      <c r="S85" s="19" t="s">
        <v>3157</v>
      </c>
      <c r="T85" s="23" t="s">
        <v>3282</v>
      </c>
      <c r="U85" s="29" t="s">
        <v>3160</v>
      </c>
      <c r="V85" s="23" t="s">
        <v>3167</v>
      </c>
      <c r="W85" s="23" t="s">
        <v>3159</v>
      </c>
      <c r="X85" s="23" t="s">
        <v>3160</v>
      </c>
      <c r="Y85" s="23" t="s">
        <v>3284</v>
      </c>
      <c r="AL85" s="31">
        <v>44935</v>
      </c>
      <c r="AM85" s="31">
        <v>45005</v>
      </c>
      <c r="AN85" s="31">
        <v>45022</v>
      </c>
      <c r="AO85" s="31">
        <v>45023</v>
      </c>
      <c r="AP85" s="31">
        <v>45047</v>
      </c>
      <c r="AQ85" s="31">
        <v>45068</v>
      </c>
      <c r="AR85" s="31">
        <v>45089</v>
      </c>
      <c r="AS85" s="31">
        <v>45096</v>
      </c>
      <c r="AT85" s="31">
        <v>45110</v>
      </c>
      <c r="AU85" s="31">
        <v>45127</v>
      </c>
      <c r="AV85" s="31">
        <v>45145</v>
      </c>
      <c r="AW85" s="31">
        <v>45159</v>
      </c>
      <c r="AX85" s="31">
        <v>45215</v>
      </c>
      <c r="AY85" s="31">
        <v>45236</v>
      </c>
    </row>
    <row r="86" spans="1:51" s="30" customFormat="1" ht="25.5" x14ac:dyDescent="0.25">
      <c r="A86" s="22" t="s">
        <v>3149</v>
      </c>
      <c r="B86" s="23" t="s">
        <v>3146</v>
      </c>
      <c r="C86" s="23" t="s">
        <v>3175</v>
      </c>
      <c r="D86" s="22" t="s">
        <v>18</v>
      </c>
      <c r="E86" s="22" t="s">
        <v>3174</v>
      </c>
      <c r="F86" s="23" t="s">
        <v>3285</v>
      </c>
      <c r="G86" s="22" t="s">
        <v>2477</v>
      </c>
      <c r="H86" s="22" t="s">
        <v>2373</v>
      </c>
      <c r="I86" s="23" t="s">
        <v>3155</v>
      </c>
      <c r="J86" s="22" t="s">
        <v>51</v>
      </c>
      <c r="K86" s="22" t="s">
        <v>29</v>
      </c>
      <c r="L86" s="23">
        <v>15</v>
      </c>
      <c r="M86" s="25" t="s">
        <v>2475</v>
      </c>
      <c r="N86" s="26">
        <v>45007</v>
      </c>
      <c r="O86" s="27"/>
      <c r="P86" s="28">
        <v>45058</v>
      </c>
      <c r="Q86" s="27">
        <f t="shared" si="2"/>
        <v>34</v>
      </c>
      <c r="R86" s="27">
        <f>NETWORKDAYS(N86,P86,AL86:AO86:AP86:AQ86:AR86:AS86:AT86:AU86:AV86:AW86:AX86:AY86)</f>
        <v>35</v>
      </c>
      <c r="S86" s="20" t="s">
        <v>3144</v>
      </c>
      <c r="T86" s="23"/>
      <c r="U86" s="29"/>
      <c r="V86" s="23"/>
      <c r="W86" s="23"/>
      <c r="X86" s="23"/>
      <c r="Y86" s="23"/>
      <c r="AL86" s="31">
        <v>44935</v>
      </c>
      <c r="AM86" s="31">
        <v>45005</v>
      </c>
      <c r="AN86" s="31">
        <v>45022</v>
      </c>
      <c r="AO86" s="31">
        <v>45023</v>
      </c>
      <c r="AP86" s="31">
        <v>45047</v>
      </c>
      <c r="AQ86" s="31">
        <v>45068</v>
      </c>
      <c r="AR86" s="31">
        <v>45089</v>
      </c>
      <c r="AS86" s="31">
        <v>45096</v>
      </c>
      <c r="AT86" s="31">
        <v>45110</v>
      </c>
      <c r="AU86" s="31">
        <v>45127</v>
      </c>
      <c r="AV86" s="31">
        <v>45145</v>
      </c>
      <c r="AW86" s="31">
        <v>45159</v>
      </c>
      <c r="AX86" s="31">
        <v>45215</v>
      </c>
      <c r="AY86" s="31">
        <v>45236</v>
      </c>
    </row>
    <row r="87" spans="1:51" s="30" customFormat="1" ht="63.75" x14ac:dyDescent="0.25">
      <c r="A87" s="22" t="s">
        <v>3149</v>
      </c>
      <c r="B87" s="23" t="s">
        <v>3146</v>
      </c>
      <c r="C87" s="23" t="s">
        <v>3166</v>
      </c>
      <c r="D87" s="22" t="s">
        <v>2540</v>
      </c>
      <c r="E87" s="22" t="s">
        <v>3152</v>
      </c>
      <c r="F87" s="23" t="s">
        <v>3285</v>
      </c>
      <c r="G87" s="22" t="s">
        <v>2536</v>
      </c>
      <c r="H87" s="22" t="s">
        <v>370</v>
      </c>
      <c r="I87" s="23" t="s">
        <v>3155</v>
      </c>
      <c r="J87" s="22" t="s">
        <v>51</v>
      </c>
      <c r="K87" s="22" t="s">
        <v>29</v>
      </c>
      <c r="L87" s="23">
        <v>15</v>
      </c>
      <c r="M87" s="25" t="s">
        <v>2534</v>
      </c>
      <c r="N87" s="26">
        <v>45007</v>
      </c>
      <c r="O87" s="27">
        <v>20232130081491</v>
      </c>
      <c r="P87" s="28">
        <v>45045</v>
      </c>
      <c r="Q87" s="27">
        <f t="shared" si="2"/>
        <v>25</v>
      </c>
      <c r="R87" s="27">
        <f>NETWORKDAYS(N87,P87,AL87:AO87:AP87:AQ87:AR87:AS87:AT87:AU87:AV87:AW87:AX87:AY87)</f>
        <v>26</v>
      </c>
      <c r="S87" s="21" t="s">
        <v>3181</v>
      </c>
      <c r="T87" s="23" t="s">
        <v>3286</v>
      </c>
      <c r="U87" s="29">
        <v>45045</v>
      </c>
      <c r="V87" s="23" t="s">
        <v>3158</v>
      </c>
      <c r="W87" s="23" t="s">
        <v>3159</v>
      </c>
      <c r="X87" s="23" t="s">
        <v>3160</v>
      </c>
      <c r="Y87" s="23" t="s">
        <v>3287</v>
      </c>
      <c r="AL87" s="31">
        <v>44935</v>
      </c>
      <c r="AM87" s="31">
        <v>45005</v>
      </c>
      <c r="AN87" s="31">
        <v>45022</v>
      </c>
      <c r="AO87" s="31">
        <v>45023</v>
      </c>
      <c r="AP87" s="31">
        <v>45047</v>
      </c>
      <c r="AQ87" s="31">
        <v>45068</v>
      </c>
      <c r="AR87" s="31">
        <v>45089</v>
      </c>
      <c r="AS87" s="31">
        <v>45096</v>
      </c>
      <c r="AT87" s="31">
        <v>45110</v>
      </c>
      <c r="AU87" s="31">
        <v>45127</v>
      </c>
      <c r="AV87" s="31">
        <v>45145</v>
      </c>
      <c r="AW87" s="31">
        <v>45159</v>
      </c>
      <c r="AX87" s="31">
        <v>45215</v>
      </c>
      <c r="AY87" s="31">
        <v>45236</v>
      </c>
    </row>
    <row r="88" spans="1:51" s="30" customFormat="1" ht="25.5" x14ac:dyDescent="0.25">
      <c r="A88" s="22" t="s">
        <v>3149</v>
      </c>
      <c r="B88" s="23" t="s">
        <v>3146</v>
      </c>
      <c r="C88" s="23" t="s">
        <v>3224</v>
      </c>
      <c r="D88" s="22" t="s">
        <v>2554</v>
      </c>
      <c r="E88" s="22" t="s">
        <v>3163</v>
      </c>
      <c r="F88" s="23" t="s">
        <v>3164</v>
      </c>
      <c r="G88" s="22" t="s">
        <v>2552</v>
      </c>
      <c r="H88" s="22" t="s">
        <v>45</v>
      </c>
      <c r="I88" s="23" t="s">
        <v>3155</v>
      </c>
      <c r="J88" s="22" t="s">
        <v>46</v>
      </c>
      <c r="K88" s="22" t="s">
        <v>19</v>
      </c>
      <c r="L88" s="23">
        <v>15</v>
      </c>
      <c r="M88" s="25" t="s">
        <v>2550</v>
      </c>
      <c r="N88" s="26">
        <v>45007</v>
      </c>
      <c r="O88" s="27"/>
      <c r="P88" s="28">
        <v>45058</v>
      </c>
      <c r="Q88" s="27">
        <f t="shared" si="2"/>
        <v>34</v>
      </c>
      <c r="R88" s="27">
        <f>NETWORKDAYS(N88,P88,AL88:AO88:AP88:AQ88:AR88:AS88:AT88:AU88:AV88:AW88:AX88:AY88)</f>
        <v>35</v>
      </c>
      <c r="S88" s="20" t="s">
        <v>3144</v>
      </c>
      <c r="T88" s="23"/>
      <c r="U88" s="29"/>
      <c r="V88" s="23"/>
      <c r="W88" s="23"/>
      <c r="X88" s="23"/>
      <c r="Y88" s="23"/>
      <c r="AL88" s="31">
        <v>44935</v>
      </c>
      <c r="AM88" s="31">
        <v>45005</v>
      </c>
      <c r="AN88" s="31">
        <v>45022</v>
      </c>
      <c r="AO88" s="31">
        <v>45023</v>
      </c>
      <c r="AP88" s="31">
        <v>45047</v>
      </c>
      <c r="AQ88" s="31">
        <v>45068</v>
      </c>
      <c r="AR88" s="31">
        <v>45089</v>
      </c>
      <c r="AS88" s="31">
        <v>45096</v>
      </c>
      <c r="AT88" s="31">
        <v>45110</v>
      </c>
      <c r="AU88" s="31">
        <v>45127</v>
      </c>
      <c r="AV88" s="31">
        <v>45145</v>
      </c>
      <c r="AW88" s="31">
        <v>45159</v>
      </c>
      <c r="AX88" s="31">
        <v>45215</v>
      </c>
      <c r="AY88" s="31">
        <v>45236</v>
      </c>
    </row>
    <row r="89" spans="1:51" s="30" customFormat="1" ht="38.25" x14ac:dyDescent="0.25">
      <c r="A89" s="22" t="s">
        <v>3149</v>
      </c>
      <c r="B89" s="23" t="s">
        <v>3145</v>
      </c>
      <c r="C89" s="23" t="s">
        <v>3170</v>
      </c>
      <c r="D89" s="22" t="s">
        <v>2561</v>
      </c>
      <c r="E89" s="22" t="s">
        <v>3169</v>
      </c>
      <c r="F89" s="23" t="s">
        <v>3153</v>
      </c>
      <c r="G89" s="22" t="s">
        <v>2557</v>
      </c>
      <c r="H89" s="22" t="s">
        <v>297</v>
      </c>
      <c r="I89" s="23" t="s">
        <v>3155</v>
      </c>
      <c r="J89" s="22" t="s">
        <v>214</v>
      </c>
      <c r="K89" s="22" t="s">
        <v>25</v>
      </c>
      <c r="L89" s="23">
        <v>30</v>
      </c>
      <c r="M89" s="25" t="s">
        <v>2555</v>
      </c>
      <c r="N89" s="26">
        <v>45007</v>
      </c>
      <c r="O89" s="27">
        <v>20231000082371</v>
      </c>
      <c r="P89" s="28">
        <v>45058</v>
      </c>
      <c r="Q89" s="27">
        <f t="shared" si="2"/>
        <v>34</v>
      </c>
      <c r="R89" s="27">
        <f>NETWORKDAYS(N89,P89,AL89:AO89:AP89:AQ89:AR89:AS89:AT89:AU89:AV89:AW89:AX89:AY89)</f>
        <v>35</v>
      </c>
      <c r="S89" s="20" t="s">
        <v>3144</v>
      </c>
      <c r="T89" s="23" t="s">
        <v>3288</v>
      </c>
      <c r="U89" s="29" t="s">
        <v>3160</v>
      </c>
      <c r="V89" s="23" t="s">
        <v>3160</v>
      </c>
      <c r="W89" s="23" t="s">
        <v>3160</v>
      </c>
      <c r="X89" s="23" t="s">
        <v>3160</v>
      </c>
      <c r="Y89" s="23" t="s">
        <v>3289</v>
      </c>
      <c r="AL89" s="31">
        <v>44935</v>
      </c>
      <c r="AM89" s="31">
        <v>45005</v>
      </c>
      <c r="AN89" s="31">
        <v>45022</v>
      </c>
      <c r="AO89" s="31">
        <v>45023</v>
      </c>
      <c r="AP89" s="31">
        <v>45047</v>
      </c>
      <c r="AQ89" s="31">
        <v>45068</v>
      </c>
      <c r="AR89" s="31">
        <v>45089</v>
      </c>
      <c r="AS89" s="31">
        <v>45096</v>
      </c>
      <c r="AT89" s="31">
        <v>45110</v>
      </c>
      <c r="AU89" s="31">
        <v>45127</v>
      </c>
      <c r="AV89" s="31">
        <v>45145</v>
      </c>
      <c r="AW89" s="31">
        <v>45159</v>
      </c>
      <c r="AX89" s="31">
        <v>45215</v>
      </c>
      <c r="AY89" s="31">
        <v>45236</v>
      </c>
    </row>
    <row r="90" spans="1:51" s="30" customFormat="1" ht="38.25" x14ac:dyDescent="0.25">
      <c r="A90" s="22" t="s">
        <v>3149</v>
      </c>
      <c r="B90" s="23" t="s">
        <v>3146</v>
      </c>
      <c r="C90" s="23" t="s">
        <v>3151</v>
      </c>
      <c r="D90" s="22" t="s">
        <v>2574</v>
      </c>
      <c r="E90" s="22" t="s">
        <v>3163</v>
      </c>
      <c r="F90" s="23" t="s">
        <v>3164</v>
      </c>
      <c r="G90" s="22" t="s">
        <v>2571</v>
      </c>
      <c r="H90" s="22" t="s">
        <v>1424</v>
      </c>
      <c r="I90" s="23" t="s">
        <v>3155</v>
      </c>
      <c r="J90" s="22" t="s">
        <v>31</v>
      </c>
      <c r="K90" s="22" t="s">
        <v>19</v>
      </c>
      <c r="L90" s="23">
        <v>15</v>
      </c>
      <c r="M90" s="25" t="s">
        <v>2569</v>
      </c>
      <c r="N90" s="26">
        <v>45007</v>
      </c>
      <c r="O90" s="27">
        <v>20232110082531</v>
      </c>
      <c r="P90" s="28">
        <v>45043</v>
      </c>
      <c r="Q90" s="27">
        <f t="shared" ref="Q90:Q97" si="3">R90-1</f>
        <v>24</v>
      </c>
      <c r="R90" s="27">
        <f>NETWORKDAYS(N90,P90,AL90:AO90:AP90:AQ90:AR90:AS90:AT90:AU90:AV90:AW90:AX90:AY90)</f>
        <v>25</v>
      </c>
      <c r="S90" s="21" t="s">
        <v>3181</v>
      </c>
      <c r="T90" s="23" t="s">
        <v>3290</v>
      </c>
      <c r="U90" s="29">
        <v>45043</v>
      </c>
      <c r="V90" s="23" t="s">
        <v>3158</v>
      </c>
      <c r="W90" s="23" t="s">
        <v>3160</v>
      </c>
      <c r="X90" s="23" t="s">
        <v>3160</v>
      </c>
      <c r="Y90" s="23" t="s">
        <v>3291</v>
      </c>
      <c r="AL90" s="31">
        <v>44935</v>
      </c>
      <c r="AM90" s="31">
        <v>45005</v>
      </c>
      <c r="AN90" s="31">
        <v>45022</v>
      </c>
      <c r="AO90" s="31">
        <v>45023</v>
      </c>
      <c r="AP90" s="31">
        <v>45047</v>
      </c>
      <c r="AQ90" s="31">
        <v>45068</v>
      </c>
      <c r="AR90" s="31">
        <v>45089</v>
      </c>
      <c r="AS90" s="31">
        <v>45096</v>
      </c>
      <c r="AT90" s="31">
        <v>45110</v>
      </c>
      <c r="AU90" s="31">
        <v>45127</v>
      </c>
      <c r="AV90" s="31">
        <v>45145</v>
      </c>
      <c r="AW90" s="31">
        <v>45159</v>
      </c>
      <c r="AX90" s="31">
        <v>45215</v>
      </c>
      <c r="AY90" s="31">
        <v>45236</v>
      </c>
    </row>
    <row r="91" spans="1:51" s="30" customFormat="1" ht="38.25" x14ac:dyDescent="0.25">
      <c r="A91" s="22" t="s">
        <v>3149</v>
      </c>
      <c r="B91" s="23" t="s">
        <v>3146</v>
      </c>
      <c r="C91" s="23" t="s">
        <v>3293</v>
      </c>
      <c r="D91" s="22" t="s">
        <v>2627</v>
      </c>
      <c r="E91" s="22" t="s">
        <v>3163</v>
      </c>
      <c r="F91" s="23" t="s">
        <v>3190</v>
      </c>
      <c r="G91" s="22" t="s">
        <v>2625</v>
      </c>
      <c r="H91" s="22" t="s">
        <v>45</v>
      </c>
      <c r="I91" s="23" t="s">
        <v>3155</v>
      </c>
      <c r="J91" s="22" t="s">
        <v>46</v>
      </c>
      <c r="K91" s="22" t="s">
        <v>54</v>
      </c>
      <c r="L91" s="23">
        <v>10</v>
      </c>
      <c r="M91" s="25" t="s">
        <v>2623</v>
      </c>
      <c r="N91" s="26">
        <v>45008</v>
      </c>
      <c r="O91" s="27" t="s">
        <v>3160</v>
      </c>
      <c r="P91" s="28">
        <v>45012</v>
      </c>
      <c r="Q91" s="27">
        <f t="shared" si="3"/>
        <v>2</v>
      </c>
      <c r="R91" s="27">
        <f>NETWORKDAYS(N91,P91,AL91:AO91:AP91:AQ91:AR91:AS91:AT91:AU91:AV91:AW91:AX91:AY91)</f>
        <v>3</v>
      </c>
      <c r="S91" s="19" t="s">
        <v>3157</v>
      </c>
      <c r="T91" s="23" t="s">
        <v>3292</v>
      </c>
      <c r="U91" s="23" t="s">
        <v>3160</v>
      </c>
      <c r="V91" s="23" t="s">
        <v>3160</v>
      </c>
      <c r="W91" s="23" t="s">
        <v>3159</v>
      </c>
      <c r="X91" s="23" t="s">
        <v>3160</v>
      </c>
      <c r="Y91" s="23" t="s">
        <v>3294</v>
      </c>
      <c r="AL91" s="31">
        <v>44935</v>
      </c>
      <c r="AM91" s="31">
        <v>45005</v>
      </c>
      <c r="AN91" s="31">
        <v>45022</v>
      </c>
      <c r="AO91" s="31">
        <v>45023</v>
      </c>
      <c r="AP91" s="31">
        <v>45047</v>
      </c>
      <c r="AQ91" s="31">
        <v>45068</v>
      </c>
      <c r="AR91" s="31">
        <v>45089</v>
      </c>
      <c r="AS91" s="31">
        <v>45096</v>
      </c>
      <c r="AT91" s="31">
        <v>45110</v>
      </c>
      <c r="AU91" s="31">
        <v>45127</v>
      </c>
      <c r="AV91" s="31">
        <v>45145</v>
      </c>
      <c r="AW91" s="31">
        <v>45159</v>
      </c>
      <c r="AX91" s="31">
        <v>45215</v>
      </c>
      <c r="AY91" s="31">
        <v>45236</v>
      </c>
    </row>
    <row r="92" spans="1:51" s="30" customFormat="1" ht="25.5" x14ac:dyDescent="0.25">
      <c r="A92" s="22" t="s">
        <v>3149</v>
      </c>
      <c r="B92" s="23" t="s">
        <v>3146</v>
      </c>
      <c r="C92" s="23" t="s">
        <v>3199</v>
      </c>
      <c r="D92" s="22" t="s">
        <v>2661</v>
      </c>
      <c r="E92" s="22" t="s">
        <v>3193</v>
      </c>
      <c r="F92" s="23" t="s">
        <v>3164</v>
      </c>
      <c r="G92" s="22" t="s">
        <v>2657</v>
      </c>
      <c r="H92" s="22" t="s">
        <v>45</v>
      </c>
      <c r="I92" s="23" t="s">
        <v>3155</v>
      </c>
      <c r="J92" s="22" t="s">
        <v>46</v>
      </c>
      <c r="K92" s="22" t="s">
        <v>29</v>
      </c>
      <c r="L92" s="23">
        <v>15</v>
      </c>
      <c r="M92" s="25" t="s">
        <v>2655</v>
      </c>
      <c r="N92" s="26">
        <v>45008</v>
      </c>
      <c r="O92" s="27"/>
      <c r="P92" s="28">
        <v>45058</v>
      </c>
      <c r="Q92" s="27">
        <f t="shared" si="3"/>
        <v>33</v>
      </c>
      <c r="R92" s="27">
        <f>NETWORKDAYS(N92,P92,AL92:AO92:AP92:AQ92:AR92:AS92:AT92:AU92:AV92:AW92:AX92:AY92)</f>
        <v>34</v>
      </c>
      <c r="S92" s="20" t="s">
        <v>3144</v>
      </c>
      <c r="T92" s="23"/>
      <c r="U92" s="29"/>
      <c r="V92" s="23"/>
      <c r="W92" s="23"/>
      <c r="X92" s="23"/>
      <c r="Y92" s="23" t="s">
        <v>3305</v>
      </c>
      <c r="AL92" s="31">
        <v>44935</v>
      </c>
      <c r="AM92" s="31">
        <v>45005</v>
      </c>
      <c r="AN92" s="31">
        <v>45022</v>
      </c>
      <c r="AO92" s="31">
        <v>45023</v>
      </c>
      <c r="AP92" s="31">
        <v>45047</v>
      </c>
      <c r="AQ92" s="31">
        <v>45068</v>
      </c>
      <c r="AR92" s="31">
        <v>45089</v>
      </c>
      <c r="AS92" s="31">
        <v>45096</v>
      </c>
      <c r="AT92" s="31">
        <v>45110</v>
      </c>
      <c r="AU92" s="31">
        <v>45127</v>
      </c>
      <c r="AV92" s="31">
        <v>45145</v>
      </c>
      <c r="AW92" s="31">
        <v>45159</v>
      </c>
      <c r="AX92" s="31">
        <v>45215</v>
      </c>
      <c r="AY92" s="31">
        <v>45236</v>
      </c>
    </row>
    <row r="93" spans="1:51" s="30" customFormat="1" ht="38.25" x14ac:dyDescent="0.25">
      <c r="A93" s="22" t="s">
        <v>3149</v>
      </c>
      <c r="B93" s="23" t="s">
        <v>3146</v>
      </c>
      <c r="C93" s="23" t="s">
        <v>3162</v>
      </c>
      <c r="D93" s="22" t="s">
        <v>2667</v>
      </c>
      <c r="E93" s="22" t="s">
        <v>3152</v>
      </c>
      <c r="F93" s="23" t="s">
        <v>3178</v>
      </c>
      <c r="G93" s="22" t="s">
        <v>2664</v>
      </c>
      <c r="H93" s="22" t="s">
        <v>3234</v>
      </c>
      <c r="I93" s="23" t="s">
        <v>3155</v>
      </c>
      <c r="J93" s="22" t="s">
        <v>28</v>
      </c>
      <c r="K93" s="22" t="s">
        <v>29</v>
      </c>
      <c r="L93" s="23">
        <v>15</v>
      </c>
      <c r="M93" s="25" t="s">
        <v>2662</v>
      </c>
      <c r="N93" s="26">
        <v>45008</v>
      </c>
      <c r="O93" s="27">
        <v>20232110081241</v>
      </c>
      <c r="P93" s="28">
        <v>45029</v>
      </c>
      <c r="Q93" s="27">
        <f t="shared" si="3"/>
        <v>13</v>
      </c>
      <c r="R93" s="27">
        <f>NETWORKDAYS(N93,P93,AL93:AO93:AP93:AQ93:AR93:AS93:AT93:AU93:AV93:AW93:AX93:AY93)</f>
        <v>14</v>
      </c>
      <c r="S93" s="19" t="s">
        <v>3157</v>
      </c>
      <c r="T93" s="23" t="s">
        <v>3295</v>
      </c>
      <c r="U93" s="29">
        <v>45029</v>
      </c>
      <c r="V93" s="23" t="s">
        <v>3158</v>
      </c>
      <c r="W93" s="23" t="s">
        <v>3159</v>
      </c>
      <c r="X93" s="23" t="s">
        <v>3160</v>
      </c>
      <c r="Y93" s="23" t="s">
        <v>3160</v>
      </c>
      <c r="AL93" s="31">
        <v>44935</v>
      </c>
      <c r="AM93" s="31">
        <v>45005</v>
      </c>
      <c r="AN93" s="31">
        <v>45022</v>
      </c>
      <c r="AO93" s="31">
        <v>45023</v>
      </c>
      <c r="AP93" s="31">
        <v>45047</v>
      </c>
      <c r="AQ93" s="31">
        <v>45068</v>
      </c>
      <c r="AR93" s="31">
        <v>45089</v>
      </c>
      <c r="AS93" s="31">
        <v>45096</v>
      </c>
      <c r="AT93" s="31">
        <v>45110</v>
      </c>
      <c r="AU93" s="31">
        <v>45127</v>
      </c>
      <c r="AV93" s="31">
        <v>45145</v>
      </c>
      <c r="AW93" s="31">
        <v>45159</v>
      </c>
      <c r="AX93" s="31">
        <v>45215</v>
      </c>
      <c r="AY93" s="31">
        <v>45236</v>
      </c>
    </row>
    <row r="94" spans="1:51" s="30" customFormat="1" ht="33.75" x14ac:dyDescent="0.25">
      <c r="A94" s="22" t="s">
        <v>3149</v>
      </c>
      <c r="B94" s="23" t="s">
        <v>3147</v>
      </c>
      <c r="C94" s="23" t="s">
        <v>3170</v>
      </c>
      <c r="D94" s="22" t="s">
        <v>2674</v>
      </c>
      <c r="E94" s="22" t="s">
        <v>3193</v>
      </c>
      <c r="F94" s="23" t="s">
        <v>3164</v>
      </c>
      <c r="G94" s="22" t="s">
        <v>2670</v>
      </c>
      <c r="H94" s="22" t="s">
        <v>45</v>
      </c>
      <c r="I94" s="23" t="s">
        <v>3155</v>
      </c>
      <c r="J94" s="22" t="s">
        <v>46</v>
      </c>
      <c r="K94" s="22" t="s">
        <v>25</v>
      </c>
      <c r="L94" s="23">
        <v>30</v>
      </c>
      <c r="M94" s="25" t="s">
        <v>2668</v>
      </c>
      <c r="N94" s="26">
        <v>45008</v>
      </c>
      <c r="O94" s="27"/>
      <c r="P94" s="28">
        <v>45058</v>
      </c>
      <c r="Q94" s="27">
        <f t="shared" si="3"/>
        <v>33</v>
      </c>
      <c r="R94" s="27">
        <f>NETWORKDAYS(N94,P94,AL94:AO94:AP94:AQ94:AR94:AS94:AT94:AU94:AV94:AW94:AX94:AY94)</f>
        <v>34</v>
      </c>
      <c r="S94" s="20" t="s">
        <v>3144</v>
      </c>
      <c r="T94" s="23"/>
      <c r="U94" s="29"/>
      <c r="V94" s="23"/>
      <c r="W94" s="23"/>
      <c r="X94" s="23"/>
      <c r="Y94" s="23" t="s">
        <v>3305</v>
      </c>
      <c r="AL94" s="31">
        <v>44935</v>
      </c>
      <c r="AM94" s="31">
        <v>45005</v>
      </c>
      <c r="AN94" s="31">
        <v>45022</v>
      </c>
      <c r="AO94" s="31">
        <v>45023</v>
      </c>
      <c r="AP94" s="31">
        <v>45047</v>
      </c>
      <c r="AQ94" s="31">
        <v>45068</v>
      </c>
      <c r="AR94" s="31">
        <v>45089</v>
      </c>
      <c r="AS94" s="31">
        <v>45096</v>
      </c>
      <c r="AT94" s="31">
        <v>45110</v>
      </c>
      <c r="AU94" s="31">
        <v>45127</v>
      </c>
      <c r="AV94" s="31">
        <v>45145</v>
      </c>
      <c r="AW94" s="31">
        <v>45159</v>
      </c>
      <c r="AX94" s="31">
        <v>45215</v>
      </c>
      <c r="AY94" s="31">
        <v>45236</v>
      </c>
    </row>
    <row r="95" spans="1:51" s="30" customFormat="1" ht="45" x14ac:dyDescent="0.25">
      <c r="A95" s="22" t="s">
        <v>3149</v>
      </c>
      <c r="B95" s="23" t="s">
        <v>3146</v>
      </c>
      <c r="C95" s="23" t="s">
        <v>3245</v>
      </c>
      <c r="D95" s="22" t="s">
        <v>2726</v>
      </c>
      <c r="E95" s="22" t="s">
        <v>3163</v>
      </c>
      <c r="F95" s="23" t="s">
        <v>3164</v>
      </c>
      <c r="G95" s="22" t="s">
        <v>2723</v>
      </c>
      <c r="H95" s="22" t="s">
        <v>1424</v>
      </c>
      <c r="I95" s="23" t="s">
        <v>3155</v>
      </c>
      <c r="J95" s="22" t="s">
        <v>31</v>
      </c>
      <c r="K95" s="22" t="s">
        <v>29</v>
      </c>
      <c r="L95" s="23">
        <v>15</v>
      </c>
      <c r="M95" s="25" t="s">
        <v>2721</v>
      </c>
      <c r="N95" s="26">
        <v>45008</v>
      </c>
      <c r="O95" s="27">
        <v>20232110082561</v>
      </c>
      <c r="P95" s="28">
        <v>45043</v>
      </c>
      <c r="Q95" s="27">
        <f t="shared" ref="Q95" si="4">R95-1</f>
        <v>23</v>
      </c>
      <c r="R95" s="27">
        <f>NETWORKDAYS(N95,P95,AL95:AO95:AP95:AQ95:AR95:AS95:AT95:AU95:AV95:AW95:AX95:AY95)</f>
        <v>24</v>
      </c>
      <c r="S95" s="21" t="s">
        <v>3181</v>
      </c>
      <c r="T95" s="23" t="s">
        <v>3296</v>
      </c>
      <c r="U95" s="29">
        <v>45043</v>
      </c>
      <c r="V95" s="23" t="s">
        <v>3158</v>
      </c>
      <c r="W95" s="23" t="s">
        <v>3159</v>
      </c>
      <c r="X95" s="23" t="s">
        <v>3160</v>
      </c>
      <c r="Y95" s="23" t="s">
        <v>3291</v>
      </c>
      <c r="AL95" s="31">
        <v>44935</v>
      </c>
      <c r="AM95" s="31">
        <v>45005</v>
      </c>
      <c r="AN95" s="31">
        <v>45022</v>
      </c>
      <c r="AO95" s="31">
        <v>45023</v>
      </c>
      <c r="AP95" s="31">
        <v>45047</v>
      </c>
      <c r="AQ95" s="31">
        <v>45068</v>
      </c>
      <c r="AR95" s="31">
        <v>45089</v>
      </c>
      <c r="AS95" s="31">
        <v>45096</v>
      </c>
      <c r="AT95" s="31">
        <v>45110</v>
      </c>
      <c r="AU95" s="31">
        <v>45127</v>
      </c>
      <c r="AV95" s="31">
        <v>45145</v>
      </c>
      <c r="AW95" s="31">
        <v>45159</v>
      </c>
      <c r="AX95" s="31">
        <v>45215</v>
      </c>
      <c r="AY95" s="31">
        <v>45236</v>
      </c>
    </row>
    <row r="96" spans="1:51" s="30" customFormat="1" ht="38.25" x14ac:dyDescent="0.25">
      <c r="A96" s="22" t="s">
        <v>3149</v>
      </c>
      <c r="B96" s="23" t="s">
        <v>3146</v>
      </c>
      <c r="C96" s="23" t="s">
        <v>3224</v>
      </c>
      <c r="D96" s="22" t="s">
        <v>2741</v>
      </c>
      <c r="E96" s="22" t="s">
        <v>3163</v>
      </c>
      <c r="F96" s="23" t="s">
        <v>3164</v>
      </c>
      <c r="G96" s="22" t="s">
        <v>2738</v>
      </c>
      <c r="H96" s="22" t="s">
        <v>1424</v>
      </c>
      <c r="I96" s="23" t="s">
        <v>3155</v>
      </c>
      <c r="J96" s="22" t="s">
        <v>31</v>
      </c>
      <c r="K96" s="22" t="s">
        <v>19</v>
      </c>
      <c r="L96" s="23">
        <v>15</v>
      </c>
      <c r="M96" s="25" t="s">
        <v>2736</v>
      </c>
      <c r="N96" s="26">
        <v>45008</v>
      </c>
      <c r="O96" s="27" t="s">
        <v>3298</v>
      </c>
      <c r="P96" s="28">
        <v>45043</v>
      </c>
      <c r="Q96" s="27">
        <f t="shared" si="3"/>
        <v>23</v>
      </c>
      <c r="R96" s="27">
        <f>NETWORKDAYS(N96,P96,AL96:AO96:AP96:AQ96:AR96:AS96:AT96:AU96:AV96:AW96:AX96:AY96)</f>
        <v>24</v>
      </c>
      <c r="S96" s="21" t="s">
        <v>3181</v>
      </c>
      <c r="T96" s="23" t="s">
        <v>3297</v>
      </c>
      <c r="U96" s="29">
        <v>45043</v>
      </c>
      <c r="V96" s="23" t="s">
        <v>3158</v>
      </c>
      <c r="W96" s="23" t="s">
        <v>3159</v>
      </c>
      <c r="X96" s="23" t="s">
        <v>3160</v>
      </c>
      <c r="Y96" s="23" t="s">
        <v>3291</v>
      </c>
      <c r="AL96" s="31">
        <v>44935</v>
      </c>
      <c r="AM96" s="31">
        <v>45005</v>
      </c>
      <c r="AN96" s="31">
        <v>45022</v>
      </c>
      <c r="AO96" s="31">
        <v>45023</v>
      </c>
      <c r="AP96" s="31">
        <v>45047</v>
      </c>
      <c r="AQ96" s="31">
        <v>45068</v>
      </c>
      <c r="AR96" s="31">
        <v>45089</v>
      </c>
      <c r="AS96" s="31">
        <v>45096</v>
      </c>
      <c r="AT96" s="31">
        <v>45110</v>
      </c>
      <c r="AU96" s="31">
        <v>45127</v>
      </c>
      <c r="AV96" s="31">
        <v>45145</v>
      </c>
      <c r="AW96" s="31">
        <v>45159</v>
      </c>
      <c r="AX96" s="31">
        <v>45215</v>
      </c>
      <c r="AY96" s="31">
        <v>45236</v>
      </c>
    </row>
    <row r="97" spans="1:51" s="30" customFormat="1" ht="38.25" x14ac:dyDescent="0.25">
      <c r="A97" s="22" t="s">
        <v>3149</v>
      </c>
      <c r="B97" s="23" t="s">
        <v>3146</v>
      </c>
      <c r="C97" s="23" t="s">
        <v>3224</v>
      </c>
      <c r="D97" s="22" t="s">
        <v>2751</v>
      </c>
      <c r="E97" s="22" t="s">
        <v>3163</v>
      </c>
      <c r="F97" s="23" t="s">
        <v>3164</v>
      </c>
      <c r="G97" s="22" t="s">
        <v>2290</v>
      </c>
      <c r="H97" s="22" t="s">
        <v>1424</v>
      </c>
      <c r="I97" s="23" t="s">
        <v>3155</v>
      </c>
      <c r="J97" s="22" t="s">
        <v>31</v>
      </c>
      <c r="K97" s="22" t="s">
        <v>19</v>
      </c>
      <c r="L97" s="23">
        <v>15</v>
      </c>
      <c r="M97" s="25" t="s">
        <v>2747</v>
      </c>
      <c r="N97" s="26">
        <v>45008</v>
      </c>
      <c r="O97" s="27">
        <v>20232110082681</v>
      </c>
      <c r="P97" s="28">
        <v>45043</v>
      </c>
      <c r="Q97" s="27">
        <f t="shared" si="3"/>
        <v>23</v>
      </c>
      <c r="R97" s="27">
        <f>NETWORKDAYS(N97,P97,AL97:AO97:AP97:AQ97:AR97:AS97:AT97:AU97:AV97:AW97:AX97:AY97)</f>
        <v>24</v>
      </c>
      <c r="S97" s="21" t="s">
        <v>3181</v>
      </c>
      <c r="T97" s="23" t="s">
        <v>3299</v>
      </c>
      <c r="U97" s="29">
        <v>45043</v>
      </c>
      <c r="V97" s="23" t="s">
        <v>3158</v>
      </c>
      <c r="W97" s="23" t="s">
        <v>3159</v>
      </c>
      <c r="X97" s="23" t="s">
        <v>3160</v>
      </c>
      <c r="Y97" s="23" t="s">
        <v>3291</v>
      </c>
      <c r="AL97" s="31">
        <v>44935</v>
      </c>
      <c r="AM97" s="31">
        <v>45005</v>
      </c>
      <c r="AN97" s="31">
        <v>45022</v>
      </c>
      <c r="AO97" s="31">
        <v>45023</v>
      </c>
      <c r="AP97" s="31">
        <v>45047</v>
      </c>
      <c r="AQ97" s="31">
        <v>45068</v>
      </c>
      <c r="AR97" s="31">
        <v>45089</v>
      </c>
      <c r="AS97" s="31">
        <v>45096</v>
      </c>
      <c r="AT97" s="31">
        <v>45110</v>
      </c>
      <c r="AU97" s="31">
        <v>45127</v>
      </c>
      <c r="AV97" s="31">
        <v>45145</v>
      </c>
      <c r="AW97" s="31">
        <v>45159</v>
      </c>
      <c r="AX97" s="31">
        <v>45215</v>
      </c>
      <c r="AY97" s="31">
        <v>45236</v>
      </c>
    </row>
    <row r="98" spans="1:51" s="30" customFormat="1" ht="38.25" x14ac:dyDescent="0.25">
      <c r="A98" s="22" t="s">
        <v>3149</v>
      </c>
      <c r="B98" s="23" t="s">
        <v>3146</v>
      </c>
      <c r="C98" s="23" t="s">
        <v>3220</v>
      </c>
      <c r="D98" s="22" t="s">
        <v>2847</v>
      </c>
      <c r="E98" s="22" t="s">
        <v>3152</v>
      </c>
      <c r="F98" s="23" t="s">
        <v>3171</v>
      </c>
      <c r="G98" s="22" t="s">
        <v>2843</v>
      </c>
      <c r="H98" s="22" t="s">
        <v>72</v>
      </c>
      <c r="I98" s="23" t="s">
        <v>3156</v>
      </c>
      <c r="J98" s="22" t="s">
        <v>73</v>
      </c>
      <c r="K98" s="22" t="s">
        <v>56</v>
      </c>
      <c r="L98" s="23">
        <v>10</v>
      </c>
      <c r="M98" s="25" t="s">
        <v>2841</v>
      </c>
      <c r="N98" s="26">
        <v>45009</v>
      </c>
      <c r="O98" s="27" t="s">
        <v>3302</v>
      </c>
      <c r="P98" s="28">
        <v>45035</v>
      </c>
      <c r="Q98" s="27">
        <f t="shared" ref="Q98:Q102" si="5">R98-1</f>
        <v>16</v>
      </c>
      <c r="R98" s="27">
        <f>NETWORKDAYS(N98,P98,AL98:AO98:AP98:AQ98:AR98:AS98:AT98:AU98:AV98:AW98:AX98:AY98)</f>
        <v>17</v>
      </c>
      <c r="S98" s="21" t="s">
        <v>3181</v>
      </c>
      <c r="T98" s="23" t="s">
        <v>3301</v>
      </c>
      <c r="U98" s="29" t="s">
        <v>3160</v>
      </c>
      <c r="V98" s="23" t="s">
        <v>3167</v>
      </c>
      <c r="W98" s="23" t="s">
        <v>3159</v>
      </c>
      <c r="X98" s="23" t="s">
        <v>3160</v>
      </c>
      <c r="Y98" s="23" t="s">
        <v>3240</v>
      </c>
      <c r="AL98" s="31">
        <v>44935</v>
      </c>
      <c r="AM98" s="31">
        <v>45005</v>
      </c>
      <c r="AN98" s="31">
        <v>45022</v>
      </c>
      <c r="AO98" s="31">
        <v>45023</v>
      </c>
      <c r="AP98" s="31">
        <v>45047</v>
      </c>
      <c r="AQ98" s="31">
        <v>45068</v>
      </c>
      <c r="AR98" s="31">
        <v>45089</v>
      </c>
      <c r="AS98" s="31">
        <v>45096</v>
      </c>
      <c r="AT98" s="31">
        <v>45110</v>
      </c>
      <c r="AU98" s="31">
        <v>45127</v>
      </c>
      <c r="AV98" s="31">
        <v>45145</v>
      </c>
      <c r="AW98" s="31">
        <v>45159</v>
      </c>
      <c r="AX98" s="31">
        <v>45215</v>
      </c>
      <c r="AY98" s="31">
        <v>45236</v>
      </c>
    </row>
    <row r="99" spans="1:51" s="30" customFormat="1" ht="51" x14ac:dyDescent="0.25">
      <c r="A99" s="22" t="s">
        <v>3149</v>
      </c>
      <c r="B99" s="23" t="s">
        <v>3146</v>
      </c>
      <c r="C99" s="23" t="s">
        <v>3170</v>
      </c>
      <c r="D99" s="22" t="s">
        <v>1471</v>
      </c>
      <c r="E99" s="22" t="s">
        <v>3193</v>
      </c>
      <c r="F99" s="23" t="s">
        <v>3180</v>
      </c>
      <c r="G99" s="22" t="s">
        <v>2876</v>
      </c>
      <c r="H99" s="22" t="s">
        <v>3304</v>
      </c>
      <c r="I99" s="23" t="s">
        <v>3155</v>
      </c>
      <c r="J99" s="22" t="s">
        <v>31</v>
      </c>
      <c r="K99" s="22" t="s">
        <v>29</v>
      </c>
      <c r="L99" s="23">
        <v>15</v>
      </c>
      <c r="M99" s="25" t="s">
        <v>2874</v>
      </c>
      <c r="N99" s="26">
        <v>45012</v>
      </c>
      <c r="O99" s="27">
        <v>20232110080411</v>
      </c>
      <c r="P99" s="28">
        <v>45058</v>
      </c>
      <c r="Q99" s="27">
        <f t="shared" si="5"/>
        <v>31</v>
      </c>
      <c r="R99" s="27">
        <f>NETWORKDAYS(N99,P99,AL99:AO99:AP99:AQ99:AR99:AS99:AT99:AU99:AV99:AW99:AX99:AY99)</f>
        <v>32</v>
      </c>
      <c r="S99" s="20" t="s">
        <v>3144</v>
      </c>
      <c r="T99" s="23" t="s">
        <v>3303</v>
      </c>
      <c r="U99" s="29"/>
      <c r="V99" s="23"/>
      <c r="W99" s="23"/>
      <c r="X99" s="23"/>
      <c r="Y99" s="23" t="s">
        <v>3305</v>
      </c>
      <c r="AL99" s="31">
        <v>44935</v>
      </c>
      <c r="AM99" s="31">
        <v>45005</v>
      </c>
      <c r="AN99" s="31">
        <v>45022</v>
      </c>
      <c r="AO99" s="31">
        <v>45023</v>
      </c>
      <c r="AP99" s="31">
        <v>45047</v>
      </c>
      <c r="AQ99" s="31">
        <v>45068</v>
      </c>
      <c r="AR99" s="31">
        <v>45089</v>
      </c>
      <c r="AS99" s="31">
        <v>45096</v>
      </c>
      <c r="AT99" s="31">
        <v>45110</v>
      </c>
      <c r="AU99" s="31">
        <v>45127</v>
      </c>
      <c r="AV99" s="31">
        <v>45145</v>
      </c>
      <c r="AW99" s="31">
        <v>45159</v>
      </c>
      <c r="AX99" s="31">
        <v>45215</v>
      </c>
      <c r="AY99" s="31">
        <v>45236</v>
      </c>
    </row>
    <row r="100" spans="1:51" s="30" customFormat="1" ht="38.25" x14ac:dyDescent="0.25">
      <c r="A100" s="22" t="s">
        <v>3149</v>
      </c>
      <c r="B100" s="23" t="s">
        <v>3146</v>
      </c>
      <c r="C100" s="23" t="s">
        <v>3306</v>
      </c>
      <c r="D100" s="22" t="s">
        <v>2915</v>
      </c>
      <c r="E100" s="22" t="s">
        <v>3163</v>
      </c>
      <c r="F100" s="23" t="s">
        <v>3164</v>
      </c>
      <c r="G100" s="22" t="s">
        <v>2912</v>
      </c>
      <c r="H100" s="22" t="s">
        <v>1424</v>
      </c>
      <c r="I100" s="23" t="s">
        <v>3155</v>
      </c>
      <c r="J100" s="22" t="s">
        <v>31</v>
      </c>
      <c r="K100" s="22" t="s">
        <v>25</v>
      </c>
      <c r="L100" s="23">
        <v>30</v>
      </c>
      <c r="M100" s="25" t="s">
        <v>2910</v>
      </c>
      <c r="N100" s="26">
        <v>45013</v>
      </c>
      <c r="O100" s="27">
        <v>20232110082691</v>
      </c>
      <c r="P100" s="28">
        <v>45043</v>
      </c>
      <c r="Q100" s="27">
        <f t="shared" si="5"/>
        <v>20</v>
      </c>
      <c r="R100" s="27">
        <f>NETWORKDAYS(N100,P100,AL100:AO100:AP100:AQ100:AR100:AS100:AT100:AU100:AV100:AW100:AX100:AY100)</f>
        <v>21</v>
      </c>
      <c r="S100" s="19" t="s">
        <v>3157</v>
      </c>
      <c r="T100" s="23" t="s">
        <v>3307</v>
      </c>
      <c r="U100" s="29">
        <v>45043</v>
      </c>
      <c r="V100" s="23" t="s">
        <v>3158</v>
      </c>
      <c r="W100" s="23" t="s">
        <v>3159</v>
      </c>
      <c r="X100" s="23" t="s">
        <v>3160</v>
      </c>
      <c r="Y100" s="23" t="s">
        <v>3291</v>
      </c>
      <c r="AL100" s="31">
        <v>44935</v>
      </c>
      <c r="AM100" s="31">
        <v>45005</v>
      </c>
      <c r="AN100" s="31">
        <v>45022</v>
      </c>
      <c r="AO100" s="31">
        <v>45023</v>
      </c>
      <c r="AP100" s="31">
        <v>45047</v>
      </c>
      <c r="AQ100" s="31">
        <v>45068</v>
      </c>
      <c r="AR100" s="31">
        <v>45089</v>
      </c>
      <c r="AS100" s="31">
        <v>45096</v>
      </c>
      <c r="AT100" s="31">
        <v>45110</v>
      </c>
      <c r="AU100" s="31">
        <v>45127</v>
      </c>
      <c r="AV100" s="31">
        <v>45145</v>
      </c>
      <c r="AW100" s="31">
        <v>45159</v>
      </c>
      <c r="AX100" s="31">
        <v>45215</v>
      </c>
      <c r="AY100" s="31">
        <v>45236</v>
      </c>
    </row>
    <row r="101" spans="1:51" s="30" customFormat="1" ht="51" x14ac:dyDescent="0.25">
      <c r="A101" s="22" t="s">
        <v>3149</v>
      </c>
      <c r="B101" s="23" t="s">
        <v>3146</v>
      </c>
      <c r="C101" s="23" t="s">
        <v>3176</v>
      </c>
      <c r="D101" s="22" t="s">
        <v>2959</v>
      </c>
      <c r="E101" s="22" t="s">
        <v>3174</v>
      </c>
      <c r="F101" s="23" t="s">
        <v>3164</v>
      </c>
      <c r="G101" s="22" t="s">
        <v>2956</v>
      </c>
      <c r="H101" s="22" t="s">
        <v>3304</v>
      </c>
      <c r="I101" s="23" t="s">
        <v>3155</v>
      </c>
      <c r="J101" s="22" t="s">
        <v>31</v>
      </c>
      <c r="K101" s="22" t="s">
        <v>25</v>
      </c>
      <c r="L101" s="23">
        <v>30</v>
      </c>
      <c r="M101" s="25" t="s">
        <v>2954</v>
      </c>
      <c r="N101" s="26">
        <v>45014</v>
      </c>
      <c r="O101" s="27">
        <v>20232110080901</v>
      </c>
      <c r="P101" s="28">
        <v>45061</v>
      </c>
      <c r="Q101" s="27">
        <f t="shared" si="5"/>
        <v>30</v>
      </c>
      <c r="R101" s="27">
        <f>NETWORKDAYS(N101,P101,AL101:AO101:AP101:AQ101:AR101:AS101:AT101:AU101:AV101:AW101:AX101:AY101)</f>
        <v>31</v>
      </c>
      <c r="S101" s="20" t="s">
        <v>3144</v>
      </c>
      <c r="T101" s="23" t="s">
        <v>3308</v>
      </c>
      <c r="U101" s="29"/>
      <c r="V101" s="23"/>
      <c r="W101" s="23"/>
      <c r="X101" s="23"/>
      <c r="Y101" s="23" t="s">
        <v>3309</v>
      </c>
      <c r="AL101" s="31">
        <v>44935</v>
      </c>
      <c r="AM101" s="31">
        <v>45005</v>
      </c>
      <c r="AN101" s="31">
        <v>45022</v>
      </c>
      <c r="AO101" s="31">
        <v>45023</v>
      </c>
      <c r="AP101" s="31">
        <v>45047</v>
      </c>
      <c r="AQ101" s="31">
        <v>45068</v>
      </c>
      <c r="AR101" s="31">
        <v>45089</v>
      </c>
      <c r="AS101" s="31">
        <v>45096</v>
      </c>
      <c r="AT101" s="31">
        <v>45110</v>
      </c>
      <c r="AU101" s="31">
        <v>45127</v>
      </c>
      <c r="AV101" s="31">
        <v>45145</v>
      </c>
      <c r="AW101" s="31">
        <v>45159</v>
      </c>
      <c r="AX101" s="31">
        <v>45215</v>
      </c>
      <c r="AY101" s="31">
        <v>45236</v>
      </c>
    </row>
    <row r="102" spans="1:51" s="30" customFormat="1" ht="25.5" x14ac:dyDescent="0.25">
      <c r="A102" s="22" t="s">
        <v>3149</v>
      </c>
      <c r="B102" s="23" t="s">
        <v>3146</v>
      </c>
      <c r="C102" s="23" t="s">
        <v>3170</v>
      </c>
      <c r="D102" s="22" t="s">
        <v>2990</v>
      </c>
      <c r="E102" s="22" t="s">
        <v>3169</v>
      </c>
      <c r="F102" s="23" t="s">
        <v>3171</v>
      </c>
      <c r="G102" s="22" t="s">
        <v>2988</v>
      </c>
      <c r="H102" s="22" t="s">
        <v>57</v>
      </c>
      <c r="I102" s="23" t="s">
        <v>3172</v>
      </c>
      <c r="J102" s="22" t="s">
        <v>58</v>
      </c>
      <c r="K102" s="22" t="s">
        <v>56</v>
      </c>
      <c r="L102" s="23">
        <v>10</v>
      </c>
      <c r="M102" s="25" t="s">
        <v>2986</v>
      </c>
      <c r="N102" s="26">
        <v>45014</v>
      </c>
      <c r="O102" s="27"/>
      <c r="P102" s="28">
        <v>45058</v>
      </c>
      <c r="Q102" s="27">
        <f t="shared" si="5"/>
        <v>29</v>
      </c>
      <c r="R102" s="27">
        <f>NETWORKDAYS(N102,P102,AL102:AO102:AP102:AQ102:AR102:AS102:AT102:AU102:AV102:AW102:AX102:AY102)</f>
        <v>30</v>
      </c>
      <c r="S102" s="20" t="s">
        <v>3144</v>
      </c>
      <c r="T102" s="23"/>
      <c r="U102" s="29"/>
      <c r="V102" s="23"/>
      <c r="W102" s="23"/>
      <c r="X102" s="23"/>
      <c r="Y102" s="23" t="s">
        <v>3305</v>
      </c>
      <c r="AL102" s="31">
        <v>44935</v>
      </c>
      <c r="AM102" s="31">
        <v>45005</v>
      </c>
      <c r="AN102" s="31">
        <v>45022</v>
      </c>
      <c r="AO102" s="31">
        <v>45023</v>
      </c>
      <c r="AP102" s="31">
        <v>45047</v>
      </c>
      <c r="AQ102" s="31">
        <v>45068</v>
      </c>
      <c r="AR102" s="31">
        <v>45089</v>
      </c>
      <c r="AS102" s="31">
        <v>45096</v>
      </c>
      <c r="AT102" s="31">
        <v>45110</v>
      </c>
      <c r="AU102" s="31">
        <v>45127</v>
      </c>
      <c r="AV102" s="31">
        <v>45145</v>
      </c>
      <c r="AW102" s="31">
        <v>45159</v>
      </c>
      <c r="AX102" s="31">
        <v>45215</v>
      </c>
      <c r="AY102" s="31">
        <v>45236</v>
      </c>
    </row>
    <row r="103" spans="1:51" s="30" customFormat="1" ht="38.25" x14ac:dyDescent="0.25">
      <c r="A103" s="22" t="s">
        <v>3149</v>
      </c>
      <c r="B103" s="23" t="s">
        <v>3146</v>
      </c>
      <c r="C103" s="23" t="s">
        <v>3233</v>
      </c>
      <c r="D103" s="22" t="s">
        <v>2994</v>
      </c>
      <c r="E103" s="22" t="s">
        <v>3152</v>
      </c>
      <c r="F103" s="23" t="s">
        <v>3180</v>
      </c>
      <c r="G103" s="22" t="s">
        <v>2993</v>
      </c>
      <c r="H103" s="22" t="s">
        <v>1424</v>
      </c>
      <c r="I103" s="23" t="s">
        <v>3155</v>
      </c>
      <c r="J103" s="22" t="s">
        <v>31</v>
      </c>
      <c r="K103" s="22" t="s">
        <v>19</v>
      </c>
      <c r="L103" s="23">
        <v>15</v>
      </c>
      <c r="M103" s="25" t="s">
        <v>2991</v>
      </c>
      <c r="N103" s="26">
        <v>45014</v>
      </c>
      <c r="O103" s="27">
        <v>20232110082711</v>
      </c>
      <c r="P103" s="28">
        <v>45043</v>
      </c>
      <c r="Q103" s="27">
        <f t="shared" ref="Q103:Q105" si="6">R103-1</f>
        <v>19</v>
      </c>
      <c r="R103" s="27">
        <f>NETWORKDAYS(N103,P103,AL103:AO103:AP103:AQ103:AR103:AS103:AT103:AU103:AV103:AW103:AX103:AY103)</f>
        <v>20</v>
      </c>
      <c r="S103" s="21" t="s">
        <v>3181</v>
      </c>
      <c r="T103" s="23" t="s">
        <v>3310</v>
      </c>
      <c r="U103" s="29">
        <v>45043</v>
      </c>
      <c r="V103" s="23" t="s">
        <v>3158</v>
      </c>
      <c r="W103" s="23" t="s">
        <v>3159</v>
      </c>
      <c r="X103" s="23" t="s">
        <v>3160</v>
      </c>
      <c r="Y103" s="23" t="s">
        <v>3291</v>
      </c>
      <c r="AL103" s="31">
        <v>44935</v>
      </c>
      <c r="AM103" s="31">
        <v>45005</v>
      </c>
      <c r="AN103" s="31">
        <v>45022</v>
      </c>
      <c r="AO103" s="31">
        <v>45023</v>
      </c>
      <c r="AP103" s="31">
        <v>45047</v>
      </c>
      <c r="AQ103" s="31">
        <v>45068</v>
      </c>
      <c r="AR103" s="31">
        <v>45089</v>
      </c>
      <c r="AS103" s="31">
        <v>45096</v>
      </c>
      <c r="AT103" s="31">
        <v>45110</v>
      </c>
      <c r="AU103" s="31">
        <v>45127</v>
      </c>
      <c r="AV103" s="31">
        <v>45145</v>
      </c>
      <c r="AW103" s="31">
        <v>45159</v>
      </c>
      <c r="AX103" s="31">
        <v>45215</v>
      </c>
      <c r="AY103" s="31">
        <v>45236</v>
      </c>
    </row>
    <row r="104" spans="1:51" s="30" customFormat="1" ht="38.25" x14ac:dyDescent="0.25">
      <c r="A104" s="22" t="s">
        <v>3149</v>
      </c>
      <c r="B104" s="23" t="s">
        <v>3146</v>
      </c>
      <c r="C104" s="23" t="s">
        <v>3233</v>
      </c>
      <c r="D104" s="22" t="s">
        <v>3051</v>
      </c>
      <c r="E104" s="22" t="s">
        <v>3152</v>
      </c>
      <c r="F104" s="23" t="s">
        <v>3178</v>
      </c>
      <c r="G104" s="22" t="s">
        <v>3048</v>
      </c>
      <c r="H104" s="22" t="s">
        <v>550</v>
      </c>
      <c r="I104" s="23" t="s">
        <v>3155</v>
      </c>
      <c r="J104" s="22" t="s">
        <v>28</v>
      </c>
      <c r="K104" s="22" t="s">
        <v>19</v>
      </c>
      <c r="L104" s="23">
        <v>15</v>
      </c>
      <c r="M104" s="25" t="s">
        <v>3046</v>
      </c>
      <c r="N104" s="26">
        <v>45016</v>
      </c>
      <c r="O104" s="27" t="s">
        <v>3311</v>
      </c>
      <c r="P104" s="28">
        <v>45055</v>
      </c>
      <c r="Q104" s="27">
        <f t="shared" si="6"/>
        <v>24</v>
      </c>
      <c r="R104" s="27">
        <f>NETWORKDAYS(N104,P104,AL104:AO104:AP104:AQ104:AR104:AS104:AT104:AU104:AV104:AW104:AX104:AY104)</f>
        <v>25</v>
      </c>
      <c r="S104" s="21" t="s">
        <v>3181</v>
      </c>
      <c r="T104" s="23" t="s">
        <v>3326</v>
      </c>
      <c r="U104" s="29" t="s">
        <v>3160</v>
      </c>
      <c r="V104" s="23" t="s">
        <v>3167</v>
      </c>
      <c r="W104" s="23" t="s">
        <v>3159</v>
      </c>
      <c r="X104" s="23" t="s">
        <v>3160</v>
      </c>
      <c r="Y104" s="23" t="s">
        <v>3211</v>
      </c>
      <c r="AL104" s="31">
        <v>44935</v>
      </c>
      <c r="AM104" s="31">
        <v>45005</v>
      </c>
      <c r="AN104" s="31">
        <v>45022</v>
      </c>
      <c r="AO104" s="31">
        <v>45023</v>
      </c>
      <c r="AP104" s="31">
        <v>45047</v>
      </c>
      <c r="AQ104" s="31">
        <v>45068</v>
      </c>
      <c r="AR104" s="31">
        <v>45089</v>
      </c>
      <c r="AS104" s="31">
        <v>45096</v>
      </c>
      <c r="AT104" s="31">
        <v>45110</v>
      </c>
      <c r="AU104" s="31">
        <v>45127</v>
      </c>
      <c r="AV104" s="31">
        <v>45145</v>
      </c>
      <c r="AW104" s="31">
        <v>45159</v>
      </c>
      <c r="AX104" s="31">
        <v>45215</v>
      </c>
      <c r="AY104" s="31">
        <v>45236</v>
      </c>
    </row>
    <row r="105" spans="1:51" s="30" customFormat="1" ht="51" x14ac:dyDescent="0.25">
      <c r="A105" s="22" t="s">
        <v>3149</v>
      </c>
      <c r="B105" s="23" t="s">
        <v>3146</v>
      </c>
      <c r="C105" s="23" t="s">
        <v>3300</v>
      </c>
      <c r="D105" s="22" t="s">
        <v>3103</v>
      </c>
      <c r="E105" s="22" t="s">
        <v>3163</v>
      </c>
      <c r="F105" s="23" t="s">
        <v>3180</v>
      </c>
      <c r="G105" s="22" t="s">
        <v>3100</v>
      </c>
      <c r="H105" s="22" t="s">
        <v>3154</v>
      </c>
      <c r="I105" s="23" t="s">
        <v>3155</v>
      </c>
      <c r="J105" s="22" t="s">
        <v>31</v>
      </c>
      <c r="K105" s="22" t="s">
        <v>19</v>
      </c>
      <c r="L105" s="23">
        <v>15</v>
      </c>
      <c r="M105" s="25" t="s">
        <v>3098</v>
      </c>
      <c r="N105" s="26">
        <v>45016</v>
      </c>
      <c r="O105" s="27">
        <v>20232110081141</v>
      </c>
      <c r="P105" s="28">
        <v>45058</v>
      </c>
      <c r="Q105" s="27">
        <f t="shared" si="6"/>
        <v>27</v>
      </c>
      <c r="R105" s="27">
        <f>NETWORKDAYS(N105,P105,AL105:AO105:AP105:AQ105:AR105:AS105:AT105:AU105:AV105:AW105:AX105:AY105)</f>
        <v>28</v>
      </c>
      <c r="S105" s="20" t="s">
        <v>3144</v>
      </c>
      <c r="T105" s="23" t="s">
        <v>3312</v>
      </c>
      <c r="U105" s="23"/>
      <c r="V105" s="23"/>
      <c r="W105" s="23"/>
      <c r="X105" s="23"/>
      <c r="Y105" s="23" t="s">
        <v>3269</v>
      </c>
      <c r="AL105" s="31">
        <v>44935</v>
      </c>
      <c r="AM105" s="31">
        <v>45005</v>
      </c>
      <c r="AN105" s="31">
        <v>45022</v>
      </c>
      <c r="AO105" s="31">
        <v>45023</v>
      </c>
      <c r="AP105" s="31">
        <v>45047</v>
      </c>
      <c r="AQ105" s="31">
        <v>45068</v>
      </c>
      <c r="AR105" s="31">
        <v>45089</v>
      </c>
      <c r="AS105" s="31">
        <v>45096</v>
      </c>
      <c r="AT105" s="31">
        <v>45110</v>
      </c>
      <c r="AU105" s="31">
        <v>45127</v>
      </c>
      <c r="AV105" s="31">
        <v>45145</v>
      </c>
      <c r="AW105" s="31">
        <v>45159</v>
      </c>
      <c r="AX105" s="31">
        <v>45215</v>
      </c>
      <c r="AY105" s="31">
        <v>45236</v>
      </c>
    </row>
    <row r="106" spans="1:51" s="30" customFormat="1" ht="25.5" x14ac:dyDescent="0.25">
      <c r="A106" s="22" t="s">
        <v>3149</v>
      </c>
      <c r="B106" s="23" t="s">
        <v>3147</v>
      </c>
      <c r="C106" s="23" t="s">
        <v>3245</v>
      </c>
      <c r="D106" s="22" t="s">
        <v>65</v>
      </c>
      <c r="E106" s="22" t="s">
        <v>3174</v>
      </c>
      <c r="F106" s="23" t="s">
        <v>3178</v>
      </c>
      <c r="G106" s="22" t="s">
        <v>2016</v>
      </c>
      <c r="H106" s="22" t="s">
        <v>1424</v>
      </c>
      <c r="I106" s="23" t="s">
        <v>3155</v>
      </c>
      <c r="J106" s="22" t="s">
        <v>31</v>
      </c>
      <c r="K106" s="22" t="s">
        <v>29</v>
      </c>
      <c r="L106" s="23">
        <v>15</v>
      </c>
      <c r="M106" s="25" t="s">
        <v>3104</v>
      </c>
      <c r="N106" s="26">
        <v>45016</v>
      </c>
      <c r="O106" s="27"/>
      <c r="P106" s="28">
        <v>45058</v>
      </c>
      <c r="Q106" s="27">
        <f t="shared" ref="Q106" si="7">R106-1</f>
        <v>27</v>
      </c>
      <c r="R106" s="27">
        <f>NETWORKDAYS(N106,P106,AL106:AO106:AP106:AQ106:AR106:AS106:AT106:AU106:AV106:AW106:AX106:AY106)</f>
        <v>28</v>
      </c>
      <c r="S106" s="20" t="s">
        <v>3144</v>
      </c>
      <c r="T106" s="23"/>
      <c r="U106" s="23"/>
      <c r="V106" s="23"/>
      <c r="W106" s="23"/>
      <c r="X106" s="23"/>
      <c r="Y106" s="23"/>
      <c r="AL106" s="31">
        <v>44935</v>
      </c>
      <c r="AM106" s="31">
        <v>45005</v>
      </c>
      <c r="AN106" s="31">
        <v>45022</v>
      </c>
      <c r="AO106" s="31">
        <v>45023</v>
      </c>
      <c r="AP106" s="31">
        <v>45047</v>
      </c>
      <c r="AQ106" s="31">
        <v>45068</v>
      </c>
      <c r="AR106" s="31">
        <v>45089</v>
      </c>
      <c r="AS106" s="31">
        <v>45096</v>
      </c>
      <c r="AT106" s="31">
        <v>45110</v>
      </c>
      <c r="AU106" s="31">
        <v>45127</v>
      </c>
      <c r="AV106" s="31">
        <v>45145</v>
      </c>
      <c r="AW106" s="31">
        <v>45159</v>
      </c>
      <c r="AX106" s="31">
        <v>45215</v>
      </c>
      <c r="AY106" s="31">
        <v>45236</v>
      </c>
    </row>
    <row r="107" spans="1:51" hidden="1" x14ac:dyDescent="0.2">
      <c r="N107" s="18"/>
    </row>
    <row r="108" spans="1:51" x14ac:dyDescent="0.2">
      <c r="N108" s="9"/>
    </row>
    <row r="109" spans="1:51" x14ac:dyDescent="0.2">
      <c r="N109" s="9"/>
    </row>
    <row r="110" spans="1:51" x14ac:dyDescent="0.2">
      <c r="N110" s="9"/>
    </row>
    <row r="111" spans="1:51" x14ac:dyDescent="0.2">
      <c r="N111" s="9"/>
    </row>
    <row r="112" spans="1:51" x14ac:dyDescent="0.2">
      <c r="N112" s="9"/>
    </row>
    <row r="113" spans="14:14" x14ac:dyDescent="0.2">
      <c r="N113" s="9"/>
    </row>
    <row r="114" spans="14:14" x14ac:dyDescent="0.2">
      <c r="N114" s="9"/>
    </row>
    <row r="115" spans="14:14" x14ac:dyDescent="0.2">
      <c r="N115" s="9"/>
    </row>
    <row r="116" spans="14:14" x14ac:dyDescent="0.2">
      <c r="N116" s="9"/>
    </row>
    <row r="117" spans="14:14" x14ac:dyDescent="0.2">
      <c r="N117" s="9"/>
    </row>
    <row r="118" spans="14:14" x14ac:dyDescent="0.2">
      <c r="N118" s="9"/>
    </row>
    <row r="119" spans="14:14" x14ac:dyDescent="0.2">
      <c r="N119" s="9"/>
    </row>
    <row r="120" spans="14:14" x14ac:dyDescent="0.2">
      <c r="N120" s="9"/>
    </row>
    <row r="121" spans="14:14" x14ac:dyDescent="0.2">
      <c r="N121" s="9"/>
    </row>
    <row r="122" spans="14:14" x14ac:dyDescent="0.2">
      <c r="N122" s="9"/>
    </row>
    <row r="123" spans="14:14" x14ac:dyDescent="0.2">
      <c r="N123" s="9"/>
    </row>
    <row r="124" spans="14:14" x14ac:dyDescent="0.2">
      <c r="N124" s="9"/>
    </row>
    <row r="125" spans="14:14" x14ac:dyDescent="0.2">
      <c r="N125" s="9"/>
    </row>
    <row r="126" spans="14:14" x14ac:dyDescent="0.2">
      <c r="N126" s="9"/>
    </row>
    <row r="127" spans="14:14" x14ac:dyDescent="0.2">
      <c r="N127" s="9"/>
    </row>
    <row r="128" spans="14:14" x14ac:dyDescent="0.2">
      <c r="N128" s="9"/>
    </row>
    <row r="129" spans="14:14" x14ac:dyDescent="0.2">
      <c r="N129" s="9"/>
    </row>
    <row r="130" spans="14:14" x14ac:dyDescent="0.2">
      <c r="N130" s="9"/>
    </row>
    <row r="131" spans="14:14" x14ac:dyDescent="0.2">
      <c r="N131" s="9"/>
    </row>
    <row r="132" spans="14:14" x14ac:dyDescent="0.2">
      <c r="N132" s="9"/>
    </row>
    <row r="133" spans="14:14" x14ac:dyDescent="0.2">
      <c r="N133" s="9"/>
    </row>
    <row r="134" spans="14:14" x14ac:dyDescent="0.2">
      <c r="N134" s="9"/>
    </row>
    <row r="135" spans="14:14" hidden="1" x14ac:dyDescent="0.2">
      <c r="N135" s="13"/>
    </row>
    <row r="136" spans="14:14" x14ac:dyDescent="0.2"/>
    <row r="137" spans="14:14" x14ac:dyDescent="0.2"/>
    <row r="138" spans="14:14" x14ac:dyDescent="0.2"/>
    <row r="139" spans="14:14" x14ac:dyDescent="0.2"/>
    <row r="140" spans="14:14" x14ac:dyDescent="0.2"/>
    <row r="141" spans="14:14" x14ac:dyDescent="0.2"/>
    <row r="142" spans="14:14" x14ac:dyDescent="0.2"/>
    <row r="143" spans="14:14" x14ac:dyDescent="0.2"/>
    <row r="144" spans="14:14" x14ac:dyDescent="0.2"/>
    <row r="145" x14ac:dyDescent="0.2"/>
    <row r="146" x14ac:dyDescent="0.2"/>
    <row r="147" x14ac:dyDescent="0.2"/>
    <row r="148" x14ac:dyDescent="0.2"/>
    <row r="149" x14ac:dyDescent="0.2"/>
    <row r="150" x14ac:dyDescent="0.2"/>
    <row r="151" x14ac:dyDescent="0.2"/>
  </sheetData>
  <autoFilter ref="A1:AZ106"/>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6"/>
  <sheetViews>
    <sheetView topLeftCell="A169" workbookViewId="0">
      <selection activeCell="B179" sqref="B179"/>
    </sheetView>
  </sheetViews>
  <sheetFormatPr baseColWidth="10" defaultRowHeight="15" x14ac:dyDescent="0.25"/>
  <cols>
    <col min="1" max="1" width="38.42578125" style="2" bestFit="1" customWidth="1"/>
    <col min="2" max="2" width="23.7109375" style="2" bestFit="1" customWidth="1"/>
    <col min="3" max="3" width="11.42578125" style="40"/>
  </cols>
  <sheetData>
    <row r="1" spans="1:3" x14ac:dyDescent="0.25">
      <c r="A1" s="37" t="s">
        <v>3327</v>
      </c>
      <c r="B1" s="17" t="s">
        <v>3329</v>
      </c>
      <c r="C1" s="41" t="s">
        <v>3333</v>
      </c>
    </row>
    <row r="2" spans="1:3" ht="30" x14ac:dyDescent="0.25">
      <c r="A2" s="38" t="s">
        <v>3156</v>
      </c>
      <c r="B2" s="17">
        <v>3</v>
      </c>
      <c r="C2" s="41">
        <f>3/105</f>
        <v>2.8571428571428571E-2</v>
      </c>
    </row>
    <row r="3" spans="1:3" x14ac:dyDescent="0.25">
      <c r="A3" s="38" t="s">
        <v>3172</v>
      </c>
      <c r="B3" s="17">
        <v>3</v>
      </c>
      <c r="C3" s="41">
        <f>3/105</f>
        <v>2.8571428571428571E-2</v>
      </c>
    </row>
    <row r="4" spans="1:3" ht="30" x14ac:dyDescent="0.25">
      <c r="A4" s="38" t="s">
        <v>3155</v>
      </c>
      <c r="B4" s="17">
        <v>99</v>
      </c>
      <c r="C4" s="41">
        <f>99/105</f>
        <v>0.94285714285714284</v>
      </c>
    </row>
    <row r="5" spans="1:3" x14ac:dyDescent="0.25">
      <c r="A5" s="38" t="s">
        <v>3328</v>
      </c>
      <c r="B5" s="17">
        <v>105</v>
      </c>
      <c r="C5" s="44">
        <f>SUM(C2:C4)</f>
        <v>1</v>
      </c>
    </row>
    <row r="6" spans="1:3" x14ac:dyDescent="0.25">
      <c r="A6"/>
      <c r="B6"/>
      <c r="C6" s="42"/>
    </row>
    <row r="7" spans="1:3" x14ac:dyDescent="0.25">
      <c r="A7"/>
      <c r="B7"/>
      <c r="C7" s="42"/>
    </row>
    <row r="8" spans="1:3" x14ac:dyDescent="0.25">
      <c r="A8"/>
      <c r="B8"/>
      <c r="C8" s="42"/>
    </row>
    <row r="9" spans="1:3" x14ac:dyDescent="0.25">
      <c r="A9"/>
      <c r="B9"/>
      <c r="C9" s="42"/>
    </row>
    <row r="10" spans="1:3" x14ac:dyDescent="0.25">
      <c r="A10"/>
      <c r="B10"/>
      <c r="C10" s="42"/>
    </row>
    <row r="11" spans="1:3" x14ac:dyDescent="0.25">
      <c r="A11"/>
      <c r="B11"/>
      <c r="C11" s="42"/>
    </row>
    <row r="12" spans="1:3" x14ac:dyDescent="0.25">
      <c r="A12"/>
      <c r="B12"/>
      <c r="C12" s="42"/>
    </row>
    <row r="13" spans="1:3" x14ac:dyDescent="0.25">
      <c r="A13"/>
      <c r="B13"/>
      <c r="C13" s="42"/>
    </row>
    <row r="14" spans="1:3" x14ac:dyDescent="0.25">
      <c r="A14"/>
      <c r="B14"/>
      <c r="C14" s="42"/>
    </row>
    <row r="15" spans="1:3" x14ac:dyDescent="0.25">
      <c r="A15" s="37" t="s">
        <v>3327</v>
      </c>
      <c r="B15" s="17" t="s">
        <v>3330</v>
      </c>
      <c r="C15" s="41" t="s">
        <v>3333</v>
      </c>
    </row>
    <row r="16" spans="1:3" x14ac:dyDescent="0.25">
      <c r="A16" s="38" t="s">
        <v>3157</v>
      </c>
      <c r="B16" s="17">
        <v>25</v>
      </c>
      <c r="C16" s="41">
        <f>25/105</f>
        <v>0.23809523809523808</v>
      </c>
    </row>
    <row r="17" spans="1:3" x14ac:dyDescent="0.25">
      <c r="A17" s="38" t="s">
        <v>3181</v>
      </c>
      <c r="B17" s="17">
        <v>39</v>
      </c>
      <c r="C17" s="41">
        <f>39/105</f>
        <v>0.37142857142857144</v>
      </c>
    </row>
    <row r="18" spans="1:3" x14ac:dyDescent="0.25">
      <c r="A18" s="38" t="s">
        <v>3144</v>
      </c>
      <c r="B18" s="17">
        <v>41</v>
      </c>
      <c r="C18" s="41">
        <f>41/105</f>
        <v>0.39047619047619048</v>
      </c>
    </row>
    <row r="19" spans="1:3" x14ac:dyDescent="0.25">
      <c r="A19" s="38" t="s">
        <v>3328</v>
      </c>
      <c r="B19" s="17">
        <v>105</v>
      </c>
      <c r="C19" s="44">
        <f>SUM(C16:C18)</f>
        <v>1</v>
      </c>
    </row>
    <row r="20" spans="1:3" x14ac:dyDescent="0.25">
      <c r="A20"/>
      <c r="B20"/>
      <c r="C20" s="42"/>
    </row>
    <row r="21" spans="1:3" x14ac:dyDescent="0.25">
      <c r="A21"/>
      <c r="B21"/>
      <c r="C21" s="42"/>
    </row>
    <row r="22" spans="1:3" x14ac:dyDescent="0.25">
      <c r="A22"/>
      <c r="B22"/>
      <c r="C22" s="42"/>
    </row>
    <row r="23" spans="1:3" x14ac:dyDescent="0.25">
      <c r="A23"/>
      <c r="B23"/>
      <c r="C23" s="42"/>
    </row>
    <row r="24" spans="1:3" x14ac:dyDescent="0.25">
      <c r="A24"/>
      <c r="B24"/>
      <c r="C24" s="42"/>
    </row>
    <row r="25" spans="1:3" x14ac:dyDescent="0.25">
      <c r="A25"/>
      <c r="B25"/>
      <c r="C25" s="42"/>
    </row>
    <row r="26" spans="1:3" x14ac:dyDescent="0.25">
      <c r="A26"/>
      <c r="B26"/>
      <c r="C26" s="42"/>
    </row>
    <row r="27" spans="1:3" x14ac:dyDescent="0.25">
      <c r="A27"/>
      <c r="B27"/>
      <c r="C27" s="42"/>
    </row>
    <row r="28" spans="1:3" x14ac:dyDescent="0.25">
      <c r="A28"/>
      <c r="B28"/>
      <c r="C28" s="42"/>
    </row>
    <row r="29" spans="1:3" x14ac:dyDescent="0.25">
      <c r="A29"/>
      <c r="B29"/>
      <c r="C29" s="42"/>
    </row>
    <row r="30" spans="1:3" x14ac:dyDescent="0.25">
      <c r="A30"/>
      <c r="B30"/>
      <c r="C30" s="42"/>
    </row>
    <row r="31" spans="1:3" x14ac:dyDescent="0.25">
      <c r="A31"/>
      <c r="B31"/>
      <c r="C31" s="42"/>
    </row>
    <row r="32" spans="1:3" x14ac:dyDescent="0.25">
      <c r="A32"/>
      <c r="B32"/>
      <c r="C32" s="42"/>
    </row>
    <row r="35" spans="1:3" x14ac:dyDescent="0.25">
      <c r="A35" s="17" t="s">
        <v>3331</v>
      </c>
      <c r="B35" s="45" t="s">
        <v>3332</v>
      </c>
      <c r="C35" s="39" t="s">
        <v>3333</v>
      </c>
    </row>
    <row r="36" spans="1:3" x14ac:dyDescent="0.25">
      <c r="A36" s="17" t="s">
        <v>3334</v>
      </c>
      <c r="B36" s="17">
        <v>42</v>
      </c>
      <c r="C36" s="39">
        <f>42/217</f>
        <v>0.19354838709677419</v>
      </c>
    </row>
    <row r="37" spans="1:3" x14ac:dyDescent="0.25">
      <c r="A37" s="17" t="s">
        <v>3335</v>
      </c>
      <c r="B37" s="17">
        <v>70</v>
      </c>
      <c r="C37" s="39">
        <f>70/217</f>
        <v>0.32258064516129031</v>
      </c>
    </row>
    <row r="38" spans="1:3" x14ac:dyDescent="0.25">
      <c r="A38" s="17" t="s">
        <v>3336</v>
      </c>
      <c r="B38" s="17">
        <v>105</v>
      </c>
      <c r="C38" s="39">
        <f>105/217</f>
        <v>0.4838709677419355</v>
      </c>
    </row>
    <row r="39" spans="1:3" x14ac:dyDescent="0.25">
      <c r="A39" s="17" t="s">
        <v>3328</v>
      </c>
      <c r="B39" s="17">
        <f>SUM(B36:B38)</f>
        <v>217</v>
      </c>
      <c r="C39" s="39">
        <f>SUM(C36:C38)</f>
        <v>1</v>
      </c>
    </row>
    <row r="50" spans="1:3" ht="30" x14ac:dyDescent="0.25">
      <c r="A50" s="37" t="s">
        <v>3327</v>
      </c>
      <c r="B50" s="17" t="s">
        <v>3337</v>
      </c>
      <c r="C50" s="41" t="s">
        <v>3333</v>
      </c>
    </row>
    <row r="51" spans="1:3" x14ac:dyDescent="0.25">
      <c r="A51" s="38" t="s">
        <v>25</v>
      </c>
      <c r="B51" s="17">
        <v>34</v>
      </c>
      <c r="C51" s="41">
        <f>34/105</f>
        <v>0.32380952380952382</v>
      </c>
    </row>
    <row r="52" spans="1:3" x14ac:dyDescent="0.25">
      <c r="A52" s="38" t="s">
        <v>54</v>
      </c>
      <c r="B52" s="17">
        <v>2</v>
      </c>
      <c r="C52" s="41">
        <f>2/105</f>
        <v>1.9047619047619049E-2</v>
      </c>
    </row>
    <row r="53" spans="1:3" x14ac:dyDescent="0.25">
      <c r="A53" s="38" t="s">
        <v>56</v>
      </c>
      <c r="B53" s="17">
        <v>6</v>
      </c>
      <c r="C53" s="41">
        <f>6/105</f>
        <v>5.7142857142857141E-2</v>
      </c>
    </row>
    <row r="54" spans="1:3" x14ac:dyDescent="0.25">
      <c r="A54" s="38" t="s">
        <v>3249</v>
      </c>
      <c r="B54" s="17">
        <v>1</v>
      </c>
      <c r="C54" s="41">
        <f>1/105</f>
        <v>9.5238095238095247E-3</v>
      </c>
    </row>
    <row r="55" spans="1:3" x14ac:dyDescent="0.25">
      <c r="A55" s="38" t="s">
        <v>29</v>
      </c>
      <c r="B55" s="17">
        <v>16</v>
      </c>
      <c r="C55" s="41">
        <f>16/105</f>
        <v>0.15238095238095239</v>
      </c>
    </row>
    <row r="56" spans="1:3" x14ac:dyDescent="0.25">
      <c r="A56" s="38" t="s">
        <v>19</v>
      </c>
      <c r="B56" s="17">
        <v>46</v>
      </c>
      <c r="C56" s="41">
        <f>46/105</f>
        <v>0.43809523809523809</v>
      </c>
    </row>
    <row r="57" spans="1:3" x14ac:dyDescent="0.25">
      <c r="A57" s="38" t="s">
        <v>3328</v>
      </c>
      <c r="B57" s="17">
        <v>105</v>
      </c>
      <c r="C57" s="44">
        <f>SUM(C51:C56)</f>
        <v>1</v>
      </c>
    </row>
    <row r="58" spans="1:3" x14ac:dyDescent="0.25">
      <c r="A58"/>
      <c r="B58"/>
      <c r="C58" s="42"/>
    </row>
    <row r="59" spans="1:3" x14ac:dyDescent="0.25">
      <c r="A59"/>
      <c r="B59"/>
      <c r="C59" s="42"/>
    </row>
    <row r="60" spans="1:3" x14ac:dyDescent="0.25">
      <c r="A60"/>
      <c r="B60"/>
      <c r="C60" s="42"/>
    </row>
    <row r="61" spans="1:3" x14ac:dyDescent="0.25">
      <c r="A61"/>
      <c r="B61"/>
      <c r="C61" s="42"/>
    </row>
    <row r="62" spans="1:3" x14ac:dyDescent="0.25">
      <c r="A62"/>
      <c r="B62"/>
      <c r="C62" s="42"/>
    </row>
    <row r="63" spans="1:3" x14ac:dyDescent="0.25">
      <c r="A63"/>
      <c r="B63"/>
      <c r="C63" s="42"/>
    </row>
    <row r="64" spans="1:3" x14ac:dyDescent="0.25">
      <c r="A64"/>
      <c r="B64"/>
      <c r="C64" s="42"/>
    </row>
    <row r="65" spans="1:3" x14ac:dyDescent="0.25">
      <c r="A65"/>
      <c r="B65"/>
      <c r="C65" s="42"/>
    </row>
    <row r="66" spans="1:3" x14ac:dyDescent="0.25">
      <c r="A66"/>
      <c r="B66"/>
      <c r="C66" s="42"/>
    </row>
    <row r="67" spans="1:3" x14ac:dyDescent="0.25">
      <c r="A67"/>
      <c r="B67"/>
      <c r="C67" s="42"/>
    </row>
    <row r="73" spans="1:3" ht="30" x14ac:dyDescent="0.25">
      <c r="A73" s="37" t="s">
        <v>3327</v>
      </c>
      <c r="B73" s="17" t="s">
        <v>3338</v>
      </c>
      <c r="C73" s="41" t="s">
        <v>3333</v>
      </c>
    </row>
    <row r="74" spans="1:3" x14ac:dyDescent="0.25">
      <c r="A74" s="38" t="s">
        <v>3149</v>
      </c>
      <c r="B74" s="17">
        <v>105</v>
      </c>
      <c r="C74" s="41">
        <f>105/105</f>
        <v>1</v>
      </c>
    </row>
    <row r="75" spans="1:3" x14ac:dyDescent="0.25">
      <c r="A75" s="38" t="s">
        <v>3328</v>
      </c>
      <c r="B75" s="17">
        <v>105</v>
      </c>
      <c r="C75" s="44">
        <f>SUM(C74)</f>
        <v>1</v>
      </c>
    </row>
    <row r="76" spans="1:3" x14ac:dyDescent="0.25">
      <c r="A76"/>
      <c r="B76"/>
      <c r="C76" s="42"/>
    </row>
    <row r="77" spans="1:3" x14ac:dyDescent="0.25">
      <c r="A77"/>
      <c r="B77"/>
      <c r="C77" s="42"/>
    </row>
    <row r="78" spans="1:3" x14ac:dyDescent="0.25">
      <c r="A78"/>
      <c r="B78"/>
      <c r="C78" s="42"/>
    </row>
    <row r="79" spans="1:3" x14ac:dyDescent="0.25">
      <c r="A79"/>
      <c r="B79"/>
      <c r="C79" s="42"/>
    </row>
    <row r="80" spans="1:3" x14ac:dyDescent="0.25">
      <c r="A80"/>
      <c r="B80"/>
      <c r="C80" s="42"/>
    </row>
    <row r="81" spans="1:7" x14ac:dyDescent="0.25">
      <c r="A81"/>
      <c r="B81"/>
      <c r="C81" s="42"/>
    </row>
    <row r="82" spans="1:7" x14ac:dyDescent="0.25">
      <c r="A82"/>
      <c r="B82"/>
      <c r="C82" s="42"/>
    </row>
    <row r="83" spans="1:7" x14ac:dyDescent="0.25">
      <c r="A83"/>
      <c r="B83"/>
      <c r="C83" s="42"/>
    </row>
    <row r="84" spans="1:7" x14ac:dyDescent="0.25">
      <c r="A84"/>
      <c r="B84"/>
      <c r="C84" s="42"/>
    </row>
    <row r="85" spans="1:7" x14ac:dyDescent="0.25">
      <c r="A85"/>
      <c r="B85"/>
      <c r="C85" s="42"/>
    </row>
    <row r="86" spans="1:7" ht="30" x14ac:dyDescent="0.25">
      <c r="A86"/>
      <c r="B86"/>
      <c r="C86" s="42"/>
      <c r="F86" s="50" t="s">
        <v>3346</v>
      </c>
      <c r="G86" s="17" t="s">
        <v>3344</v>
      </c>
    </row>
    <row r="87" spans="1:7" x14ac:dyDescent="0.25">
      <c r="A87"/>
      <c r="B87"/>
      <c r="C87" s="42"/>
      <c r="F87" s="36">
        <v>1</v>
      </c>
      <c r="G87" s="46">
        <f>1/31</f>
        <v>3.2258064516129031E-2</v>
      </c>
    </row>
    <row r="88" spans="1:7" x14ac:dyDescent="0.25">
      <c r="A88"/>
      <c r="B88"/>
      <c r="C88" s="42"/>
      <c r="F88" s="36">
        <v>2</v>
      </c>
      <c r="G88" s="46">
        <f t="shared" ref="G88:G117" si="0">1/31</f>
        <v>3.2258064516129031E-2</v>
      </c>
    </row>
    <row r="89" spans="1:7" ht="30" x14ac:dyDescent="0.25">
      <c r="A89" s="37" t="s">
        <v>3327</v>
      </c>
      <c r="B89" s="17" t="s">
        <v>3339</v>
      </c>
      <c r="C89" s="41" t="s">
        <v>3333</v>
      </c>
      <c r="F89" s="36">
        <v>3</v>
      </c>
      <c r="G89" s="46">
        <f t="shared" si="0"/>
        <v>3.2258064516129031E-2</v>
      </c>
    </row>
    <row r="90" spans="1:7" x14ac:dyDescent="0.25">
      <c r="A90" s="38" t="s">
        <v>3146</v>
      </c>
      <c r="B90" s="17">
        <v>87</v>
      </c>
      <c r="C90" s="41">
        <f>87/105</f>
        <v>0.82857142857142863</v>
      </c>
      <c r="F90" s="36">
        <v>4</v>
      </c>
      <c r="G90" s="46">
        <f t="shared" si="0"/>
        <v>3.2258064516129031E-2</v>
      </c>
    </row>
    <row r="91" spans="1:7" x14ac:dyDescent="0.25">
      <c r="A91" s="38" t="s">
        <v>3145</v>
      </c>
      <c r="B91" s="17">
        <v>11</v>
      </c>
      <c r="C91" s="41">
        <f>11/105</f>
        <v>0.10476190476190476</v>
      </c>
      <c r="F91" s="36">
        <v>5</v>
      </c>
      <c r="G91" s="46">
        <f t="shared" si="0"/>
        <v>3.2258064516129031E-2</v>
      </c>
    </row>
    <row r="92" spans="1:7" x14ac:dyDescent="0.25">
      <c r="A92" s="38" t="s">
        <v>3147</v>
      </c>
      <c r="B92" s="17">
        <v>6</v>
      </c>
      <c r="C92" s="41">
        <f>6/105</f>
        <v>5.7142857142857141E-2</v>
      </c>
      <c r="F92" s="36">
        <v>6</v>
      </c>
      <c r="G92" s="46">
        <f t="shared" si="0"/>
        <v>3.2258064516129031E-2</v>
      </c>
    </row>
    <row r="93" spans="1:7" x14ac:dyDescent="0.25">
      <c r="A93" s="38" t="s">
        <v>3148</v>
      </c>
      <c r="B93" s="17">
        <v>1</v>
      </c>
      <c r="C93" s="41">
        <f>1/105</f>
        <v>9.5238095238095247E-3</v>
      </c>
      <c r="F93" s="36">
        <v>7</v>
      </c>
      <c r="G93" s="46">
        <f t="shared" si="0"/>
        <v>3.2258064516129031E-2</v>
      </c>
    </row>
    <row r="94" spans="1:7" x14ac:dyDescent="0.25">
      <c r="A94" s="38" t="s">
        <v>3328</v>
      </c>
      <c r="B94" s="17">
        <v>105</v>
      </c>
      <c r="C94" s="44">
        <f>SUM(C90:C93)</f>
        <v>1</v>
      </c>
      <c r="F94" s="36">
        <v>8</v>
      </c>
      <c r="G94" s="46">
        <f t="shared" si="0"/>
        <v>3.2258064516129031E-2</v>
      </c>
    </row>
    <row r="95" spans="1:7" x14ac:dyDescent="0.25">
      <c r="A95"/>
      <c r="B95"/>
      <c r="C95" s="42"/>
      <c r="F95" s="36">
        <v>9</v>
      </c>
      <c r="G95" s="46">
        <f t="shared" si="0"/>
        <v>3.2258064516129031E-2</v>
      </c>
    </row>
    <row r="96" spans="1:7" x14ac:dyDescent="0.25">
      <c r="A96"/>
      <c r="B96"/>
      <c r="C96" s="42"/>
      <c r="F96" s="36">
        <v>10</v>
      </c>
      <c r="G96" s="46">
        <f t="shared" si="0"/>
        <v>3.2258064516129031E-2</v>
      </c>
    </row>
    <row r="97" spans="1:7" x14ac:dyDescent="0.25">
      <c r="A97"/>
      <c r="B97"/>
      <c r="C97" s="42"/>
      <c r="F97" s="36">
        <v>11</v>
      </c>
      <c r="G97" s="46">
        <f t="shared" si="0"/>
        <v>3.2258064516129031E-2</v>
      </c>
    </row>
    <row r="98" spans="1:7" x14ac:dyDescent="0.25">
      <c r="A98"/>
      <c r="B98"/>
      <c r="C98" s="42"/>
      <c r="F98" s="36">
        <v>12</v>
      </c>
      <c r="G98" s="46">
        <f t="shared" si="0"/>
        <v>3.2258064516129031E-2</v>
      </c>
    </row>
    <row r="99" spans="1:7" x14ac:dyDescent="0.25">
      <c r="A99"/>
      <c r="B99"/>
      <c r="C99" s="42"/>
      <c r="F99" s="36">
        <v>13</v>
      </c>
      <c r="G99" s="46">
        <f t="shared" si="0"/>
        <v>3.2258064516129031E-2</v>
      </c>
    </row>
    <row r="100" spans="1:7" x14ac:dyDescent="0.25">
      <c r="A100"/>
      <c r="B100"/>
      <c r="C100" s="42"/>
      <c r="F100" s="36">
        <v>14</v>
      </c>
      <c r="G100" s="46">
        <f t="shared" si="0"/>
        <v>3.2258064516129031E-2</v>
      </c>
    </row>
    <row r="101" spans="1:7" x14ac:dyDescent="0.25">
      <c r="A101"/>
      <c r="B101"/>
      <c r="C101" s="42"/>
      <c r="F101" s="36">
        <v>15</v>
      </c>
      <c r="G101" s="49">
        <v>0</v>
      </c>
    </row>
    <row r="102" spans="1:7" x14ac:dyDescent="0.25">
      <c r="A102"/>
      <c r="B102"/>
      <c r="C102" s="42"/>
      <c r="F102" s="36">
        <v>16</v>
      </c>
      <c r="G102" s="49">
        <v>0</v>
      </c>
    </row>
    <row r="103" spans="1:7" x14ac:dyDescent="0.25">
      <c r="A103"/>
      <c r="B103"/>
      <c r="C103" s="42"/>
      <c r="F103" s="36">
        <v>17</v>
      </c>
      <c r="G103" s="49">
        <v>0</v>
      </c>
    </row>
    <row r="104" spans="1:7" x14ac:dyDescent="0.25">
      <c r="A104"/>
      <c r="B104"/>
      <c r="C104" s="42"/>
      <c r="F104" s="36">
        <v>18</v>
      </c>
      <c r="G104" s="49">
        <v>0</v>
      </c>
    </row>
    <row r="105" spans="1:7" x14ac:dyDescent="0.25">
      <c r="A105"/>
      <c r="B105"/>
      <c r="C105" s="42"/>
      <c r="F105" s="36">
        <v>19</v>
      </c>
      <c r="G105" s="46">
        <f t="shared" si="0"/>
        <v>3.2258064516129031E-2</v>
      </c>
    </row>
    <row r="106" spans="1:7" x14ac:dyDescent="0.25">
      <c r="A106"/>
      <c r="B106"/>
      <c r="C106" s="42"/>
      <c r="F106" s="36">
        <v>20</v>
      </c>
      <c r="G106" s="46">
        <f t="shared" si="0"/>
        <v>3.2258064516129031E-2</v>
      </c>
    </row>
    <row r="107" spans="1:7" x14ac:dyDescent="0.25">
      <c r="F107" s="36">
        <v>21</v>
      </c>
      <c r="G107" s="46">
        <f t="shared" si="0"/>
        <v>3.2258064516129031E-2</v>
      </c>
    </row>
    <row r="108" spans="1:7" x14ac:dyDescent="0.25">
      <c r="F108" s="36">
        <v>22</v>
      </c>
      <c r="G108" s="46">
        <f t="shared" si="0"/>
        <v>3.2258064516129031E-2</v>
      </c>
    </row>
    <row r="109" spans="1:7" ht="30" x14ac:dyDescent="0.25">
      <c r="A109" s="37" t="s">
        <v>3327</v>
      </c>
      <c r="B109" s="17" t="s">
        <v>3340</v>
      </c>
      <c r="C109" s="41" t="s">
        <v>3333</v>
      </c>
      <c r="F109" s="36">
        <v>23</v>
      </c>
      <c r="G109" s="46">
        <f t="shared" si="0"/>
        <v>3.2258064516129031E-2</v>
      </c>
    </row>
    <row r="110" spans="1:7" x14ac:dyDescent="0.25">
      <c r="A110" s="38" t="s">
        <v>3174</v>
      </c>
      <c r="B110" s="17">
        <v>35</v>
      </c>
      <c r="C110" s="41">
        <f>35/105</f>
        <v>0.33333333333333331</v>
      </c>
      <c r="F110" s="36">
        <v>24</v>
      </c>
      <c r="G110" s="46">
        <f t="shared" si="0"/>
        <v>3.2258064516129031E-2</v>
      </c>
    </row>
    <row r="111" spans="1:7" x14ac:dyDescent="0.25">
      <c r="A111" s="38" t="s">
        <v>3169</v>
      </c>
      <c r="B111" s="17">
        <v>6</v>
      </c>
      <c r="C111" s="41">
        <f>6/105</f>
        <v>5.7142857142857141E-2</v>
      </c>
      <c r="F111" s="36">
        <v>25</v>
      </c>
      <c r="G111" s="46">
        <f t="shared" si="0"/>
        <v>3.2258064516129031E-2</v>
      </c>
    </row>
    <row r="112" spans="1:7" x14ac:dyDescent="0.25">
      <c r="A112" s="38" t="s">
        <v>3152</v>
      </c>
      <c r="B112" s="17">
        <v>21</v>
      </c>
      <c r="C112" s="41">
        <f>21/105</f>
        <v>0.2</v>
      </c>
      <c r="F112" s="36">
        <v>26</v>
      </c>
      <c r="G112" s="46">
        <f t="shared" si="0"/>
        <v>3.2258064516129031E-2</v>
      </c>
    </row>
    <row r="113" spans="1:7" x14ac:dyDescent="0.25">
      <c r="A113" s="38" t="s">
        <v>3193</v>
      </c>
      <c r="B113" s="17">
        <v>10</v>
      </c>
      <c r="C113" s="41">
        <f>10/105</f>
        <v>9.5238095238095233E-2</v>
      </c>
      <c r="F113" s="36">
        <v>27</v>
      </c>
      <c r="G113" s="46">
        <f t="shared" si="0"/>
        <v>3.2258064516129031E-2</v>
      </c>
    </row>
    <row r="114" spans="1:7" x14ac:dyDescent="0.25">
      <c r="A114" s="38" t="s">
        <v>3163</v>
      </c>
      <c r="B114" s="17">
        <v>33</v>
      </c>
      <c r="C114" s="41">
        <f>33/105</f>
        <v>0.31428571428571428</v>
      </c>
      <c r="F114" s="36">
        <v>28</v>
      </c>
      <c r="G114" s="46">
        <f t="shared" si="0"/>
        <v>3.2258064516129031E-2</v>
      </c>
    </row>
    <row r="115" spans="1:7" x14ac:dyDescent="0.25">
      <c r="A115" s="38" t="s">
        <v>3328</v>
      </c>
      <c r="B115" s="17">
        <v>105</v>
      </c>
      <c r="C115" s="41">
        <f>SUM(C110:C114)</f>
        <v>1</v>
      </c>
      <c r="F115" s="36">
        <v>29</v>
      </c>
      <c r="G115" s="46">
        <f t="shared" si="0"/>
        <v>3.2258064516129031E-2</v>
      </c>
    </row>
    <row r="116" spans="1:7" x14ac:dyDescent="0.25">
      <c r="A116"/>
      <c r="B116"/>
      <c r="C116" s="42"/>
      <c r="F116" s="36">
        <v>30</v>
      </c>
      <c r="G116" s="46">
        <f t="shared" si="0"/>
        <v>3.2258064516129031E-2</v>
      </c>
    </row>
    <row r="117" spans="1:7" x14ac:dyDescent="0.25">
      <c r="A117"/>
      <c r="B117"/>
      <c r="C117" s="42"/>
      <c r="F117" s="36">
        <v>31</v>
      </c>
      <c r="G117" s="46">
        <f t="shared" si="0"/>
        <v>3.2258064516129031E-2</v>
      </c>
    </row>
    <row r="118" spans="1:7" x14ac:dyDescent="0.25">
      <c r="A118"/>
      <c r="B118"/>
      <c r="C118" s="42"/>
      <c r="F118" s="48" t="s">
        <v>3345</v>
      </c>
      <c r="G118" s="47">
        <f>SUM(G87:G117)</f>
        <v>0.87096774193548332</v>
      </c>
    </row>
    <row r="119" spans="1:7" x14ac:dyDescent="0.25">
      <c r="A119"/>
      <c r="B119"/>
      <c r="C119" s="42"/>
    </row>
    <row r="120" spans="1:7" x14ac:dyDescent="0.25">
      <c r="A120"/>
      <c r="B120"/>
      <c r="C120" s="42"/>
    </row>
    <row r="121" spans="1:7" x14ac:dyDescent="0.25">
      <c r="A121"/>
      <c r="B121"/>
      <c r="C121" s="42"/>
    </row>
    <row r="122" spans="1:7" x14ac:dyDescent="0.25">
      <c r="A122"/>
      <c r="B122"/>
      <c r="C122" s="42"/>
    </row>
    <row r="123" spans="1:7" x14ac:dyDescent="0.25">
      <c r="A123"/>
      <c r="B123"/>
      <c r="C123" s="42"/>
    </row>
    <row r="124" spans="1:7" x14ac:dyDescent="0.25">
      <c r="A124"/>
      <c r="B124"/>
      <c r="C124" s="42"/>
    </row>
    <row r="125" spans="1:7" x14ac:dyDescent="0.25">
      <c r="A125"/>
      <c r="B125"/>
      <c r="C125" s="42"/>
    </row>
    <row r="126" spans="1:7" x14ac:dyDescent="0.25">
      <c r="A126"/>
      <c r="B126"/>
      <c r="C126" s="42"/>
    </row>
    <row r="130" spans="1:3" x14ac:dyDescent="0.25">
      <c r="A130" s="33" t="s">
        <v>3327</v>
      </c>
      <c r="B130" s="36" t="s">
        <v>3341</v>
      </c>
      <c r="C130" s="43" t="s">
        <v>3333</v>
      </c>
    </row>
    <row r="131" spans="1:3" x14ac:dyDescent="0.25">
      <c r="A131" s="51" t="s">
        <v>3173</v>
      </c>
      <c r="B131" s="52">
        <v>9</v>
      </c>
      <c r="C131" s="43">
        <f>9/105</f>
        <v>8.5714285714285715E-2</v>
      </c>
    </row>
    <row r="132" spans="1:3" x14ac:dyDescent="0.25">
      <c r="A132" s="35" t="s">
        <v>3233</v>
      </c>
      <c r="B132" s="36">
        <v>4</v>
      </c>
      <c r="C132" s="43">
        <f>4/105</f>
        <v>3.8095238095238099E-2</v>
      </c>
    </row>
    <row r="133" spans="1:3" x14ac:dyDescent="0.25">
      <c r="A133" s="51" t="s">
        <v>3170</v>
      </c>
      <c r="B133" s="52">
        <v>19</v>
      </c>
      <c r="C133" s="43">
        <f>19/105</f>
        <v>0.18095238095238095</v>
      </c>
    </row>
    <row r="134" spans="1:3" x14ac:dyDescent="0.25">
      <c r="A134" s="35" t="s">
        <v>3245</v>
      </c>
      <c r="B134" s="36">
        <v>4</v>
      </c>
      <c r="C134" s="43">
        <f>4/105</f>
        <v>3.8095238095238099E-2</v>
      </c>
    </row>
    <row r="135" spans="1:3" x14ac:dyDescent="0.25">
      <c r="A135" s="35" t="s">
        <v>3151</v>
      </c>
      <c r="B135" s="36">
        <v>6</v>
      </c>
      <c r="C135" s="43">
        <f>6/105</f>
        <v>5.7142857142857141E-2</v>
      </c>
    </row>
    <row r="136" spans="1:3" x14ac:dyDescent="0.25">
      <c r="A136" s="35" t="s">
        <v>3175</v>
      </c>
      <c r="B136" s="36">
        <v>5</v>
      </c>
      <c r="C136" s="43">
        <f>5/105</f>
        <v>4.7619047619047616E-2</v>
      </c>
    </row>
    <row r="137" spans="1:3" x14ac:dyDescent="0.25">
      <c r="A137" s="35" t="s">
        <v>3176</v>
      </c>
      <c r="B137" s="36">
        <v>3</v>
      </c>
      <c r="C137" s="43">
        <f>3/105</f>
        <v>2.8571428571428571E-2</v>
      </c>
    </row>
    <row r="138" spans="1:3" x14ac:dyDescent="0.25">
      <c r="A138" s="35" t="s">
        <v>3300</v>
      </c>
      <c r="B138" s="36">
        <v>1</v>
      </c>
      <c r="C138" s="43">
        <f>1/105</f>
        <v>9.5238095238095247E-3</v>
      </c>
    </row>
    <row r="139" spans="1:3" x14ac:dyDescent="0.25">
      <c r="A139" s="35" t="s">
        <v>3283</v>
      </c>
      <c r="B139" s="36">
        <v>1</v>
      </c>
      <c r="C139" s="43">
        <f>1/105</f>
        <v>9.5238095238095247E-3</v>
      </c>
    </row>
    <row r="140" spans="1:3" x14ac:dyDescent="0.25">
      <c r="A140" s="35" t="s">
        <v>3204</v>
      </c>
      <c r="B140" s="36">
        <v>1</v>
      </c>
      <c r="C140" s="43">
        <f>1/105</f>
        <v>9.5238095238095247E-3</v>
      </c>
    </row>
    <row r="141" spans="1:3" x14ac:dyDescent="0.25">
      <c r="A141" s="51" t="s">
        <v>3166</v>
      </c>
      <c r="B141" s="52">
        <v>8</v>
      </c>
      <c r="C141" s="43">
        <f>8/105</f>
        <v>7.6190476190476197E-2</v>
      </c>
    </row>
    <row r="142" spans="1:3" x14ac:dyDescent="0.25">
      <c r="A142" s="35" t="s">
        <v>3199</v>
      </c>
      <c r="B142" s="36">
        <v>4</v>
      </c>
      <c r="C142" s="43">
        <f>4/105</f>
        <v>3.8095238095238099E-2</v>
      </c>
    </row>
    <row r="143" spans="1:3" x14ac:dyDescent="0.25">
      <c r="A143" s="35" t="s">
        <v>3185</v>
      </c>
      <c r="B143" s="36">
        <v>1</v>
      </c>
      <c r="C143" s="43">
        <f>1/105</f>
        <v>9.5238095238095247E-3</v>
      </c>
    </row>
    <row r="144" spans="1:3" x14ac:dyDescent="0.25">
      <c r="A144" s="35" t="s">
        <v>3293</v>
      </c>
      <c r="B144" s="36">
        <v>1</v>
      </c>
      <c r="C144" s="43">
        <f>1/105</f>
        <v>9.5238095238095247E-3</v>
      </c>
    </row>
    <row r="145" spans="1:3" x14ac:dyDescent="0.25">
      <c r="A145" s="35" t="s">
        <v>3203</v>
      </c>
      <c r="B145" s="36">
        <v>2</v>
      </c>
      <c r="C145" s="43">
        <f>2/105</f>
        <v>1.9047619047619049E-2</v>
      </c>
    </row>
    <row r="146" spans="1:3" x14ac:dyDescent="0.25">
      <c r="A146" s="35" t="s">
        <v>3224</v>
      </c>
      <c r="B146" s="36">
        <v>4</v>
      </c>
      <c r="C146" s="43">
        <f>4/105</f>
        <v>3.8095238095238099E-2</v>
      </c>
    </row>
    <row r="147" spans="1:3" x14ac:dyDescent="0.25">
      <c r="A147" s="35" t="s">
        <v>3192</v>
      </c>
      <c r="B147" s="36">
        <v>4</v>
      </c>
      <c r="C147" s="43">
        <f>4/105</f>
        <v>3.8095238095238099E-2</v>
      </c>
    </row>
    <row r="148" spans="1:3" x14ac:dyDescent="0.25">
      <c r="A148" s="35" t="s">
        <v>3177</v>
      </c>
      <c r="B148" s="36">
        <v>4</v>
      </c>
      <c r="C148" s="43">
        <f>4/105</f>
        <v>3.8095238095238099E-2</v>
      </c>
    </row>
    <row r="149" spans="1:3" x14ac:dyDescent="0.25">
      <c r="A149" s="51" t="s">
        <v>3162</v>
      </c>
      <c r="B149" s="52">
        <v>10</v>
      </c>
      <c r="C149" s="43">
        <f>10/105</f>
        <v>9.5238095238095233E-2</v>
      </c>
    </row>
    <row r="150" spans="1:3" x14ac:dyDescent="0.25">
      <c r="A150" s="35" t="s">
        <v>3306</v>
      </c>
      <c r="B150" s="36">
        <v>1</v>
      </c>
      <c r="C150" s="43">
        <f>1/105</f>
        <v>9.5238095238095247E-3</v>
      </c>
    </row>
    <row r="151" spans="1:3" x14ac:dyDescent="0.25">
      <c r="A151" s="35" t="s">
        <v>3220</v>
      </c>
      <c r="B151" s="36">
        <v>5</v>
      </c>
      <c r="C151" s="43">
        <f>5/105</f>
        <v>4.7619047619047616E-2</v>
      </c>
    </row>
    <row r="152" spans="1:3" x14ac:dyDescent="0.25">
      <c r="A152" s="51" t="s">
        <v>3183</v>
      </c>
      <c r="B152" s="52">
        <v>8</v>
      </c>
      <c r="C152" s="43">
        <f>8/105</f>
        <v>7.6190476190476197E-2</v>
      </c>
    </row>
    <row r="153" spans="1:3" x14ac:dyDescent="0.25">
      <c r="A153" s="35" t="s">
        <v>3328</v>
      </c>
      <c r="B153" s="36">
        <v>105</v>
      </c>
      <c r="C153" s="32">
        <f>SUM(C131:C152)</f>
        <v>1</v>
      </c>
    </row>
    <row r="168" spans="1:3" ht="30" x14ac:dyDescent="0.25">
      <c r="A168" s="37" t="s">
        <v>3327</v>
      </c>
      <c r="B168" s="17" t="s">
        <v>3342</v>
      </c>
      <c r="C168" s="41" t="s">
        <v>3333</v>
      </c>
    </row>
    <row r="169" spans="1:3" x14ac:dyDescent="0.25">
      <c r="A169" s="38" t="s">
        <v>3180</v>
      </c>
      <c r="B169" s="17">
        <v>11</v>
      </c>
      <c r="C169" s="41">
        <f>11/105</f>
        <v>0.10476190476190476</v>
      </c>
    </row>
    <row r="170" spans="1:3" x14ac:dyDescent="0.25">
      <c r="A170" s="38" t="s">
        <v>3171</v>
      </c>
      <c r="B170" s="17">
        <v>10</v>
      </c>
      <c r="C170" s="41">
        <f>10/105</f>
        <v>9.5238095238095233E-2</v>
      </c>
    </row>
    <row r="171" spans="1:3" x14ac:dyDescent="0.25">
      <c r="A171" s="38" t="s">
        <v>3190</v>
      </c>
      <c r="B171" s="17">
        <v>2</v>
      </c>
      <c r="C171" s="41">
        <f>2/105</f>
        <v>1.9047619047619049E-2</v>
      </c>
    </row>
    <row r="172" spans="1:3" x14ac:dyDescent="0.25">
      <c r="A172" s="38" t="s">
        <v>3164</v>
      </c>
      <c r="B172" s="17">
        <v>51</v>
      </c>
      <c r="C172" s="41">
        <f>51/105</f>
        <v>0.48571428571428571</v>
      </c>
    </row>
    <row r="173" spans="1:3" x14ac:dyDescent="0.25">
      <c r="A173" s="38" t="s">
        <v>3153</v>
      </c>
      <c r="B173" s="17">
        <v>7</v>
      </c>
      <c r="C173" s="41">
        <f>7/105</f>
        <v>6.6666666666666666E-2</v>
      </c>
    </row>
    <row r="174" spans="1:3" x14ac:dyDescent="0.25">
      <c r="A174" s="38" t="s">
        <v>3285</v>
      </c>
      <c r="B174" s="17">
        <v>2</v>
      </c>
      <c r="C174" s="41">
        <f>2/105</f>
        <v>1.9047619047619049E-2</v>
      </c>
    </row>
    <row r="175" spans="1:3" x14ac:dyDescent="0.25">
      <c r="A175" s="38" t="s">
        <v>3178</v>
      </c>
      <c r="B175" s="17">
        <v>22</v>
      </c>
      <c r="C175" s="41">
        <f>22/105</f>
        <v>0.20952380952380953</v>
      </c>
    </row>
    <row r="176" spans="1:3" x14ac:dyDescent="0.25">
      <c r="A176" s="38" t="s">
        <v>3328</v>
      </c>
      <c r="B176" s="17">
        <v>105</v>
      </c>
      <c r="C176" s="44">
        <f>SUM(C169:C175)</f>
        <v>1</v>
      </c>
    </row>
    <row r="177" spans="1:3" x14ac:dyDescent="0.25">
      <c r="A177"/>
      <c r="B177"/>
      <c r="C177" s="42"/>
    </row>
    <row r="178" spans="1:3" x14ac:dyDescent="0.25">
      <c r="A178"/>
      <c r="B178"/>
      <c r="C178" s="42"/>
    </row>
    <row r="179" spans="1:3" x14ac:dyDescent="0.25">
      <c r="A179"/>
      <c r="B179"/>
      <c r="C179" s="42"/>
    </row>
    <row r="180" spans="1:3" x14ac:dyDescent="0.25">
      <c r="A180"/>
      <c r="B180"/>
      <c r="C180" s="42"/>
    </row>
    <row r="181" spans="1:3" x14ac:dyDescent="0.25">
      <c r="A181"/>
      <c r="B181"/>
      <c r="C181" s="42"/>
    </row>
    <row r="182" spans="1:3" x14ac:dyDescent="0.25">
      <c r="A182"/>
      <c r="B182"/>
      <c r="C182" s="42"/>
    </row>
    <row r="183" spans="1:3" x14ac:dyDescent="0.25">
      <c r="A183"/>
      <c r="B183"/>
      <c r="C183" s="42"/>
    </row>
    <row r="184" spans="1:3" x14ac:dyDescent="0.25">
      <c r="A184"/>
      <c r="B184"/>
      <c r="C184" s="42"/>
    </row>
    <row r="185" spans="1:3" x14ac:dyDescent="0.25">
      <c r="A185"/>
      <c r="B185"/>
      <c r="C185" s="42"/>
    </row>
    <row r="189" spans="1:3" x14ac:dyDescent="0.25">
      <c r="A189" s="33" t="s">
        <v>3327</v>
      </c>
      <c r="B189" s="34" t="s">
        <v>3343</v>
      </c>
      <c r="C189" s="42"/>
    </row>
    <row r="190" spans="1:3" x14ac:dyDescent="0.25">
      <c r="A190" s="35" t="s">
        <v>25</v>
      </c>
      <c r="B190" s="34">
        <v>29.352941176470587</v>
      </c>
      <c r="C190" s="42"/>
    </row>
    <row r="191" spans="1:3" x14ac:dyDescent="0.25">
      <c r="A191" s="35" t="s">
        <v>54</v>
      </c>
      <c r="B191" s="34">
        <v>20.5</v>
      </c>
      <c r="C191" s="42"/>
    </row>
    <row r="192" spans="1:3" x14ac:dyDescent="0.25">
      <c r="A192" s="35" t="s">
        <v>56</v>
      </c>
      <c r="B192" s="34">
        <v>30.333333333333332</v>
      </c>
      <c r="C192" s="42"/>
    </row>
    <row r="193" spans="1:3" x14ac:dyDescent="0.25">
      <c r="A193" s="35" t="s">
        <v>3249</v>
      </c>
      <c r="B193" s="34">
        <v>-15</v>
      </c>
      <c r="C193" s="42"/>
    </row>
    <row r="194" spans="1:3" x14ac:dyDescent="0.25">
      <c r="A194" s="35" t="s">
        <v>29</v>
      </c>
      <c r="B194" s="34">
        <v>25.8125</v>
      </c>
      <c r="C194" s="42"/>
    </row>
    <row r="195" spans="1:3" x14ac:dyDescent="0.25">
      <c r="A195" s="35" t="s">
        <v>19</v>
      </c>
      <c r="B195" s="34">
        <v>30.586956521739129</v>
      </c>
      <c r="C195" s="42"/>
    </row>
    <row r="196" spans="1:3" x14ac:dyDescent="0.25">
      <c r="A196" s="35" t="s">
        <v>3328</v>
      </c>
      <c r="B196" s="34">
        <v>28.81904761904762</v>
      </c>
      <c r="C196" s="42"/>
    </row>
    <row r="197" spans="1:3" x14ac:dyDescent="0.25">
      <c r="A197"/>
      <c r="B197"/>
      <c r="C197" s="42"/>
    </row>
    <row r="198" spans="1:3" x14ac:dyDescent="0.25">
      <c r="A198"/>
      <c r="B198"/>
      <c r="C198" s="42"/>
    </row>
    <row r="199" spans="1:3" x14ac:dyDescent="0.25">
      <c r="A199"/>
      <c r="B199"/>
      <c r="C199" s="42"/>
    </row>
    <row r="200" spans="1:3" x14ac:dyDescent="0.25">
      <c r="A200"/>
      <c r="B200"/>
      <c r="C200" s="42"/>
    </row>
    <row r="201" spans="1:3" x14ac:dyDescent="0.25">
      <c r="A201"/>
      <c r="B201"/>
      <c r="C201" s="42"/>
    </row>
    <row r="202" spans="1:3" x14ac:dyDescent="0.25">
      <c r="A202"/>
      <c r="B202"/>
      <c r="C202" s="42"/>
    </row>
    <row r="203" spans="1:3" x14ac:dyDescent="0.25">
      <c r="A203"/>
      <c r="B203"/>
      <c r="C203" s="42"/>
    </row>
    <row r="204" spans="1:3" x14ac:dyDescent="0.25">
      <c r="A204"/>
      <c r="B204"/>
      <c r="C204" s="42"/>
    </row>
    <row r="205" spans="1:3" x14ac:dyDescent="0.25">
      <c r="A205"/>
      <c r="B205"/>
      <c r="C205" s="42"/>
    </row>
    <row r="206" spans="1:3" x14ac:dyDescent="0.25">
      <c r="A206"/>
      <c r="B206"/>
      <c r="C206" s="42"/>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C1" sqref="C1"/>
    </sheetView>
  </sheetViews>
  <sheetFormatPr baseColWidth="10" defaultRowHeight="15" x14ac:dyDescent="0.25"/>
  <cols>
    <col min="1" max="1" width="58.140625" bestFit="1" customWidth="1"/>
    <col min="2" max="2" width="16.42578125" bestFit="1" customWidth="1"/>
  </cols>
  <sheetData>
    <row r="1" spans="1:2" x14ac:dyDescent="0.25">
      <c r="A1" s="33" t="s">
        <v>3327</v>
      </c>
      <c r="B1" s="36" t="s">
        <v>3330</v>
      </c>
    </row>
    <row r="2" spans="1:2" x14ac:dyDescent="0.25">
      <c r="A2" s="35" t="s">
        <v>3156</v>
      </c>
      <c r="B2" s="53">
        <v>3</v>
      </c>
    </row>
    <row r="3" spans="1:2" x14ac:dyDescent="0.25">
      <c r="A3" s="54" t="s">
        <v>3181</v>
      </c>
      <c r="B3" s="53">
        <v>2</v>
      </c>
    </row>
    <row r="4" spans="1:2" x14ac:dyDescent="0.25">
      <c r="A4" s="54" t="s">
        <v>3144</v>
      </c>
      <c r="B4" s="53">
        <v>1</v>
      </c>
    </row>
    <row r="5" spans="1:2" x14ac:dyDescent="0.25">
      <c r="A5" s="35" t="s">
        <v>3172</v>
      </c>
      <c r="B5" s="53">
        <v>3</v>
      </c>
    </row>
    <row r="6" spans="1:2" x14ac:dyDescent="0.25">
      <c r="A6" s="54" t="s">
        <v>3144</v>
      </c>
      <c r="B6" s="53">
        <v>3</v>
      </c>
    </row>
    <row r="7" spans="1:2" x14ac:dyDescent="0.25">
      <c r="A7" s="35" t="s">
        <v>3155</v>
      </c>
      <c r="B7" s="53">
        <v>99</v>
      </c>
    </row>
    <row r="8" spans="1:2" x14ac:dyDescent="0.25">
      <c r="A8" s="54" t="s">
        <v>3157</v>
      </c>
      <c r="B8" s="53">
        <v>25</v>
      </c>
    </row>
    <row r="9" spans="1:2" x14ac:dyDescent="0.25">
      <c r="A9" s="54" t="s">
        <v>3181</v>
      </c>
      <c r="B9" s="53">
        <v>37</v>
      </c>
    </row>
    <row r="10" spans="1:2" x14ac:dyDescent="0.25">
      <c r="A10" s="54" t="s">
        <v>3144</v>
      </c>
      <c r="B10" s="53">
        <v>37</v>
      </c>
    </row>
    <row r="11" spans="1:2" x14ac:dyDescent="0.25">
      <c r="A11" s="35" t="s">
        <v>3328</v>
      </c>
      <c r="B11" s="53">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Orfeo-marzo</vt:lpstr>
      <vt:lpstr>Registro Publico PQRSD-marzo</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cp:lastPrinted>2022-12-13T21:15:18Z</cp:lastPrinted>
  <dcterms:created xsi:type="dcterms:W3CDTF">2022-07-11T19:27:43Z</dcterms:created>
  <dcterms:modified xsi:type="dcterms:W3CDTF">2023-06-06T21:05:03Z</dcterms:modified>
</cp:coreProperties>
</file>