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Documents\Direccion Nacional de Bomberos\Atencion Ciudadano\2019\INFORMES\MENSUALES\Noviembre\"/>
    </mc:Choice>
  </mc:AlternateContent>
  <bookViews>
    <workbookView xWindow="0" yWindow="0" windowWidth="28800" windowHeight="12330" activeTab="1"/>
  </bookViews>
  <sheets>
    <sheet name="Excel" sheetId="1" r:id="rId1"/>
    <sheet name="Dinámicas" sheetId="2" r:id="rId2"/>
  </sheets>
  <definedNames>
    <definedName name="_xlnm._FilterDatabase" localSheetId="0" hidden="1">Excel!$A$1:$X$1</definedName>
  </definedNames>
  <calcPr calcId="162913"/>
  <pivotCaches>
    <pivotCache cacheId="1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2" l="1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92" i="2"/>
  <c r="C100" i="2"/>
  <c r="C99" i="2"/>
  <c r="C98" i="2"/>
  <c r="C97" i="2"/>
  <c r="C96" i="2"/>
  <c r="C95" i="2"/>
  <c r="C94" i="2"/>
  <c r="C93" i="2"/>
  <c r="C53" i="2"/>
  <c r="C52" i="2"/>
  <c r="C51" i="2"/>
  <c r="C50" i="2"/>
  <c r="C49" i="2"/>
  <c r="C43" i="2"/>
  <c r="C42" i="2"/>
  <c r="C41" i="2"/>
  <c r="C36" i="2"/>
  <c r="C35" i="2"/>
  <c r="C34" i="2"/>
  <c r="C33" i="2"/>
  <c r="C32" i="2"/>
  <c r="C31" i="2"/>
  <c r="C30" i="2"/>
  <c r="C29" i="2"/>
  <c r="C17" i="2"/>
  <c r="C16" i="2"/>
  <c r="C15" i="2"/>
  <c r="C14" i="2"/>
  <c r="C13" i="2"/>
  <c r="C7" i="2"/>
  <c r="C6" i="2"/>
  <c r="C5" i="2"/>
  <c r="C4" i="2"/>
</calcChain>
</file>

<file path=xl/sharedStrings.xml><?xml version="1.0" encoding="utf-8"?>
<sst xmlns="http://schemas.openxmlformats.org/spreadsheetml/2006/main" count="2019" uniqueCount="484">
  <si>
    <t>Canal de Atención</t>
  </si>
  <si>
    <t>Departamento</t>
  </si>
  <si>
    <t>Peticionario</t>
  </si>
  <si>
    <t>Naturaleza jurídica del peticionario</t>
  </si>
  <si>
    <t>Tema de Consulta</t>
  </si>
  <si>
    <t>Asunto</t>
  </si>
  <si>
    <t>Responsable</t>
  </si>
  <si>
    <t>Área</t>
  </si>
  <si>
    <t>Dependencia</t>
  </si>
  <si>
    <t>Tipo de petición</t>
  </si>
  <si>
    <t>Tiempo de respuesta legal</t>
  </si>
  <si>
    <t>No Radicado</t>
  </si>
  <si>
    <t>Fecha Radicación</t>
  </si>
  <si>
    <t>Número de salida</t>
  </si>
  <si>
    <t>Fecha de salida</t>
  </si>
  <si>
    <t>Tiempo de respuesta días hábiles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</si>
  <si>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</si>
  <si>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</si>
  <si>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</si>
  <si>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</si>
  <si>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</si>
  <si>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</si>
  <si>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</si>
  <si>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</si>
  <si>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Canal escrito</t>
  </si>
  <si>
    <t>Bogotá D.C.</t>
  </si>
  <si>
    <t>YENNY CAROLINA GONZALEZ VELASQUEZ</t>
  </si>
  <si>
    <t>Persona natural</t>
  </si>
  <si>
    <t>Acompañamiento jurídico</t>
  </si>
  <si>
    <t>RD: ACTA DE DECLARACIÓN</t>
  </si>
  <si>
    <t>ELIANA GARCÍA CASTAÑO</t>
  </si>
  <si>
    <t>FORMULACIÓN Y ACTUALIZACIÓN NORMATIVA Y OPERATIVA</t>
  </si>
  <si>
    <t>SUBDIRECCIÓN ESTRATÉGICA Y DE COORDINACIÓN BOMBERIL</t>
  </si>
  <si>
    <t>Petición de interés particular</t>
  </si>
  <si>
    <t>Cumplida</t>
  </si>
  <si>
    <t>27-11-2019 09:41 AM Archivar ELIANA GARCÍA CASTAÑO Mediante el oficio 20192050062201, se dio trámite a la petición. Correo enviado el 12/11/2019.</t>
  </si>
  <si>
    <t>pdf</t>
  </si>
  <si>
    <t>si</t>
  </si>
  <si>
    <t>Santander</t>
  </si>
  <si>
    <t>CÁMARA DE COMERCIO DE BUCARAMANGA</t>
  </si>
  <si>
    <t>Persona jurídica</t>
  </si>
  <si>
    <t>Solicitud de información</t>
  </si>
  <si>
    <t>SM: SOLICITUD</t>
  </si>
  <si>
    <t>Luis Alberto Valencia Pulido</t>
  </si>
  <si>
    <t>Área Central de Referencia Bomberil</t>
  </si>
  <si>
    <t>26-11-2019 12:41 PM Archivar Luis Alberto Valencia Pulido El pasado 15 de Noviembre se le envió oficio en donde se informa la visita de de los Te. Muñoz y Té. Valencia con la intención de revisión de equipos.</t>
  </si>
  <si>
    <t>PDF</t>
  </si>
  <si>
    <t>SI</t>
  </si>
  <si>
    <t>No se anexa evidencia de envío de respuesta al peticionario.</t>
  </si>
  <si>
    <t>Caldas</t>
  </si>
  <si>
    <t>ALCALDÍA MUNICIPAL DE MANIZALES</t>
  </si>
  <si>
    <t>Entidad pública</t>
  </si>
  <si>
    <t>SM: CONSULTA INVERSIÓN SOBRETASA BOMBERIL</t>
  </si>
  <si>
    <t>ERIKA AGUIRRE LEMUS</t>
  </si>
  <si>
    <t>Petición de interés general</t>
  </si>
  <si>
    <t>Vencida</t>
  </si>
  <si>
    <t>Antioquia</t>
  </si>
  <si>
    <t>CUERPO DE BOMBEROS VOLUNTARIOS DE YARUMAL</t>
  </si>
  <si>
    <t>Cuerpo de bomberos</t>
  </si>
  <si>
    <t>Autorización</t>
  </si>
  <si>
    <t>SM: CERTIFICADOS</t>
  </si>
  <si>
    <t>HAYVER LEONARDO SERRANO RODRIGUEZ</t>
  </si>
  <si>
    <t>DIRECCIÓN GENERAL</t>
  </si>
  <si>
    <t>SAFETY FIRE</t>
  </si>
  <si>
    <t>CAC: DERECHO DE PETICIÓN</t>
  </si>
  <si>
    <t>Ricardo Rizo Salazar</t>
  </si>
  <si>
    <t>Solicitud de documentos e información pública</t>
  </si>
  <si>
    <t>19-11-2019 16:13 PM Archivar Ricardo Rizo Salazar Tramitado</t>
  </si>
  <si>
    <t>Cesar</t>
  </si>
  <si>
    <t>CUERPO DE BOMBEROS VOLUNTARIOS DE VALLEDUPAR</t>
  </si>
  <si>
    <t>CAC: DEPARTAMENTO DE JURÍDICA DNBC</t>
  </si>
  <si>
    <t>Andrea Bibiana Castañeda Durán</t>
  </si>
  <si>
    <t>CONSULTA</t>
  </si>
  <si>
    <t>22-11-2019 12:03 PM Archivar Andrea Bibiana Castañeda Durán SE DIO TRÁMITE CON RAD. 20192050062691 ENVIADO EL 22/11/2019</t>
  </si>
  <si>
    <t>KARY VANSTRAHLEN</t>
  </si>
  <si>
    <t>Edgar Alexander Maya López</t>
  </si>
  <si>
    <t>04-12-2019 09:48 AM Archivar Edgar Alexander Maya López Se da respuesta con radicado DNBC N° 20192050062901</t>
  </si>
  <si>
    <t>Solicitud de prórroga por otros 15 dias. Se evidencia correo de solicitud de prórroga al ciudadano a través del correo</t>
  </si>
  <si>
    <t>FREDY ALONZO ALVARADO NAVARRO</t>
  </si>
  <si>
    <t>CI: SOLICITUD PRESTAMO TRÁILER MATERIALES PELIGROSOS</t>
  </si>
  <si>
    <t>Germán Andrés Miranda Montenegro</t>
  </si>
  <si>
    <t>N/A</t>
  </si>
  <si>
    <t>18-11-2019 16:04 PM Archivar Germán Andrés Miranda Montenegro La solicitud fue atendida en su momento para la coordinación del desplazamiento del equipo.</t>
  </si>
  <si>
    <t>CARLOS ANDRES CALVO GALVIS</t>
  </si>
  <si>
    <t>CAC: PETICIÓN</t>
  </si>
  <si>
    <t>SEMA SAS</t>
  </si>
  <si>
    <t>Queja CB</t>
  </si>
  <si>
    <t>CAC: QUEJA</t>
  </si>
  <si>
    <t>Extemporánea</t>
  </si>
  <si>
    <t>02-12-2019 14:11 PM Archivar ELIANA GARCÍA CASTAÑO Mediante el oficio No. 20192050062861 se dio trámite a la solicitud.</t>
  </si>
  <si>
    <t>Valle del cauca</t>
  </si>
  <si>
    <t>CUERPO DE BOMBEROS VOLUNTARIOS EL ÁGUILA</t>
  </si>
  <si>
    <t>CAC: RESPUESTA A RADICADO 20192050061671</t>
  </si>
  <si>
    <t>Informe con respuesta</t>
  </si>
  <si>
    <t>25-11-2019 10:06 AM Archivar ERIKA AGUIRRE LEMUS Se archiva este documento con radicado de salida número 20192050062441. Se adjunto el pantallazo de salido de la comunicación.</t>
  </si>
  <si>
    <t>CUERPO DE BOMBEROS VOLUNTARIOS DE CHINCHINA</t>
  </si>
  <si>
    <t>CAC: SOLICITUD BOMBEROS CHINCHINÁ</t>
  </si>
  <si>
    <t>02-12-2019 14:13 PM Archivar ELIANA GARCÍA CASTAÑO Mediante el oficio 20192050062711 se dio respuesta a la petición. Correo enviado el 27/11/2019</t>
  </si>
  <si>
    <t>Cauca</t>
  </si>
  <si>
    <t>CUERPO DE BOMBEROS VOLUNTARIOS DE TIMBIO</t>
  </si>
  <si>
    <t>CAC: SOLICITUD COMODATO</t>
  </si>
  <si>
    <t>CAROLINA ESCARREGA</t>
  </si>
  <si>
    <t>GESTIÓN CONTRACTUAL</t>
  </si>
  <si>
    <t>SUBDIRECCIÓN ADMINISTRATIVA Y FINANCIERA</t>
  </si>
  <si>
    <t>FALTA ARCHIVAR</t>
  </si>
  <si>
    <t>Correo enviado a atención al ciudadano de respuesta de petición realizada el día 06/11/19</t>
  </si>
  <si>
    <t>Risaralda</t>
  </si>
  <si>
    <t>CUERPO DE BOMBEROS VOLUNTARIOS DE BELEN DE UMBRIA</t>
  </si>
  <si>
    <t>CAC: SOLICITUD COPIA DEL COMODATO</t>
  </si>
  <si>
    <t>JOSE AVELINO TORRES TORRES</t>
  </si>
  <si>
    <t>CAC: SOLICITUD DE ASESORÍA JURÍDICA</t>
  </si>
  <si>
    <t>03-12-2019 16:07 PM Archivar Andrea Bibiana Castañeda Durán SE DIO TRÁMITE CON RAD. 20192050062701 ENVIADO EL 03/12/2019</t>
  </si>
  <si>
    <t>ALBERTO ESPINOSA OTERO</t>
  </si>
  <si>
    <t>CAC: SOLICITUD DE CONTACTOS DE CUERPOS DE BOMBEROS</t>
  </si>
  <si>
    <t>21-11-2019 08:34 AM Archivar Luis Alberto Valencia Pulido Se da respuesta DNBC el día 20-11-2019 con radicado No. 20192100018411.</t>
  </si>
  <si>
    <t>Huila</t>
  </si>
  <si>
    <t>CUERPO DE BOMBEROS VOLUNTARIOS DE NEIVA</t>
  </si>
  <si>
    <t>CAC: SOLICITUD DE GESTIÓN ANTE LA DIAN PARA LA ENTREGA DE CAMIONETA DE APOYO PARA EL CBV NEIVA</t>
  </si>
  <si>
    <t>Andrés Fernando Muñoz Cabrera</t>
  </si>
  <si>
    <t>05-12-2019 10:51 AM Archivar Andrés Fernando Muñoz Cabrera Se dio respuesta mediante oficio de radicado NO. 120193320031862_00001</t>
  </si>
  <si>
    <t>No se anexa pantallazo de envío de respuesta y no se comunica el medio por el cual se dio respuesta</t>
  </si>
  <si>
    <t>ANSELMO LOZANO MORENO</t>
  </si>
  <si>
    <t>CAC: SOLICITUD DE INFORMACIÓN</t>
  </si>
  <si>
    <t>20-11-2019 15:08 PM Archivar Luis Alberto Valencia Pulido Se da respuesta DNBC el día 5-11-2019 vía email.Se adjunta pantallazo del envío.</t>
  </si>
  <si>
    <t>n/a</t>
  </si>
  <si>
    <t>VANESA TRIANA</t>
  </si>
  <si>
    <t>CAC: SOLICITUD DIRECCIÓN NACIONAL DE BOMBEROS</t>
  </si>
  <si>
    <t>13-09-2018 12:46 PM Archivar Edgar Alexander Maya López Se da respuesta con radicado DNBC N° 20182050046921</t>
  </si>
  <si>
    <t>No se anexa evidencia de envío</t>
  </si>
  <si>
    <t>Quindio</t>
  </si>
  <si>
    <t>CUERPO DE BOMBEROS VOLUNTARIOS BARCELONA QUINDIO</t>
  </si>
  <si>
    <t>CAC: SOLICITUD</t>
  </si>
  <si>
    <t>Massiel Mendez</t>
  </si>
  <si>
    <t>FORTALECIMIENTO BOMBERIL</t>
  </si>
  <si>
    <t>14-11-2019 15:44 PM Archivar Massiel Mendez Se le informa al comandante vía correo electrónico, que debe cumplir con todos los requisitos para que el proyecto sea presentado a la Junta nacional de bomberos.</t>
  </si>
  <si>
    <t>TIF</t>
  </si>
  <si>
    <t>Las respuestas deben realizarse en un documento formal que establece la DNBC con su respectiva firma</t>
  </si>
  <si>
    <t>PLANEACIÓN CARCASI</t>
  </si>
  <si>
    <t>CAC: URGENTE SOLICITUD DE INFORMACIÓN</t>
  </si>
  <si>
    <t>04-12-2019 11:38 AM Archivar Andrea Bibiana Castañeda Durán SE DIO TRÁMITE CON RAD. 20192050062751 ENVIADO EL 4/12/2019</t>
  </si>
  <si>
    <t>Tolima</t>
  </si>
  <si>
    <t>CUERPO DE BOMBEROS VOLUNTARIOS DE FLANDES - TOLIMA</t>
  </si>
  <si>
    <t>RD: CERTIFICADOS</t>
  </si>
  <si>
    <t>27-11-2019 11:59 AM Archivar HAYVER LEONARDO SERRANO RODRIGUEZ Se le da respuesta con el radicado N° 20191000020651</t>
  </si>
  <si>
    <t>No se anexa pantallazo de envío de correo</t>
  </si>
  <si>
    <t>27-11-2019 12:00 PM Archivar HAYVER LEONARDO SERRANO RODRIGUEZ Se le da respuesta con el radicado N° 20191000020661</t>
  </si>
  <si>
    <t>Meta</t>
  </si>
  <si>
    <t>CUERPO DE BOMBEROS VOLUNTARIOS DE VILLAVICENCIO</t>
  </si>
  <si>
    <t>SM: SOLICITUD DE FIRMAS CERTIFICADO CURSO</t>
  </si>
  <si>
    <t>27-11-2019 11:36 AM Archivar HAYVER LEONARDO SERRANO RODRIGUEZ Se le da respuesta con el radicado N° 20191000020631</t>
  </si>
  <si>
    <t>CUERPO DE BOMBEROS LOS FUNDADORES</t>
  </si>
  <si>
    <t>CAC: SALUDO Y SOLICITUD</t>
  </si>
  <si>
    <t>JAVIER SEVILLANO</t>
  </si>
  <si>
    <t>CAC: SOLICITUD COPIA COMODATO</t>
  </si>
  <si>
    <t>CUERPO DE BOMBEROS VOLUNTARIOS DE GINEBRA</t>
  </si>
  <si>
    <t>SM: REMISIÓN DOCUMENTOS Y CERTIFICADOS</t>
  </si>
  <si>
    <t>CUERPO DE BOMBEROS VOLUNTARIOS DE TURBANA</t>
  </si>
  <si>
    <t>CUERPO DE BOMBEROS VOLUNTARIOS DE LÍBANO</t>
  </si>
  <si>
    <t>12-11-2019 15:15 PM Archivar HAYVER LEONARDO SERRANO RODRIGUEZ Se le da respuesta con el radicado N° 20191000015611</t>
  </si>
  <si>
    <t>Bolívar</t>
  </si>
  <si>
    <t>CUERPO DE BOMBEROS VOLUNTARIOS DEL CARMEN DE BOLÍVAR</t>
  </si>
  <si>
    <t>WILSON ALFONSO ANDRADE</t>
  </si>
  <si>
    <t>SM: DERECHO DE PETICIÓN (REMITIDO POR MIN INTERIOR OFI 19-49042 - SGH-4030 EXT S19-00028897-PQRSD-020262-PQR 19-10 -2019)</t>
  </si>
  <si>
    <t>MARYOLY DIAZ</t>
  </si>
  <si>
    <t>GESTIÓN TALENTO HUMANO</t>
  </si>
  <si>
    <t>25-11-2019 11:49 AM Archivar MARYOLY DÍAZ Se emite respuesta a derecho de Petición remitido por el Ministerio del Interior: Se envía respuesta al correo wilson_22andrade@hotmail.com</t>
  </si>
  <si>
    <t>CUERPO DE BOMBEROS VOLUNTARIOS PRADERA</t>
  </si>
  <si>
    <t>Boyaca</t>
  </si>
  <si>
    <t>CUERPO DE BOMBEROS VOLUNTARIOS DE TUNJA</t>
  </si>
  <si>
    <t>12-11-2019 15:38 PM Archivar HAYVER LEONARDO SERRANO RODRIGUEZ Se le da respuesta con el radicado N° 20191000015701</t>
  </si>
  <si>
    <t>CUERPO DE BOMBEROS VOLUNTARIOS DE ANDES - ANTIOQUIA</t>
  </si>
  <si>
    <t>CAC: INFORME BOMBEROS ANDES</t>
  </si>
  <si>
    <t>18-11-2019 16:24 PM Archivar Germán Andrés Miranda Montenegro Se envía respuesta por correo electrónico con la presentación de la póliza para conocimiento y trámite de seguros.</t>
  </si>
  <si>
    <t>Norte de santander</t>
  </si>
  <si>
    <t>PLANEACIÓN BOCHALEMA - NORTE DE SANTANDER</t>
  </si>
  <si>
    <t>CAC: RESPUESTA A OFICIO No 004090</t>
  </si>
  <si>
    <t>CUERPO DE BOMBEROS VOLUNTARIOS DE NUEVO COLON BOYACA</t>
  </si>
  <si>
    <t>CAC: SOLICITUD CERTIFICADO UNIDADES ACTIVAS</t>
  </si>
  <si>
    <t>21-11-2019 08:51 AM Archivar Luis Alberto Valencia Pulido Se da respuesta con Radicado DNBC No.20192100018671.</t>
  </si>
  <si>
    <t>ARNOLDO ULISES TOSCANO SALAS</t>
  </si>
  <si>
    <t>CAC: SOLICITUD INFORMACIÓN CASO FERNEY BARRIOS CUETO Y OTROS</t>
  </si>
  <si>
    <t>02-12-2019 18:33 PM Archivar Edgar Alexander Maya López Se da respuesta con radicado DNBC N° 20192050063041</t>
  </si>
  <si>
    <t>UNGRD</t>
  </si>
  <si>
    <t>SM: TRASLADO POR COMPETENCIA, SOLICITUD DE AYUDAS PARA EL FORTALECIMIENTO DE LOS GRUPOS OPERATIVOS DEL DEPARTAMENTO DEL TOLIMA RADICADO no 2019ER11006 2019EE11188</t>
  </si>
  <si>
    <t>CUERPO DE BOMBEROS VOLUNTARIOS DE SEVILLA</t>
  </si>
  <si>
    <t>SM: SEGURO DE VIDA</t>
  </si>
  <si>
    <t>18-11-2019 15:45 PM Archivar Germán Andrés Miranda Montenegro Se envía oficio a la aseguradora No. radicado 20191000015791 para remitir documentación y continuar con el trámite.</t>
  </si>
  <si>
    <t>Cundinamarca</t>
  </si>
  <si>
    <t>CUERPO DE BOMBEROS VOLUNTARIOS DE SIBATÉ</t>
  </si>
  <si>
    <t>RD: RESPUESTA OFICIO 20192000012371 DE OCTUBRE 31 - 2019 SOLICITUD DE INSPECCIÓN O INTERVENCIÓN A LA INSTITUCIÓN CBV SIBATÉ</t>
  </si>
  <si>
    <t>Merle Galindo</t>
  </si>
  <si>
    <t>20-11-2019 10:16 AM Archivar Merle Galindo Comunicación enviada el 20-nov-2019</t>
  </si>
  <si>
    <t>No se anexa documento de respuesta</t>
  </si>
  <si>
    <t>ALCALDIA MUNICIPAL DE ALCALÁ - VALLE DEL CAUCA</t>
  </si>
  <si>
    <t>SM: SOLICITUD DE COLABORACIÓN PARA QUE EL PROYECTO 201933200293-2 EN LA DIRECCIÓN NACIONAL DE BOMBEROS SE CONVIERTA EN REALIDAD, PARA EL MUNICIPIO DE ALCALÁ - VALLE (REMITIDO POR MININTERIOR OFI 49467-DVP-2000 - EXT 19-43228)</t>
  </si>
  <si>
    <t>25-11-2019 11:43 AM Archivar Massiel Méndez Se informa al solicitante que el proyecto con radicado anterior ya se encuentra completo y listo para ser presentado a la próxima Junta Nacional.</t>
  </si>
  <si>
    <t>CONGRESO DE LA REPÚBLICA DE COLOMBIA</t>
  </si>
  <si>
    <t>SM: COMPROMISO TALLER CONSTRUYENDO PAÍS # 25 (REMITIDO POR MIN INTERIOR OFI 19-494-DVP-2000 EXT 19-44524)</t>
  </si>
  <si>
    <t>Carlos Armando López Barrera</t>
  </si>
  <si>
    <t>OFICINA ASESORA JURÍDICA</t>
  </si>
  <si>
    <t>27-11-2019 10:00 AM Archivar Carlos Armando López Barrera Se archiva por cuanto se contestó con radicado 20191200002393</t>
  </si>
  <si>
    <t>BENEMÉRITO CUERPO DE BOMBEROS VOLUNTARIOS DE CALI ACADEMIA</t>
  </si>
  <si>
    <t>SM: ENVÍO DE CERTIFICADOS</t>
  </si>
  <si>
    <t>28-11-2019 10:03 AM Archivar HAYVER LEONARDO SERRANO RODRIGUEZ Se le da respuesta con el radicado N° 20191000021301</t>
  </si>
  <si>
    <t>No se anexa pantallazo de envío de respuesta</t>
  </si>
  <si>
    <t>LUISA CARLOS DAZA SINISTERRA</t>
  </si>
  <si>
    <t>CAC: CORRECCIÓN DOCUMENTOS SOLICITUD AVALES INSTRUCTORES BOMBEROS PRADERA</t>
  </si>
  <si>
    <t>Jiug Magnoly Gaviria Narvaez</t>
  </si>
  <si>
    <t>03-12-2019 16:54 PM Archivar Jiug Magnoly Gaviria Narváez Se da respuesta con Radicado DNBC No 20192100020201.</t>
  </si>
  <si>
    <t>GUSTAVO ADOLFO PAVA NAVARRO</t>
  </si>
  <si>
    <t xml:space="preserve">04-12-2019 10:38 AM Archivar ELIANA GARCÍA CASTAÑO Mediante el oficio No. 20192050063141, se dio respuesta de fondo a la consulta realizada por el peticionario. Correo enviado el 04/12/2019. 
</t>
  </si>
  <si>
    <t>JOSE MANUEL VELEZ CABRERA</t>
  </si>
  <si>
    <t>28-11-2019 19:02 PM Archivar Luis Alberto Valencia Pulido Se da respuesta mediante correo electrónico el día 28 de Nov. del 2019.</t>
  </si>
  <si>
    <t>word</t>
  </si>
  <si>
    <t>No se anexa pantallazo de envío de respuesta, no está el documento firmado</t>
  </si>
  <si>
    <t>EDUAL ZAR</t>
  </si>
  <si>
    <t>Caquetá</t>
  </si>
  <si>
    <t>COORDINACIÓN EJECUTIVA DEPARTAMENTAL CAQUETA</t>
  </si>
  <si>
    <t>CAC: SOLICITUD INFORMACIÓN ESCUELAS</t>
  </si>
  <si>
    <t>29-11-2019 11:23 AM Archivar Jiug Magnoly Gaviria Narváez Se da respuesta con Radicado DNBC No Radicado 20192100020441.</t>
  </si>
  <si>
    <t>CAC: ILUSTRACIÓN A UNA INQUIETUD</t>
  </si>
  <si>
    <t>04-12-2019 08:48 AM Archivar John Jairo Beltran Mahecha Se da Respuesta con Radicado 20192300022641.</t>
  </si>
  <si>
    <t>EDIDSON FERNANDEZ</t>
  </si>
  <si>
    <t>CAC: REQUERIMIENTO</t>
  </si>
  <si>
    <t>Ronny Estiven Romero Velandia</t>
  </si>
  <si>
    <t>20-11-2019 19:04 PM Archivar Ronny Steven Romero Velandia SE COMISIONA A PERSONAL DE LA DNBC PARA PRESTAR EL ACOMPAÑAMIENTO.</t>
  </si>
  <si>
    <t>MINISTERIO DE INTERIOR PQRSD</t>
  </si>
  <si>
    <t>CAC: RESPUESTA OFICIAL EXT_S19-00028762-PQRSD-020161-PQR</t>
  </si>
  <si>
    <t>Fabricio Sanchez Cortes</t>
  </si>
  <si>
    <t>GESTIÓN DOCUMENTAL</t>
  </si>
  <si>
    <t>13-11-2019 17:36 PM Archivar Fabricio Sanchez Cortes Se dio respuesta mediante correo electrónico enviando la Resolución 1611 de 1998 según la solicitud.</t>
  </si>
  <si>
    <t>CARLOS FERNANDO RINCON ROJAS</t>
  </si>
  <si>
    <t>CAC: PROPUESTAS DE MODIFICACIÓN LEGAL Y REGLAMENTARIA POR MESAS</t>
  </si>
  <si>
    <t>14-11-2019 10:15 AM Archivar Fabricio Sanchez Cortes Se dio respuesta mediante correo electrónico</t>
  </si>
  <si>
    <t>No se anexa respuesta</t>
  </si>
  <si>
    <t>ASAMBLEA DEPARTAMENTAL DEL TOLIMA</t>
  </si>
  <si>
    <t>SM: SOLICITUD LANCHA DE BOMBEROS VOLUNTARIOS MUNICIPIO DE PRADO - TOLIMA (REMITIDO POR MININTERIOR OFI 19-49467-DVP-2000)</t>
  </si>
  <si>
    <t>25-11-2019 12:15 PM Archivar Massiel Méndez Se informa al solicitante los soportes que debe anexar para que el proyecto quede registrado y ser presentado a la Junta Nacional.</t>
  </si>
  <si>
    <t>CUERPO DE BOMBEROS VOLUNTARIOS DE RICAURTE - CUNDINAMARCA</t>
  </si>
  <si>
    <t>CAC: SOLICITUD DE INFORMACIÓN PARA EL CUERPO DE BOMBEROS VOLUNTARIOS DE RICAURTE</t>
  </si>
  <si>
    <t>CAC: SEGUNDA CORRECIÓN DOCUMENTOS SOLICITUD AVAL INSTRUCTORES BOMBEROS PRADERA</t>
  </si>
  <si>
    <t>26-11-2019 10:48 AM Archivar Jiug Magnoly Gaviria Narváez Se da respuesta con Radicado DNBC No 20192100020201.</t>
  </si>
  <si>
    <t>CUERPO DE BOMBEROS VOLUNTARIOS ANOLAIMA</t>
  </si>
  <si>
    <t>CAC: SOLICITUD COPIA DE COMODATO MÁQUINA EXTINTORA DE ANOLAIMA (CUND)</t>
  </si>
  <si>
    <t>CARLOS YEPES</t>
  </si>
  <si>
    <t>CAC: SOLICITUD DE CERTIFICACIÓN</t>
  </si>
  <si>
    <t>05-12-2019 23:12 PM Archivar Edgar Alexander Maya López Se da respuesta con radicado DNBC N° 20192050063311</t>
  </si>
  <si>
    <t>No se comunica por cual medio se envía la respuesta al requerimiento y no se digitaliza documento firmado</t>
  </si>
  <si>
    <t>CUERPO DE BOMBEROS VOLUNTARIOS DE SANTA ROSA DEL SUR - BOLÍVAR</t>
  </si>
  <si>
    <t>CAC: SOLICITUD DE COPIA DEL CONTRATO DE COMODATO KIT FORESTAL</t>
  </si>
  <si>
    <t>SECRETARIA DE GOBIERNO NIMAIMA</t>
  </si>
  <si>
    <t>CAC: SOLICITUD DE INFORMACIÓN DECRETO 638 DE 2016</t>
  </si>
  <si>
    <t>RD: SOLICITUD DE INFORMACIÓN</t>
  </si>
  <si>
    <t>25-11-2019 11:32 AM Archivar Massiel Mendez Se le informa al solicitante que el radicado sobre el vehículo se encuentra completo y listo para ser presentado a la próxima sesión de la Junta Nacional de Bomberos.</t>
  </si>
  <si>
    <t>Las respuestas se deben dar en el formato de la DNBC actualizado y firmado por el supervisor.</t>
  </si>
  <si>
    <t>PAOLA RINCÓN</t>
  </si>
  <si>
    <t>CAC: SOLICITUD DE INVESTIGACIÓN Y AUDITORÍA DEL CBV UTICA</t>
  </si>
  <si>
    <t>28-11-2019 20:05 PM Archivar Merle Galindo Comunicación enviada el 28-11-2019</t>
  </si>
  <si>
    <t>NO SE ANEXA DOCUMENTO DE RESPUESTA FIRMADO</t>
  </si>
  <si>
    <t>SALUD OCUPACIONAL BIOMAX</t>
  </si>
  <si>
    <t>CAC: SOLICITUD INFORMACIÓN CUERPOS DE BOMBEROS</t>
  </si>
  <si>
    <t>04-12-2019 11:16 AM Archivar Jiug Magnoly Gaviria Narváez Se da Respuesta por Correo electrónico Radicado N° 201933200032712.</t>
  </si>
  <si>
    <t>No se puede observar la fecha exacta de envío de respuesta, no se anexa documento digitalizado y con firma</t>
  </si>
  <si>
    <t>CUERPO DE BOMBEROS VOLUNTARIOS DE SALENTO</t>
  </si>
  <si>
    <t>BOMBEROS VOLUNTARIOS NEIRA - CALDAS</t>
  </si>
  <si>
    <t>15-11-2019 18:39 PM Archivar HAYVER LEONARDO SERRANO RODRIGUEZ Se le da respuesta con el radicado N° 20191000016071</t>
  </si>
  <si>
    <t>CAMILA RESTREPO</t>
  </si>
  <si>
    <t>Denuncia CB</t>
  </si>
  <si>
    <t>CAC. DENUNCIA ANTE LA DNBC</t>
  </si>
  <si>
    <t>CUERPOS DE BOMBEROS DE BOLÍVAR - VALLE</t>
  </si>
  <si>
    <t>CI. AYUDA URGENTE LLAMARME</t>
  </si>
  <si>
    <t>26-11-2019 09:35 AM Archivar Andrés Fernando Muñoz Cabrera Se dió respuesta mediante correo electrónico el día 26 nov de 2019 (el correo queda adjunto)</t>
  </si>
  <si>
    <t>No se anexa pantallazo de envío</t>
  </si>
  <si>
    <t>CUERPO DE BOMBEROS OFICIALES BOGOTá UAECOB D.C.</t>
  </si>
  <si>
    <t>RD: RECONOCIMIENTO ESCUELA DE FORMACIÓN BOMBERIL - ACADEMIA DE LA UNIDAD ADMINISTRATIVA ESPECIAL CUERPO OFICIAL DE BOMBEROS</t>
  </si>
  <si>
    <t>05-12-2019 12:44 PM Archivar Edgar Alexander Maya López Se da respuesta con Resolución 232 del 4 de diciembre del 2019</t>
  </si>
  <si>
    <t>WORD</t>
  </si>
  <si>
    <t>Respuesta sin digitalizar ni firma, no se anexa evidencia de envío</t>
  </si>
  <si>
    <t>CUERPO DE BOMBEROS VOLUNTARIOS DAGUA</t>
  </si>
  <si>
    <t>02-12-2019 17:46 PM Archivar HAYVER LEONARDO SERRANO RODRIGUEZ Se le da respuesta con el radicado N° 20191000022761</t>
  </si>
  <si>
    <t>No se informa a través de cual medio se dio respuesta al peticionario</t>
  </si>
  <si>
    <t>CUERPO DE BOMBEROS VOLUNTARIOS DE COVEÑAS - SUCRE</t>
  </si>
  <si>
    <t>CI: INVITACIÓN AL CUMLIMIENTO DE LA OBLIGACIÓN DE EXPEDIR FACTURA ELECTRÓNICA</t>
  </si>
  <si>
    <t>28-11-2019 20:08 PM Archivar Merle Galindo Documento enviado el 28-nov-2019</t>
  </si>
  <si>
    <t>SUBCOMANDO YOPAL</t>
  </si>
  <si>
    <t>CI: SOLICITUD</t>
  </si>
  <si>
    <t>Juan Carlos Puerto Prieto</t>
  </si>
  <si>
    <t>CENTRAL DE INFORMACIÓN Y TELECOMUNICACIONES</t>
  </si>
  <si>
    <t>27-11-2019 09:13 AM Archivar Juan Carlos Puerto Prieto Se dio respuesta vía correo electrónico el 25 de noviembre a las 15:40.</t>
  </si>
  <si>
    <t>NO SE ANEXA DOCUMENTO DE RESPUESTA FIRMADO Y NO SE ANEXA PANTALLAZO DE ENVÍO</t>
  </si>
  <si>
    <t>JHON JAIRO BARRIOS</t>
  </si>
  <si>
    <t>CAC: PETICIÓN QUEJA</t>
  </si>
  <si>
    <t>05-12-2019 14:02 PM Archivar ELIANA GARCÍA CASTAÑO Mediante el oficio No.20192050063151, se dio respuesta a la petición. Correo enviado el 04/12/2019.</t>
  </si>
  <si>
    <t>CAC: PRERROGATIVA Y DISCULPAS</t>
  </si>
  <si>
    <t>Viviana Gonzalez Cano</t>
  </si>
  <si>
    <t>GESTIÓN ASUNTOS DISCIPLINARIOS</t>
  </si>
  <si>
    <t>JOANNA ANGEL VELASQUEZ</t>
  </si>
  <si>
    <t>CAC: SOLICITUD CERTIFICACIÓN CURSO DE RESCATE DE RIESGOS</t>
  </si>
  <si>
    <t>Atlantico</t>
  </si>
  <si>
    <t>CUERPO DE BOMBEROS VOLUNTARIOS DE PUERTO COLOMBIA</t>
  </si>
  <si>
    <t>CAC: SOLICITUD DE CONCEPTO JURÍDICO</t>
  </si>
  <si>
    <t>28-11-2019 17:47 PM Archivar ERIKA AGUIRRE LEMUS Se archiva con radicado de salida número 20192050062821. Se adjunto pantallazo de envío.</t>
  </si>
  <si>
    <t>CORPORACION PRODESARROLLO Y SEGURIDAD DE GIRARDOT</t>
  </si>
  <si>
    <t>CAC: SOLICITUD DE INCLUIR VEHÍCULO - CUERPO OFICIAL DE BOMBEROS GIRARDOT</t>
  </si>
  <si>
    <t>27-11-2019 12:43 PM Archivar Carlos Armando López Barrera Se archiva con respuesta mediante radicado 20191200002403</t>
  </si>
  <si>
    <t>CONTRATACIÓN SOLEDAD ATLÁNTICO</t>
  </si>
  <si>
    <t>UNIDAD DEPARTAMENTAL PARA LA GESTIÓN DEL RIESGO DE DESASTRES</t>
  </si>
  <si>
    <t>CAC: SOLICITUD COPIA DE ACTA DE LIQUIDACIÓN CONTRATO 068 DE 2018</t>
  </si>
  <si>
    <t>ALCALDÍA DE AGUA DE DIOS - CUNDINAMARCA</t>
  </si>
  <si>
    <t>Entidad Pública</t>
  </si>
  <si>
    <t>SM: REMISIÓN POR COMPETENCIA SOLICITUD DE MIEMBROS DE CUERPOS DE BOMBEROS VOLUNTARIOS DEL MUNICIPIO DE AGUA DE DIOS</t>
  </si>
  <si>
    <t>Petición de interés General</t>
  </si>
  <si>
    <t>04-12-2019 11:35 AM Archivar Andrea Bibiana Castañeda Durán SE DIO TRÁMITE CON RAD. 20192050062811 ENVIADO EL 04/12/2019</t>
  </si>
  <si>
    <t>Pdf</t>
  </si>
  <si>
    <t>Si</t>
  </si>
  <si>
    <t>JOHAN HERNANDEZ</t>
  </si>
  <si>
    <t>Legislación Bomberil</t>
  </si>
  <si>
    <t>CAC: DERECHO DE PETICIÓN JOHAN HERNANDEZ</t>
  </si>
  <si>
    <t>05-12-2019 11:59 AM Archivar Andrea Bibiana Castañeda Durán SE DIO RESPUESTA CON EL RAD. 20192050063171 ENVIADO EL 5/12/2019</t>
  </si>
  <si>
    <t>CUERPO DE BOMBEROS VOLUNTARIOS DE LA VIRGINIA - RISARALDA</t>
  </si>
  <si>
    <t>Cuerpo de Bomberos</t>
  </si>
  <si>
    <t>SM: CERTIFICADOS RESCATE VEHICULAR</t>
  </si>
  <si>
    <t>Vencio 09/12/2019</t>
  </si>
  <si>
    <t>CUERPO DE BOMBEROS VOLUNTARIOS DE MIRANDA</t>
  </si>
  <si>
    <t>SM: SOLICITUD DE INCLUIR</t>
  </si>
  <si>
    <t>27-11-2019 12:59 PM Archivar Carlos Armando López Barrera Se archiva por cuanto a esta petición se le dio respuesta mediante radicado 20191200002403</t>
  </si>
  <si>
    <t>No se adjunta evidencia de respuesta ni de envío de la misma, no se tiene conocimiento de radicado de salida.</t>
  </si>
  <si>
    <t>CUERPO DE BOMBEROS VOLUNTARIOS DE CHAPARRAL - TOLIMA</t>
  </si>
  <si>
    <t>CAC: CONSULTA DE COMODATO</t>
  </si>
  <si>
    <t>05-12-2019 11:44 AM Archivar Luis Alberto Valencia Pulido Se da respuesta mediante correo electrónicos el día 3 de diciembre del 2019</t>
  </si>
  <si>
    <t>ALEXEY PETIT ROMERO</t>
  </si>
  <si>
    <t>04-12-2019 11:34 AM Archivar Andrea Bibiana Castañeda Durán SE DIO RESPUESTA CON RAD. 20192050063071 ENVIADO EL 4/12/2019</t>
  </si>
  <si>
    <t>BASILEO PASCUALI</t>
  </si>
  <si>
    <t>03-12-2019 11:26 AM Archivar Luis Alberto Valencia Pulido Se respuesta mediante correo electrónico el 03/12/2019</t>
  </si>
  <si>
    <t>ANDRES VILLADA</t>
  </si>
  <si>
    <t>03-12-2019 16:53 PM Archivar Andrea Bibiana Castañeda Durán SE DIO RESPUESTA CON RAD. 20192050062841 ENVIADO EL 3/12/2019</t>
  </si>
  <si>
    <t>Valle del Cauca</t>
  </si>
  <si>
    <t>CUERPO DE BOMBEROS VOLUNTARIOS DE FLORIDA - VALLE</t>
  </si>
  <si>
    <t>CAC: COLABORACIÓN CON CONCEPTO JURÍDICO POR DECREMENTO DE LA SOBRETASA BOMBERIL</t>
  </si>
  <si>
    <t>Vence el 10/12/2019</t>
  </si>
  <si>
    <t>RAUL ALEXANDER MEDINA DÍAZ</t>
  </si>
  <si>
    <t>CAC: SOLICITUD DE DIRECTORIO NACIONAL ESTACIONES DE BOMBEROS</t>
  </si>
  <si>
    <t>03-12-2019 11:27 AM Archivar Luis Alberto Valencia Pulido Se da respuesta mediante correo electrónico el día 03/12/2019</t>
  </si>
  <si>
    <t>HELDA MARIA SAAVEDRA CARRASQUILLA</t>
  </si>
  <si>
    <t>CAC: SOLICITUD CONCEPTO</t>
  </si>
  <si>
    <t>06-12-2019 08:38 AM Archivar ELIANA GARCÍA CASTAÑO Mediante el oficio 20192050063011, se dio respuesta respuesta a la petición. Correo enviado el 03/12/2019.</t>
  </si>
  <si>
    <t>NOMINA DOLORES</t>
  </si>
  <si>
    <t>CAC:SOLICITUD DOCUMENTACIÓN ACTUALIZACIÓN</t>
  </si>
  <si>
    <t>En proceso</t>
  </si>
  <si>
    <t>Vencida el dia 10/12/2019</t>
  </si>
  <si>
    <t>CUERPO DE BOMBEROS VOLUNTARIOS DE GÉNOVA - QUINDÍO</t>
  </si>
  <si>
    <t>Solicitud de recursos</t>
  </si>
  <si>
    <t>CAC: SOLICITUD KIT FORESTALES</t>
  </si>
  <si>
    <t>PAOLA TREJOS</t>
  </si>
  <si>
    <t>CAC: SOLICITUD RADICADO DNBC No 20192050059641</t>
  </si>
  <si>
    <t>MINISTERIO DE INTERIOR</t>
  </si>
  <si>
    <t>SM: TRASLADO POR COMPETENCIA OFI 19-49992-DVP-2000 EXT 19-44198</t>
  </si>
  <si>
    <t>25-11-2019 12:18 PM Archivar Massiel Méndez Se informa al solicitante los soportes que debe anexar para que el proyecto quede registrado y ser presentado a la Junta Nacional.</t>
  </si>
  <si>
    <t>Tif</t>
  </si>
  <si>
    <t>Las respuestas se deben realizar con el formato de la NBC y en el radicado de salida debe existir evidencia o pantallazo de envío de la respuesta que se pueda evidenciar la fecha de envío.</t>
  </si>
  <si>
    <t>28-11-2019 10:04 AM Archivar HAYVER LEONARDO SERRANO RODRIGUEZ Se le da respuesta con el radicado N° 20191000021331</t>
  </si>
  <si>
    <t>CUERPO DE BOMBEROS VOLUNTARIOS DE MARINILLA</t>
  </si>
  <si>
    <t>RD: RECONOCIMIENTO ESCUELA DE FORMACIÓN BOMBERIL - ACADEMIA DE LA UNIDAD ADMINISTRATIVA ESPECIAL UAECOB</t>
  </si>
  <si>
    <t>05-12-2019 12:44 PM Archivar Edgar Alexander Maya López Se da respuesta con resolución 232 del 04 de diciembre de 2019</t>
  </si>
  <si>
    <t>Funcionario no anexa prueba de envío de respuesta, no se genero radicado de salida</t>
  </si>
  <si>
    <t>SM. SOLICITUD DE INFORMACIÓN OFICIO D.A.01.01-424</t>
  </si>
  <si>
    <t>Vencida el día 09/12/2019</t>
  </si>
  <si>
    <t>DELEGACIÓN DEPARTAMENTAL DE BOMBEROS DE TOLIMA</t>
  </si>
  <si>
    <t>SM: FIRMA DE CERTIFICADOS</t>
  </si>
  <si>
    <t>En Proceso</t>
  </si>
  <si>
    <t>Vence el dia 16/12/2019</t>
  </si>
  <si>
    <t>CUERPO DE BOMBEROS VOLUNTARIOS DE GUAMO</t>
  </si>
  <si>
    <t>SM: SOLICITUD FIRMAS DE CERTIFICADOS</t>
  </si>
  <si>
    <t>JINETH MARTINEZ</t>
  </si>
  <si>
    <t>CAC: COLABORACIÓN</t>
  </si>
  <si>
    <t>09-12-2019 09:43 AM Archivar Luis Alberto Valencia Pulido Este correo se respondió el día 2 de diciembre del 2019.</t>
  </si>
  <si>
    <t>No se adjuntó prueba de respuesta ni el medio de la misma, no se genero radicado de salida</t>
  </si>
  <si>
    <t>JUAN DIEGO HERRERA VALLEJO</t>
  </si>
  <si>
    <t>09-12-2019 15:01 PM Archivar John Jairo Beltran Mahecha Se da respuesta DNBC el día 9/12/2019 con No. radicado 20192300022821.</t>
  </si>
  <si>
    <t>Documento sin firma, no se especifica medio de envío de respuesta</t>
  </si>
  <si>
    <t>Canal virtual</t>
  </si>
  <si>
    <t>JHON F. ESPITIA</t>
  </si>
  <si>
    <t>Sugerencia</t>
  </si>
  <si>
    <t>CI: PQRSD POR TWITTER</t>
  </si>
  <si>
    <t>CAC: SOLICITUD CONCEPTO CONTRATACIÓN</t>
  </si>
  <si>
    <t>Vence el 05/01/2019</t>
  </si>
  <si>
    <t>Cambio de TRD sin su debido trámite de cambio</t>
  </si>
  <si>
    <t>CAC:PETICIÓN APLAZAMIENTO VISITA CUERPO DE BOMBEROS VOLUNTARIOS DE SIBATÉ</t>
  </si>
  <si>
    <t>29-11-2019 10:25 AM Archivar Merle Galindo Respuesta dada por Fabricio por correo electrónico el 28 de noviembre de 2019. Indicando que de manera oportuna se le indicará la fecha de la visita.</t>
  </si>
  <si>
    <t>No se adjunta numero de radicado de salida, no hay evidencia de envio de respuesta</t>
  </si>
  <si>
    <t>ESCUELA SURCOLOMBIANA DE BOMBEROS - PITALITO</t>
  </si>
  <si>
    <t>CAC: SOLICITUD VALIDACIÓN DE CONSTANCIAS</t>
  </si>
  <si>
    <t>Vence el 16/12/2019</t>
  </si>
  <si>
    <t>SECRETARIA BOMBEROS SOLEDAD</t>
  </si>
  <si>
    <t>CAC: APERTURA ACTUACIÓN ADMINISTRATIVA POR SOLICITUD DE SUSPENSIÓN DE PERSONERÍA JURÍDICA</t>
  </si>
  <si>
    <t>ALVARO WILLIAM LÓPEZ OSSA</t>
  </si>
  <si>
    <t>ATENCIÓN AL CIUDADANO</t>
  </si>
  <si>
    <t>GESTIÓN ATENCIÓN AL CIUDADANO</t>
  </si>
  <si>
    <t>Dirección General</t>
  </si>
  <si>
    <t>26-11-2019 11:43 AM Archivar USUARIO DE ATENCIÓN AL CIUDADANO Por instrucciones del Dr. López, se archiva por cuanto se envió respuesta al peticionario, Alcaldía de Pereira y Bomberos de Pereira el dia 26/11/19. Se anexa evidencia de envío.</t>
  </si>
  <si>
    <t>Word</t>
  </si>
  <si>
    <t>CP ANA MCBROWN</t>
  </si>
  <si>
    <t>CI: SOLICITUD DE INFORMACIÓN</t>
  </si>
  <si>
    <t>09-12-2019 18:59 PM Archivar Luis Alberto Valencia Pulido Se envio correo electronico el dia 9 de Diciembre del 2019.</t>
  </si>
  <si>
    <t>No se especifico medio de envío de respuesta, documento sin firma</t>
  </si>
  <si>
    <t>VILMA BARRETO VAQUERO</t>
  </si>
  <si>
    <t>CAC: DENUNCIA POR DISCRIMINACIÓN DE GÉNERO</t>
  </si>
  <si>
    <t>09-12-2019 18:01 PM Archivar Andrea Bibiana Castañeda Durán SE DIO TRÁMITE CON EL RAD. 20192050063271 ENVIADO 9/12/2019</t>
  </si>
  <si>
    <t>CUERPO DE BOMBEROS VOLUNTARIOS DE COROMORO</t>
  </si>
  <si>
    <t>CI: SOLICITUD INSTRUCCIÓN ACCESO RUE</t>
  </si>
  <si>
    <t>09-12-2019 11:51 AM Archivar Luis Alberto Valencia Pulido Esta información se envió el día 21 de Noviembre del 2019. Quedo atento a cualquier información.</t>
  </si>
  <si>
    <t>No se tiene evidencia de respuesta dada ni el medio de envío de la misma, no se genero radicado de salida</t>
  </si>
  <si>
    <t>DANIEL MARTOS NEUMAN</t>
  </si>
  <si>
    <t>CAC: FIREFIGHTER CERTIFICATE NFPA LEVEL 1</t>
  </si>
  <si>
    <t>CAC: DENUNCIA AL CUERPO DE BOMBEROS DE TURBACO</t>
  </si>
  <si>
    <t>Vence el 17/12/2019</t>
  </si>
  <si>
    <t>DELEGACIÓN DEPARTAMENTAL DE BOMBEROS CUNDINAMARCA</t>
  </si>
  <si>
    <t>RD: REMISIÓN DE CERTIFICADOS</t>
  </si>
  <si>
    <t>CUERPO DE BOMBEROS VOLUNTARIOS DE ANSERMANUEVO</t>
  </si>
  <si>
    <t>RD: ATENCIÓN A LOS REQUERIMIENTOS PRIORITARIOS DIRECCIÓN NACIONAL DE BOMBEROS</t>
  </si>
  <si>
    <t>Sucre</t>
  </si>
  <si>
    <t>ALCALDÍA MUNICIPAL DE GALERAS SUCRE</t>
  </si>
  <si>
    <t>RD: CONSTRUCCIÓN Y DOTACIÓN DE LA ESTACIÓN DE BOMBEROS</t>
  </si>
  <si>
    <t>DELEGADO DEPARTAMENTAL Y NACIONAL DE BOMBEROS DEPARTAMENTO DE BOLÍVAR</t>
  </si>
  <si>
    <t>RD: INFORMACIÓN DE INSTRUCTORES Y OTROS</t>
  </si>
  <si>
    <t>Vence el 18/12/2019</t>
  </si>
  <si>
    <t>COMUNIDAD MUNICIPIO DE MAGANGUÉ</t>
  </si>
  <si>
    <t>RD: INCONFORMISMO</t>
  </si>
  <si>
    <t>OLMER TOVAR CHAPARRO</t>
  </si>
  <si>
    <t>Vence el 08/01/2020</t>
  </si>
  <si>
    <t>CUERPO DE BOMBEROS VOLUNTARIOS DE LABRANZAGRANDE</t>
  </si>
  <si>
    <t>RD: FIRMA DE CERTIFICADOS</t>
  </si>
  <si>
    <t>Vence el 19/12/2019</t>
  </si>
  <si>
    <t>Casanare</t>
  </si>
  <si>
    <t>CUERPO DE BOMBEROS VOLUNTARIOS DE YOPAL</t>
  </si>
  <si>
    <t>Arauca</t>
  </si>
  <si>
    <t>DELEGACIÓN DEPARTAMENTAL DE BOMBEROS ARAUCA</t>
  </si>
  <si>
    <t>PERSONERIA MUNICIPAL DE UBATE</t>
  </si>
  <si>
    <t>SM: PLAN DE CONTINGENCIA PARAISO HOTEL UBATÉ</t>
  </si>
  <si>
    <t>VICTOR FABIAN CASTELLANOS DURANGO</t>
  </si>
  <si>
    <t>CAC: URGENTE - CIRCULAR EXTERNA- CIR 19-51-OAJ-1400</t>
  </si>
  <si>
    <t>04-12-2019 12:16 PM Archivar Carlos Armando López Barrera Se archiva por cuanto se respondió mediante comunicación 20191200002463</t>
  </si>
  <si>
    <t>KAREN CUENTAS</t>
  </si>
  <si>
    <t>CAC: SOLICITUD ASESORÍA UNIDAD ACTIVA BOMBEROS COVEÑAS</t>
  </si>
  <si>
    <t>SECRETARIA DE HACIENDA LOS SANTOS</t>
  </si>
  <si>
    <t>Petición entre autoridades</t>
  </si>
  <si>
    <t>03-12-2019 10:00 AM Archivar Carlos Armando López Barrera SE ARCHIVA POR CUANTO SE LE DIO RESPUESTA MEDIANTE RADICADO No. 20191200002423</t>
  </si>
  <si>
    <t>No se adjunta evidencia de envio de respuesta, documento sin firma</t>
  </si>
  <si>
    <t>CAC: INSPECCIONES TÉCNICAS A SITIOS DE PERFORACIÓN PETROLERA</t>
  </si>
  <si>
    <t>John Jairo Beltran Mahecha</t>
  </si>
  <si>
    <t>CUERPO DE BOMBEROS VOLUNTARIOS DE SEGOVIA</t>
  </si>
  <si>
    <t>CAC: SOLICITUD DE APOYO EN LA GESTIÓN ADMINISTRATIVA</t>
  </si>
  <si>
    <t>Putumayo</t>
  </si>
  <si>
    <t>CUERPO DE BOMBEROS VOLUNTARIOS DE LA DORADA , SAN MIGUEL - PUTUMAYO</t>
  </si>
  <si>
    <t>CAC: SOLICITUD DE INFORMACIÓN Y ORIENTACIÓN</t>
  </si>
  <si>
    <t>BOMBEROS VOLUNTARIOS DE BORRERO AYERBE</t>
  </si>
  <si>
    <t>05-12-2019 10:30 AM Archivar Andrés Fernando Muñoz Cabrera Se dio respuesta mediante oficio de radicado NO. 120193320034882</t>
  </si>
  <si>
    <t>JUAN FERNANDO ALDANA</t>
  </si>
  <si>
    <t>CUERPO DE BOMBEROS VOLUNTARIOS DE LA DORADA , SAN MIGUEL - SANTANDER</t>
  </si>
  <si>
    <t>RD: MEDIDAS CONTRA COMANDANTE</t>
  </si>
  <si>
    <t>Vence el 20/12/2019</t>
  </si>
  <si>
    <t>RD: CONOCIMIENTO DE INCONVENIENTES</t>
  </si>
  <si>
    <t>CUERPO DE BOMBEROS VOLUNTARIOS DE BARBOSA - SANTANDER</t>
  </si>
  <si>
    <t>RD: SOLICITUD DE COMODATO</t>
  </si>
  <si>
    <t>SM: SOLICITUD DE INFORMACIÓN - EXTRA 19-37832 DEL 10/09/2019</t>
  </si>
  <si>
    <t>MINISTERIO DE EDUCACIÓN</t>
  </si>
  <si>
    <t>SM: IDENTIFICACIÓN DE TRASLADOS</t>
  </si>
  <si>
    <t>Miguel Ángel Franco Torres</t>
  </si>
  <si>
    <t>GESTIÓN TESORERÍA</t>
  </si>
  <si>
    <t>Etiquetas de fila</t>
  </si>
  <si>
    <t>Total general</t>
  </si>
  <si>
    <t>Cuenta de Dependencia</t>
  </si>
  <si>
    <t>Cuenta de Estado</t>
  </si>
  <si>
    <t>Cuenta de Tema de Consulta</t>
  </si>
  <si>
    <t>Cuenta de Tipo de petición</t>
  </si>
  <si>
    <t>Cuenta de Canal de Atención</t>
  </si>
  <si>
    <t>Cuenta de Naturaleza jurídica del peticionario</t>
  </si>
  <si>
    <t>Cuenta de Departamento</t>
  </si>
  <si>
    <t>Evolución PQRSD</t>
  </si>
  <si>
    <t>Septiembre</t>
  </si>
  <si>
    <t>Octubre</t>
  </si>
  <si>
    <t>Noviembre</t>
  </si>
  <si>
    <t>TIEMPO DE RESPUESTA</t>
  </si>
  <si>
    <t>Promedio de Tiempo de atención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</si>
</sst>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B7B7B7"/>
        <bgColor indexed="64"/>
      </patternFill>
    </fill>
    <fill>
      <patternFill patternType="solid">
        <fgColor rgb="FF26D13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 wrapText="1"/>
    </xf>
    <xf numFmtId="1" fontId="3" fillId="7" borderId="2" xfId="0" applyNumberFormat="1" applyFont="1" applyFill="1" applyBorder="1" applyAlignment="1">
      <alignment horizontal="center" vertical="center" wrapText="1"/>
    </xf>
    <xf numFmtId="14" fontId="3" fillId="7" borderId="2" xfId="0" applyNumberFormat="1" applyFont="1" applyFill="1" applyBorder="1" applyAlignment="1">
      <alignment horizontal="center" vertical="center" wrapText="1"/>
    </xf>
    <xf numFmtId="1" fontId="4" fillId="7" borderId="2" xfId="0" applyNumberFormat="1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1" fontId="3" fillId="8" borderId="2" xfId="0" applyNumberFormat="1" applyFont="1" applyFill="1" applyBorder="1" applyAlignment="1">
      <alignment horizontal="center" vertical="center" wrapText="1"/>
    </xf>
    <xf numFmtId="14" fontId="3" fillId="8" borderId="2" xfId="0" applyNumberFormat="1" applyFont="1" applyFill="1" applyBorder="1" applyAlignment="1">
      <alignment horizontal="center" vertical="center" wrapText="1"/>
    </xf>
    <xf numFmtId="1" fontId="4" fillId="8" borderId="2" xfId="0" applyNumberFormat="1" applyFont="1" applyFill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center" vertical="center" wrapText="1"/>
    </xf>
    <xf numFmtId="1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/>
    <xf numFmtId="1" fontId="4" fillId="0" borderId="0" xfId="0" applyNumberFormat="1" applyFont="1"/>
    <xf numFmtId="14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9" borderId="0" xfId="0" pivotButton="1" applyFill="1" applyAlignment="1">
      <alignment horizontal="center"/>
    </xf>
    <xf numFmtId="0" fontId="0" fillId="15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0" xfId="0" applyNumberFormat="1" applyFill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0" fillId="13" borderId="0" xfId="0" applyNumberFormat="1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14" borderId="0" xfId="0" applyNumberFormat="1" applyFill="1" applyAlignment="1">
      <alignment horizontal="center" vertical="center" wrapText="1"/>
    </xf>
    <xf numFmtId="0" fontId="0" fillId="9" borderId="0" xfId="0" applyFill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0" fillId="15" borderId="0" xfId="0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9" fontId="5" fillId="0" borderId="0" xfId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0" xfId="1" applyNumberFormat="1" applyFont="1" applyAlignment="1">
      <alignment horizontal="center" vertical="center"/>
    </xf>
    <xf numFmtId="1" fontId="0" fillId="4" borderId="0" xfId="0" applyNumberFormat="1" applyFill="1" applyAlignment="1">
      <alignment horizontal="center" vertical="center" wrapText="1"/>
    </xf>
    <xf numFmtId="0" fontId="0" fillId="16" borderId="0" xfId="0" applyFill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10" fontId="5" fillId="16" borderId="0" xfId="1" applyNumberFormat="1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294">
    <dxf>
      <numFmt numFmtId="169" formatCode="0.0000000"/>
    </dxf>
    <dxf>
      <numFmt numFmtId="170" formatCode="0.000000"/>
    </dxf>
    <dxf>
      <numFmt numFmtId="171" formatCode="0.00000"/>
    </dxf>
    <dxf>
      <numFmt numFmtId="172" formatCode="0.0000"/>
    </dxf>
    <dxf>
      <numFmt numFmtId="173" formatCode="0.000"/>
    </dxf>
    <dxf>
      <numFmt numFmtId="2" formatCode="0.00"/>
    </dxf>
    <dxf>
      <numFmt numFmtId="174" formatCode="0.0"/>
    </dxf>
    <dxf>
      <numFmt numFmtId="1" formatCode="0"/>
    </dxf>
    <dxf>
      <numFmt numFmtId="175" formatCode="0.00000000"/>
    </dxf>
    <dxf>
      <numFmt numFmtId="169" formatCode="0.0000000"/>
    </dxf>
    <dxf>
      <numFmt numFmtId="170" formatCode="0.000000"/>
    </dxf>
    <dxf>
      <numFmt numFmtId="171" formatCode="0.00000"/>
    </dxf>
    <dxf>
      <numFmt numFmtId="172" formatCode="0.0000"/>
    </dxf>
    <dxf>
      <numFmt numFmtId="173" formatCode="0.000"/>
    </dxf>
    <dxf>
      <numFmt numFmtId="2" formatCode="0.00"/>
    </dxf>
    <dxf>
      <numFmt numFmtId="174" formatCode="0.0"/>
    </dxf>
    <dxf>
      <numFmt numFmtId="1" formatCode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Dinámicas!$B$12</c:f>
              <c:strCache>
                <c:ptCount val="1"/>
                <c:pt idx="0">
                  <c:v>Cuenta de Estado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Dinámicas!$A$13:$A$17</c:f>
              <c:strCache>
                <c:ptCount val="5"/>
                <c:pt idx="0">
                  <c:v>Cumplida</c:v>
                </c:pt>
                <c:pt idx="1">
                  <c:v>En proceso</c:v>
                </c:pt>
                <c:pt idx="2">
                  <c:v>Extemporánea</c:v>
                </c:pt>
                <c:pt idx="3">
                  <c:v>Vencida</c:v>
                </c:pt>
                <c:pt idx="4">
                  <c:v>Total general</c:v>
                </c:pt>
              </c:strCache>
            </c:strRef>
          </c:cat>
          <c:val>
            <c:numRef>
              <c:f>Dinámicas!$B$13:$B$17</c:f>
              <c:numCache>
                <c:formatCode>General</c:formatCode>
                <c:ptCount val="5"/>
                <c:pt idx="0">
                  <c:v>78</c:v>
                </c:pt>
                <c:pt idx="1">
                  <c:v>33</c:v>
                </c:pt>
                <c:pt idx="2">
                  <c:v>5</c:v>
                </c:pt>
                <c:pt idx="3">
                  <c:v>25</c:v>
                </c:pt>
                <c:pt idx="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C-4A97-9D3A-E32D4284F9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[Excel Noviiembre.xlsx]Dinámicas!TablaDinámica14</c:name>
    <c:fmtId val="3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Dinámicas!$B$48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elete val="1"/>
          </c:dLbls>
          <c:cat>
            <c:strRef>
              <c:f>Dinámicas!$A$49:$A$53</c:f>
              <c:strCache>
                <c:ptCount val="4"/>
                <c:pt idx="0">
                  <c:v>Cuerpo de bomberos</c:v>
                </c:pt>
                <c:pt idx="1">
                  <c:v>Entidad pública</c:v>
                </c:pt>
                <c:pt idx="2">
                  <c:v>Persona jurídica</c:v>
                </c:pt>
                <c:pt idx="3">
                  <c:v>Persona natural</c:v>
                </c:pt>
              </c:strCache>
            </c:strRef>
          </c:cat>
          <c:val>
            <c:numRef>
              <c:f>Dinámicas!$B$49:$B$53</c:f>
              <c:numCache>
                <c:formatCode>General</c:formatCode>
                <c:ptCount val="4"/>
                <c:pt idx="0">
                  <c:v>66</c:v>
                </c:pt>
                <c:pt idx="1">
                  <c:v>19</c:v>
                </c:pt>
                <c:pt idx="2">
                  <c:v>9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3-4B38-A611-B8A288039DA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[Excel Noviiembre.xlsx]Dinámicas!TablaDinámica10</c:name>
    <c:fmtId val="9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Dinámicas!$B$28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Dinámicas!$A$29:$A$36</c:f>
              <c:strCache>
                <c:ptCount val="7"/>
                <c:pt idx="0">
                  <c:v>CONSULTA</c:v>
                </c:pt>
                <c:pt idx="1">
                  <c:v>Informe con respuesta</c:v>
                </c:pt>
                <c:pt idx="2">
                  <c:v>Petición de interés general</c:v>
                </c:pt>
                <c:pt idx="3">
                  <c:v>Petición de interés particular</c:v>
                </c:pt>
                <c:pt idx="4">
                  <c:v>Petición entre autoridades</c:v>
                </c:pt>
                <c:pt idx="5">
                  <c:v>Solicitud de documentos e información pública</c:v>
                </c:pt>
                <c:pt idx="6">
                  <c:v>Sugerencia</c:v>
                </c:pt>
              </c:strCache>
            </c:strRef>
          </c:cat>
          <c:val>
            <c:numRef>
              <c:f>Dinámicas!$B$29:$B$36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30</c:v>
                </c:pt>
                <c:pt idx="3">
                  <c:v>78</c:v>
                </c:pt>
                <c:pt idx="4">
                  <c:v>1</c:v>
                </c:pt>
                <c:pt idx="5">
                  <c:v>19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8-4D2E-BB90-D28066E2A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6182319"/>
        <c:axId val="1046177327"/>
      </c:barChart>
      <c:catAx>
        <c:axId val="1046182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177327"/>
        <c:crosses val="autoZero"/>
        <c:auto val="1"/>
        <c:lblAlgn val="ctr"/>
        <c:lblOffset val="100"/>
        <c:noMultiLvlLbl val="0"/>
      </c:catAx>
      <c:valAx>
        <c:axId val="1046177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182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pivotSource>
    <c:name>[Excel Noviiembre.xlsx]Dinámicas!TablaDinámica12</c:name>
    <c:fmtId val="17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Dinámicas!$B$40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Dinámicas!$A$41:$A$43</c:f>
              <c:strCache>
                <c:ptCount val="2"/>
                <c:pt idx="0">
                  <c:v>Canal escrito</c:v>
                </c:pt>
                <c:pt idx="1">
                  <c:v>Canal virtual</c:v>
                </c:pt>
              </c:strCache>
            </c:strRef>
          </c:cat>
          <c:val>
            <c:numRef>
              <c:f>Dinámicas!$B$41:$B$43</c:f>
              <c:numCache>
                <c:formatCode>General</c:formatCode>
                <c:ptCount val="2"/>
                <c:pt idx="0">
                  <c:v>140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E-4CEB-B8E7-EEF2A3CB3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046180239"/>
        <c:axId val="1046183151"/>
      </c:barChart>
      <c:catAx>
        <c:axId val="1046180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183151"/>
        <c:crosses val="autoZero"/>
        <c:auto val="1"/>
        <c:lblAlgn val="ctr"/>
        <c:lblOffset val="100"/>
        <c:noMultiLvlLbl val="0"/>
      </c:catAx>
      <c:valAx>
        <c:axId val="1046183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18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[Excel Noviiembre.xlsx]Dinámicas!TablaDinámica16</c:name>
    <c:fmtId val="4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  <c:spPr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Dinámicas!$B$61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Dinámicas!$A$62:$A$84</c:f>
              <c:strCache>
                <c:ptCount val="22"/>
                <c:pt idx="0">
                  <c:v>Antioquia</c:v>
                </c:pt>
                <c:pt idx="1">
                  <c:v>Arauca</c:v>
                </c:pt>
                <c:pt idx="2">
                  <c:v>Atlantico</c:v>
                </c:pt>
                <c:pt idx="3">
                  <c:v>Bogotá D.C.</c:v>
                </c:pt>
                <c:pt idx="4">
                  <c:v>Bolívar</c:v>
                </c:pt>
                <c:pt idx="5">
                  <c:v>Boyaca</c:v>
                </c:pt>
                <c:pt idx="6">
                  <c:v>Caldas</c:v>
                </c:pt>
                <c:pt idx="7">
                  <c:v>Caquetá</c:v>
                </c:pt>
                <c:pt idx="8">
                  <c:v>Casanare</c:v>
                </c:pt>
                <c:pt idx="9">
                  <c:v>Cauca</c:v>
                </c:pt>
                <c:pt idx="10">
                  <c:v>Cesar</c:v>
                </c:pt>
                <c:pt idx="11">
                  <c:v>Cundinamarca</c:v>
                </c:pt>
                <c:pt idx="12">
                  <c:v>Huila</c:v>
                </c:pt>
                <c:pt idx="13">
                  <c:v>Meta</c:v>
                </c:pt>
                <c:pt idx="14">
                  <c:v>Norte de santander</c:v>
                </c:pt>
                <c:pt idx="15">
                  <c:v>Putumayo</c:v>
                </c:pt>
                <c:pt idx="16">
                  <c:v>Quindio</c:v>
                </c:pt>
                <c:pt idx="17">
                  <c:v>Risaralda</c:v>
                </c:pt>
                <c:pt idx="18">
                  <c:v>Santander</c:v>
                </c:pt>
                <c:pt idx="19">
                  <c:v>Sucre</c:v>
                </c:pt>
                <c:pt idx="20">
                  <c:v>Tolima</c:v>
                </c:pt>
                <c:pt idx="21">
                  <c:v>Valle del cauca</c:v>
                </c:pt>
              </c:strCache>
            </c:strRef>
          </c:cat>
          <c:val>
            <c:numRef>
              <c:f>Dinámicas!$B$62:$B$84</c:f>
              <c:numCache>
                <c:formatCode>General</c:formatCode>
                <c:ptCount val="22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57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9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10</c:v>
                </c:pt>
                <c:pt idx="2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1-470F-B629-D96D9719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378367"/>
        <c:axId val="1055360479"/>
      </c:lineChart>
      <c:catAx>
        <c:axId val="105537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360479"/>
        <c:crosses val="autoZero"/>
        <c:auto val="1"/>
        <c:lblAlgn val="ctr"/>
        <c:lblOffset val="100"/>
        <c:noMultiLvlLbl val="0"/>
      </c:catAx>
      <c:valAx>
        <c:axId val="105536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37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2306596675415573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Dinámicas!$B$91</c:f>
              <c:strCache>
                <c:ptCount val="1"/>
                <c:pt idx="0">
                  <c:v>Cuenta de Tema de Consulta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Dinámicas!$A$92:$A$100</c:f>
              <c:strCache>
                <c:ptCount val="9"/>
                <c:pt idx="0">
                  <c:v>Acompañamiento jurídico</c:v>
                </c:pt>
                <c:pt idx="1">
                  <c:v>Autorización</c:v>
                </c:pt>
                <c:pt idx="2">
                  <c:v>Denuncia CB</c:v>
                </c:pt>
                <c:pt idx="3">
                  <c:v>Legislación Bomberil</c:v>
                </c:pt>
                <c:pt idx="4">
                  <c:v>Queja CB</c:v>
                </c:pt>
                <c:pt idx="5">
                  <c:v>Solicitud de información</c:v>
                </c:pt>
                <c:pt idx="6">
                  <c:v>Solicitud de recursos</c:v>
                </c:pt>
                <c:pt idx="7">
                  <c:v>Sugerencia</c:v>
                </c:pt>
                <c:pt idx="8">
                  <c:v>Total general</c:v>
                </c:pt>
              </c:strCache>
            </c:strRef>
          </c:cat>
          <c:val>
            <c:numRef>
              <c:f>Dinámicas!$B$92:$B$100</c:f>
              <c:numCache>
                <c:formatCode>General</c:formatCode>
                <c:ptCount val="9"/>
                <c:pt idx="0">
                  <c:v>7</c:v>
                </c:pt>
                <c:pt idx="1">
                  <c:v>28</c:v>
                </c:pt>
                <c:pt idx="2">
                  <c:v>3</c:v>
                </c:pt>
                <c:pt idx="3">
                  <c:v>9</c:v>
                </c:pt>
                <c:pt idx="4">
                  <c:v>3</c:v>
                </c:pt>
                <c:pt idx="5">
                  <c:v>87</c:v>
                </c:pt>
                <c:pt idx="6">
                  <c:v>3</c:v>
                </c:pt>
                <c:pt idx="7">
                  <c:v>1</c:v>
                </c:pt>
                <c:pt idx="8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6-4892-B252-526463F3E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5380863"/>
        <c:axId val="1055372959"/>
      </c:barChart>
      <c:catAx>
        <c:axId val="1055380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372959"/>
        <c:crosses val="autoZero"/>
        <c:auto val="1"/>
        <c:lblAlgn val="ctr"/>
        <c:lblOffset val="100"/>
        <c:noMultiLvlLbl val="0"/>
      </c:catAx>
      <c:valAx>
        <c:axId val="105537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380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Dinámicas!$A$22:$A$24</c:f>
              <c:strCache>
                <c:ptCount val="3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</c:strCache>
            </c:strRef>
          </c:cat>
          <c:val>
            <c:numRef>
              <c:f>Dinámicas!$B$22:$B$24</c:f>
              <c:numCache>
                <c:formatCode>General</c:formatCode>
                <c:ptCount val="3"/>
                <c:pt idx="0">
                  <c:v>196</c:v>
                </c:pt>
                <c:pt idx="1">
                  <c:v>214</c:v>
                </c:pt>
                <c:pt idx="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3-447D-8EB9-5214C52C5F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983863183"/>
        <c:axId val="983867343"/>
      </c:barChart>
      <c:catAx>
        <c:axId val="983863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867343"/>
        <c:crosses val="autoZero"/>
        <c:auto val="1"/>
        <c:lblAlgn val="ctr"/>
        <c:lblOffset val="100"/>
        <c:noMultiLvlLbl val="0"/>
      </c:catAx>
      <c:valAx>
        <c:axId val="9838673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38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9</xdr:row>
      <xdr:rowOff>76200</xdr:rowOff>
    </xdr:from>
    <xdr:to>
      <xdr:col>8</xdr:col>
      <xdr:colOff>733425</xdr:colOff>
      <xdr:row>19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866775</xdr:colOff>
      <xdr:row>46</xdr:row>
      <xdr:rowOff>28575</xdr:rowOff>
    </xdr:from>
    <xdr:to>
      <xdr:col>7</xdr:col>
      <xdr:colOff>514350</xdr:colOff>
      <xdr:row>54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</xdr:colOff>
      <xdr:row>25</xdr:row>
      <xdr:rowOff>47625</xdr:rowOff>
    </xdr:from>
    <xdr:to>
      <xdr:col>10</xdr:col>
      <xdr:colOff>219075</xdr:colOff>
      <xdr:row>36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123824</xdr:colOff>
      <xdr:row>37</xdr:row>
      <xdr:rowOff>209550</xdr:rowOff>
    </xdr:from>
    <xdr:to>
      <xdr:col>9</xdr:col>
      <xdr:colOff>742949</xdr:colOff>
      <xdr:row>45</xdr:row>
      <xdr:rowOff>171450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180975</xdr:colOff>
      <xdr:row>61</xdr:row>
      <xdr:rowOff>57149</xdr:rowOff>
    </xdr:from>
    <xdr:to>
      <xdr:col>10</xdr:col>
      <xdr:colOff>180975</xdr:colOff>
      <xdr:row>77</xdr:row>
      <xdr:rowOff>104774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219075</xdr:colOff>
      <xdr:row>89</xdr:row>
      <xdr:rowOff>228600</xdr:rowOff>
    </xdr:from>
    <xdr:to>
      <xdr:col>9</xdr:col>
      <xdr:colOff>219075</xdr:colOff>
      <xdr:row>101</xdr:row>
      <xdr:rowOff>114300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114299</xdr:colOff>
      <xdr:row>19</xdr:row>
      <xdr:rowOff>171450</xdr:rowOff>
    </xdr:from>
    <xdr:to>
      <xdr:col>5</xdr:col>
      <xdr:colOff>323849</xdr:colOff>
      <xdr:row>24</xdr:row>
      <xdr:rowOff>171450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812.431234606483" createdVersion="6" refreshedVersion="6" minRefreshableVersion="3" recordCount="141">
  <cacheSource type="worksheet">
    <worksheetSource ref="A1:X142" sheet="Excel"/>
  </cacheSource>
  <cacheFields count="24">
    <cacheField name="Canal de Atención" numFmtId="0">
      <sharedItems count="2">
        <s v="Canal escrito"/>
        <s v="Canal virtual"/>
      </sharedItems>
    </cacheField>
    <cacheField name="Departamento" numFmtId="0">
      <sharedItems count="22">
        <s v="Bogotá D.C."/>
        <s v="Santander"/>
        <s v="Caldas"/>
        <s v="Antioquia"/>
        <s v="Cesar"/>
        <s v="Valle del cauca"/>
        <s v="Cauca"/>
        <s v="Risaralda"/>
        <s v="Huila"/>
        <s v="Quindio"/>
        <s v="Tolima"/>
        <s v="Meta"/>
        <s v="Bolívar"/>
        <s v="Boyaca"/>
        <s v="Norte de santander"/>
        <s v="Cundinamarca"/>
        <s v="Caquetá"/>
        <s v="Atlantico"/>
        <s v="Sucre"/>
        <s v="Casanare"/>
        <s v="Arauca"/>
        <s v="Putumayo"/>
      </sharedItems>
    </cacheField>
    <cacheField name="Peticionario" numFmtId="0">
      <sharedItems count="120">
        <s v="YENNY CAROLINA GONZALEZ VELASQUEZ"/>
        <s v="CÁMARA DE COMERCIO DE BUCARAMANGA"/>
        <s v="ALCALDÍA MUNICIPAL DE MANIZALES"/>
        <s v="CUERPO DE BOMBEROS VOLUNTARIOS DE YARUMAL"/>
        <s v="SAFETY FIRE"/>
        <s v="CUERPO DE BOMBEROS VOLUNTARIOS DE VALLEDUPAR"/>
        <s v="KARY VANSTRAHLEN"/>
        <s v="FREDY ALONZO ALVARADO NAVARRO"/>
        <s v="CARLOS ANDRES CALVO GALVIS"/>
        <s v="SEMA SAS"/>
        <s v="CUERPO DE BOMBEROS VOLUNTARIOS EL ÁGUILA"/>
        <s v="CUERPO DE BOMBEROS VOLUNTARIOS DE CHINCHINA"/>
        <s v="CUERPO DE BOMBEROS VOLUNTARIOS DE TIMBIO"/>
        <s v="CUERPO DE BOMBEROS VOLUNTARIOS DE BELEN DE UMBRIA"/>
        <s v="JOSE AVELINO TORRES TORRES"/>
        <s v="ALBERTO ESPINOSA OTERO"/>
        <s v="CUERPO DE BOMBEROS VOLUNTARIOS DE NEIVA"/>
        <s v="ANSELMO LOZANO MORENO"/>
        <s v="VANESA TRIANA"/>
        <s v="CUERPO DE BOMBEROS VOLUNTARIOS BARCELONA QUINDIO"/>
        <s v="PLANEACIÓN CARCASI"/>
        <s v="CUERPO DE BOMBEROS VOLUNTARIOS DE FLANDES - TOLIMA"/>
        <s v="CUERPO DE BOMBEROS VOLUNTARIOS DE VILLAVICENCIO"/>
        <s v="CUERPO DE BOMBEROS LOS FUNDADORES"/>
        <s v="JAVIER SEVILLANO"/>
        <s v="CUERPO DE BOMBEROS VOLUNTARIOS DE GINEBRA"/>
        <s v="CUERPO DE BOMBEROS VOLUNTARIOS DE TURBANA"/>
        <s v="CUERPO DE BOMBEROS VOLUNTARIOS DE LÍBANO"/>
        <s v="CUERPO DE BOMBEROS VOLUNTARIOS DEL CARMEN DE BOLÍVAR"/>
        <s v="WILSON ALFONSO ANDRADE"/>
        <s v="CUERPO DE BOMBEROS VOLUNTARIOS PRADERA"/>
        <s v="CUERPO DE BOMBEROS VOLUNTARIOS DE TUNJA"/>
        <s v="CUERPO DE BOMBEROS VOLUNTARIOS DE ANDES - ANTIOQUIA"/>
        <s v="PLANEACIÓN BOCHALEMA - NORTE DE SANTANDER"/>
        <s v="CUERPO DE BOMBEROS VOLUNTARIOS DE NUEVO COLON BOYACA"/>
        <s v="ARNOLDO ULISES TOSCANO SALAS"/>
        <s v="UNGRD"/>
        <s v="CUERPO DE BOMBEROS VOLUNTARIOS DE SEVILLA"/>
        <s v="CUERPO DE BOMBEROS VOLUNTARIOS DE SIBATÉ"/>
        <s v="ALCALDIA MUNICIPAL DE ALCALÁ - VALLE DEL CAUCA"/>
        <s v="CONGRESO DE LA REPÚBLICA DE COLOMBIA"/>
        <s v="BENEMÉRITO CUERPO DE BOMBEROS VOLUNTARIOS DE CALI ACADEMIA"/>
        <s v="LUISA CARLOS DAZA SINISTERRA"/>
        <s v="GUSTAVO ADOLFO PAVA NAVARRO"/>
        <s v="JOSE MANUEL VELEZ CABRERA"/>
        <s v="EDUAL ZAR"/>
        <s v="COORDINACIÓN EJECUTIVA DEPARTAMENTAL CAQUETA"/>
        <s v="EDIDSON FERNANDEZ"/>
        <s v="MINISTERIO DE INTERIOR PQRSD"/>
        <s v="CARLOS FERNANDO RINCON ROJAS"/>
        <s v="ASAMBLEA DEPARTAMENTAL DEL TOLIMA"/>
        <s v="CUERPO DE BOMBEROS VOLUNTARIOS DE RICAURTE - CUNDINAMARCA"/>
        <s v="CUERPO DE BOMBEROS VOLUNTARIOS ANOLAIMA"/>
        <s v="CARLOS YEPES"/>
        <s v="CUERPO DE BOMBEROS VOLUNTARIOS DE SANTA ROSA DEL SUR - BOLÍVAR"/>
        <s v="SECRETARIA DE GOBIERNO NIMAIMA"/>
        <s v="PAOLA RINCÓN"/>
        <s v="SALUD OCUPACIONAL BIOMAX"/>
        <s v="CUERPO DE BOMBEROS VOLUNTARIOS DE SALENTO"/>
        <s v="BOMBEROS VOLUNTARIOS NEIRA - CALDAS"/>
        <s v="CAMILA RESTREPO"/>
        <s v="CUERPOS DE BOMBEROS DE BOLÍVAR - VALLE"/>
        <s v="CUERPO DE BOMBEROS OFICIALES BOGOTá UAECOB D.C."/>
        <s v="CUERPO DE BOMBEROS VOLUNTARIOS DAGUA"/>
        <s v="CUERPO DE BOMBEROS VOLUNTARIOS DE COVEÑAS - SUCRE"/>
        <s v="SUBCOMANDO YOPAL"/>
        <s v="JHON JAIRO BARRIOS"/>
        <s v="JOANNA ANGEL VELASQUEZ"/>
        <s v="CUERPO DE BOMBEROS VOLUNTARIOS DE PUERTO COLOMBIA"/>
        <s v="CORPORACION PRODESARROLLO Y SEGURIDAD DE GIRARDOT"/>
        <s v="CONTRATACIÓN SOLEDAD ATLÁNTICO"/>
        <s v="UNIDAD DEPARTAMENTAL PARA LA GESTIÓN DEL RIESGO DE DESASTRES"/>
        <s v="ALCALDÍA DE AGUA DE DIOS - CUNDINAMARCA"/>
        <s v="JOHAN HERNANDEZ"/>
        <s v="CUERPO DE BOMBEROS VOLUNTARIOS DE LA VIRGINIA - RISARALDA"/>
        <s v="CUERPO DE BOMBEROS VOLUNTARIOS DE MIRANDA"/>
        <s v="CUERPO DE BOMBEROS VOLUNTARIOS DE CHAPARRAL - TOLIMA"/>
        <s v="ALEXEY PETIT ROMERO"/>
        <s v="BASILEO PASCUALI"/>
        <s v="ANDRES VILLADA"/>
        <s v="CUERPO DE BOMBEROS VOLUNTARIOS DE FLORIDA - VALLE"/>
        <s v="RAUL ALEXANDER MEDINA DÍAZ"/>
        <s v="HELDA MARIA SAAVEDRA CARRASQUILLA"/>
        <s v="NOMINA DOLORES"/>
        <s v="CUERPO DE BOMBEROS VOLUNTARIOS DE GÉNOVA - QUINDÍO"/>
        <s v="PAOLA TREJOS"/>
        <s v="MINISTERIO DE INTERIOR"/>
        <s v="CUERPO DE BOMBEROS VOLUNTARIOS DE MARINILLA"/>
        <s v="DELEGACIÓN DEPARTAMENTAL DE BOMBEROS DE TOLIMA"/>
        <s v="CUERPO DE BOMBEROS VOLUNTARIOS DE GUAMO"/>
        <s v="JINETH MARTINEZ"/>
        <s v="JUAN DIEGO HERRERA VALLEJO"/>
        <s v="JHON F. ESPITIA"/>
        <s v="ESCUELA SURCOLOMBIANA DE BOMBEROS - PITALITO"/>
        <s v="SECRETARIA BOMBEROS SOLEDAD"/>
        <s v="ALVARO WILLIAM LÓPEZ OSSA"/>
        <s v="CP ANA MCBROWN"/>
        <s v="VILMA BARRETO VAQUERO"/>
        <s v="CUERPO DE BOMBEROS VOLUNTARIOS DE COROMORO"/>
        <s v="DANIEL MARTOS NEUMAN"/>
        <s v="DELEGACIÓN DEPARTAMENTAL DE BOMBEROS CUNDINAMARCA"/>
        <s v="CUERPO DE BOMBEROS VOLUNTARIOS DE ANSERMANUEVO"/>
        <s v="ALCALDÍA MUNICIPAL DE GALERAS SUCRE"/>
        <s v="DELEGADO DEPARTAMENTAL Y NACIONAL DE BOMBEROS DEPARTAMENTO DE BOLÍVAR"/>
        <s v="COMUNIDAD MUNICIPIO DE MAGANGUÉ"/>
        <s v="OLMER TOVAR CHAPARRO"/>
        <s v="CUERPO DE BOMBEROS VOLUNTARIOS DE LABRANZAGRANDE"/>
        <s v="CUERPO DE BOMBEROS VOLUNTARIOS DE YOPAL"/>
        <s v="DELEGACIÓN DEPARTAMENTAL DE BOMBEROS ARAUCA"/>
        <s v="PERSONERIA MUNICIPAL DE UBATE"/>
        <s v="VICTOR FABIAN CASTELLANOS DURANGO"/>
        <s v="KAREN CUENTAS"/>
        <s v="SECRETARIA DE HACIENDA LOS SANTOS"/>
        <s v="CUERPO DE BOMBEROS VOLUNTARIOS DE SEGOVIA"/>
        <s v="CUERPO DE BOMBEROS VOLUNTARIOS DE LA DORADA , SAN MIGUEL - PUTUMAYO"/>
        <s v="BOMBEROS VOLUNTARIOS DE BORRERO AYERBE"/>
        <s v="JUAN FERNANDO ALDANA"/>
        <s v="CUERPO DE BOMBEROS VOLUNTARIOS DE LA DORADA , SAN MIGUEL - SANTANDER"/>
        <s v="CUERPO DE BOMBEROS VOLUNTARIOS DE BARBOSA - SANTANDER"/>
        <s v="MINISTERIO DE EDUCACIÓN"/>
      </sharedItems>
    </cacheField>
    <cacheField name="Naturaleza jurídica del peticionario" numFmtId="0">
      <sharedItems count="4">
        <s v="Persona natural"/>
        <s v="Persona jurídica"/>
        <s v="Entidad pública"/>
        <s v="Cuerpo de bomberos"/>
      </sharedItems>
    </cacheField>
    <cacheField name="Tema de Consulta" numFmtId="0">
      <sharedItems count="8">
        <s v="Acompañamiento jurídico"/>
        <s v="Solicitud de información"/>
        <s v="Autorización"/>
        <s v="Queja CB"/>
        <s v="Denuncia CB"/>
        <s v="Legislación Bomberil"/>
        <s v="Solicitud de recursos"/>
        <s v="Sugerencia"/>
      </sharedItems>
    </cacheField>
    <cacheField name="Asunto" numFmtId="0">
      <sharedItems/>
    </cacheField>
    <cacheField name="Responsable" numFmtId="0">
      <sharedItems/>
    </cacheField>
    <cacheField name="Área" numFmtId="0">
      <sharedItems/>
    </cacheField>
    <cacheField name="Dependencia" numFmtId="0">
      <sharedItems count="3">
        <s v="SUBDIRECCIÓN ESTRATÉGICA Y DE COORDINACIÓN BOMBERIL"/>
        <s v="DIRECCIÓN GENERAL"/>
        <s v="SUBDIRECCIÓN ADMINISTRATIVA Y FINANCIERA"/>
      </sharedItems>
    </cacheField>
    <cacheField name="Tipo de petición" numFmtId="0">
      <sharedItems count="7">
        <s v="Petición de interés particular"/>
        <s v="Petición de interés general"/>
        <s v="Solicitud de documentos e información pública"/>
        <s v="CONSULTA"/>
        <s v="Informe con respuesta"/>
        <s v="Sugerencia"/>
        <s v="Petición entre autoridades"/>
      </sharedItems>
    </cacheField>
    <cacheField name="Tiempo de respuesta legal" numFmtId="0">
      <sharedItems containsSemiMixedTypes="0" containsString="0" containsNumber="1" containsInteger="1" minValue="0" maxValue="30"/>
    </cacheField>
    <cacheField name="No Radicado" numFmtId="1">
      <sharedItems containsSemiMixedTypes="0" containsString="0" containsNumber="1" containsInteger="1" minValue="20193320031542" maxValue="20193320035062" count="141">
        <n v="20193320031542"/>
        <n v="20193320031552"/>
        <n v="20193320031622"/>
        <n v="20193320031632"/>
        <n v="20193320031662"/>
        <n v="20193320031692"/>
        <n v="20193320031702"/>
        <n v="20193320031712"/>
        <n v="20193320031722"/>
        <n v="20193320031732"/>
        <n v="20193320031752"/>
        <n v="20193320031802"/>
        <n v="20193320031812"/>
        <n v="20193320031822"/>
        <n v="20193320031832"/>
        <n v="20193320031852"/>
        <n v="20193320031862"/>
        <n v="20193320031872"/>
        <n v="20193320031892"/>
        <n v="20193320031912"/>
        <n v="20193320031922"/>
        <n v="20193320031962"/>
        <n v="20193320031972"/>
        <n v="20193320031992"/>
        <n v="20193320032032"/>
        <n v="20193320032042"/>
        <n v="20193320032092"/>
        <n v="20193320032102"/>
        <n v="20193320032112"/>
        <n v="20193320032122"/>
        <n v="20193320032152"/>
        <n v="20193320032162"/>
        <n v="20193320032172"/>
        <n v="20193320032202"/>
        <n v="20193320032212"/>
        <n v="20193320032222"/>
        <n v="20193320032242"/>
        <n v="20193320032282"/>
        <n v="20193320032292"/>
        <n v="20193320032312"/>
        <n v="20193320032342"/>
        <n v="20193320032352"/>
        <n v="20193320032372"/>
        <n v="20193320032402"/>
        <n v="20193320032412"/>
        <n v="20193320032422"/>
        <n v="20193320032432"/>
        <n v="20193320032492"/>
        <n v="20193320032502"/>
        <n v="20193320032532"/>
        <n v="20193320032552"/>
        <n v="20193320032572"/>
        <n v="20193320032582"/>
        <n v="20193320032592"/>
        <n v="20193320032602"/>
        <n v="20193320032622"/>
        <n v="20193320032642"/>
        <n v="20193320032652"/>
        <n v="20193320032662"/>
        <n v="20193320032672"/>
        <n v="20193320032682"/>
        <n v="20193320032702"/>
        <n v="20193320032712"/>
        <n v="20193320032722"/>
        <n v="20193320032772"/>
        <n v="20193320032782"/>
        <n v="20193320032792"/>
        <n v="20193320032812"/>
        <n v="20193320032822"/>
        <n v="20193320032852"/>
        <n v="20193320032872"/>
        <n v="20193320032892"/>
        <n v="20193320032902"/>
        <n v="20193320032942"/>
        <n v="20193320032952"/>
        <n v="20193320032962"/>
        <n v="20193320032982"/>
        <n v="20193320032992"/>
        <n v="20193320033112"/>
        <n v="20193320033182"/>
        <n v="20193320033192"/>
        <n v="20193320033202"/>
        <n v="20193320033232"/>
        <n v="20193320033322"/>
        <n v="20193320033332"/>
        <n v="20193320033342"/>
        <n v="20193320033352"/>
        <n v="20193320033362"/>
        <n v="20193320033402"/>
        <n v="20193320033422"/>
        <n v="20193320033442"/>
        <n v="20193320033452"/>
        <n v="20193320033462"/>
        <n v="20193320033482"/>
        <n v="20193320033492"/>
        <n v="20193320033572"/>
        <n v="20193320033592"/>
        <n v="20193320033702"/>
        <n v="20193320033902"/>
        <n v="20193320034002"/>
        <n v="20193320034112"/>
        <n v="20193320034142"/>
        <n v="20193320034192"/>
        <n v="20193320034212"/>
        <n v="20193320034232"/>
        <n v="20193320034252"/>
        <n v="20193320034332"/>
        <n v="20193320034362"/>
        <n v="20193320034382"/>
        <n v="20193320034402"/>
        <n v="20193320034412"/>
        <n v="20193320034422"/>
        <n v="20193320034432"/>
        <n v="20193320034442"/>
        <n v="20193320034452"/>
        <n v="20193320034472"/>
        <n v="20193320034482"/>
        <n v="20193320034502"/>
        <n v="20193320034512"/>
        <n v="20193320034522"/>
        <n v="20193320034542"/>
        <n v="20193320034562"/>
        <n v="20193320034602"/>
        <n v="20193320034642"/>
        <n v="20193320034652"/>
        <n v="20193320034662"/>
        <n v="20193320034742"/>
        <n v="20193320034752"/>
        <n v="20193320034782"/>
        <n v="20193320034842"/>
        <n v="20193320034852"/>
        <n v="20193320034882"/>
        <n v="20193320034912"/>
        <n v="20193320034922"/>
        <n v="20193320034932"/>
        <n v="20193320034942"/>
        <n v="20193320034952"/>
        <n v="20193320035022"/>
        <n v="20193320035032"/>
        <n v="20193320035042"/>
        <n v="20193320035062"/>
      </sharedItems>
    </cacheField>
    <cacheField name="Fecha Radicación" numFmtId="14">
      <sharedItems containsSemiMixedTypes="0" containsNonDate="0" containsDate="1" containsString="0" minDate="2019-11-01T10:26:39" maxDate="2019-11-29T14:39:21"/>
    </cacheField>
    <cacheField name="Número de salida" numFmtId="1">
      <sharedItems containsBlank="1" containsMixedTypes="1" containsNumber="1" containsInteger="1" minValue="20182050046921" maxValue="20192300022821"/>
    </cacheField>
    <cacheField name="Fecha de salida" numFmtId="0">
      <sharedItems containsNonDate="0" containsDate="1" containsString="0" containsBlank="1" minDate="2019-08-12T00:00:00" maxDate="2019-12-27T00:00:00"/>
    </cacheField>
    <cacheField name="Tiempo de respuesta días hábiles" numFmtId="0">
      <sharedItems containsString="0" containsBlank="1" containsNumber="1" containsInteger="1" minValue="0" maxValue="21"/>
    </cacheField>
    <cacheField name="Tiempo de atención" numFmtId="0">
      <sharedItems containsString="0" containsBlank="1" containsNumber="1" containsInteger="1" minValue="0" maxValue="21"/>
    </cacheField>
    <cacheField name="Estado" numFmtId="0">
      <sharedItems count="4">
        <s v="Cumplida"/>
        <s v="Vencida"/>
        <s v="Extemporánea"/>
        <s v="En proceso"/>
      </sharedItems>
    </cacheField>
    <cacheField name="Observaciones" numFmtId="0">
      <sharedItems containsBlank="1"/>
    </cacheField>
    <cacheField name="FECHA DIGITALIZACIÓN DOCUMENTO DE RESPUESTA" numFmtId="0">
      <sharedItems containsDate="1" containsBlank="1" containsMixedTypes="1" minDate="1947-12-19T00:00:00" maxDate="2019-12-07T00:00:00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x v="0"/>
    <x v="0"/>
    <x v="0"/>
    <x v="0"/>
    <x v="0"/>
    <s v="RD: ACTA DE DECLARACIÓN"/>
    <s v="ELIANA GARCÍA CASTAÑO"/>
    <s v="FORMULACIÓN Y ACTUALIZACIÓN NORMATIVA Y OPERATIVA"/>
    <x v="0"/>
    <x v="0"/>
    <n v="15"/>
    <x v="0"/>
    <d v="2019-11-01T10:26:39"/>
    <n v="20192050062201"/>
    <d v="2019-11-12T00:00:00"/>
    <n v="5"/>
    <n v="5"/>
    <x v="0"/>
    <s v="27-11-2019 09:41 AM Archivar ELIANA GARCÍA CASTAÑO Mediante el oficio 20192050062201, se dio trámite a la petición. Correo enviado el 12/11/2019."/>
    <d v="2019-11-12T00:00:00"/>
    <s v="pdf"/>
    <s v="si"/>
    <m/>
    <m/>
  </r>
  <r>
    <x v="0"/>
    <x v="1"/>
    <x v="1"/>
    <x v="1"/>
    <x v="1"/>
    <s v="SM: SOLICITUD"/>
    <s v="Luis Alberto Valencia Pulido"/>
    <s v="Área Central de Referencia Bomberil"/>
    <x v="0"/>
    <x v="0"/>
    <n v="15"/>
    <x v="1"/>
    <d v="2019-11-01T10:48:22"/>
    <n v="20192100016031"/>
    <d v="2019-11-15T00:00:00"/>
    <n v="8"/>
    <n v="8"/>
    <x v="0"/>
    <s v="26-11-2019 12:41 PM Archivar Luis Alberto Valencia Pulido El pasado 15 de Noviembre se le envió oficio en donde se informa la visita de de los Te. Muñoz y Té. Valencia con la intención de revisión de equipos."/>
    <d v="2019-11-15T00:00:00"/>
    <s v="pdf"/>
    <s v="si"/>
    <m/>
    <s v="No se anexa evidencia de envío de respuesta al peticionario."/>
  </r>
  <r>
    <x v="0"/>
    <x v="2"/>
    <x v="2"/>
    <x v="2"/>
    <x v="1"/>
    <s v="SM: CONSULTA INVERSIÓN SOBRETASA BOMBERIL"/>
    <s v="ERIKA AGUIRRE LEMUS"/>
    <s v="FORMULACIÓN Y ACTUALIZACIÓN NORMATIVA Y OPERATIVA"/>
    <x v="0"/>
    <x v="1"/>
    <n v="15"/>
    <x v="2"/>
    <d v="2019-11-05T09:24:15"/>
    <m/>
    <m/>
    <m/>
    <m/>
    <x v="1"/>
    <m/>
    <m/>
    <m/>
    <m/>
    <m/>
    <m/>
  </r>
  <r>
    <x v="0"/>
    <x v="3"/>
    <x v="3"/>
    <x v="3"/>
    <x v="2"/>
    <s v="SM: CERTIFICADOS"/>
    <s v="HAYVER LEONARDO SERRANO RODRIGUEZ"/>
    <s v="DIRECCIÓN GENERAL"/>
    <x v="1"/>
    <x v="1"/>
    <n v="15"/>
    <x v="3"/>
    <d v="2019-11-05T10:14:32"/>
    <m/>
    <m/>
    <m/>
    <m/>
    <x v="1"/>
    <m/>
    <m/>
    <m/>
    <m/>
    <m/>
    <m/>
  </r>
  <r>
    <x v="0"/>
    <x v="0"/>
    <x v="4"/>
    <x v="1"/>
    <x v="0"/>
    <s v="CAC: DERECHO DE PETICIÓN"/>
    <s v="Ricardo Rizo Salazar"/>
    <s v="FORMULACIÓN Y ACTUALIZACIÓN NORMATIVA Y OPERATIVA"/>
    <x v="0"/>
    <x v="2"/>
    <n v="10"/>
    <x v="4"/>
    <d v="2019-11-05T11:44:42"/>
    <n v="20192050062301"/>
    <d v="2019-11-14T00:00:00"/>
    <n v="6"/>
    <n v="6"/>
    <x v="0"/>
    <s v="19-11-2019 16:13 PM Archivar Ricardo Rizo Salazar Tramitado"/>
    <d v="2019-11-15T00:00:00"/>
    <s v="pdf"/>
    <s v="si"/>
    <m/>
    <m/>
  </r>
  <r>
    <x v="0"/>
    <x v="4"/>
    <x v="5"/>
    <x v="3"/>
    <x v="0"/>
    <s v="CAC: DEPARTAMENTO DE JURÍDICA DNBC"/>
    <s v="Andrea Bibiana Castañeda Durán"/>
    <s v="FORMULACIÓN Y ACTUALIZACIÓN NORMATIVA Y OPERATIVA"/>
    <x v="0"/>
    <x v="3"/>
    <n v="30"/>
    <x v="5"/>
    <d v="2019-11-05T14:42:20"/>
    <n v="20192050062691"/>
    <d v="2019-11-22T00:00:00"/>
    <n v="12"/>
    <n v="12"/>
    <x v="0"/>
    <s v="22-11-2019 12:03 PM Archivar Andrea Bibiana Castañeda Durán SE DIO TRÁMITE CON RAD. 20192050062691 ENVIADO EL 22/11/2019"/>
    <d v="2019-11-22T00:00:00"/>
    <s v="pdf"/>
    <s v="si"/>
    <m/>
    <m/>
  </r>
  <r>
    <x v="0"/>
    <x v="0"/>
    <x v="6"/>
    <x v="0"/>
    <x v="1"/>
    <s v="CAC: DERECHO DE PETICIÓN"/>
    <s v="Edgar Alexander Maya López"/>
    <s v="FORMULACIÓN Y ACTUALIZACIÓN NORMATIVA Y OPERATIVA"/>
    <x v="0"/>
    <x v="0"/>
    <n v="15"/>
    <x v="6"/>
    <d v="2019-11-05T14:43:37"/>
    <n v="20192050062901"/>
    <d v="2019-12-04T00:00:00"/>
    <n v="21"/>
    <n v="21"/>
    <x v="0"/>
    <s v="04-12-2019 09:48 AM Archivar Edgar Alexander Maya López Se da respuesta con radicado DNBC N° 20192050062901"/>
    <d v="2019-12-06T00:00:00"/>
    <s v="pdf"/>
    <s v="si"/>
    <m/>
    <s v="Solicitud de prórroga por otros 15 dias. Se evidencia correo de solicitud de prórroga al ciudadano a través del correo"/>
  </r>
  <r>
    <x v="0"/>
    <x v="0"/>
    <x v="7"/>
    <x v="0"/>
    <x v="1"/>
    <s v="CI: SOLICITUD PRESTAMO TRÁILER MATERIALES PELIGROSOS"/>
    <s v="Germán Andrés Miranda Montenegro"/>
    <s v="DIRECCIÓN GENERAL"/>
    <x v="1"/>
    <x v="0"/>
    <n v="15"/>
    <x v="7"/>
    <d v="2019-11-05T14:46:01"/>
    <s v="N/A"/>
    <d v="2019-11-18T00:00:00"/>
    <n v="8"/>
    <n v="8"/>
    <x v="0"/>
    <s v="18-11-2019 16:04 PM Archivar Germán Andrés Miranda Montenegro La solicitud fue atendida en su momento para la coordinación del desplazamiento del equipo."/>
    <m/>
    <m/>
    <m/>
    <m/>
    <m/>
  </r>
  <r>
    <x v="0"/>
    <x v="0"/>
    <x v="8"/>
    <x v="0"/>
    <x v="1"/>
    <s v="CAC: PETICIÓN"/>
    <s v="ERIKA AGUIRRE LEMUS"/>
    <s v="FORMULACIÓN Y ACTUALIZACIÓN NORMATIVA Y OPERATIVA"/>
    <x v="0"/>
    <x v="0"/>
    <n v="15"/>
    <x v="8"/>
    <d v="2019-11-05T14:48:29"/>
    <m/>
    <m/>
    <m/>
    <m/>
    <x v="1"/>
    <m/>
    <m/>
    <m/>
    <m/>
    <m/>
    <m/>
  </r>
  <r>
    <x v="0"/>
    <x v="0"/>
    <x v="9"/>
    <x v="1"/>
    <x v="3"/>
    <s v="CAC: QUEJA"/>
    <s v="ELIANA GARCÍA CASTAÑO"/>
    <s v="FORMULACIÓN Y ACTUALIZACIÓN NORMATIVA Y OPERATIVA"/>
    <x v="0"/>
    <x v="0"/>
    <n v="15"/>
    <x v="9"/>
    <d v="2019-11-05T14:51:04"/>
    <n v="20192050062861"/>
    <d v="2019-11-28T00:00:00"/>
    <n v="16"/>
    <n v="16"/>
    <x v="2"/>
    <s v="02-12-2019 14:11 PM Archivar ELIANA GARCÍA CASTAÑO Mediante el oficio No. 20192050062861 se dio trámite a la solicitud."/>
    <d v="2019-11-28T00:00:00"/>
    <s v="pdf"/>
    <s v="si"/>
    <m/>
    <m/>
  </r>
  <r>
    <x v="0"/>
    <x v="5"/>
    <x v="10"/>
    <x v="3"/>
    <x v="0"/>
    <s v="CAC: RESPUESTA A RADICADO 20192050061671"/>
    <s v="ERIKA AGUIRRE LEMUS"/>
    <s v="FORMULACIÓN Y ACTUALIZACIÓN NORMATIVA Y OPERATIVA"/>
    <x v="0"/>
    <x v="4"/>
    <n v="0"/>
    <x v="10"/>
    <d v="2019-11-05T14:54:08"/>
    <n v="20192050062441"/>
    <d v="2019-11-20T00:00:00"/>
    <n v="10"/>
    <n v="10"/>
    <x v="0"/>
    <s v="25-11-2019 10:06 AM Archivar ERIKA AGUIRRE LEMUS Se archiva este documento con radicado de salida número 20192050062441. Se adjunto el pantallazo de salido de la comunicación."/>
    <d v="2019-11-21T00:00:00"/>
    <s v="pdf"/>
    <s v="si"/>
    <m/>
    <m/>
  </r>
  <r>
    <x v="0"/>
    <x v="2"/>
    <x v="11"/>
    <x v="3"/>
    <x v="1"/>
    <s v="CAC: SOLICITUD BOMBEROS CHINCHINÁ"/>
    <s v="ELIANA GARCÍA CASTAÑO"/>
    <s v="FORMULACIÓN Y ACTUALIZACIÓN NORMATIVA Y OPERATIVA"/>
    <x v="0"/>
    <x v="0"/>
    <n v="15"/>
    <x v="11"/>
    <d v="2019-11-05T15:40:56"/>
    <n v="20192050062711"/>
    <d v="2019-11-27T00:00:00"/>
    <n v="15"/>
    <n v="15"/>
    <x v="0"/>
    <s v="02-12-2019 14:13 PM Archivar ELIANA GARCÍA CASTAÑO Mediante el oficio 20192050062711 se dio respuesta a la petición. Correo enviado el 27/11/2019"/>
    <d v="2019-11-27T00:00:00"/>
    <s v="pdf"/>
    <s v="si"/>
    <m/>
    <m/>
  </r>
  <r>
    <x v="0"/>
    <x v="6"/>
    <x v="12"/>
    <x v="3"/>
    <x v="1"/>
    <s v="CAC: SOLICITUD COMODATO"/>
    <s v="CAROLINA ESCARREGA"/>
    <s v="GESTIÓN CONTRACTUAL"/>
    <x v="2"/>
    <x v="2"/>
    <n v="10"/>
    <x v="12"/>
    <d v="2019-11-05T15:42:20"/>
    <m/>
    <d v="2019-11-06T00:00:00"/>
    <n v="1"/>
    <n v="1"/>
    <x v="0"/>
    <s v="FALTA ARCHIVAR"/>
    <m/>
    <m/>
    <m/>
    <m/>
    <s v="Correo enviado a atención al ciudadano de respuesta de petición realizada el día 06/11/19"/>
  </r>
  <r>
    <x v="0"/>
    <x v="7"/>
    <x v="13"/>
    <x v="3"/>
    <x v="1"/>
    <s v="CAC: SOLICITUD COPIA DEL COMODATO"/>
    <s v="CAROLINA ESCARREGA"/>
    <s v="GESTIÓN CONTRACTUAL"/>
    <x v="2"/>
    <x v="2"/>
    <n v="10"/>
    <x v="13"/>
    <d v="2019-11-05T15:43:33"/>
    <m/>
    <m/>
    <m/>
    <m/>
    <x v="0"/>
    <s v="FALTA ARCHIVAR"/>
    <m/>
    <m/>
    <m/>
    <m/>
    <m/>
  </r>
  <r>
    <x v="0"/>
    <x v="0"/>
    <x v="14"/>
    <x v="0"/>
    <x v="0"/>
    <s v="CAC: SOLICITUD DE ASESORÍA JURÍDICA"/>
    <s v="Andrea Bibiana Castañeda Durán"/>
    <s v="FORMULACIÓN Y ACTUALIZACIÓN NORMATIVA Y OPERATIVA"/>
    <x v="0"/>
    <x v="3"/>
    <n v="30"/>
    <x v="14"/>
    <d v="2019-11-05T16:13:20"/>
    <n v="20192050062701"/>
    <d v="2019-12-03T00:00:00"/>
    <n v="19"/>
    <n v="19"/>
    <x v="0"/>
    <s v="03-12-2019 16:07 PM Archivar Andrea Bibiana Castañeda Durán SE DIO TRÁMITE CON RAD. 20192050062701 ENVIADO EL 03/12/2019"/>
    <d v="2019-12-05T00:00:00"/>
    <s v="pdf"/>
    <s v="si"/>
    <m/>
    <m/>
  </r>
  <r>
    <x v="0"/>
    <x v="0"/>
    <x v="15"/>
    <x v="0"/>
    <x v="1"/>
    <s v="CAC: SOLICITUD DE CONTACTOS DE CUERPOS DE BOMBEROS"/>
    <s v="Luis Alberto Valencia Pulido"/>
    <s v="Área Central de Referencia Bomberil"/>
    <x v="0"/>
    <x v="2"/>
    <n v="10"/>
    <x v="15"/>
    <d v="2019-11-05T16:16:42"/>
    <n v="20192100018411"/>
    <d v="2019-11-20T00:00:00"/>
    <n v="10"/>
    <n v="10"/>
    <x v="0"/>
    <s v="21-11-2019 08:34 AM Archivar Luis Alberto Valencia Pulido Se da respuesta DNBC el día 20-11-2019 con radicado No. 20192100018411."/>
    <d v="2019-11-21T00:00:00"/>
    <s v="pdf"/>
    <s v="si"/>
    <m/>
    <m/>
  </r>
  <r>
    <x v="0"/>
    <x v="8"/>
    <x v="16"/>
    <x v="3"/>
    <x v="1"/>
    <s v="CAC: SOLICITUD DE GESTIÓN ANTE LA DIAN PARA LA ENTREGA DE CAMIONETA DE APOYO PARA EL CBV NEIVA"/>
    <s v="Andrés Fernando Muñoz Cabrera"/>
    <s v="Área Central de Referencia Bomberil"/>
    <x v="0"/>
    <x v="0"/>
    <n v="15"/>
    <x v="16"/>
    <d v="2019-11-05T16:17:34"/>
    <n v="20192100022811"/>
    <d v="2019-12-05T00:00:00"/>
    <n v="21"/>
    <n v="21"/>
    <x v="2"/>
    <s v="05-12-2019 10:51 AM Archivar Andrés Fernando Muñoz Cabrera Se dio respuesta mediante oficio de radicado NO. 120193320031862_00001"/>
    <d v="2019-12-05T00:00:00"/>
    <s v="pdf"/>
    <s v="si"/>
    <m/>
    <s v="No se anexa pantallazo de envío de respuesta y no se comunica el medio por el cual se dio respuesta"/>
  </r>
  <r>
    <x v="0"/>
    <x v="6"/>
    <x v="17"/>
    <x v="0"/>
    <x v="1"/>
    <s v="CAC: SOLICITUD DE INFORMACIÓN"/>
    <s v="Luis Alberto Valencia Pulido"/>
    <s v="Área Central de Referencia Bomberil"/>
    <x v="0"/>
    <x v="0"/>
    <n v="15"/>
    <x v="17"/>
    <d v="2019-11-05T16:18:12"/>
    <s v="N/A"/>
    <d v="2019-11-05T00:00:00"/>
    <n v="0"/>
    <n v="0"/>
    <x v="0"/>
    <s v="20-11-2019 15:08 PM Archivar Luis Alberto Valencia Pulido Se da respuesta DNBC el día 5-11-2019 vía email.Se adjunta pantallazo del envío."/>
    <s v="n/a"/>
    <s v="n/a"/>
    <s v="si"/>
    <m/>
    <m/>
  </r>
  <r>
    <x v="0"/>
    <x v="0"/>
    <x v="18"/>
    <x v="0"/>
    <x v="1"/>
    <s v="CAC: SOLICITUD DIRECCIÓN NACIONAL DE BOMBEROS"/>
    <s v="Edgar Alexander Maya López"/>
    <s v="FORMULACIÓN Y ACTUALIZACIÓN NORMATIVA Y OPERATIVA"/>
    <x v="0"/>
    <x v="0"/>
    <n v="15"/>
    <x v="18"/>
    <d v="2019-11-05T16:20:10"/>
    <n v="20182050046921"/>
    <d v="2019-08-12T00:00:00"/>
    <n v="4"/>
    <n v="4"/>
    <x v="0"/>
    <s v="13-09-2018 12:46 PM Archivar Edgar Alexander Maya López Se da respuesta con radicado DNBC N° 20182050046921"/>
    <d v="2019-08-12T00:00:00"/>
    <s v="pdf"/>
    <s v="si"/>
    <m/>
    <s v="No se anexa evidencia de envío"/>
  </r>
  <r>
    <x v="0"/>
    <x v="9"/>
    <x v="19"/>
    <x v="3"/>
    <x v="1"/>
    <s v="CAC: SOLICITUD"/>
    <s v="Massiel Mendez"/>
    <s v="FORTALECIMIENTO BOMBERIL"/>
    <x v="1"/>
    <x v="0"/>
    <n v="15"/>
    <x v="19"/>
    <d v="2019-11-05T16:21:54"/>
    <s v="N/A"/>
    <d v="2019-11-14T00:00:00"/>
    <n v="6"/>
    <n v="6"/>
    <x v="0"/>
    <s v="14-11-2019 15:44 PM Archivar Massiel Mendez Se le informa al comandante vía correo electrónico, que debe cumplir con todos los requisitos para que el proyecto sea presentado a la Junta nacional de bomberos."/>
    <d v="2019-11-14T00:00:00"/>
    <s v="TIF"/>
    <s v="si"/>
    <m/>
    <s v="Las respuestas deben realizarse en un documento formal que establece la DNBC con su respectiva firma"/>
  </r>
  <r>
    <x v="0"/>
    <x v="0"/>
    <x v="20"/>
    <x v="1"/>
    <x v="1"/>
    <s v="CAC: URGENTE SOLICITUD DE INFORMACIÓN"/>
    <s v="Andrea Bibiana Castañeda Durán"/>
    <s v="FORMULACIÓN Y ACTUALIZACIÓN NORMATIVA Y OPERATIVA"/>
    <x v="0"/>
    <x v="0"/>
    <n v="15"/>
    <x v="20"/>
    <d v="2019-11-05T16:23:07"/>
    <n v="20192050062751"/>
    <d v="2019-12-04T00:00:00"/>
    <n v="20"/>
    <n v="20"/>
    <x v="2"/>
    <s v="04-12-2019 11:38 AM Archivar Andrea Bibiana Castañeda Durán SE DIO TRÁMITE CON RAD. 20192050062751 ENVIADO EL 4/12/2019"/>
    <d v="2019-12-06T00:00:00"/>
    <s v="pdf"/>
    <s v="si"/>
    <m/>
    <m/>
  </r>
  <r>
    <x v="0"/>
    <x v="10"/>
    <x v="21"/>
    <x v="3"/>
    <x v="2"/>
    <s v="RD: CERTIFICADOS"/>
    <s v="HAYVER LEONARDO SERRANO RODRIGUEZ"/>
    <s v="DIRECCIÓN GENERAL"/>
    <x v="1"/>
    <x v="1"/>
    <n v="15"/>
    <x v="21"/>
    <d v="2019-11-06T16:59:54"/>
    <n v="20191000020651"/>
    <d v="2019-11-27T00:00:00"/>
    <n v="14"/>
    <n v="14"/>
    <x v="0"/>
    <s v="27-11-2019 11:59 AM Archivar HAYVER LEONARDO SERRANO RODRIGUEZ Se le da respuesta con el radicado N° 20191000020651"/>
    <d v="2019-11-27T00:00:00"/>
    <s v="pdf"/>
    <s v="si"/>
    <m/>
    <s v="No se anexa pantallazo de envío de correo"/>
  </r>
  <r>
    <x v="0"/>
    <x v="10"/>
    <x v="21"/>
    <x v="3"/>
    <x v="2"/>
    <s v="RD: CERTIFICADOS"/>
    <s v="HAYVER LEONARDO SERRANO RODRIGUEZ"/>
    <s v="DIRECCIÓN GENERAL"/>
    <x v="1"/>
    <x v="1"/>
    <n v="15"/>
    <x v="22"/>
    <d v="2019-11-06T17:01:19"/>
    <n v="20191000020661"/>
    <d v="2019-11-27T00:00:00"/>
    <n v="14"/>
    <n v="14"/>
    <x v="0"/>
    <s v="27-11-2019 12:00 PM Archivar HAYVER LEONARDO SERRANO RODRIGUEZ Se le da respuesta con el radicado N° 20191000020661"/>
    <d v="2019-11-27T00:00:00"/>
    <s v="pdf"/>
    <s v="si"/>
    <m/>
    <s v="No se anexa pantallazo de envío de correo"/>
  </r>
  <r>
    <x v="0"/>
    <x v="11"/>
    <x v="22"/>
    <x v="3"/>
    <x v="2"/>
    <s v="SM: SOLICITUD DE FIRMAS CERTIFICADO CURSO"/>
    <s v="HAYVER LEONARDO SERRANO RODRIGUEZ"/>
    <s v="DIRECCIÓN GENERAL"/>
    <x v="1"/>
    <x v="1"/>
    <n v="15"/>
    <x v="23"/>
    <d v="2019-11-07T08:20:04"/>
    <n v="20191000020631"/>
    <d v="2019-11-27T00:00:00"/>
    <n v="13"/>
    <n v="13"/>
    <x v="0"/>
    <s v="27-11-2019 11:36 AM Archivar HAYVER LEONARDO SERRANO RODRIGUEZ Se le da respuesta con el radicado N° 20191000020631"/>
    <d v="2019-11-27T00:00:00"/>
    <s v="pdf"/>
    <s v="si"/>
    <m/>
    <s v="No se anexa pantallazo de envío de correo"/>
  </r>
  <r>
    <x v="0"/>
    <x v="9"/>
    <x v="23"/>
    <x v="3"/>
    <x v="1"/>
    <s v="CAC: SALUDO Y SOLICITUD"/>
    <s v="Andrés Fernando Muñoz Cabrera"/>
    <s v="Área Central de Referencia Bomberil"/>
    <x v="0"/>
    <x v="0"/>
    <n v="15"/>
    <x v="24"/>
    <d v="2019-11-07T11:33:35"/>
    <m/>
    <m/>
    <m/>
    <m/>
    <x v="1"/>
    <m/>
    <m/>
    <m/>
    <m/>
    <m/>
    <m/>
  </r>
  <r>
    <x v="0"/>
    <x v="0"/>
    <x v="24"/>
    <x v="0"/>
    <x v="1"/>
    <s v="CAC: SOLICITUD COPIA COMODATO"/>
    <s v="CAROLINA ESCARREGA"/>
    <s v="GESTIÓN CONTRACTUAL"/>
    <x v="2"/>
    <x v="2"/>
    <n v="10"/>
    <x v="25"/>
    <d v="2019-11-07T11:34:40"/>
    <m/>
    <m/>
    <m/>
    <m/>
    <x v="0"/>
    <s v="FALTA ARCHIVAR"/>
    <m/>
    <m/>
    <m/>
    <m/>
    <m/>
  </r>
  <r>
    <x v="0"/>
    <x v="0"/>
    <x v="25"/>
    <x v="3"/>
    <x v="2"/>
    <s v="SM: REMISIÓN DOCUMENTOS Y CERTIFICADOS"/>
    <s v="HAYVER LEONARDO SERRANO RODRIGUEZ"/>
    <s v="DIRECCIÓN GENERAL"/>
    <x v="1"/>
    <x v="1"/>
    <n v="15"/>
    <x v="26"/>
    <d v="2019-11-08T14:50:39"/>
    <m/>
    <m/>
    <m/>
    <m/>
    <x v="1"/>
    <m/>
    <m/>
    <m/>
    <m/>
    <m/>
    <m/>
  </r>
  <r>
    <x v="0"/>
    <x v="5"/>
    <x v="26"/>
    <x v="3"/>
    <x v="2"/>
    <s v="RD: CERTIFICADOS"/>
    <s v="HAYVER LEONARDO SERRANO RODRIGUEZ"/>
    <s v="DIRECCIÓN GENERAL"/>
    <x v="1"/>
    <x v="1"/>
    <n v="15"/>
    <x v="27"/>
    <d v="2019-11-08T14:52:32"/>
    <m/>
    <m/>
    <m/>
    <m/>
    <x v="1"/>
    <m/>
    <m/>
    <m/>
    <m/>
    <m/>
    <m/>
  </r>
  <r>
    <x v="0"/>
    <x v="10"/>
    <x v="27"/>
    <x v="3"/>
    <x v="2"/>
    <s v="SM: CERTIFICADOS"/>
    <s v="HAYVER LEONARDO SERRANO RODRIGUEZ"/>
    <s v="DIRECCIÓN GENERAL"/>
    <x v="1"/>
    <x v="1"/>
    <n v="15"/>
    <x v="28"/>
    <d v="2019-11-08T14:58:07"/>
    <n v="20191000015611"/>
    <d v="2019-11-12T00:00:00"/>
    <n v="1"/>
    <n v="1"/>
    <x v="0"/>
    <s v="12-11-2019 15:15 PM Archivar HAYVER LEONARDO SERRANO RODRIGUEZ Se le da respuesta con el radicado N° 20191000015611"/>
    <d v="2019-11-12T00:00:00"/>
    <s v="pdf"/>
    <s v="si"/>
    <m/>
    <m/>
  </r>
  <r>
    <x v="0"/>
    <x v="12"/>
    <x v="28"/>
    <x v="3"/>
    <x v="2"/>
    <s v="RD: CERTIFICADOS"/>
    <s v="HAYVER LEONARDO SERRANO RODRIGUEZ"/>
    <s v="DIRECCIÓN GENERAL"/>
    <x v="1"/>
    <x v="1"/>
    <n v="15"/>
    <x v="29"/>
    <d v="2019-11-08T15:00:53"/>
    <m/>
    <m/>
    <m/>
    <m/>
    <x v="1"/>
    <m/>
    <m/>
    <m/>
    <m/>
    <m/>
    <m/>
  </r>
  <r>
    <x v="0"/>
    <x v="5"/>
    <x v="29"/>
    <x v="0"/>
    <x v="1"/>
    <s v="SM: DERECHO DE PETICIÓN (REMITIDO POR MIN INTERIOR OFI 19-49042 - SGH-4030 EXT S19-00028897-PQRSD-020262-PQR 19-10 -2019)"/>
    <s v="MARYOLY DIAZ"/>
    <s v="GESTIÓN TALENTO HUMANO"/>
    <x v="2"/>
    <x v="0"/>
    <n v="15"/>
    <x v="30"/>
    <d v="2019-11-08T15:11:16"/>
    <s v="N/A"/>
    <d v="2019-11-25T00:00:00"/>
    <n v="11"/>
    <n v="11"/>
    <x v="0"/>
    <s v="25-11-2019 11:49 AM Archivar MARYOLY DÍAZ Se emite respuesta a derecho de Petición remitido por el Ministerio del Interior: Se envía respuesta al correo wilson_22andrade@hotmail.com"/>
    <m/>
    <m/>
    <s v="si"/>
    <m/>
    <m/>
  </r>
  <r>
    <x v="0"/>
    <x v="5"/>
    <x v="30"/>
    <x v="3"/>
    <x v="2"/>
    <s v="SM: CERTIFICADOS"/>
    <s v="HAYVER LEONARDO SERRANO RODRIGUEZ"/>
    <s v="DIRECCIÓN GENERAL"/>
    <x v="1"/>
    <x v="1"/>
    <n v="15"/>
    <x v="31"/>
    <d v="2019-11-08T15:24:24"/>
    <m/>
    <m/>
    <m/>
    <m/>
    <x v="1"/>
    <m/>
    <m/>
    <m/>
    <m/>
    <m/>
    <m/>
  </r>
  <r>
    <x v="0"/>
    <x v="13"/>
    <x v="31"/>
    <x v="3"/>
    <x v="2"/>
    <s v="SM: CERTIFICADOS"/>
    <s v="HAYVER LEONARDO SERRANO RODRIGUEZ"/>
    <s v="DIRECCIÓN GENERAL"/>
    <x v="1"/>
    <x v="1"/>
    <n v="15"/>
    <x v="32"/>
    <d v="2019-11-08T15:51:06"/>
    <n v="20191000015701"/>
    <d v="2019-11-12T00:00:00"/>
    <n v="2"/>
    <n v="2"/>
    <x v="0"/>
    <s v="12-11-2019 15:38 PM Archivar HAYVER LEONARDO SERRANO RODRIGUEZ Se le da respuesta con el radicado N° 20191000015701"/>
    <d v="2019-11-12T00:00:00"/>
    <s v="pdf"/>
    <s v="si"/>
    <m/>
    <m/>
  </r>
  <r>
    <x v="0"/>
    <x v="3"/>
    <x v="32"/>
    <x v="3"/>
    <x v="1"/>
    <s v="CAC: INFORME BOMBEROS ANDES"/>
    <s v="Germán Andrés Miranda Montenegro"/>
    <s v="DIRECCIÓN GENERAL"/>
    <x v="1"/>
    <x v="4"/>
    <n v="0"/>
    <x v="33"/>
    <d v="2019-11-08T16:04:04"/>
    <s v="N/A"/>
    <d v="2019-11-12T00:00:00"/>
    <n v="2"/>
    <n v="2"/>
    <x v="0"/>
    <s v="18-11-2019 16:24 PM Archivar Germán Andrés Miranda Montenegro Se envía respuesta por correo electrónico con la presentación de la póliza para conocimiento y trámite de seguros."/>
    <d v="2019-11-18T00:00:00"/>
    <m/>
    <m/>
    <m/>
    <m/>
  </r>
  <r>
    <x v="0"/>
    <x v="14"/>
    <x v="33"/>
    <x v="2"/>
    <x v="1"/>
    <s v="CAC: RESPUESTA A OFICIO No 004090"/>
    <s v="ERIKA AGUIRRE LEMUS"/>
    <s v="FORMULACIÓN Y ACTUALIZACIÓN NORMATIVA Y OPERATIVA"/>
    <x v="0"/>
    <x v="0"/>
    <n v="15"/>
    <x v="34"/>
    <d v="2019-11-08T16:07:54"/>
    <m/>
    <m/>
    <m/>
    <m/>
    <x v="1"/>
    <m/>
    <m/>
    <m/>
    <m/>
    <m/>
    <m/>
  </r>
  <r>
    <x v="0"/>
    <x v="13"/>
    <x v="34"/>
    <x v="3"/>
    <x v="1"/>
    <s v="CAC: SOLICITUD CERTIFICADO UNIDADES ACTIVAS"/>
    <s v="Luis Alberto Valencia Pulido"/>
    <s v="Área Central de Referencia Bomberil"/>
    <x v="0"/>
    <x v="0"/>
    <n v="15"/>
    <x v="35"/>
    <d v="2019-11-08T16:10:49"/>
    <n v="20192100018671"/>
    <d v="2019-11-20T00:00:00"/>
    <n v="8"/>
    <n v="8"/>
    <x v="0"/>
    <s v="21-11-2019 08:51 AM Archivar Luis Alberto Valencia Pulido Se da respuesta con Radicado DNBC No.20192100018671."/>
    <d v="2019-11-21T00:00:00"/>
    <s v="pdf"/>
    <s v="si"/>
    <m/>
    <m/>
  </r>
  <r>
    <x v="0"/>
    <x v="0"/>
    <x v="35"/>
    <x v="1"/>
    <x v="1"/>
    <s v="CAC: SOLICITUD INFORMACIÓN CASO FERNEY BARRIOS CUETO Y OTROS"/>
    <s v="Andrea Bibiana Castañeda Durán"/>
    <s v="FORMULACIÓN Y ACTUALIZACIÓN NORMATIVA Y OPERATIVA"/>
    <x v="0"/>
    <x v="0"/>
    <n v="15"/>
    <x v="36"/>
    <d v="2019-11-08T16:14:07"/>
    <n v="20192050063041"/>
    <d v="2019-12-04T00:00:00"/>
    <n v="17"/>
    <n v="17"/>
    <x v="2"/>
    <s v="02-12-2019 18:33 PM Archivar Edgar Alexander Maya López Se da respuesta con radicado DNBC N° 20192050063041"/>
    <d v="2019-12-05T00:00:00"/>
    <s v="pdf"/>
    <s v="si"/>
    <m/>
    <m/>
  </r>
  <r>
    <x v="0"/>
    <x v="0"/>
    <x v="36"/>
    <x v="2"/>
    <x v="1"/>
    <s v="SM: TRASLADO POR COMPETENCIA, SOLICITUD DE AYUDAS PARA EL FORTALECIMIENTO DE LOS GRUPOS OPERATIVOS DEL DEPARTAMENTO DEL TOLIMA RADICADO no 2019ER11006 2019EE11188"/>
    <s v="Massiel Mendez"/>
    <s v="FORTALECIMIENTO BOMBERIL"/>
    <x v="1"/>
    <x v="0"/>
    <n v="15"/>
    <x v="37"/>
    <d v="2019-11-12T12:00:29"/>
    <m/>
    <m/>
    <m/>
    <m/>
    <x v="1"/>
    <m/>
    <m/>
    <m/>
    <m/>
    <m/>
    <m/>
  </r>
  <r>
    <x v="0"/>
    <x v="5"/>
    <x v="37"/>
    <x v="3"/>
    <x v="1"/>
    <s v="SM: SEGURO DE VIDA"/>
    <s v="Germán Andrés Miranda Montenegro"/>
    <s v="DIRECCIÓN GENERAL"/>
    <x v="1"/>
    <x v="4"/>
    <n v="0"/>
    <x v="38"/>
    <d v="2019-11-12T12:06:43"/>
    <n v="20191000015791"/>
    <d v="2019-11-18T00:00:00"/>
    <n v="4"/>
    <n v="4"/>
    <x v="0"/>
    <s v="18-11-2019 15:45 PM Archivar Germán Andrés Miranda Montenegro Se envía oficio a la aseguradora No. radicado 20191000015791 para remitir documentación y continuar con el trámite."/>
    <d v="2019-11-12T00:00:00"/>
    <s v="pdf"/>
    <s v="si"/>
    <m/>
    <m/>
  </r>
  <r>
    <x v="0"/>
    <x v="15"/>
    <x v="38"/>
    <x v="3"/>
    <x v="1"/>
    <s v="RD: RESPUESTA OFICIO 20192000012371 DE OCTUBRE 31 - 2019 SOLICITUD DE INSPECCIÓN O INTERVENCIÓN A LA INSTITUCIÓN CBV SIBATÉ"/>
    <s v="Merle Galindo"/>
    <s v="SUBDIRECCIÓN ESTRATÉGICA Y DE COORDINACIÓN BOMBERIL"/>
    <x v="0"/>
    <x v="0"/>
    <n v="15"/>
    <x v="39"/>
    <d v="2019-11-12T14:25:05"/>
    <s v="N/A"/>
    <d v="2019-11-20T00:00:00"/>
    <n v="6"/>
    <n v="6"/>
    <x v="0"/>
    <s v="20-11-2019 10:16 AM Archivar Merle Galindo Comunicación enviada el 20-nov-2019"/>
    <m/>
    <m/>
    <s v="si"/>
    <m/>
    <s v="No se anexa documento de respuesta"/>
  </r>
  <r>
    <x v="0"/>
    <x v="5"/>
    <x v="39"/>
    <x v="2"/>
    <x v="1"/>
    <s v="SM: SOLICITUD DE COLABORACIÓN PARA QUE EL PROYECTO 201933200293-2 EN LA DIRECCIÓN NACIONAL DE BOMBEROS SE CONVIERTA EN REALIDAD, PARA EL MUNICIPIO DE ALCALÁ - VALLE (REMITIDO POR MININTERIOR OFI 49467-DVP-2000 - EXT 19-43228)"/>
    <s v="Massiel Mendez"/>
    <s v="FORTALECIMIENTO BOMBERIL"/>
    <x v="1"/>
    <x v="0"/>
    <n v="15"/>
    <x v="40"/>
    <d v="2019-11-13T11:46:36"/>
    <s v="N/A"/>
    <d v="2019-11-25T00:00:00"/>
    <n v="8"/>
    <n v="8"/>
    <x v="0"/>
    <s v="25-11-2019 11:43 AM Archivar Massiel Méndez Se informa al solicitante que el proyecto con radicado anterior ya se encuentra completo y listo para ser presentado a la próxima Junta Nacional."/>
    <d v="2019-11-25T00:00:00"/>
    <s v="TIF"/>
    <s v="si"/>
    <m/>
    <m/>
  </r>
  <r>
    <x v="0"/>
    <x v="0"/>
    <x v="40"/>
    <x v="2"/>
    <x v="1"/>
    <s v="SM: COMPROMISO TALLER CONSTRUYENDO PAÍS # 25 (REMITIDO POR MIN INTERIOR OFI 19-494-DVP-2000 EXT 19-44524)"/>
    <s v="Carlos Armando López Barrera"/>
    <s v="OFICINA ASESORA JURÍDICA"/>
    <x v="1"/>
    <x v="2"/>
    <n v="10"/>
    <x v="41"/>
    <d v="2019-11-13T11:50:08"/>
    <n v="20191200002393"/>
    <d v="2019-11-27T00:00:00"/>
    <n v="10"/>
    <n v="10"/>
    <x v="0"/>
    <s v="27-11-2019 10:00 AM Archivar Carlos Armando López Barrera Se archiva por cuanto se contestó con radicado 20191200002393"/>
    <m/>
    <m/>
    <m/>
    <m/>
    <m/>
  </r>
  <r>
    <x v="0"/>
    <x v="5"/>
    <x v="41"/>
    <x v="3"/>
    <x v="2"/>
    <s v="SM: ENVÍO DE CERTIFICADOS"/>
    <s v="HAYVER LEONARDO SERRANO RODRIGUEZ"/>
    <s v="DIRECCIÓN GENERAL"/>
    <x v="1"/>
    <x v="1"/>
    <n v="15"/>
    <x v="42"/>
    <d v="2019-11-13T15:00:38"/>
    <n v="20191000021301"/>
    <d v="2019-11-28T00:00:00"/>
    <n v="11"/>
    <n v="11"/>
    <x v="0"/>
    <s v="28-11-2019 10:03 AM Archivar HAYVER LEONARDO SERRANO RODRIGUEZ Se le da respuesta con el radicado N° 20191000021301"/>
    <d v="2019-11-28T00:00:00"/>
    <s v="pdf"/>
    <s v="si"/>
    <m/>
    <s v="No se anexa pantallazo de envío de respuesta"/>
  </r>
  <r>
    <x v="0"/>
    <x v="0"/>
    <x v="42"/>
    <x v="0"/>
    <x v="1"/>
    <s v="CAC: CORRECCIÓN DOCUMENTOS SOLICITUD AVALES INSTRUCTORES BOMBEROS PRADERA"/>
    <s v="Jiug Magnoly Gaviria Narvaez"/>
    <s v="Área Central de Referencia Bomberil"/>
    <x v="0"/>
    <x v="0"/>
    <n v="15"/>
    <x v="43"/>
    <d v="2019-11-13T15:40:28"/>
    <n v="20192100020201"/>
    <d v="2019-12-04T00:00:00"/>
    <n v="15"/>
    <n v="15"/>
    <x v="0"/>
    <s v="03-12-2019 16:54 PM Archivar Jiug Magnoly Gaviria Narváez Se da respuesta con Radicado DNBC No 20192100020201."/>
    <d v="2019-12-06T00:00:00"/>
    <s v="pdf"/>
    <s v="si"/>
    <m/>
    <m/>
  </r>
  <r>
    <x v="0"/>
    <x v="14"/>
    <x v="43"/>
    <x v="0"/>
    <x v="1"/>
    <s v="CAC: DERECHO DE PETICIÓN"/>
    <s v="ELIANA GARCÍA CASTAÑO"/>
    <s v="FORMULACIÓN Y ACTUALIZACIÓN NORMATIVA Y OPERATIVA"/>
    <x v="0"/>
    <x v="0"/>
    <n v="15"/>
    <x v="44"/>
    <d v="2019-11-13T15:41:38"/>
    <n v="20192050063141"/>
    <d v="2019-12-04T00:00:00"/>
    <n v="15"/>
    <n v="15"/>
    <x v="0"/>
    <s v="04-12-2019 10:38 AM Archivar ELIANA GARCÍA CASTAÑO Mediante el oficio No. 20192050063141, se dio respuesta de fondo a la consulta realizada por el peticionario. Correo enviado el 04/12/2019. _x000a_"/>
    <d v="2019-12-04T00:00:00"/>
    <s v="pdf"/>
    <s v="si"/>
    <m/>
    <m/>
  </r>
  <r>
    <x v="0"/>
    <x v="0"/>
    <x v="44"/>
    <x v="0"/>
    <x v="1"/>
    <s v="CAC: DERECHO DE PETICIÓN"/>
    <s v="Luis Alberto Valencia Pulido"/>
    <s v="Área Central de Referencia Bomberil"/>
    <x v="0"/>
    <x v="0"/>
    <n v="15"/>
    <x v="45"/>
    <d v="2019-11-13T15:43:16"/>
    <n v="20192100020701"/>
    <d v="2019-11-28T00:00:00"/>
    <n v="11"/>
    <n v="11"/>
    <x v="0"/>
    <s v="28-11-2019 19:02 PM Archivar Luis Alberto Valencia Pulido Se da respuesta mediante correo electrónico el día 28 de Nov. del 2019."/>
    <m/>
    <s v="word"/>
    <s v="si"/>
    <m/>
    <s v="No se anexa pantallazo de envío de respuesta, no está el documento firmado"/>
  </r>
  <r>
    <x v="0"/>
    <x v="0"/>
    <x v="45"/>
    <x v="0"/>
    <x v="1"/>
    <s v="CAC: DERECHO DE PETICIÓN"/>
    <s v="Ricardo Rizo Salazar"/>
    <s v="FORMULACIÓN Y ACTUALIZACIÓN NORMATIVA Y OPERATIVA"/>
    <x v="0"/>
    <x v="0"/>
    <n v="15"/>
    <x v="46"/>
    <d v="2019-11-13T15:43:54"/>
    <m/>
    <m/>
    <m/>
    <m/>
    <x v="1"/>
    <m/>
    <m/>
    <m/>
    <m/>
    <m/>
    <m/>
  </r>
  <r>
    <x v="0"/>
    <x v="16"/>
    <x v="46"/>
    <x v="2"/>
    <x v="1"/>
    <s v="CAC: SOLICITUD INFORMACIÓN ESCUELAS"/>
    <s v="Jiug Magnoly Gaviria Narvaez"/>
    <s v="Área Central de Referencia Bomberil"/>
    <x v="0"/>
    <x v="0"/>
    <n v="15"/>
    <x v="47"/>
    <d v="2019-11-13T15:54:45"/>
    <n v="20192100020441"/>
    <d v="2019-11-14T00:00:00"/>
    <n v="1"/>
    <n v="1"/>
    <x v="0"/>
    <s v="29-11-2019 11:23 AM Archivar Jiug Magnoly Gaviria Narváez Se da respuesta con Radicado DNBC No Radicado 20192100020441."/>
    <m/>
    <s v="word"/>
    <s v="si"/>
    <m/>
    <s v="No se anexa pantallazo de envío de respuesta, no está el documento firmado"/>
  </r>
  <r>
    <x v="0"/>
    <x v="6"/>
    <x v="17"/>
    <x v="0"/>
    <x v="1"/>
    <s v="CAC: ILUSTRACIÓN A UNA INQUIETUD"/>
    <s v="Edgar Alexander Maya López"/>
    <s v="FORMULACIÓN Y ACTUALIZACIÓN NORMATIVA Y OPERATIVA"/>
    <x v="0"/>
    <x v="0"/>
    <n v="15"/>
    <x v="48"/>
    <d v="2019-11-13T15:55:24"/>
    <n v="20192300022641"/>
    <d v="2019-12-04T00:00:00"/>
    <n v="15"/>
    <n v="15"/>
    <x v="0"/>
    <s v="04-12-2019 08:48 AM Archivar John Jairo Beltran Mahecha Se da Respuesta con Radicado 20192300022641."/>
    <d v="2019-12-06T00:00:00"/>
    <s v="pdf"/>
    <s v="si"/>
    <m/>
    <m/>
  </r>
  <r>
    <x v="0"/>
    <x v="0"/>
    <x v="47"/>
    <x v="0"/>
    <x v="1"/>
    <s v="CAC: REQUERIMIENTO"/>
    <s v="Ronny Estiven Romero Velandia"/>
    <s v="FORMULACIÓN Y ACTUALIZACIÓN NORMATIVA Y OPERATIVA"/>
    <x v="0"/>
    <x v="0"/>
    <n v="15"/>
    <x v="49"/>
    <d v="2019-11-13T15:57:55"/>
    <s v="N/A"/>
    <d v="2019-11-20T00:00:00"/>
    <n v="5"/>
    <n v="5"/>
    <x v="0"/>
    <s v="20-11-2019 19:04 PM Archivar Ronny Steven Romero Velandia SE COMISIONA A PERSONAL DE LA DNBC PARA PRESTAR EL ACOMPAÑAMIENTO."/>
    <s v="n/a"/>
    <s v="n/a"/>
    <s v="N/A"/>
    <s v="N/A"/>
    <m/>
  </r>
  <r>
    <x v="0"/>
    <x v="0"/>
    <x v="48"/>
    <x v="2"/>
    <x v="1"/>
    <s v="CAC: RESPUESTA OFICIAL EXT_S19-00028762-PQRSD-020161-PQR"/>
    <s v="Fabricio Sanchez Cortes"/>
    <s v="GESTIÓN DOCUMENTAL"/>
    <x v="2"/>
    <x v="0"/>
    <n v="15"/>
    <x v="50"/>
    <d v="2019-11-13T16:08:21"/>
    <s v="N/A"/>
    <d v="2019-11-13T00:00:00"/>
    <n v="0"/>
    <n v="0"/>
    <x v="0"/>
    <s v="13-11-2019 17:36 PM Archivar Fabricio Sanchez Cortes Se dio respuesta mediante correo electrónico enviando la Resolución 1611 de 1998 según la solicitud."/>
    <s v="n/a"/>
    <s v="n/a"/>
    <s v="N/A"/>
    <s v="N/A"/>
    <m/>
  </r>
  <r>
    <x v="0"/>
    <x v="0"/>
    <x v="49"/>
    <x v="0"/>
    <x v="1"/>
    <s v="CAC: PROPUESTAS DE MODIFICACIÓN LEGAL Y REGLAMENTARIA POR MESAS"/>
    <s v="Fabricio Sanchez Cortes"/>
    <s v="GESTIÓN DOCUMENTAL"/>
    <x v="2"/>
    <x v="2"/>
    <n v="10"/>
    <x v="51"/>
    <d v="2019-11-13T16:13:30"/>
    <s v="N/A"/>
    <d v="2019-11-14T00:00:00"/>
    <n v="1"/>
    <n v="1"/>
    <x v="0"/>
    <s v="14-11-2019 10:15 AM Archivar Fabricio Sanchez Cortes Se dio respuesta mediante correo electrónico"/>
    <m/>
    <m/>
    <s v="si"/>
    <m/>
    <s v="No se anexa respuesta"/>
  </r>
  <r>
    <x v="0"/>
    <x v="10"/>
    <x v="50"/>
    <x v="2"/>
    <x v="1"/>
    <s v="SM: SOLICITUD LANCHA DE BOMBEROS VOLUNTARIOS MUNICIPIO DE PRADO - TOLIMA (REMITIDO POR MININTERIOR OFI 19-49467-DVP-2000)"/>
    <s v="Massiel Mendez"/>
    <s v="FORTALECIMIENTO BOMBERIL"/>
    <x v="1"/>
    <x v="0"/>
    <n v="15"/>
    <x v="52"/>
    <d v="2019-11-13T16:19:03"/>
    <s v="N/A"/>
    <d v="2019-11-25T00:00:00"/>
    <n v="8"/>
    <n v="8"/>
    <x v="0"/>
    <s v="25-11-2019 12:15 PM Archivar Massiel Méndez Se informa al solicitante los soportes que debe anexar para que el proyecto quede registrado y ser presentado a la Junta Nacional."/>
    <m/>
    <s v="TIF"/>
    <s v="si"/>
    <m/>
    <m/>
  </r>
  <r>
    <x v="0"/>
    <x v="6"/>
    <x v="17"/>
    <x v="0"/>
    <x v="1"/>
    <s v="CAC: SOLICITUD DE INFORMACIÓN"/>
    <s v="CAROLINA ESCARREGA"/>
    <s v="GESTIÓN CONTRACTUAL"/>
    <x v="2"/>
    <x v="2"/>
    <n v="10"/>
    <x v="53"/>
    <d v="2019-11-14T09:05:56"/>
    <m/>
    <m/>
    <m/>
    <m/>
    <x v="0"/>
    <s v="FALTA ARCHIVAR"/>
    <m/>
    <m/>
    <m/>
    <m/>
    <m/>
  </r>
  <r>
    <x v="0"/>
    <x v="15"/>
    <x v="51"/>
    <x v="3"/>
    <x v="1"/>
    <s v="CAC: SOLICITUD DE INFORMACIÓN PARA EL CUERPO DE BOMBEROS VOLUNTARIOS DE RICAURTE"/>
    <s v="Ricardo Rizo Salazar"/>
    <s v="FORMULACIÓN Y ACTUALIZACIÓN NORMATIVA Y OPERATIVA"/>
    <x v="0"/>
    <x v="0"/>
    <n v="15"/>
    <x v="54"/>
    <d v="2019-11-14T09:27:47"/>
    <m/>
    <m/>
    <m/>
    <m/>
    <x v="1"/>
    <m/>
    <m/>
    <m/>
    <m/>
    <m/>
    <m/>
  </r>
  <r>
    <x v="0"/>
    <x v="0"/>
    <x v="42"/>
    <x v="0"/>
    <x v="1"/>
    <s v="CAC: SEGUNDA CORRECIÓN DOCUMENTOS SOLICITUD AVAL INSTRUCTORES BOMBEROS PRADERA"/>
    <s v="Jiug Magnoly Gaviria Narvaez"/>
    <s v="Área Central de Referencia Bomberil"/>
    <x v="0"/>
    <x v="0"/>
    <n v="15"/>
    <x v="55"/>
    <d v="2019-11-14T09:30:21"/>
    <n v="20192100020201"/>
    <d v="2019-12-04T00:00:00"/>
    <n v="14"/>
    <n v="14"/>
    <x v="0"/>
    <s v="26-11-2019 10:48 AM Archivar Jiug Magnoly Gaviria Narváez Se da respuesta con Radicado DNBC No 20192100020201."/>
    <d v="2019-12-06T00:00:00"/>
    <s v="pdf"/>
    <s v="si"/>
    <m/>
    <m/>
  </r>
  <r>
    <x v="0"/>
    <x v="15"/>
    <x v="52"/>
    <x v="3"/>
    <x v="1"/>
    <s v="CAC: SOLICITUD COPIA DE COMODATO MÁQUINA EXTINTORA DE ANOLAIMA (CUND)"/>
    <s v="CAROLINA ESCARREGA"/>
    <s v="GESTIÓN CONTRACTUAL"/>
    <x v="2"/>
    <x v="2"/>
    <n v="10"/>
    <x v="56"/>
    <d v="2019-11-14T09:43:50"/>
    <m/>
    <m/>
    <m/>
    <m/>
    <x v="0"/>
    <s v="FALTA ARCHIVAR"/>
    <m/>
    <m/>
    <m/>
    <m/>
    <m/>
  </r>
  <r>
    <x v="0"/>
    <x v="0"/>
    <x v="53"/>
    <x v="0"/>
    <x v="1"/>
    <s v="CAC: SOLICITUD DE CERTIFICACIÓN"/>
    <s v="Edgar Alexander Maya López"/>
    <s v="FORMULACIÓN Y ACTUALIZACIÓN NORMATIVA Y OPERATIVA"/>
    <x v="0"/>
    <x v="1"/>
    <n v="15"/>
    <x v="57"/>
    <d v="2019-11-14T09:44:34"/>
    <n v="20192050063311"/>
    <d v="2019-12-05T00:00:00"/>
    <n v="15"/>
    <n v="15"/>
    <x v="0"/>
    <s v="05-12-2019 23:12 PM Archivar Edgar Alexander Maya López Se da respuesta con radicado DNBC N° 20192050063311"/>
    <m/>
    <s v="word"/>
    <m/>
    <m/>
    <s v="No se comunica por cual medio se envía la respuesta al requerimiento y no se digitaliza documento firmado"/>
  </r>
  <r>
    <x v="0"/>
    <x v="0"/>
    <x v="54"/>
    <x v="3"/>
    <x v="1"/>
    <s v="CAC: SOLICITUD DE COPIA DEL CONTRATO DE COMODATO KIT FORESTAL"/>
    <s v="CAROLINA ESCARREGA"/>
    <s v="GESTIÓN CONTRACTUAL"/>
    <x v="2"/>
    <x v="2"/>
    <n v="10"/>
    <x v="58"/>
    <d v="2019-11-14T09:45:48"/>
    <m/>
    <m/>
    <m/>
    <m/>
    <x v="0"/>
    <s v="FALTA ARCHIVAR"/>
    <m/>
    <m/>
    <m/>
    <m/>
    <m/>
  </r>
  <r>
    <x v="0"/>
    <x v="0"/>
    <x v="55"/>
    <x v="2"/>
    <x v="1"/>
    <s v="CAC: SOLICITUD DE INFORMACIÓN DECRETO 638 DE 2016"/>
    <s v="Ricardo Rizo Salazar"/>
    <s v="FORMULACIÓN Y ACTUALIZACIÓN NORMATIVA Y OPERATIVA"/>
    <x v="0"/>
    <x v="0"/>
    <n v="15"/>
    <x v="59"/>
    <d v="2019-11-14T10:02:02"/>
    <m/>
    <m/>
    <m/>
    <m/>
    <x v="1"/>
    <m/>
    <m/>
    <m/>
    <m/>
    <m/>
    <m/>
  </r>
  <r>
    <x v="0"/>
    <x v="0"/>
    <x v="40"/>
    <x v="2"/>
    <x v="1"/>
    <s v="RD: SOLICITUD DE INFORMACIÓN"/>
    <s v="Massiel Mendez"/>
    <s v="FORTALECIMIENTO BOMBERIL"/>
    <x v="1"/>
    <x v="2"/>
    <n v="10"/>
    <x v="60"/>
    <d v="2019-11-14T12:00:15"/>
    <s v="N/A"/>
    <d v="2019-11-25T00:00:00"/>
    <n v="7"/>
    <n v="7"/>
    <x v="0"/>
    <s v="25-11-2019 11:32 AM Archivar Massiel Mendez Se le informa al solicitante que el radicado sobre el vehículo se encuentra completo y listo para ser presentado a la próxima sesión de la Junta Nacional de Bomberos."/>
    <d v="2019-11-25T00:00:00"/>
    <s v="TIF"/>
    <s v="si"/>
    <m/>
    <s v="Las respuestas se deben dar en el formato de la DNBC actualizado y firmado por el supervisor."/>
  </r>
  <r>
    <x v="0"/>
    <x v="0"/>
    <x v="56"/>
    <x v="0"/>
    <x v="1"/>
    <s v="CAC: SOLICITUD DE INVESTIGACIÓN Y AUDITORÍA DEL CBV UTICA"/>
    <s v="Merle Galindo"/>
    <s v="SUBDIRECCIÓN ESTRATÉGICA Y DE COORDINACIÓN BOMBERIL"/>
    <x v="0"/>
    <x v="0"/>
    <n v="15"/>
    <x v="61"/>
    <d v="2019-11-14T12:15:46"/>
    <s v="N/A"/>
    <d v="2019-11-28T00:00:00"/>
    <n v="10"/>
    <n v="10"/>
    <x v="0"/>
    <s v="28-11-2019 20:05 PM Archivar Merle Galindo Comunicación enviada el 28-11-2019"/>
    <m/>
    <s v="word"/>
    <s v="si"/>
    <m/>
    <s v="NO SE ANEXA DOCUMENTO DE RESPUESTA FIRMADO"/>
  </r>
  <r>
    <x v="0"/>
    <x v="0"/>
    <x v="57"/>
    <x v="1"/>
    <x v="1"/>
    <s v="CAC: SOLICITUD INFORMACIÓN CUERPOS DE BOMBEROS"/>
    <s v="Edgar Alexander Maya López"/>
    <s v="FORMULACIÓN Y ACTUALIZACIÓN NORMATIVA Y OPERATIVA"/>
    <x v="0"/>
    <x v="0"/>
    <n v="15"/>
    <x v="62"/>
    <d v="2019-11-14T12:17:19"/>
    <m/>
    <d v="2019-12-04T00:00:00"/>
    <n v="20"/>
    <n v="20"/>
    <x v="2"/>
    <s v="04-12-2019 11:16 AM Archivar Jiug Magnoly Gaviria Narváez Se da Respuesta por Correo electrónico Radicado N° 201933200032712."/>
    <m/>
    <m/>
    <s v="si"/>
    <m/>
    <s v="No se puede observar la fecha exacta de envío de respuesta, no se anexa documento digitalizado y con firma"/>
  </r>
  <r>
    <x v="0"/>
    <x v="9"/>
    <x v="58"/>
    <x v="3"/>
    <x v="1"/>
    <s v="CAC: SOLICITUD"/>
    <s v="CAROLINA ESCARREGA"/>
    <s v="GESTIÓN CONTRACTUAL"/>
    <x v="2"/>
    <x v="2"/>
    <n v="10"/>
    <x v="63"/>
    <d v="2019-11-14T12:27:26"/>
    <m/>
    <m/>
    <m/>
    <m/>
    <x v="0"/>
    <s v="FALTA ARCHIVAR"/>
    <m/>
    <m/>
    <m/>
    <m/>
    <m/>
  </r>
  <r>
    <x v="0"/>
    <x v="2"/>
    <x v="59"/>
    <x v="3"/>
    <x v="2"/>
    <s v="SM: CERTIFICADOS"/>
    <s v="HAYVER LEONARDO SERRANO RODRIGUEZ"/>
    <s v="DIRECCIÓN GENERAL"/>
    <x v="1"/>
    <x v="1"/>
    <n v="15"/>
    <x v="64"/>
    <d v="2019-11-14T15:48:30"/>
    <n v="20191000016071"/>
    <d v="2019-11-15T00:00:00"/>
    <n v="1"/>
    <n v="1"/>
    <x v="0"/>
    <s v="15-11-2019 18:39 PM Archivar HAYVER LEONARDO SERRANO RODRIGUEZ Se le da respuesta con el radicado N° 20191000016071"/>
    <d v="2019-11-15T00:00:00"/>
    <s v="pdf"/>
    <s v="si"/>
    <m/>
    <m/>
  </r>
  <r>
    <x v="0"/>
    <x v="0"/>
    <x v="60"/>
    <x v="0"/>
    <x v="4"/>
    <s v="CAC. DENUNCIA ANTE LA DNBC"/>
    <s v="ERIKA AGUIRRE LEMUS"/>
    <s v="FORMULACIÓN Y ACTUALIZACIÓN NORMATIVA Y OPERATIVA"/>
    <x v="0"/>
    <x v="0"/>
    <n v="15"/>
    <x v="65"/>
    <d v="2019-11-14T15:56:25"/>
    <m/>
    <m/>
    <m/>
    <m/>
    <x v="1"/>
    <m/>
    <m/>
    <m/>
    <m/>
    <m/>
    <m/>
  </r>
  <r>
    <x v="0"/>
    <x v="5"/>
    <x v="61"/>
    <x v="3"/>
    <x v="1"/>
    <s v="CI. AYUDA URGENTE LLAMARME"/>
    <s v="Andrés Fernando Muñoz Cabrera"/>
    <s v="Área Central de Referencia Bomberil"/>
    <x v="0"/>
    <x v="0"/>
    <n v="15"/>
    <x v="66"/>
    <d v="2019-11-14T15:57:49"/>
    <s v="N/A"/>
    <d v="2019-11-26T00:00:00"/>
    <n v="8"/>
    <n v="8"/>
    <x v="0"/>
    <s v="26-11-2019 09:35 AM Archivar Andrés Fernando Muñoz Cabrera Se dió respuesta mediante correo electrónico el día 26 nov de 2019 (el correo queda adjunto)"/>
    <d v="2019-11-26T00:00:00"/>
    <s v="pdf"/>
    <s v="si"/>
    <m/>
    <s v="No se anexa pantallazo de envío"/>
  </r>
  <r>
    <x v="0"/>
    <x v="0"/>
    <x v="62"/>
    <x v="3"/>
    <x v="1"/>
    <s v="RD: RECONOCIMIENTO ESCUELA DE FORMACIÓN BOMBERIL - ACADEMIA DE LA UNIDAD ADMINISTRATIVA ESPECIAL CUERPO OFICIAL DE BOMBEROS"/>
    <s v="Edgar Alexander Maya López"/>
    <s v="FORMULACIÓN Y ACTUALIZACIÓN NORMATIVA Y OPERATIVA"/>
    <x v="0"/>
    <x v="0"/>
    <n v="15"/>
    <x v="67"/>
    <d v="2019-11-14T16:42:24"/>
    <s v="N/A"/>
    <d v="2019-12-04T00:00:00"/>
    <n v="14"/>
    <n v="14"/>
    <x v="0"/>
    <s v="05-12-2019 12:44 PM Archivar Edgar Alexander Maya López Se da respuesta con Resolución 232 del 4 de diciembre del 2019"/>
    <m/>
    <s v="word"/>
    <m/>
    <m/>
    <s v="Respuesta sin digitalizar ni firma, no se anexa evidencia de envío"/>
  </r>
  <r>
    <x v="0"/>
    <x v="5"/>
    <x v="63"/>
    <x v="3"/>
    <x v="2"/>
    <s v="RD: CERTIFICADOS"/>
    <s v="HAYVER LEONARDO SERRANO RODRIGUEZ"/>
    <s v="DIRECCIÓN GENERAL"/>
    <x v="1"/>
    <x v="1"/>
    <n v="15"/>
    <x v="68"/>
    <d v="2019-11-14T16:48:28"/>
    <n v="20191000022761"/>
    <d v="2019-12-02T00:00:00"/>
    <n v="12"/>
    <n v="12"/>
    <x v="0"/>
    <s v="02-12-2019 17:46 PM Archivar HAYVER LEONARDO SERRANO RODRIGUEZ Se le da respuesta con el radicado N° 20191000022761"/>
    <d v="2019-12-02T00:00:00"/>
    <s v="pdf"/>
    <m/>
    <m/>
    <s v="No se informa a través de cual medio se dio respuesta al peticionario"/>
  </r>
  <r>
    <x v="0"/>
    <x v="0"/>
    <x v="64"/>
    <x v="3"/>
    <x v="1"/>
    <s v="CI: INVITACIÓN AL CUMLIMIENTO DE LA OBLIGACIÓN DE EXPEDIR FACTURA ELECTRÓNICA"/>
    <s v="Merle Galindo"/>
    <s v="SUBDIRECCIÓN ESTRATÉGICA Y DE COORDINACIÓN BOMBERIL"/>
    <x v="0"/>
    <x v="0"/>
    <n v="15"/>
    <x v="69"/>
    <d v="2019-11-15T12:34:08"/>
    <s v="n/a"/>
    <d v="2019-11-28T00:00:00"/>
    <n v="9"/>
    <n v="9"/>
    <x v="0"/>
    <s v="28-11-2019 20:08 PM Archivar Merle Galindo Documento enviado el 28-nov-2019"/>
    <m/>
    <s v="word"/>
    <s v="si"/>
    <m/>
    <s v="NO SE ANEXA DOCUMENTO DE RESPUESTA FIRMADO"/>
  </r>
  <r>
    <x v="0"/>
    <x v="0"/>
    <x v="65"/>
    <x v="3"/>
    <x v="1"/>
    <s v="CI: SOLICITUD"/>
    <s v="Juan Carlos Puerto Prieto"/>
    <s v="CENTRAL DE INFORMACIÓN Y TELECOMUNICACIONES"/>
    <x v="0"/>
    <x v="0"/>
    <n v="15"/>
    <x v="70"/>
    <d v="2019-11-15T12:44:33"/>
    <s v="n/a"/>
    <d v="2019-11-25T00:00:00"/>
    <n v="6"/>
    <n v="6"/>
    <x v="0"/>
    <s v="27-11-2019 09:13 AM Archivar Juan Carlos Puerto Prieto Se dio respuesta vía correo electrónico el 25 de noviembre a las 15:40."/>
    <m/>
    <s v="word"/>
    <s v="si"/>
    <m/>
    <s v="NO SE ANEXA DOCUMENTO DE RESPUESTA FIRMADO Y NO SE ANEXA PANTALLAZO DE ENVÍO"/>
  </r>
  <r>
    <x v="0"/>
    <x v="0"/>
    <x v="66"/>
    <x v="0"/>
    <x v="3"/>
    <s v="CAC: PETICIÓN QUEJA"/>
    <s v="ELIANA GARCÍA CASTAÑO"/>
    <s v="FORMULACIÓN Y ACTUALIZACIÓN NORMATIVA Y OPERATIVA"/>
    <x v="0"/>
    <x v="0"/>
    <n v="15"/>
    <x v="71"/>
    <d v="2019-11-15T13:58:47"/>
    <n v="20192050063151"/>
    <d v="2019-12-04T00:00:00"/>
    <n v="13"/>
    <n v="13"/>
    <x v="0"/>
    <s v="05-12-2019 14:02 PM Archivar ELIANA GARCÍA CASTAÑO Mediante el oficio No.20192050063151, se dio respuesta a la petición. Correo enviado el 04/12/2019."/>
    <d v="1947-12-19T00:00:00"/>
    <s v="pdf"/>
    <s v="si"/>
    <m/>
    <m/>
  </r>
  <r>
    <x v="0"/>
    <x v="0"/>
    <x v="45"/>
    <x v="0"/>
    <x v="1"/>
    <s v="CAC: PRERROGATIVA Y DISCULPAS"/>
    <s v="Viviana Gonzalez Cano"/>
    <s v="GESTIÓN ASUNTOS DISCIPLINARIOS"/>
    <x v="1"/>
    <x v="0"/>
    <n v="15"/>
    <x v="72"/>
    <d v="2019-11-15T13:59:33"/>
    <m/>
    <m/>
    <m/>
    <m/>
    <x v="1"/>
    <m/>
    <m/>
    <m/>
    <m/>
    <m/>
    <m/>
  </r>
  <r>
    <x v="0"/>
    <x v="0"/>
    <x v="67"/>
    <x v="0"/>
    <x v="1"/>
    <s v="CAC: SOLICITUD CERTIFICACIÓN CURSO DE RESCATE DE RIESGOS"/>
    <s v="HAYVER LEONARDO SERRANO RODRIGUEZ"/>
    <s v="DIRECCIÓN GENERAL"/>
    <x v="1"/>
    <x v="0"/>
    <n v="15"/>
    <x v="73"/>
    <d v="2019-11-15T14:05:04"/>
    <m/>
    <m/>
    <m/>
    <m/>
    <x v="1"/>
    <m/>
    <m/>
    <m/>
    <m/>
    <m/>
    <m/>
  </r>
  <r>
    <x v="0"/>
    <x v="17"/>
    <x v="68"/>
    <x v="3"/>
    <x v="1"/>
    <s v="CAC: SOLICITUD DE CONCEPTO JURÍDICO"/>
    <s v="ERIKA AGUIRRE LEMUS"/>
    <s v="FORMULACIÓN Y ACTUALIZACIÓN NORMATIVA Y OPERATIVA"/>
    <x v="0"/>
    <x v="0"/>
    <n v="15"/>
    <x v="74"/>
    <d v="2019-11-15T14:06:15"/>
    <n v="20192050062821"/>
    <d v="2019-11-28T00:00:00"/>
    <n v="9"/>
    <n v="9"/>
    <x v="0"/>
    <s v="28-11-2019 17:47 PM Archivar ERIKA AGUIRRE LEMUS Se archiva con radicado de salida número 20192050062821. Se adjunto pantallazo de envío."/>
    <d v="2019-11-28T00:00:00"/>
    <s v="pdf"/>
    <s v="si"/>
    <m/>
    <m/>
  </r>
  <r>
    <x v="0"/>
    <x v="15"/>
    <x v="69"/>
    <x v="2"/>
    <x v="1"/>
    <s v="CAC: SOLICITUD DE INCLUIR VEHÍCULO - CUERPO OFICIAL DE BOMBEROS GIRARDOT"/>
    <s v="Carlos Armando López Barrera"/>
    <s v="OFICINA ASESORA JURÍDICA"/>
    <x v="1"/>
    <x v="0"/>
    <n v="15"/>
    <x v="75"/>
    <d v="2019-11-15T14:08:24"/>
    <n v="20191200002403"/>
    <d v="2019-11-27T00:00:00"/>
    <n v="8"/>
    <n v="8"/>
    <x v="0"/>
    <s v="27-11-2019 12:43 PM Archivar Carlos Armando López Barrera Se archiva con respuesta mediante radicado 20191200002403"/>
    <m/>
    <m/>
    <m/>
    <m/>
    <m/>
  </r>
  <r>
    <x v="0"/>
    <x v="0"/>
    <x v="70"/>
    <x v="2"/>
    <x v="1"/>
    <s v="CAC: SOLICITUD DE INFORMACIÓN"/>
    <s v="Ricardo Rizo Salazar"/>
    <s v="FORMULACIÓN Y ACTUALIZACIÓN NORMATIVA Y OPERATIVA"/>
    <x v="0"/>
    <x v="0"/>
    <n v="15"/>
    <x v="76"/>
    <d v="2019-11-15T14:42:08"/>
    <m/>
    <m/>
    <m/>
    <m/>
    <x v="1"/>
    <m/>
    <m/>
    <m/>
    <m/>
    <m/>
    <m/>
  </r>
  <r>
    <x v="0"/>
    <x v="11"/>
    <x v="71"/>
    <x v="2"/>
    <x v="1"/>
    <s v="CAC: SOLICITUD COPIA DE ACTA DE LIQUIDACIÓN CONTRATO 068 DE 2018"/>
    <s v="CAROLINA ESCARREGA"/>
    <s v="GESTIÓN CONTRACTUAL"/>
    <x v="2"/>
    <x v="2"/>
    <n v="10"/>
    <x v="77"/>
    <d v="2019-11-15T14:43:45"/>
    <m/>
    <m/>
    <m/>
    <m/>
    <x v="0"/>
    <s v="FALTA ARCHIVAR"/>
    <m/>
    <m/>
    <m/>
    <m/>
    <m/>
  </r>
  <r>
    <x v="0"/>
    <x v="15"/>
    <x v="72"/>
    <x v="2"/>
    <x v="1"/>
    <s v="SM: REMISIÓN POR COMPETENCIA SOLICITUD DE MIEMBROS DE CUERPOS DE BOMBEROS VOLUNTARIOS DEL MUNICIPIO DE AGUA DE DIOS"/>
    <s v="Andrea Bibiana Castañeda Durán"/>
    <s v="FORMULACIÓN Y ACTUALIZACIÓN NORMATIVA Y OPERATIVA"/>
    <x v="0"/>
    <x v="1"/>
    <n v="15"/>
    <x v="78"/>
    <d v="2019-11-18T10:27:22"/>
    <n v="20192050062811"/>
    <d v="2019-12-04T00:00:00"/>
    <n v="8"/>
    <n v="8"/>
    <x v="0"/>
    <s v="04-12-2019 11:35 AM Archivar Andrea Bibiana Castañeda Durán SE DIO TRÁMITE CON RAD. 20192050062811 ENVIADO EL 04/12/2019"/>
    <d v="2019-12-06T00:00:00"/>
    <s v="pdf"/>
    <s v="si"/>
    <s v="N/A"/>
    <s v="N/A"/>
  </r>
  <r>
    <x v="0"/>
    <x v="0"/>
    <x v="73"/>
    <x v="0"/>
    <x v="5"/>
    <s v="CAC: DERECHO DE PETICIÓN JOHAN HERNANDEZ"/>
    <s v="Carlos Armando López Barrera"/>
    <s v="OFICINA ASESORA JURÍDICA"/>
    <x v="1"/>
    <x v="0"/>
    <n v="15"/>
    <x v="79"/>
    <d v="2019-11-18T14:25:47"/>
    <n v="20192050063171"/>
    <d v="2019-12-05T00:00:00"/>
    <n v="12"/>
    <n v="12"/>
    <x v="0"/>
    <s v="05-12-2019 11:59 AM Archivar Andrea Bibiana Castañeda Durán SE DIO RESPUESTA CON EL RAD. 20192050063171 ENVIADO EL 5/12/2019"/>
    <d v="2019-12-05T00:00:00"/>
    <s v="pdf"/>
    <s v="si"/>
    <s v="N/A"/>
    <s v="N/A"/>
  </r>
  <r>
    <x v="0"/>
    <x v="7"/>
    <x v="74"/>
    <x v="3"/>
    <x v="2"/>
    <s v="SM: CERTIFICADOS RESCATE VEHICULAR"/>
    <s v="HAYVER LEONARDO SERRANO RODRIGUEZ"/>
    <s v="DIRECCIÓN GENERAL"/>
    <x v="1"/>
    <x v="0"/>
    <n v="15"/>
    <x v="80"/>
    <d v="2019-11-18T14:47:27"/>
    <m/>
    <m/>
    <m/>
    <m/>
    <x v="1"/>
    <s v="Vencio 09/12/2019"/>
    <m/>
    <m/>
    <m/>
    <m/>
    <m/>
  </r>
  <r>
    <x v="0"/>
    <x v="6"/>
    <x v="75"/>
    <x v="3"/>
    <x v="2"/>
    <s v="SM: CERTIFICADOS"/>
    <s v="HAYVER LEONARDO SERRANO RODRIGUEZ"/>
    <s v="DIRECCIÓN GENERAL"/>
    <x v="1"/>
    <x v="0"/>
    <n v="15"/>
    <x v="81"/>
    <d v="2019-11-18T15:47:18"/>
    <m/>
    <m/>
    <m/>
    <m/>
    <x v="1"/>
    <s v="Vencio 09/12/2019"/>
    <m/>
    <m/>
    <m/>
    <m/>
    <m/>
  </r>
  <r>
    <x v="0"/>
    <x v="15"/>
    <x v="69"/>
    <x v="1"/>
    <x v="1"/>
    <s v="SM: SOLICITUD DE INCLUIR"/>
    <s v="Carlos Armando López Barrera"/>
    <s v="OFICINA ASESORA JURÍDICA"/>
    <x v="1"/>
    <x v="0"/>
    <n v="15"/>
    <x v="82"/>
    <d v="2019-11-18T16:39:49"/>
    <n v="20191200002403"/>
    <d v="2019-11-27T00:00:00"/>
    <n v="7"/>
    <n v="7"/>
    <x v="0"/>
    <s v="27-11-2019 12:59 PM Archivar Carlos Armando López Barrera Se archiva por cuanto a esta petición se le dio respuesta mediante radicado 20191200002403"/>
    <s v="n/a"/>
    <s v="n/a"/>
    <s v="N/A"/>
    <s v="N/A"/>
    <s v="No se adjunta evidencia de respuesta ni de envío de la misma, no se tiene conocimiento de radicado de salida."/>
  </r>
  <r>
    <x v="0"/>
    <x v="10"/>
    <x v="76"/>
    <x v="3"/>
    <x v="1"/>
    <s v="CAC: CONSULTA DE COMODATO"/>
    <s v="Luis Alberto Valencia Pulido"/>
    <s v="Área Central de Referencia Bomberil"/>
    <x v="0"/>
    <x v="0"/>
    <n v="15"/>
    <x v="83"/>
    <d v="2019-11-19T10:48:57"/>
    <n v="20192100022701"/>
    <d v="2019-12-03T00:00:00"/>
    <n v="10"/>
    <n v="10"/>
    <x v="0"/>
    <s v="05-12-2019 11:44 AM Archivar Luis Alberto Valencia Pulido Se da respuesta mediante correo electrónicos el día 3 de diciembre del 2019"/>
    <d v="2019-12-05T00:00:00"/>
    <s v="pdf"/>
    <s v="si"/>
    <s v="N/A"/>
    <s v="N/A"/>
  </r>
  <r>
    <x v="0"/>
    <x v="0"/>
    <x v="77"/>
    <x v="0"/>
    <x v="1"/>
    <s v="CAC: DERECHO DE PETICIÓN"/>
    <s v="Andrea Bibiana Castañeda Durán"/>
    <s v="FORMULACIÓN Y ACTUALIZACIÓN NORMATIVA Y OPERATIVA"/>
    <x v="0"/>
    <x v="0"/>
    <n v="15"/>
    <x v="84"/>
    <d v="2019-11-19T10:50:53"/>
    <n v="20192050063071"/>
    <d v="2019-12-04T00:00:00"/>
    <n v="11"/>
    <n v="11"/>
    <x v="0"/>
    <s v="04-12-2019 11:34 AM Archivar Andrea Bibiana Castañeda Durán SE DIO RESPUESTA CON RAD. 20192050063071 ENVIADO EL 4/12/2019"/>
    <d v="2019-12-06T00:00:00"/>
    <s v="pdf"/>
    <s v="si"/>
    <s v="N/A"/>
    <s v="N/A"/>
  </r>
  <r>
    <x v="0"/>
    <x v="0"/>
    <x v="78"/>
    <x v="0"/>
    <x v="1"/>
    <s v="CAC: SOLICITUD"/>
    <s v="Luis Alberto Valencia Pulido"/>
    <s v="Área Central de Referencia Bomberil"/>
    <x v="0"/>
    <x v="0"/>
    <n v="15"/>
    <x v="85"/>
    <d v="2019-11-19T10:53:58"/>
    <n v="20192100022661"/>
    <d v="2019-12-03T00:00:00"/>
    <n v="10"/>
    <n v="10"/>
    <x v="0"/>
    <s v="03-12-2019 11:26 AM Archivar Luis Alberto Valencia Pulido Se respuesta mediante correo electrónico el 03/12/2019"/>
    <d v="2019-12-05T00:00:00"/>
    <s v="pdf"/>
    <s v="si"/>
    <s v="N/A"/>
    <s v="N/A"/>
  </r>
  <r>
    <x v="0"/>
    <x v="0"/>
    <x v="79"/>
    <x v="0"/>
    <x v="1"/>
    <s v="CAC: SOLICITUD"/>
    <s v="Andrea Bibiana Castañeda Durán"/>
    <s v="FORMULACIÓN Y ACTUALIZACIÓN NORMATIVA Y OPERATIVA"/>
    <x v="0"/>
    <x v="0"/>
    <n v="15"/>
    <x v="86"/>
    <d v="2019-11-19T10:55:51"/>
    <n v="20192050062841"/>
    <d v="2019-12-03T00:00:00"/>
    <n v="10"/>
    <n v="10"/>
    <x v="0"/>
    <s v="03-12-2019 16:53 PM Archivar Andrea Bibiana Castañeda Durán SE DIO RESPUESTA CON RAD. 20192050062841 ENVIADO EL 3/12/2019"/>
    <d v="2019-12-05T00:00:00"/>
    <s v="pdf"/>
    <s v="si"/>
    <s v="N/A"/>
    <s v="N/A"/>
  </r>
  <r>
    <x v="0"/>
    <x v="5"/>
    <x v="80"/>
    <x v="3"/>
    <x v="5"/>
    <s v="CAC: COLABORACIÓN CON CONCEPTO JURÍDICO POR DECREMENTO DE LA SOBRETASA BOMBERIL"/>
    <s v="ERIKA AGUIRRE LEMUS"/>
    <s v="FORMULACIÓN Y ACTUALIZACIÓN NORMATIVA Y OPERATIVA"/>
    <x v="0"/>
    <x v="1"/>
    <n v="15"/>
    <x v="87"/>
    <d v="2019-11-19T10:58:06"/>
    <m/>
    <m/>
    <m/>
    <m/>
    <x v="1"/>
    <s v="Vence el 10/12/2019"/>
    <m/>
    <m/>
    <m/>
    <m/>
    <m/>
  </r>
  <r>
    <x v="0"/>
    <x v="0"/>
    <x v="81"/>
    <x v="0"/>
    <x v="1"/>
    <s v="CAC: SOLICITUD DE DIRECTORIO NACIONAL ESTACIONES DE BOMBEROS"/>
    <s v="Luis Alberto Valencia Pulido"/>
    <s v="Área Central de Referencia Bomberil"/>
    <x v="0"/>
    <x v="0"/>
    <n v="15"/>
    <x v="88"/>
    <d v="2019-11-19T11:23:31"/>
    <n v="20192100022681"/>
    <d v="2019-12-03T00:00:00"/>
    <n v="10"/>
    <n v="10"/>
    <x v="0"/>
    <s v="03-12-2019 11:27 AM Archivar Luis Alberto Valencia Pulido Se da respuesta mediante correo electrónico el día 03/12/2019"/>
    <d v="2019-12-05T00:00:00"/>
    <s v="pdf"/>
    <s v="si"/>
    <s v="N/A"/>
    <s v="N/A"/>
  </r>
  <r>
    <x v="0"/>
    <x v="6"/>
    <x v="82"/>
    <x v="0"/>
    <x v="5"/>
    <s v="CAC: SOLICITUD CONCEPTO"/>
    <s v="ELIANA GARCÍA CASTAÑO"/>
    <s v="FORMULACIÓN Y ACTUALIZACIÓN NORMATIVA Y OPERATIVA"/>
    <x v="0"/>
    <x v="3"/>
    <n v="30"/>
    <x v="89"/>
    <d v="2019-11-19T11:27:44"/>
    <n v="20192050063011"/>
    <d v="2019-12-03T00:00:00"/>
    <n v="10"/>
    <n v="10"/>
    <x v="0"/>
    <s v="06-12-2019 08:38 AM Archivar ELIANA GARCÍA CASTAÑO Mediante el oficio 20192050063011, se dio respuesta respuesta a la petición. Correo enviado el 03/12/2019."/>
    <d v="2019-12-06T00:00:00"/>
    <s v="pdf"/>
    <s v="si"/>
    <s v="N/A"/>
    <s v="N/A"/>
  </r>
  <r>
    <x v="0"/>
    <x v="0"/>
    <x v="83"/>
    <x v="0"/>
    <x v="1"/>
    <s v="CAC:SOLICITUD DOCUMENTACIÓN ACTUALIZACIÓN"/>
    <s v="ELIANA GARCÍA CASTAÑO"/>
    <s v="FORMULACIÓN Y ACTUALIZACIÓN NORMATIVA Y OPERATIVA"/>
    <x v="0"/>
    <x v="3"/>
    <n v="30"/>
    <x v="90"/>
    <d v="2019-11-19T11:37:40"/>
    <m/>
    <m/>
    <m/>
    <m/>
    <x v="3"/>
    <s v="Vencida el dia 10/12/2019"/>
    <m/>
    <m/>
    <m/>
    <m/>
    <m/>
  </r>
  <r>
    <x v="0"/>
    <x v="9"/>
    <x v="84"/>
    <x v="3"/>
    <x v="6"/>
    <s v="CAC: SOLICITUD KIT FORESTALES"/>
    <s v="Massiel Mendez"/>
    <s v="FORTALECIMIENTO BOMBERIL"/>
    <x v="1"/>
    <x v="0"/>
    <n v="15"/>
    <x v="91"/>
    <d v="2019-11-19T11:38:43"/>
    <m/>
    <m/>
    <m/>
    <m/>
    <x v="1"/>
    <m/>
    <m/>
    <m/>
    <m/>
    <m/>
    <m/>
  </r>
  <r>
    <x v="0"/>
    <x v="0"/>
    <x v="85"/>
    <x v="0"/>
    <x v="1"/>
    <s v="CAC: SOLICITUD RADICADO DNBC No 20192050059641"/>
    <s v="Merle Galindo"/>
    <s v="SUBDIRECCIÓN ESTRATÉGICA Y DE COORDINACIÓN BOMBERIL"/>
    <x v="0"/>
    <x v="0"/>
    <n v="15"/>
    <x v="92"/>
    <d v="2019-11-19T11:39:56"/>
    <m/>
    <m/>
    <m/>
    <m/>
    <x v="1"/>
    <m/>
    <m/>
    <m/>
    <m/>
    <m/>
    <m/>
  </r>
  <r>
    <x v="0"/>
    <x v="10"/>
    <x v="86"/>
    <x v="3"/>
    <x v="6"/>
    <s v="SM: TRASLADO POR COMPETENCIA OFI 19-49992-DVP-2000 EXT 19-44198"/>
    <s v="Massiel Mendez"/>
    <s v="FORTALECIMIENTO BOMBERIL"/>
    <x v="1"/>
    <x v="0"/>
    <n v="15"/>
    <x v="93"/>
    <d v="2019-11-19T14:42:06"/>
    <s v="N/A"/>
    <d v="2019-11-25T00:00:00"/>
    <n v="4"/>
    <n v="4"/>
    <x v="0"/>
    <s v="25-11-2019 12:18 PM Archivar Massiel Méndez Se informa al solicitante los soportes que debe anexar para que el proyecto quede registrado y ser presentado a la Junta Nacional."/>
    <d v="2019-11-25T00:00:00"/>
    <s v="TIF"/>
    <s v="si"/>
    <s v="N/A"/>
    <s v="Las respuestas se deben realizar con el formato de la NBC y en el radicado de salida debe existir evidencia o pantallazo de envío de la respuesta que se pueda evidenciar la fecha de envío."/>
  </r>
  <r>
    <x v="0"/>
    <x v="5"/>
    <x v="41"/>
    <x v="3"/>
    <x v="2"/>
    <s v="SM: CERTIFICADOS"/>
    <s v="HAYVER LEONARDO SERRANO RODRIGUEZ"/>
    <s v="DIRECCIÓN GENERAL"/>
    <x v="1"/>
    <x v="0"/>
    <n v="15"/>
    <x v="94"/>
    <d v="2019-11-19T15:04:58"/>
    <m/>
    <m/>
    <m/>
    <m/>
    <x v="1"/>
    <m/>
    <m/>
    <m/>
    <m/>
    <m/>
    <m/>
  </r>
  <r>
    <x v="0"/>
    <x v="5"/>
    <x v="41"/>
    <x v="3"/>
    <x v="2"/>
    <s v="SM: CERTIFICADOS"/>
    <s v="HAYVER LEONARDO SERRANO RODRIGUEZ"/>
    <s v="DIRECCIÓN GENERAL"/>
    <x v="1"/>
    <x v="0"/>
    <n v="15"/>
    <x v="95"/>
    <d v="2019-11-20T10:36:12"/>
    <n v="20191000021331"/>
    <d v="2019-11-28T00:00:00"/>
    <n v="6"/>
    <n v="6"/>
    <x v="0"/>
    <s v="28-11-2019 10:04 AM Archivar HAYVER LEONARDO SERRANO RODRIGUEZ Se le da respuesta con el radicado N° 20191000021331"/>
    <d v="2019-11-28T00:00:00"/>
    <s v="pdf"/>
    <s v="si"/>
    <s v="N/A"/>
    <s v="N/A"/>
  </r>
  <r>
    <x v="0"/>
    <x v="3"/>
    <x v="87"/>
    <x v="3"/>
    <x v="2"/>
    <s v="RD: CERTIFICADOS"/>
    <s v="HAYVER LEONARDO SERRANO RODRIGUEZ"/>
    <s v="DIRECCIÓN GENERAL"/>
    <x v="1"/>
    <x v="0"/>
    <n v="15"/>
    <x v="96"/>
    <d v="2019-11-20T14:18:27"/>
    <m/>
    <m/>
    <m/>
    <m/>
    <x v="1"/>
    <m/>
    <m/>
    <m/>
    <m/>
    <m/>
    <m/>
  </r>
  <r>
    <x v="0"/>
    <x v="0"/>
    <x v="62"/>
    <x v="3"/>
    <x v="5"/>
    <s v="RD: RECONOCIMIENTO ESCUELA DE FORMACIÓN BOMBERIL - ACADEMIA DE LA UNIDAD ADMINISTRATIVA ESPECIAL UAECOB"/>
    <s v="Edgar Alexander Maya López"/>
    <s v="FORMULACIÓN Y ACTUALIZACIÓN NORMATIVA Y OPERATIVA"/>
    <x v="0"/>
    <x v="1"/>
    <n v="15"/>
    <x v="97"/>
    <d v="2019-11-20T15:54:57"/>
    <s v="N/A"/>
    <d v="2019-12-04T00:00:00"/>
    <n v="10"/>
    <n v="10"/>
    <x v="0"/>
    <s v="05-12-2019 12:44 PM Archivar Edgar Alexander Maya López Se da respuesta con resolución 232 del 04 de diciembre de 2019"/>
    <s v="n/a"/>
    <s v="n/a"/>
    <s v="N/A"/>
    <s v="N/A"/>
    <s v="Funcionario no anexa prueba de envío de respuesta, no se genero radicado de salida"/>
  </r>
  <r>
    <x v="0"/>
    <x v="5"/>
    <x v="10"/>
    <x v="3"/>
    <x v="1"/>
    <s v="SM. SOLICITUD DE INFORMACIÓN OFICIO D.A.01.01-424"/>
    <s v="Ronny Estiven Romero Velandia"/>
    <s v="FORMULACIÓN Y ACTUALIZACIÓN NORMATIVA Y OPERATIVA"/>
    <x v="0"/>
    <x v="2"/>
    <n v="10"/>
    <x v="98"/>
    <d v="2019-11-25T10:01:58"/>
    <m/>
    <m/>
    <m/>
    <m/>
    <x v="1"/>
    <s v="Vencida el día 09/12/2019"/>
    <m/>
    <m/>
    <m/>
    <m/>
    <m/>
  </r>
  <r>
    <x v="0"/>
    <x v="10"/>
    <x v="88"/>
    <x v="3"/>
    <x v="2"/>
    <s v="SM: FIRMA DE CERTIFICADOS"/>
    <s v="HAYVER LEONARDO SERRANO RODRIGUEZ"/>
    <s v="DIRECCIÓN GENERAL"/>
    <x v="1"/>
    <x v="0"/>
    <n v="15"/>
    <x v="99"/>
    <d v="2019-11-25T12:39:17"/>
    <m/>
    <m/>
    <m/>
    <m/>
    <x v="3"/>
    <s v="Vence el dia 16/12/2019"/>
    <m/>
    <m/>
    <m/>
    <m/>
    <m/>
  </r>
  <r>
    <x v="0"/>
    <x v="13"/>
    <x v="31"/>
    <x v="3"/>
    <x v="2"/>
    <s v="SM: CERTIFICADOS"/>
    <s v="HAYVER LEONARDO SERRANO RODRIGUEZ"/>
    <s v="DIRECCIÓN GENERAL"/>
    <x v="1"/>
    <x v="0"/>
    <n v="15"/>
    <x v="100"/>
    <d v="2019-11-25T16:03:03"/>
    <m/>
    <m/>
    <m/>
    <m/>
    <x v="3"/>
    <s v="Vence el dia 16/12/2019"/>
    <m/>
    <m/>
    <m/>
    <m/>
    <m/>
  </r>
  <r>
    <x v="0"/>
    <x v="10"/>
    <x v="89"/>
    <x v="3"/>
    <x v="2"/>
    <s v="SM: SOLICITUD FIRMAS DE CERTIFICADOS"/>
    <s v="HAYVER LEONARDO SERRANO RODRIGUEZ"/>
    <s v="DIRECCIÓN GENERAL"/>
    <x v="1"/>
    <x v="0"/>
    <n v="15"/>
    <x v="101"/>
    <d v="2019-11-25T16:34:21"/>
    <m/>
    <m/>
    <m/>
    <m/>
    <x v="3"/>
    <s v="Vence el dia 16/12/2019"/>
    <m/>
    <m/>
    <m/>
    <m/>
    <m/>
  </r>
  <r>
    <x v="0"/>
    <x v="0"/>
    <x v="90"/>
    <x v="0"/>
    <x v="1"/>
    <s v="CAC: COLABORACIÓN"/>
    <s v="Luis Alberto Valencia Pulido"/>
    <s v="Área Central de Referencia Bomberil"/>
    <x v="0"/>
    <x v="2"/>
    <n v="10"/>
    <x v="102"/>
    <d v="2019-11-25T17:06:15"/>
    <s v="N/A"/>
    <d v="2019-12-02T00:00:00"/>
    <n v="5"/>
    <n v="5"/>
    <x v="0"/>
    <s v="09-12-2019 09:43 AM Archivar Luis Alberto Valencia Pulido Este correo se respondió el día 2 de diciembre del 2019."/>
    <s v="n/a"/>
    <s v="n/a"/>
    <s v="N/A"/>
    <s v="N/A"/>
    <s v="No se adjuntó prueba de respuesta ni el medio de la misma, no se genero radicado de salida"/>
  </r>
  <r>
    <x v="0"/>
    <x v="9"/>
    <x v="91"/>
    <x v="0"/>
    <x v="1"/>
    <s v="CAC: SOLICITUD"/>
    <s v="Ronny Estiven Romero Velandia"/>
    <s v="FORMULACIÓN Y ACTUALIZACIÓN NORMATIVA Y OPERATIVA"/>
    <x v="0"/>
    <x v="0"/>
    <n v="15"/>
    <x v="103"/>
    <d v="2019-11-25T17:27:50"/>
    <n v="20192300022821"/>
    <d v="2019-12-09T00:00:00"/>
    <n v="10"/>
    <n v="10"/>
    <x v="0"/>
    <s v="09-12-2019 15:01 PM Archivar John Jairo Beltran Mahecha Se da respuesta DNBC el día 9/12/2019 con No. radicado 20192300022821."/>
    <s v="n/a"/>
    <s v="n/a"/>
    <s v="N/A"/>
    <s v="N/A"/>
    <s v="Documento sin firma, no se especifica medio de envío de respuesta"/>
  </r>
  <r>
    <x v="1"/>
    <x v="0"/>
    <x v="92"/>
    <x v="0"/>
    <x v="7"/>
    <s v="CI: PQRSD POR TWITTER"/>
    <s v="Ronny Estiven Romero Velandia"/>
    <s v="FORMULACIÓN Y ACTUALIZACIÓN NORMATIVA Y OPERATIVA"/>
    <x v="0"/>
    <x v="5"/>
    <n v="15"/>
    <x v="104"/>
    <d v="2019-11-25T17:34:40"/>
    <m/>
    <m/>
    <m/>
    <m/>
    <x v="3"/>
    <s v="Vence el dia 16/12/2019"/>
    <m/>
    <m/>
    <m/>
    <m/>
    <m/>
  </r>
  <r>
    <x v="0"/>
    <x v="10"/>
    <x v="83"/>
    <x v="0"/>
    <x v="5"/>
    <s v="CAC: SOLICITUD CONCEPTO CONTRATACIÓN"/>
    <s v="ELIANA GARCÍA CASTAÑO"/>
    <s v="FORMULACIÓN Y ACTUALIZACIÓN NORMATIVA Y OPERATIVA"/>
    <x v="0"/>
    <x v="3"/>
    <n v="30"/>
    <x v="105"/>
    <d v="2019-11-25T17:38:20"/>
    <m/>
    <m/>
    <m/>
    <m/>
    <x v="3"/>
    <s v="Vence el 05/01/2019"/>
    <m/>
    <m/>
    <m/>
    <m/>
    <s v="Cambio de TRD sin su debido trámite de cambio"/>
  </r>
  <r>
    <x v="0"/>
    <x v="15"/>
    <x v="38"/>
    <x v="3"/>
    <x v="0"/>
    <s v="CAC:PETICIÓN APLAZAMIENTO VISITA CUERPO DE BOMBEROS VOLUNTARIOS DE SIBATÉ"/>
    <s v="Merle Galindo"/>
    <s v="SUBDIRECCIÓN ESTRATÉGICA Y DE COORDINACIÓN BOMBERIL"/>
    <x v="0"/>
    <x v="1"/>
    <n v="15"/>
    <x v="106"/>
    <d v="2019-11-25T17:59:45"/>
    <s v="N/A"/>
    <d v="2019-11-28T00:00:00"/>
    <n v="3"/>
    <n v="3"/>
    <x v="0"/>
    <s v="29-11-2019 10:25 AM Archivar Merle Galindo Respuesta dada por Fabricio por correo electrónico el 28 de noviembre de 2019. Indicando que de manera oportuna se le indicará la fecha de la visita."/>
    <s v="n/a"/>
    <s v="n/a"/>
    <s v="N/A"/>
    <s v="N/A"/>
    <s v="No se adjunta numero de radicado de salida, no hay evidencia de envio de respuesta"/>
  </r>
  <r>
    <x v="0"/>
    <x v="8"/>
    <x v="93"/>
    <x v="3"/>
    <x v="2"/>
    <s v="CAC: SOLICITUD VALIDACIÓN DE CONSTANCIAS"/>
    <s v="HAYVER LEONARDO SERRANO RODRIGUEZ"/>
    <s v="DIRECCIÓN GENERAL"/>
    <x v="1"/>
    <x v="0"/>
    <n v="15"/>
    <x v="107"/>
    <d v="2019-11-25T18:28:07"/>
    <m/>
    <m/>
    <m/>
    <m/>
    <x v="3"/>
    <s v="Vence el 16/12/2019"/>
    <m/>
    <m/>
    <m/>
    <m/>
    <m/>
  </r>
  <r>
    <x v="0"/>
    <x v="17"/>
    <x v="94"/>
    <x v="3"/>
    <x v="5"/>
    <s v="CAC: APERTURA ACTUACIÓN ADMINISTRATIVA POR SOLICITUD DE SUSPENSIÓN DE PERSONERÍA JURÍDICA"/>
    <s v="ELIANA GARCÍA CASTAÑO"/>
    <s v="FORMULACIÓN Y ACTUALIZACIÓN NORMATIVA Y OPERATIVA"/>
    <x v="0"/>
    <x v="1"/>
    <n v="15"/>
    <x v="108"/>
    <d v="2019-11-25T18:45:44"/>
    <m/>
    <m/>
    <m/>
    <m/>
    <x v="3"/>
    <s v="Vence el 16/12/2019"/>
    <m/>
    <m/>
    <m/>
    <m/>
    <m/>
  </r>
  <r>
    <x v="0"/>
    <x v="7"/>
    <x v="95"/>
    <x v="0"/>
    <x v="1"/>
    <s v="CAC: PETICIÓN"/>
    <s v="ATENCIÓN AL CIUDADANO"/>
    <s v="GESTIÓN ATENCIÓN AL CIUDADANO"/>
    <x v="1"/>
    <x v="0"/>
    <n v="15"/>
    <x v="109"/>
    <d v="2019-11-25T18:52:08"/>
    <s v="N/A"/>
    <d v="2019-12-26T00:00:00"/>
    <n v="1"/>
    <n v="1"/>
    <x v="0"/>
    <s v="26-11-2019 11:43 AM Archivar USUARIO DE ATENCIÓN AL CIUDADANO Por instrucciones del Dr. López, se archiva por cuanto se envió respuesta al peticionario, Alcaldía de Pereira y Bomberos de Pereira el dia 26/11/19. Se anexa evidencia de envío."/>
    <s v="n/a"/>
    <s v="word"/>
    <s v="si"/>
    <s v="N/A"/>
    <s v="N/A"/>
  </r>
  <r>
    <x v="0"/>
    <x v="0"/>
    <x v="96"/>
    <x v="1"/>
    <x v="1"/>
    <s v="CI: SOLICITUD DE INFORMACIÓN"/>
    <s v="Luis Alberto Valencia Pulido"/>
    <s v="Área Central de Referencia Bomberil"/>
    <x v="0"/>
    <x v="2"/>
    <n v="10"/>
    <x v="110"/>
    <d v="2019-11-25T18:57:06"/>
    <n v="20192100022841"/>
    <d v="2019-12-09T00:00:00"/>
    <n v="9"/>
    <n v="9"/>
    <x v="0"/>
    <s v="09-12-2019 18:59 PM Archivar Luis Alberto Valencia Pulido Se envio correo electronico el dia 9 de Diciembre del 2019."/>
    <s v="n/a"/>
    <s v="word"/>
    <s v="N/A"/>
    <s v="N/A"/>
    <s v="No se especifico medio de envío de respuesta, documento sin firma"/>
  </r>
  <r>
    <x v="0"/>
    <x v="0"/>
    <x v="97"/>
    <x v="0"/>
    <x v="4"/>
    <s v="CAC: DENUNCIA POR DISCRIMINACIÓN DE GÉNERO"/>
    <s v="Ronny Estiven Romero Velandia"/>
    <s v="FORMULACIÓN Y ACTUALIZACIÓN NORMATIVA Y OPERATIVA"/>
    <x v="0"/>
    <x v="0"/>
    <n v="15"/>
    <x v="111"/>
    <d v="2019-11-25T19:01:50"/>
    <n v="20192050063271"/>
    <d v="2019-12-09T00:00:00"/>
    <n v="9"/>
    <n v="9"/>
    <x v="0"/>
    <s v="09-12-2019 18:01 PM Archivar Andrea Bibiana Castañeda Durán SE DIO TRÁMITE CON EL RAD. 20192050063271 ENVIADO 9/12/2019"/>
    <s v="n/a"/>
    <s v="word"/>
    <s v="N/A"/>
    <s v="N/A"/>
    <s v="No se especifico medio de envío de respuesta, documento sin firma"/>
  </r>
  <r>
    <x v="0"/>
    <x v="1"/>
    <x v="98"/>
    <x v="3"/>
    <x v="1"/>
    <s v="CI: SOLICITUD INSTRUCCIÓN ACCESO RUE"/>
    <s v="Luis Alberto Valencia Pulido"/>
    <s v="Área Central de Referencia Bomberil"/>
    <x v="0"/>
    <x v="2"/>
    <n v="10"/>
    <x v="112"/>
    <d v="2019-11-25T19:05:33"/>
    <s v="N/A"/>
    <d v="2019-12-09T00:00:00"/>
    <n v="9"/>
    <n v="9"/>
    <x v="0"/>
    <s v="09-12-2019 11:51 AM Archivar Luis Alberto Valencia Pulido Esta información se envió el día 21 de Noviembre del 2019. Quedo atento a cualquier información."/>
    <s v="n/a"/>
    <s v="n/a"/>
    <s v="N/A"/>
    <s v="N/A"/>
    <s v="No se tiene evidencia de respuesta dada ni el medio de envío de la misma, no se genero radicado de salida"/>
  </r>
  <r>
    <x v="0"/>
    <x v="0"/>
    <x v="99"/>
    <x v="0"/>
    <x v="2"/>
    <s v="CAC: FIREFIGHTER CERTIFICATE NFPA LEVEL 1"/>
    <s v="HAYVER LEONARDO SERRANO RODRIGUEZ"/>
    <s v="DIRECCIÓN GENERAL"/>
    <x v="1"/>
    <x v="0"/>
    <n v="15"/>
    <x v="113"/>
    <d v="2019-11-25T19:09:36"/>
    <m/>
    <m/>
    <m/>
    <m/>
    <x v="3"/>
    <s v="Vence el 16/12/2019"/>
    <m/>
    <m/>
    <m/>
    <m/>
    <m/>
  </r>
  <r>
    <x v="0"/>
    <x v="0"/>
    <x v="97"/>
    <x v="0"/>
    <x v="4"/>
    <s v="CAC: DENUNCIA AL CUERPO DE BOMBEROS DE TURBACO"/>
    <s v="Andrea Bibiana Castañeda Durán"/>
    <s v="FORMULACIÓN Y ACTUALIZACIÓN NORMATIVA Y OPERATIVA"/>
    <x v="0"/>
    <x v="0"/>
    <n v="15"/>
    <x v="114"/>
    <d v="2019-11-26T10:02:22"/>
    <m/>
    <m/>
    <m/>
    <m/>
    <x v="3"/>
    <s v="Vence el 17/12/2019"/>
    <m/>
    <m/>
    <m/>
    <m/>
    <m/>
  </r>
  <r>
    <x v="0"/>
    <x v="15"/>
    <x v="100"/>
    <x v="3"/>
    <x v="2"/>
    <s v="RD: REMISIÓN DE CERTIFICADOS"/>
    <s v="HAYVER LEONARDO SERRANO RODRIGUEZ"/>
    <s v="DIRECCIÓN GENERAL"/>
    <x v="1"/>
    <x v="0"/>
    <n v="15"/>
    <x v="115"/>
    <d v="2019-11-26T11:15:33"/>
    <m/>
    <m/>
    <m/>
    <m/>
    <x v="3"/>
    <s v="Vence el 17/12/2019"/>
    <m/>
    <m/>
    <m/>
    <m/>
    <m/>
  </r>
  <r>
    <x v="0"/>
    <x v="5"/>
    <x v="101"/>
    <x v="3"/>
    <x v="1"/>
    <s v="RD: ATENCIÓN A LOS REQUERIMIENTOS PRIORITARIOS DIRECCIÓN NACIONAL DE BOMBEROS"/>
    <s v="Merle Galindo"/>
    <s v="SUBDIRECCIÓN ESTRATÉGICA Y DE COORDINACIÓN BOMBERIL"/>
    <x v="0"/>
    <x v="1"/>
    <n v="15"/>
    <x v="116"/>
    <d v="2019-11-26T11:22:07"/>
    <m/>
    <m/>
    <m/>
    <m/>
    <x v="3"/>
    <s v="Vence el 17/12/2019"/>
    <m/>
    <m/>
    <m/>
    <m/>
    <m/>
  </r>
  <r>
    <x v="0"/>
    <x v="18"/>
    <x v="102"/>
    <x v="2"/>
    <x v="6"/>
    <s v="RD: CONSTRUCCIÓN Y DOTACIÓN DE LA ESTACIÓN DE BOMBEROS"/>
    <s v="Massiel Mendez"/>
    <s v="FORTALECIMIENTO BOMBERIL"/>
    <x v="1"/>
    <x v="0"/>
    <n v="15"/>
    <x v="117"/>
    <d v="2019-11-26T12:10:48"/>
    <m/>
    <m/>
    <m/>
    <m/>
    <x v="3"/>
    <s v="Vence el 17/12/2019"/>
    <m/>
    <m/>
    <m/>
    <m/>
    <m/>
  </r>
  <r>
    <x v="0"/>
    <x v="12"/>
    <x v="103"/>
    <x v="3"/>
    <x v="1"/>
    <s v="RD: INFORMACIÓN DE INSTRUCTORES Y OTROS"/>
    <s v="Andrea Bibiana Castañeda Durán"/>
    <s v="FORMULACIÓN Y ACTUALIZACIÓN NORMATIVA Y OPERATIVA"/>
    <x v="0"/>
    <x v="1"/>
    <n v="15"/>
    <x v="118"/>
    <d v="2019-11-27T09:40:16"/>
    <m/>
    <m/>
    <m/>
    <m/>
    <x v="3"/>
    <s v="Vence el 18/12/2019"/>
    <m/>
    <m/>
    <m/>
    <m/>
    <m/>
  </r>
  <r>
    <x v="0"/>
    <x v="12"/>
    <x v="104"/>
    <x v="0"/>
    <x v="3"/>
    <s v="RD: INCONFORMISMO"/>
    <s v="ERIKA AGUIRRE LEMUS"/>
    <s v="FORMULACIÓN Y ACTUALIZACIÓN NORMATIVA Y OPERATIVA"/>
    <x v="0"/>
    <x v="1"/>
    <n v="15"/>
    <x v="119"/>
    <d v="2019-11-27T09:47:59"/>
    <m/>
    <m/>
    <m/>
    <m/>
    <x v="3"/>
    <s v="Vence el 18/12/2019"/>
    <m/>
    <m/>
    <m/>
    <m/>
    <m/>
  </r>
  <r>
    <x v="0"/>
    <x v="0"/>
    <x v="105"/>
    <x v="0"/>
    <x v="5"/>
    <s v="CAC: SOLICITUD CONCEPTO"/>
    <s v="ERIKA AGUIRRE LEMUS"/>
    <s v="FORMULACIÓN Y ACTUALIZACIÓN NORMATIVA Y OPERATIVA"/>
    <x v="0"/>
    <x v="3"/>
    <n v="30"/>
    <x v="120"/>
    <d v="2019-11-27T10:55:43"/>
    <m/>
    <m/>
    <m/>
    <m/>
    <x v="3"/>
    <s v="Vence el 08/01/2020"/>
    <m/>
    <m/>
    <m/>
    <m/>
    <m/>
  </r>
  <r>
    <x v="0"/>
    <x v="13"/>
    <x v="106"/>
    <x v="3"/>
    <x v="2"/>
    <s v="RD: FIRMA DE CERTIFICADOS"/>
    <s v="HAYVER LEONARDO SERRANO RODRIGUEZ"/>
    <s v="DIRECCIÓN GENERAL"/>
    <x v="1"/>
    <x v="0"/>
    <n v="15"/>
    <x v="121"/>
    <d v="2019-11-28T09:11:21"/>
    <m/>
    <m/>
    <m/>
    <m/>
    <x v="3"/>
    <s v="Vence el 19/12/2019"/>
    <m/>
    <m/>
    <m/>
    <m/>
    <m/>
  </r>
  <r>
    <x v="0"/>
    <x v="19"/>
    <x v="107"/>
    <x v="3"/>
    <x v="2"/>
    <s v="SM: CERTIFICADOS"/>
    <s v="HAYVER LEONARDO SERRANO RODRIGUEZ"/>
    <s v="DIRECCIÓN GENERAL"/>
    <x v="1"/>
    <x v="0"/>
    <n v="15"/>
    <x v="122"/>
    <d v="2019-11-28T10:16:48"/>
    <m/>
    <m/>
    <m/>
    <m/>
    <x v="3"/>
    <s v="Vence el 19/12/2019"/>
    <m/>
    <m/>
    <m/>
    <m/>
    <m/>
  </r>
  <r>
    <x v="0"/>
    <x v="20"/>
    <x v="108"/>
    <x v="3"/>
    <x v="2"/>
    <s v="SM: CERTIFICADOS"/>
    <s v="HAYVER LEONARDO SERRANO RODRIGUEZ"/>
    <s v="DIRECCIÓN GENERAL"/>
    <x v="1"/>
    <x v="0"/>
    <n v="15"/>
    <x v="123"/>
    <d v="2019-11-28T10:47:37"/>
    <m/>
    <m/>
    <m/>
    <m/>
    <x v="3"/>
    <s v="Vence el 19/12/2019"/>
    <m/>
    <m/>
    <m/>
    <m/>
    <m/>
  </r>
  <r>
    <x v="0"/>
    <x v="15"/>
    <x v="109"/>
    <x v="2"/>
    <x v="1"/>
    <s v="SM: PLAN DE CONTINGENCIA PARAISO HOTEL UBATÉ"/>
    <s v="Edgar Alexander Maya López"/>
    <s v="FORMULACIÓN Y ACTUALIZACIÓN NORMATIVA Y OPERATIVA"/>
    <x v="0"/>
    <x v="0"/>
    <n v="15"/>
    <x v="124"/>
    <d v="2019-11-28T11:45:53"/>
    <m/>
    <m/>
    <m/>
    <m/>
    <x v="3"/>
    <s v="Vence el 19/12/2019"/>
    <m/>
    <m/>
    <m/>
    <m/>
    <m/>
  </r>
  <r>
    <x v="0"/>
    <x v="0"/>
    <x v="110"/>
    <x v="0"/>
    <x v="5"/>
    <s v="CAC: URGENTE - CIRCULAR EXTERNA- CIR 19-51-OAJ-1400"/>
    <s v="Carlos Armando López Barrera"/>
    <s v="OFICINA ASESORA JURÍDICA"/>
    <x v="1"/>
    <x v="2"/>
    <n v="10"/>
    <x v="125"/>
    <d v="2019-11-28T15:33:37"/>
    <n v="20191200002463"/>
    <d v="2019-12-04T00:00:00"/>
    <n v="4"/>
    <n v="4"/>
    <x v="0"/>
    <s v="04-12-2019 12:16 PM Archivar Carlos Armando López Barrera Se archiva por cuanto se respondió mediante comunicación 20191200002463"/>
    <s v="n/a"/>
    <s v="word"/>
    <s v="N/A"/>
    <s v="N/A"/>
    <s v="No se especifico medio de envío de respuesta, documento sin firma"/>
  </r>
  <r>
    <x v="0"/>
    <x v="18"/>
    <x v="111"/>
    <x v="0"/>
    <x v="5"/>
    <s v="CAC: SOLICITUD ASESORÍA UNIDAD ACTIVA BOMBEROS COVEÑAS"/>
    <s v="ERIKA AGUIRRE LEMUS"/>
    <s v="FORMULACIÓN Y ACTUALIZACIÓN NORMATIVA Y OPERATIVA"/>
    <x v="0"/>
    <x v="0"/>
    <n v="15"/>
    <x v="126"/>
    <d v="2019-11-28T15:48:30"/>
    <m/>
    <m/>
    <m/>
    <m/>
    <x v="3"/>
    <s v="Vence el 19/12/2019"/>
    <m/>
    <m/>
    <m/>
    <m/>
    <m/>
  </r>
  <r>
    <x v="0"/>
    <x v="1"/>
    <x v="112"/>
    <x v="2"/>
    <x v="1"/>
    <s v="CAC: SOLICITUD DE INFORMACIÓN"/>
    <s v="Carlos Armando López Barrera"/>
    <s v="OFICINA ASESORA JURÍDICA"/>
    <x v="1"/>
    <x v="6"/>
    <n v="10"/>
    <x v="127"/>
    <d v="2019-11-28T15:55:32"/>
    <n v="20191200002423"/>
    <d v="2019-12-03T00:00:00"/>
    <n v="3"/>
    <n v="3"/>
    <x v="0"/>
    <s v="03-12-2019 10:00 AM Archivar Carlos Armando López Barrera SE ARCHIVA POR CUANTO SE LE DIO RESPUESTA MEDIANTE RADICADO No. 20191200002423"/>
    <s v="n/a"/>
    <s v="word"/>
    <s v="N/A"/>
    <s v="N/A"/>
    <s v="No se adjunta evidencia de envio de respuesta, documento sin firma"/>
  </r>
  <r>
    <x v="0"/>
    <x v="10"/>
    <x v="76"/>
    <x v="3"/>
    <x v="1"/>
    <s v="CAC: INSPECCIONES TÉCNICAS A SITIOS DE PERFORACIÓN PETROLERA"/>
    <s v="John Jairo Beltran Mahecha"/>
    <s v="FORTALECIMIENTO BOMBERIL"/>
    <x v="0"/>
    <x v="1"/>
    <n v="15"/>
    <x v="128"/>
    <d v="2019-11-28T16:08:53"/>
    <m/>
    <m/>
    <m/>
    <m/>
    <x v="3"/>
    <s v="Vence el 19/12/2019"/>
    <m/>
    <m/>
    <m/>
    <m/>
    <m/>
  </r>
  <r>
    <x v="0"/>
    <x v="3"/>
    <x v="113"/>
    <x v="3"/>
    <x v="0"/>
    <s v="CAC: SOLICITUD DE APOYO EN LA GESTIÓN ADMINISTRATIVA"/>
    <s v="Merle Galindo"/>
    <s v="SUBDIRECCIÓN ESTRATÉGICA Y DE COORDINACIÓN BOMBERIL"/>
    <x v="0"/>
    <x v="1"/>
    <n v="15"/>
    <x v="129"/>
    <d v="2019-11-28T16:15:04"/>
    <m/>
    <m/>
    <m/>
    <m/>
    <x v="3"/>
    <s v="Vence el 19/12/2019"/>
    <m/>
    <m/>
    <m/>
    <m/>
    <m/>
  </r>
  <r>
    <x v="0"/>
    <x v="21"/>
    <x v="114"/>
    <x v="3"/>
    <x v="1"/>
    <s v="CAC: SOLICITUD DE INFORMACIÓN Y ORIENTACIÓN"/>
    <s v="ELIANA GARCÍA CASTAÑO"/>
    <s v="FORMULACIÓN Y ACTUALIZACIÓN NORMATIVA Y OPERATIVA"/>
    <x v="0"/>
    <x v="3"/>
    <n v="30"/>
    <x v="130"/>
    <d v="2019-11-28T16:16:07"/>
    <m/>
    <m/>
    <m/>
    <m/>
    <x v="3"/>
    <m/>
    <m/>
    <m/>
    <m/>
    <m/>
    <m/>
  </r>
  <r>
    <x v="0"/>
    <x v="5"/>
    <x v="115"/>
    <x v="3"/>
    <x v="1"/>
    <s v="CAC: SOLICITUD"/>
    <s v="Andrés Fernando Muñoz Cabrera"/>
    <s v="Área Central de Referencia Bomberil"/>
    <x v="0"/>
    <x v="1"/>
    <n v="15"/>
    <x v="131"/>
    <d v="2019-11-28T16:18:35"/>
    <n v="20192100022801"/>
    <d v="2019-12-05T00:00:00"/>
    <n v="5"/>
    <n v="5"/>
    <x v="0"/>
    <s v="05-12-2019 10:30 AM Archivar Andrés Fernando Muñoz Cabrera Se dio respuesta mediante oficio de radicado NO. 120193320034882"/>
    <d v="2019-12-05T00:00:00"/>
    <s v="pdf"/>
    <s v="si"/>
    <s v="N/A"/>
    <s v="N/A"/>
  </r>
  <r>
    <x v="0"/>
    <x v="0"/>
    <x v="116"/>
    <x v="0"/>
    <x v="1"/>
    <s v="CAC: SOLICITUD"/>
    <s v="Edgar Alexander Maya López"/>
    <s v="FORMULACIÓN Y ACTUALIZACIÓN NORMATIVA Y OPERATIVA"/>
    <x v="0"/>
    <x v="0"/>
    <n v="15"/>
    <x v="132"/>
    <d v="2019-11-28T16:21:39"/>
    <m/>
    <m/>
    <m/>
    <m/>
    <x v="3"/>
    <s v="Vence el 19/12/2019"/>
    <m/>
    <m/>
    <m/>
    <m/>
    <m/>
  </r>
  <r>
    <x v="0"/>
    <x v="0"/>
    <x v="9"/>
    <x v="1"/>
    <x v="1"/>
    <s v="CAC: DERECHO DE PETICIÓN"/>
    <s v="Andrea Bibiana Castañeda Durán"/>
    <s v="FORMULACIÓN Y ACTUALIZACIÓN NORMATIVA Y OPERATIVA"/>
    <x v="0"/>
    <x v="3"/>
    <n v="30"/>
    <x v="133"/>
    <d v="2019-11-28T16:25:50"/>
    <m/>
    <m/>
    <m/>
    <m/>
    <x v="3"/>
    <m/>
    <m/>
    <m/>
    <m/>
    <m/>
    <m/>
  </r>
  <r>
    <x v="0"/>
    <x v="1"/>
    <x v="117"/>
    <x v="3"/>
    <x v="1"/>
    <s v="RD: MEDIDAS CONTRA COMANDANTE"/>
    <s v="Ronny Estiven Romero Velandia"/>
    <s v="FORMULACIÓN Y ACTUALIZACIÓN NORMATIVA Y OPERATIVA"/>
    <x v="0"/>
    <x v="1"/>
    <n v="15"/>
    <x v="134"/>
    <d v="2019-11-29T09:27:32"/>
    <m/>
    <m/>
    <m/>
    <m/>
    <x v="3"/>
    <s v="Vence el 20/12/2019"/>
    <m/>
    <m/>
    <m/>
    <m/>
    <m/>
  </r>
  <r>
    <x v="0"/>
    <x v="1"/>
    <x v="117"/>
    <x v="3"/>
    <x v="1"/>
    <s v="RD: CONOCIMIENTO DE INCONVENIENTES"/>
    <s v="ERIKA AGUIRRE LEMUS"/>
    <s v="FORMULACIÓN Y ACTUALIZACIÓN NORMATIVA Y OPERATIVA"/>
    <x v="0"/>
    <x v="1"/>
    <n v="15"/>
    <x v="135"/>
    <d v="2019-11-29T09:30:30"/>
    <m/>
    <m/>
    <m/>
    <m/>
    <x v="3"/>
    <s v="Vence el 20/12/2019"/>
    <m/>
    <m/>
    <m/>
    <m/>
    <m/>
  </r>
  <r>
    <x v="0"/>
    <x v="1"/>
    <x v="118"/>
    <x v="3"/>
    <x v="1"/>
    <s v="RD: SOLICITUD DE COMODATO"/>
    <s v="Massiel Mendez"/>
    <s v="FORTALECIMIENTO BOMBERIL"/>
    <x v="0"/>
    <x v="0"/>
    <n v="15"/>
    <x v="136"/>
    <d v="2019-11-29T10:57:33"/>
    <m/>
    <m/>
    <m/>
    <m/>
    <x v="3"/>
    <s v="Vence el 20/12/2019"/>
    <m/>
    <m/>
    <m/>
    <m/>
    <m/>
  </r>
  <r>
    <x v="0"/>
    <x v="0"/>
    <x v="86"/>
    <x v="2"/>
    <x v="1"/>
    <s v="SM: SOLICITUD DE INFORMACIÓN - EXTRA 19-37832 DEL 10/09/2019"/>
    <s v="Carlos Armando López Barrera"/>
    <s v="OFICINA ASESORA JURÍDICA"/>
    <x v="1"/>
    <x v="2"/>
    <n v="10"/>
    <x v="137"/>
    <d v="2019-11-29T12:01:41"/>
    <m/>
    <m/>
    <m/>
    <m/>
    <x v="3"/>
    <m/>
    <m/>
    <m/>
    <m/>
    <m/>
    <m/>
  </r>
  <r>
    <x v="0"/>
    <x v="0"/>
    <x v="119"/>
    <x v="2"/>
    <x v="1"/>
    <s v="SM: IDENTIFICACIÓN DE TRASLADOS"/>
    <s v="Miguel Ángel Franco Torres"/>
    <s v="GESTIÓN TESORERÍA"/>
    <x v="2"/>
    <x v="4"/>
    <n v="0"/>
    <x v="138"/>
    <d v="2019-11-29T12:07:42"/>
    <m/>
    <m/>
    <m/>
    <m/>
    <x v="3"/>
    <m/>
    <m/>
    <m/>
    <m/>
    <m/>
    <m/>
  </r>
  <r>
    <x v="0"/>
    <x v="0"/>
    <x v="45"/>
    <x v="0"/>
    <x v="1"/>
    <s v="CAC: DERECHO DE PETICIÓN"/>
    <s v="ERIKA AGUIRRE LEMUS"/>
    <s v="FORMULACIÓN Y ACTUALIZACIÓN NORMATIVA Y OPERATIVA"/>
    <x v="0"/>
    <x v="1"/>
    <n v="15"/>
    <x v="139"/>
    <d v="2019-11-29T12:13:59"/>
    <m/>
    <m/>
    <m/>
    <m/>
    <x v="3"/>
    <s v="Vence el 20/12/2019"/>
    <m/>
    <m/>
    <m/>
    <m/>
    <m/>
  </r>
  <r>
    <x v="0"/>
    <x v="4"/>
    <x v="5"/>
    <x v="3"/>
    <x v="2"/>
    <s v="SM: CERTIFICADOS"/>
    <s v="HAYVER LEONARDO SERRANO RODRIGUEZ"/>
    <s v="DIRECCIÓN GENERAL"/>
    <x v="1"/>
    <x v="1"/>
    <n v="15"/>
    <x v="140"/>
    <d v="2019-11-29T14:39:21"/>
    <m/>
    <m/>
    <m/>
    <m/>
    <x v="3"/>
    <s v="Vence el 20/12/2019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0" cacheId="1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09:B117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3"/>
        <item x="4"/>
        <item x="1"/>
        <item x="0"/>
        <item x="6"/>
        <item x="2"/>
        <item x="5"/>
        <item t="default"/>
      </items>
    </pivotField>
    <pivotField showAll="0"/>
    <pivotField numFmtId="1" showAll="0"/>
    <pivotField numFmtId="14"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Promedio de Tiempo de atención" fld="16" subtotal="average" baseField="9" baseItem="0"/>
  </dataFields>
  <formats count="44">
    <format dxfId="0">
      <pivotArea collapsedLevelsAreSubtotals="1" fieldPosition="0">
        <references count="1">
          <reference field="9" count="0"/>
        </references>
      </pivotArea>
    </format>
    <format dxfId="1">
      <pivotArea collapsedLevelsAreSubtotals="1" fieldPosition="0">
        <references count="1">
          <reference field="9" count="0"/>
        </references>
      </pivotArea>
    </format>
    <format dxfId="2">
      <pivotArea collapsedLevelsAreSubtotals="1" fieldPosition="0">
        <references count="1">
          <reference field="9" count="0"/>
        </references>
      </pivotArea>
    </format>
    <format dxfId="3">
      <pivotArea collapsedLevelsAreSubtotals="1" fieldPosition="0">
        <references count="1">
          <reference field="9" count="0"/>
        </references>
      </pivotArea>
    </format>
    <format dxfId="4">
      <pivotArea collapsedLevelsAreSubtotals="1" fieldPosition="0">
        <references count="1">
          <reference field="9" count="0"/>
        </references>
      </pivotArea>
    </format>
    <format dxfId="5">
      <pivotArea collapsedLevelsAreSubtotals="1" fieldPosition="0">
        <references count="1">
          <reference field="9" count="0"/>
        </references>
      </pivotArea>
    </format>
    <format dxfId="6">
      <pivotArea collapsedLevelsAreSubtotals="1" fieldPosition="0">
        <references count="1">
          <reference field="9" count="0"/>
        </references>
      </pivotArea>
    </format>
    <format dxfId="7">
      <pivotArea collapsedLevelsAreSubtotals="1" fieldPosition="0">
        <references count="1">
          <reference field="9" count="0"/>
        </references>
      </pivotArea>
    </format>
    <format dxfId="8">
      <pivotArea grandRow="1" outline="0" collapsedLevelsAreSubtotals="1" fieldPosition="0"/>
    </format>
    <format dxfId="9">
      <pivotArea grandRow="1" outline="0" collapsedLevelsAreSubtotals="1" fieldPosition="0"/>
    </format>
    <format dxfId="10">
      <pivotArea grandRow="1" outline="0" collapsedLevelsAreSubtotals="1" fieldPosition="0"/>
    </format>
    <format dxfId="11">
      <pivotArea grandRow="1" outline="0" collapsedLevelsAreSubtotals="1" fieldPosition="0"/>
    </format>
    <format dxfId="12">
      <pivotArea grandRow="1" outline="0" collapsedLevelsAreSubtotals="1" fieldPosition="0"/>
    </format>
    <format dxfId="13">
      <pivotArea grandRow="1" outline="0" collapsedLevelsAreSubtotals="1" fieldPosition="0"/>
    </format>
    <format dxfId="14">
      <pivotArea grandRow="1" outline="0" collapsedLevelsAreSubtotals="1" fieldPosition="0"/>
    </format>
    <format dxfId="15">
      <pivotArea grandRow="1" outline="0" collapsedLevelsAreSubtotals="1" fieldPosition="0"/>
    </format>
    <format dxfId="16">
      <pivotArea grandRow="1" outline="0" collapsedLevelsAreSubtotals="1" fieldPosition="0"/>
    </format>
    <format dxfId="17">
      <pivotArea type="all" dataOnly="0" outline="0" fieldPosition="0"/>
    </format>
    <format dxfId="18">
      <pivotArea outline="0" collapsedLevelsAreSubtotals="1" fieldPosition="0"/>
    </format>
    <format dxfId="19">
      <pivotArea field="9" type="button" dataOnly="0" labelOnly="1" outline="0" axis="axisRow" fieldPosition="0"/>
    </format>
    <format dxfId="20">
      <pivotArea dataOnly="0" labelOnly="1" outline="0" axis="axisValues" fieldPosition="0"/>
    </format>
    <format dxfId="21">
      <pivotArea dataOnly="0" labelOnly="1" fieldPosition="0">
        <references count="1">
          <reference field="9" count="0"/>
        </references>
      </pivotArea>
    </format>
    <format dxfId="22">
      <pivotArea dataOnly="0" labelOnly="1" grandRow="1" outline="0" fieldPosition="0"/>
    </format>
    <format dxfId="23">
      <pivotArea dataOnly="0" labelOnly="1" outline="0" axis="axisValues" fieldPosition="0"/>
    </format>
    <format dxfId="24">
      <pivotArea type="all" dataOnly="0" outline="0" fieldPosition="0"/>
    </format>
    <format dxfId="25">
      <pivotArea outline="0" collapsedLevelsAreSubtotals="1" fieldPosition="0"/>
    </format>
    <format dxfId="26">
      <pivotArea field="9" type="button" dataOnly="0" labelOnly="1" outline="0" axis="axisRow" fieldPosition="0"/>
    </format>
    <format dxfId="27">
      <pivotArea dataOnly="0" labelOnly="1" outline="0" axis="axisValues" fieldPosition="0"/>
    </format>
    <format dxfId="28">
      <pivotArea dataOnly="0" labelOnly="1" fieldPosition="0">
        <references count="1">
          <reference field="9" count="0"/>
        </references>
      </pivotArea>
    </format>
    <format dxfId="29">
      <pivotArea dataOnly="0" labelOnly="1" grandRow="1" outline="0" fieldPosition="0"/>
    </format>
    <format dxfId="30">
      <pivotArea dataOnly="0" labelOnly="1" outline="0" axis="axisValues" fieldPosition="0"/>
    </format>
    <format dxfId="31">
      <pivotArea field="9" type="button" dataOnly="0" labelOnly="1" outline="0" axis="axisRow" fieldPosition="0"/>
    </format>
    <format dxfId="32">
      <pivotArea dataOnly="0" labelOnly="1" outline="0" axis="axisValues" fieldPosition="0"/>
    </format>
    <format dxfId="33">
      <pivotArea dataOnly="0" labelOnly="1" outline="0" axis="axisValues" fieldPosition="0"/>
    </format>
    <format dxfId="34">
      <pivotArea grandRow="1" outline="0" collapsedLevelsAreSubtotals="1" fieldPosition="0"/>
    </format>
    <format dxfId="35">
      <pivotArea dataOnly="0" labelOnly="1" grandRow="1" outline="0" fieldPosition="0"/>
    </format>
    <format dxfId="36">
      <pivotArea outline="0" collapsedLevelsAreSubtotals="1" fieldPosition="0"/>
    </format>
    <format dxfId="37">
      <pivotArea dataOnly="0" labelOnly="1" outline="0" axis="axisValues" fieldPosition="0"/>
    </format>
    <format dxfId="38">
      <pivotArea dataOnly="0" labelOnly="1" outline="0" axis="axisValues" fieldPosition="0"/>
    </format>
    <format dxfId="39">
      <pivotArea field="9" type="button" dataOnly="0" labelOnly="1" outline="0" axis="axisRow" fieldPosition="0"/>
    </format>
    <format dxfId="40">
      <pivotArea dataOnly="0" labelOnly="1" outline="0" axis="axisValues" fieldPosition="0"/>
    </format>
    <format dxfId="41">
      <pivotArea dataOnly="0" labelOnly="1" outline="0" axis="axisValues" fieldPosition="0"/>
    </format>
    <format dxfId="42">
      <pivotArea grandRow="1" outline="0" collapsedLevelsAreSubtotals="1" fieldPosition="0"/>
    </format>
    <format dxfId="4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6" cacheId="1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1">
  <location ref="A61:B84" firstHeaderRow="1" firstDataRow="1" firstDataCol="1"/>
  <pivotFields count="24">
    <pivotField showAll="0"/>
    <pivotField axis="axisRow" dataField="1" showAll="0">
      <items count="23">
        <item x="3"/>
        <item x="20"/>
        <item x="17"/>
        <item x="0"/>
        <item x="12"/>
        <item x="13"/>
        <item x="2"/>
        <item x="16"/>
        <item x="19"/>
        <item x="6"/>
        <item x="4"/>
        <item x="15"/>
        <item x="8"/>
        <item x="11"/>
        <item x="14"/>
        <item x="21"/>
        <item x="9"/>
        <item x="7"/>
        <item x="1"/>
        <item x="18"/>
        <item x="10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Cuenta de Departamento" fld="1" subtotal="count" baseField="0" baseItem="0"/>
  </dataFields>
  <formats count="13">
    <format dxfId="59">
      <pivotArea field="1" type="button" dataOnly="0" labelOnly="1" outline="0" axis="axisRow" fieldPosition="0"/>
    </format>
    <format dxfId="60">
      <pivotArea dataOnly="0" labelOnly="1" outline="0" axis="axisValues" fieldPosition="0"/>
    </format>
    <format dxfId="61">
      <pivotArea dataOnly="0" labelOnly="1" outline="0" axis="axisValues" fieldPosition="0"/>
    </format>
    <format dxfId="62">
      <pivotArea type="all" dataOnly="0" outline="0" fieldPosition="0"/>
    </format>
    <format dxfId="63">
      <pivotArea outline="0" collapsedLevelsAreSubtotals="1" fieldPosition="0"/>
    </format>
    <format dxfId="64">
      <pivotArea field="1" type="button" dataOnly="0" labelOnly="1" outline="0" axis="axisRow" fieldPosition="0"/>
    </format>
    <format dxfId="65">
      <pivotArea dataOnly="0" labelOnly="1" outline="0" axis="axisValues" fieldPosition="0"/>
    </format>
    <format dxfId="66">
      <pivotArea dataOnly="0" labelOnly="1" fieldPosition="0">
        <references count="1">
          <reference field="1" count="0"/>
        </references>
      </pivotArea>
    </format>
    <format dxfId="67">
      <pivotArea dataOnly="0" labelOnly="1" grandRow="1" outline="0" fieldPosition="0"/>
    </format>
    <format dxfId="68">
      <pivotArea dataOnly="0" labelOnly="1" outline="0" axis="axisValues" fieldPosition="0"/>
    </format>
    <format dxfId="58">
      <pivotArea outline="0" collapsedLevelsAreSubtotals="1" fieldPosition="0"/>
    </format>
    <format dxfId="57">
      <pivotArea dataOnly="0" labelOnly="1" outline="0" axis="axisValues" fieldPosition="0"/>
    </format>
    <format dxfId="56">
      <pivotArea dataOnly="0" labelOnly="1" outline="0" axis="axisValues" fieldPosition="0"/>
    </format>
  </formats>
  <chartFormats count="1"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14" cacheId="1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9">
  <location ref="A48:B53" firstHeaderRow="1" firstDataRow="1" firstDataCol="1"/>
  <pivotFields count="24">
    <pivotField showAll="0"/>
    <pivotField showAll="0"/>
    <pivotField showAll="0">
      <items count="121">
        <item x="15"/>
        <item x="72"/>
        <item x="39"/>
        <item x="102"/>
        <item x="2"/>
        <item x="77"/>
        <item x="95"/>
        <item x="79"/>
        <item x="17"/>
        <item x="35"/>
        <item x="50"/>
        <item x="78"/>
        <item x="41"/>
        <item x="115"/>
        <item x="59"/>
        <item x="1"/>
        <item x="60"/>
        <item x="8"/>
        <item x="49"/>
        <item x="53"/>
        <item x="104"/>
        <item x="40"/>
        <item x="70"/>
        <item x="46"/>
        <item x="69"/>
        <item x="96"/>
        <item x="23"/>
        <item x="62"/>
        <item x="52"/>
        <item x="19"/>
        <item x="63"/>
        <item x="32"/>
        <item x="101"/>
        <item x="118"/>
        <item x="13"/>
        <item x="76"/>
        <item x="11"/>
        <item x="98"/>
        <item x="64"/>
        <item x="21"/>
        <item x="80"/>
        <item x="84"/>
        <item x="25"/>
        <item x="89"/>
        <item x="114"/>
        <item x="117"/>
        <item x="74"/>
        <item x="106"/>
        <item x="27"/>
        <item x="87"/>
        <item x="75"/>
        <item x="16"/>
        <item x="34"/>
        <item x="68"/>
        <item x="51"/>
        <item x="58"/>
        <item x="54"/>
        <item x="113"/>
        <item x="37"/>
        <item x="38"/>
        <item x="12"/>
        <item x="31"/>
        <item x="26"/>
        <item x="5"/>
        <item x="22"/>
        <item x="3"/>
        <item x="107"/>
        <item x="28"/>
        <item x="10"/>
        <item x="30"/>
        <item x="61"/>
        <item x="99"/>
        <item x="108"/>
        <item x="100"/>
        <item x="88"/>
        <item x="103"/>
        <item x="47"/>
        <item x="45"/>
        <item x="93"/>
        <item x="7"/>
        <item x="43"/>
        <item x="82"/>
        <item x="24"/>
        <item x="92"/>
        <item x="66"/>
        <item x="90"/>
        <item x="67"/>
        <item x="73"/>
        <item x="14"/>
        <item x="44"/>
        <item x="91"/>
        <item x="116"/>
        <item x="111"/>
        <item x="6"/>
        <item x="42"/>
        <item x="119"/>
        <item x="86"/>
        <item x="48"/>
        <item x="83"/>
        <item x="105"/>
        <item x="56"/>
        <item x="85"/>
        <item x="109"/>
        <item x="33"/>
        <item x="20"/>
        <item x="81"/>
        <item x="4"/>
        <item x="57"/>
        <item x="94"/>
        <item x="55"/>
        <item x="112"/>
        <item x="9"/>
        <item x="65"/>
        <item x="36"/>
        <item x="71"/>
        <item x="18"/>
        <item x="110"/>
        <item x="97"/>
        <item x="29"/>
        <item x="0"/>
        <item t="default"/>
      </items>
    </pivotField>
    <pivotField axis="axisRow" dataField="1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Naturaleza jurídica del peticionario" fld="3" subtotal="count" baseField="0" baseItem="0"/>
  </dataFields>
  <formats count="50">
    <format dxfId="241">
      <pivotArea type="all" dataOnly="0" outline="0" fieldPosition="0"/>
    </format>
    <format dxfId="240">
      <pivotArea outline="0" collapsedLevelsAreSubtotals="1" fieldPosition="0"/>
    </format>
    <format dxfId="239">
      <pivotArea field="3" type="button" dataOnly="0" labelOnly="1" outline="0" axis="axisRow" fieldPosition="0"/>
    </format>
    <format dxfId="238">
      <pivotArea dataOnly="0" labelOnly="1" outline="0" axis="axisValues" fieldPosition="0"/>
    </format>
    <format dxfId="237">
      <pivotArea dataOnly="0" labelOnly="1" fieldPosition="0">
        <references count="1">
          <reference field="3" count="0"/>
        </references>
      </pivotArea>
    </format>
    <format dxfId="236">
      <pivotArea dataOnly="0" labelOnly="1" grandRow="1" outline="0" fieldPosition="0"/>
    </format>
    <format dxfId="235">
      <pivotArea dataOnly="0" labelOnly="1" outline="0" axis="axisValues" fieldPosition="0"/>
    </format>
    <format dxfId="213">
      <pivotArea type="all" dataOnly="0" outline="0" fieldPosition="0"/>
    </format>
    <format dxfId="212">
      <pivotArea outline="0" collapsedLevelsAreSubtotals="1" fieldPosition="0"/>
    </format>
    <format dxfId="211">
      <pivotArea field="3" type="button" dataOnly="0" labelOnly="1" outline="0" axis="axisRow" fieldPosition="0"/>
    </format>
    <format dxfId="210">
      <pivotArea dataOnly="0" labelOnly="1" outline="0" axis="axisValues" fieldPosition="0"/>
    </format>
    <format dxfId="209">
      <pivotArea dataOnly="0" labelOnly="1" fieldPosition="0">
        <references count="1">
          <reference field="3" count="0"/>
        </references>
      </pivotArea>
    </format>
    <format dxfId="208">
      <pivotArea dataOnly="0" labelOnly="1" grandRow="1" outline="0" fieldPosition="0"/>
    </format>
    <format dxfId="207">
      <pivotArea dataOnly="0" labelOnly="1" outline="0" axis="axisValues" fieldPosition="0"/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field="3" type="button" dataOnly="0" labelOnly="1" outline="0" axis="axisRow" fieldPosition="0"/>
    </format>
    <format dxfId="182">
      <pivotArea dataOnly="0" labelOnly="1" outline="0" axis="axisValues" fieldPosition="0"/>
    </format>
    <format dxfId="181">
      <pivotArea dataOnly="0" labelOnly="1" fieldPosition="0">
        <references count="1">
          <reference field="3" count="0"/>
        </references>
      </pivotArea>
    </format>
    <format dxfId="180">
      <pivotArea dataOnly="0" labelOnly="1" grandRow="1" outline="0" fieldPosition="0"/>
    </format>
    <format dxfId="179">
      <pivotArea dataOnly="0" labelOnly="1" outline="0" axis="axisValues" fieldPosition="0"/>
    </format>
    <format dxfId="157">
      <pivotArea type="all" dataOnly="0" outline="0" fieldPosition="0"/>
    </format>
    <format dxfId="156">
      <pivotArea outline="0" collapsedLevelsAreSubtotals="1" fieldPosition="0"/>
    </format>
    <format dxfId="155">
      <pivotArea field="3" type="button" dataOnly="0" labelOnly="1" outline="0" axis="axisRow" fieldPosition="0"/>
    </format>
    <format dxfId="154">
      <pivotArea dataOnly="0" labelOnly="1" outline="0" axis="axisValues" fieldPosition="0"/>
    </format>
    <format dxfId="153">
      <pivotArea dataOnly="0" labelOnly="1" fieldPosition="0">
        <references count="1">
          <reference field="3" count="0"/>
        </references>
      </pivotArea>
    </format>
    <format dxfId="152">
      <pivotArea dataOnly="0" labelOnly="1" grandRow="1" outline="0" fieldPosition="0"/>
    </format>
    <format dxfId="151">
      <pivotArea dataOnly="0" labelOnly="1" outline="0" axis="axisValues" fieldPosition="0"/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field="3" type="button" dataOnly="0" labelOnly="1" outline="0" axis="axisRow" fieldPosition="0"/>
    </format>
    <format dxfId="126">
      <pivotArea dataOnly="0" labelOnly="1" outline="0" axis="axisValues" fieldPosition="0"/>
    </format>
    <format dxfId="125">
      <pivotArea dataOnly="0" labelOnly="1" fieldPosition="0">
        <references count="1">
          <reference field="3" count="0"/>
        </references>
      </pivotArea>
    </format>
    <format dxfId="124">
      <pivotArea dataOnly="0" labelOnly="1" grandRow="1" outline="0" fieldPosition="0"/>
    </format>
    <format dxfId="123">
      <pivotArea dataOnly="0" labelOnly="1" outline="0" axis="axisValues" fieldPosition="0"/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field="3" type="button" dataOnly="0" labelOnly="1" outline="0" axis="axisRow" fieldPosition="0"/>
    </format>
    <format dxfId="98">
      <pivotArea dataOnly="0" labelOnly="1" outline="0" axis="axisValues" fieldPosition="0"/>
    </format>
    <format dxfId="97">
      <pivotArea dataOnly="0" labelOnly="1" fieldPosition="0">
        <references count="1">
          <reference field="3" count="0"/>
        </references>
      </pivotArea>
    </format>
    <format dxfId="96">
      <pivotArea dataOnly="0" labelOnly="1" grandRow="1" outline="0" fieldPosition="0"/>
    </format>
    <format dxfId="95">
      <pivotArea dataOnly="0" labelOnly="1" outline="0" axis="axisValues" fieldPosition="0"/>
    </format>
    <format dxfId="73">
      <pivotArea field="3" type="button" dataOnly="0" labelOnly="1" outline="0" axis="axisRow" fieldPosition="0"/>
    </format>
    <format dxfId="72">
      <pivotArea dataOnly="0" labelOnly="1" outline="0" axis="axisValues" fieldPosition="0"/>
    </format>
    <format dxfId="71">
      <pivotArea dataOnly="0" labelOnly="1" outline="0" axis="axisValues" fieldPosition="0"/>
    </format>
    <format dxfId="70">
      <pivotArea grandRow="1" outline="0" collapsedLevelsAreSubtotals="1" fieldPosition="0"/>
    </format>
    <format dxfId="69">
      <pivotArea dataOnly="0" labelOnly="1" grandRow="1" outline="0" fieldPosition="0"/>
    </format>
    <format dxfId="55">
      <pivotArea outline="0" collapsedLevelsAreSubtotals="1" fieldPosition="0"/>
    </format>
    <format dxfId="54">
      <pivotArea dataOnly="0" labelOnly="1" outline="0" axis="axisValues" fieldPosition="0"/>
    </format>
    <format dxfId="53">
      <pivotArea dataOnly="0" labelOnly="1" outline="0" axis="axisValues" fieldPosition="0"/>
    </format>
  </format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12" cacheId="1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3">
  <location ref="A40:B43" firstHeaderRow="1" firstDataRow="1" firstDataCol="1"/>
  <pivotFields count="24"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uenta de Canal de Atención" fld="0" subtotal="count" baseField="0" baseItem="0"/>
  </dataFields>
  <formats count="71">
    <format dxfId="267">
      <pivotArea type="all" dataOnly="0" outline="0" fieldPosition="0"/>
    </format>
    <format dxfId="266">
      <pivotArea outline="0" collapsedLevelsAreSubtotals="1" fieldPosition="0"/>
    </format>
    <format dxfId="265">
      <pivotArea field="0" type="button" dataOnly="0" labelOnly="1" outline="0" axis="axisRow" fieldPosition="0"/>
    </format>
    <format dxfId="264">
      <pivotArea dataOnly="0" labelOnly="1" outline="0" axis="axisValues" fieldPosition="0"/>
    </format>
    <format dxfId="263">
      <pivotArea dataOnly="0" labelOnly="1" fieldPosition="0">
        <references count="1">
          <reference field="0" count="0"/>
        </references>
      </pivotArea>
    </format>
    <format dxfId="262">
      <pivotArea dataOnly="0" labelOnly="1" grandRow="1" outline="0" fieldPosition="0"/>
    </format>
    <format dxfId="261">
      <pivotArea dataOnly="0" labelOnly="1" outline="0" axis="axisValues" fieldPosition="0"/>
    </format>
    <format dxfId="260">
      <pivotArea type="all" dataOnly="0" outline="0" fieldPosition="0"/>
    </format>
    <format dxfId="259">
      <pivotArea outline="0" collapsedLevelsAreSubtotals="1" fieldPosition="0"/>
    </format>
    <format dxfId="258">
      <pivotArea field="0" type="button" dataOnly="0" labelOnly="1" outline="0" axis="axisRow" fieldPosition="0"/>
    </format>
    <format dxfId="257">
      <pivotArea dataOnly="0" labelOnly="1" outline="0" axis="axisValues" fieldPosition="0"/>
    </format>
    <format dxfId="256">
      <pivotArea dataOnly="0" labelOnly="1" fieldPosition="0">
        <references count="1">
          <reference field="0" count="0"/>
        </references>
      </pivotArea>
    </format>
    <format dxfId="255">
      <pivotArea dataOnly="0" labelOnly="1" grandRow="1" outline="0" fieldPosition="0"/>
    </format>
    <format dxfId="254">
      <pivotArea dataOnly="0" labelOnly="1" outline="0" axis="axisValues" fieldPosition="0"/>
    </format>
    <format dxfId="253">
      <pivotArea type="all" dataOnly="0" outline="0" fieldPosition="0"/>
    </format>
    <format dxfId="252">
      <pivotArea outline="0" collapsedLevelsAreSubtotals="1" fieldPosition="0"/>
    </format>
    <format dxfId="251">
      <pivotArea field="0" type="button" dataOnly="0" labelOnly="1" outline="0" axis="axisRow" fieldPosition="0"/>
    </format>
    <format dxfId="250">
      <pivotArea dataOnly="0" labelOnly="1" outline="0" axis="axisValues" fieldPosition="0"/>
    </format>
    <format dxfId="249">
      <pivotArea dataOnly="0" labelOnly="1" fieldPosition="0">
        <references count="1">
          <reference field="0" count="0"/>
        </references>
      </pivotArea>
    </format>
    <format dxfId="248">
      <pivotArea dataOnly="0" labelOnly="1" grandRow="1" outline="0" fieldPosition="0"/>
    </format>
    <format dxfId="247">
      <pivotArea dataOnly="0" labelOnly="1" outline="0" axis="axisValues" fieldPosition="0"/>
    </format>
    <format dxfId="246">
      <pivotArea field="0" type="button" dataOnly="0" labelOnly="1" outline="0" axis="axisRow" fieldPosition="0"/>
    </format>
    <format dxfId="245">
      <pivotArea dataOnly="0" labelOnly="1" outline="0" axis="axisValues" fieldPosition="0"/>
    </format>
    <format dxfId="244">
      <pivotArea dataOnly="0" labelOnly="1" outline="0" axis="axisValues" fieldPosition="0"/>
    </format>
    <format dxfId="243">
      <pivotArea grandRow="1" outline="0" collapsedLevelsAreSubtotals="1" fieldPosition="0"/>
    </format>
    <format dxfId="242">
      <pivotArea dataOnly="0" labelOnly="1" grandRow="1" outline="0" fieldPosition="0"/>
    </format>
    <format dxfId="234">
      <pivotArea type="all" dataOnly="0" outline="0" fieldPosition="0"/>
    </format>
    <format dxfId="233">
      <pivotArea outline="0" collapsedLevelsAreSubtotals="1" fieldPosition="0"/>
    </format>
    <format dxfId="232">
      <pivotArea field="0" type="button" dataOnly="0" labelOnly="1" outline="0" axis="axisRow" fieldPosition="0"/>
    </format>
    <format dxfId="231">
      <pivotArea dataOnly="0" labelOnly="1" outline="0" axis="axisValues" fieldPosition="0"/>
    </format>
    <format dxfId="230">
      <pivotArea dataOnly="0" labelOnly="1" fieldPosition="0">
        <references count="1">
          <reference field="0" count="0"/>
        </references>
      </pivotArea>
    </format>
    <format dxfId="229">
      <pivotArea dataOnly="0" labelOnly="1" grandRow="1" outline="0" fieldPosition="0"/>
    </format>
    <format dxfId="228">
      <pivotArea dataOnly="0" labelOnly="1" outline="0" axis="axisValues" fieldPosition="0"/>
    </format>
    <format dxfId="206">
      <pivotArea type="all" dataOnly="0" outline="0" fieldPosition="0"/>
    </format>
    <format dxfId="205">
      <pivotArea outline="0" collapsedLevelsAreSubtotals="1" fieldPosition="0"/>
    </format>
    <format dxfId="204">
      <pivotArea field="0" type="button" dataOnly="0" labelOnly="1" outline="0" axis="axisRow" fieldPosition="0"/>
    </format>
    <format dxfId="203">
      <pivotArea dataOnly="0" labelOnly="1" outline="0" axis="axisValues" fieldPosition="0"/>
    </format>
    <format dxfId="202">
      <pivotArea dataOnly="0" labelOnly="1" fieldPosition="0">
        <references count="1">
          <reference field="0" count="0"/>
        </references>
      </pivotArea>
    </format>
    <format dxfId="201">
      <pivotArea dataOnly="0" labelOnly="1" grandRow="1" outline="0" fieldPosition="0"/>
    </format>
    <format dxfId="200">
      <pivotArea dataOnly="0" labelOnly="1" outline="0" axis="axisValues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field="0" type="button" dataOnly="0" labelOnly="1" outline="0" axis="axisRow" fieldPosition="0"/>
    </format>
    <format dxfId="175">
      <pivotArea dataOnly="0" labelOnly="1" outline="0" axis="axisValues" fieldPosition="0"/>
    </format>
    <format dxfId="174">
      <pivotArea dataOnly="0" labelOnly="1" fieldPosition="0">
        <references count="1">
          <reference field="0" count="0"/>
        </references>
      </pivotArea>
    </format>
    <format dxfId="173">
      <pivotArea dataOnly="0" labelOnly="1" grandRow="1" outline="0" fieldPosition="0"/>
    </format>
    <format dxfId="172">
      <pivotArea dataOnly="0" labelOnly="1" outline="0" axis="axisValues" fieldPosition="0"/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field="0" type="button" dataOnly="0" labelOnly="1" outline="0" axis="axisRow" fieldPosition="0"/>
    </format>
    <format dxfId="147">
      <pivotArea dataOnly="0" labelOnly="1" outline="0" axis="axisValues" fieldPosition="0"/>
    </format>
    <format dxfId="146">
      <pivotArea dataOnly="0" labelOnly="1" fieldPosition="0">
        <references count="1">
          <reference field="0" count="0"/>
        </references>
      </pivotArea>
    </format>
    <format dxfId="145">
      <pivotArea dataOnly="0" labelOnly="1" grandRow="1" outline="0" fieldPosition="0"/>
    </format>
    <format dxfId="144">
      <pivotArea dataOnly="0" labelOnly="1" outline="0" axis="axisValues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field="0" type="button" dataOnly="0" labelOnly="1" outline="0" axis="axisRow" fieldPosition="0"/>
    </format>
    <format dxfId="119">
      <pivotArea dataOnly="0" labelOnly="1" outline="0" axis="axisValues" fieldPosition="0"/>
    </format>
    <format dxfId="118">
      <pivotArea dataOnly="0" labelOnly="1" fieldPosition="0">
        <references count="1">
          <reference field="0" count="0"/>
        </references>
      </pivotArea>
    </format>
    <format dxfId="117">
      <pivotArea dataOnly="0" labelOnly="1" grandRow="1" outline="0" fieldPosition="0"/>
    </format>
    <format dxfId="116">
      <pivotArea dataOnly="0" labelOnly="1" outline="0" axis="axisValues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field="0" type="button" dataOnly="0" labelOnly="1" outline="0" axis="axisRow" fieldPosition="0"/>
    </format>
    <format dxfId="91">
      <pivotArea dataOnly="0" labelOnly="1" outline="0" axis="axisValues" fieldPosition="0"/>
    </format>
    <format dxfId="90">
      <pivotArea dataOnly="0" labelOnly="1" fieldPosition="0">
        <references count="1">
          <reference field="0" count="0"/>
        </references>
      </pivotArea>
    </format>
    <format dxfId="89">
      <pivotArea dataOnly="0" labelOnly="1" grandRow="1" outline="0" fieldPosition="0"/>
    </format>
    <format dxfId="88">
      <pivotArea dataOnly="0" labelOnly="1" outline="0" axis="axisValues" fieldPosition="0"/>
    </format>
    <format dxfId="52">
      <pivotArea outline="0" collapsedLevelsAreSubtotals="1" fieldPosition="0"/>
    </format>
    <format dxfId="51">
      <pivotArea dataOnly="0" labelOnly="1" outline="0" axis="axisValues" fieldPosition="0"/>
    </format>
    <format dxfId="50">
      <pivotArea dataOnly="0" labelOnly="1" outline="0" axis="axisValues" fieldPosition="0"/>
    </format>
  </formats>
  <chartFormats count="3">
    <chartFormat chart="17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10" cacheId="1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5">
  <location ref="A28:B36" firstHeaderRow="1" firstDataRow="1" firstDataCol="1"/>
  <pivotFields count="24">
    <pivotField showAll="0"/>
    <pivotField showAll="0"/>
    <pivotField showAll="0"/>
    <pivotField showAll="0"/>
    <pivotField showAll="0">
      <items count="9">
        <item x="0"/>
        <item x="2"/>
        <item x="4"/>
        <item x="5"/>
        <item x="3"/>
        <item x="1"/>
        <item x="6"/>
        <item x="7"/>
        <item t="default"/>
      </items>
    </pivotField>
    <pivotField showAll="0"/>
    <pivotField showAll="0"/>
    <pivotField showAll="0"/>
    <pivotField showAll="0"/>
    <pivotField axis="axisRow" dataField="1" showAll="0">
      <items count="8">
        <item x="3"/>
        <item x="4"/>
        <item x="1"/>
        <item x="0"/>
        <item x="6"/>
        <item x="2"/>
        <item x="5"/>
        <item t="default"/>
      </items>
    </pivotField>
    <pivotField showAll="0"/>
    <pivotField numFmtId="1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Tipo de petición" fld="9" subtotal="count" baseField="0" baseItem="0"/>
  </dataFields>
  <formats count="57">
    <format dxfId="279">
      <pivotArea type="all" dataOnly="0" outline="0" fieldPosition="0"/>
    </format>
    <format dxfId="278">
      <pivotArea outline="0" collapsedLevelsAreSubtotals="1" fieldPosition="0"/>
    </format>
    <format dxfId="277">
      <pivotArea field="9" type="button" dataOnly="0" labelOnly="1" outline="0" axis="axisRow" fieldPosition="0"/>
    </format>
    <format dxfId="276">
      <pivotArea dataOnly="0" labelOnly="1" outline="0" axis="axisValues" fieldPosition="0"/>
    </format>
    <format dxfId="275">
      <pivotArea dataOnly="0" labelOnly="1" fieldPosition="0">
        <references count="1">
          <reference field="9" count="0"/>
        </references>
      </pivotArea>
    </format>
    <format dxfId="274">
      <pivotArea dataOnly="0" labelOnly="1" grandRow="1" outline="0" fieldPosition="0"/>
    </format>
    <format dxfId="273">
      <pivotArea dataOnly="0" labelOnly="1" outline="0" axis="axisValues" fieldPosition="0"/>
    </format>
    <format dxfId="272">
      <pivotArea field="9" type="button" dataOnly="0" labelOnly="1" outline="0" axis="axisRow" fieldPosition="0"/>
    </format>
    <format dxfId="271">
      <pivotArea dataOnly="0" labelOnly="1" outline="0" axis="axisValues" fieldPosition="0"/>
    </format>
    <format dxfId="270">
      <pivotArea dataOnly="0" labelOnly="1" outline="0" axis="axisValues" fieldPosition="0"/>
    </format>
    <format dxfId="269">
      <pivotArea grandRow="1" outline="0" collapsedLevelsAreSubtotals="1" fieldPosition="0"/>
    </format>
    <format dxfId="268">
      <pivotArea dataOnly="0" labelOnly="1" grandRow="1" outline="0" fieldPosition="0"/>
    </format>
    <format dxfId="227">
      <pivotArea type="all" dataOnly="0" outline="0" fieldPosition="0"/>
    </format>
    <format dxfId="226">
      <pivotArea outline="0" collapsedLevelsAreSubtotals="1" fieldPosition="0"/>
    </format>
    <format dxfId="225">
      <pivotArea field="9" type="button" dataOnly="0" labelOnly="1" outline="0" axis="axisRow" fieldPosition="0"/>
    </format>
    <format dxfId="224">
      <pivotArea dataOnly="0" labelOnly="1" outline="0" axis="axisValues" fieldPosition="0"/>
    </format>
    <format dxfId="223">
      <pivotArea dataOnly="0" labelOnly="1" fieldPosition="0">
        <references count="1">
          <reference field="9" count="0"/>
        </references>
      </pivotArea>
    </format>
    <format dxfId="222">
      <pivotArea dataOnly="0" labelOnly="1" grandRow="1" outline="0" fieldPosition="0"/>
    </format>
    <format dxfId="221">
      <pivotArea dataOnly="0" labelOnly="1" outline="0" axis="axisValues" fieldPosition="0"/>
    </format>
    <format dxfId="199">
      <pivotArea type="all" dataOnly="0" outline="0" fieldPosition="0"/>
    </format>
    <format dxfId="198">
      <pivotArea outline="0" collapsedLevelsAreSubtotals="1" fieldPosition="0"/>
    </format>
    <format dxfId="197">
      <pivotArea field="9" type="button" dataOnly="0" labelOnly="1" outline="0" axis="axisRow" fieldPosition="0"/>
    </format>
    <format dxfId="196">
      <pivotArea dataOnly="0" labelOnly="1" outline="0" axis="axisValues" fieldPosition="0"/>
    </format>
    <format dxfId="195">
      <pivotArea dataOnly="0" labelOnly="1" fieldPosition="0">
        <references count="1">
          <reference field="9" count="0"/>
        </references>
      </pivotArea>
    </format>
    <format dxfId="194">
      <pivotArea dataOnly="0" labelOnly="1" grandRow="1" outline="0" fieldPosition="0"/>
    </format>
    <format dxfId="193">
      <pivotArea dataOnly="0" labelOnly="1" outline="0" axis="axisValues" fieldPosition="0"/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field="9" type="button" dataOnly="0" labelOnly="1" outline="0" axis="axisRow" fieldPosition="0"/>
    </format>
    <format dxfId="168">
      <pivotArea dataOnly="0" labelOnly="1" outline="0" axis="axisValues" fieldPosition="0"/>
    </format>
    <format dxfId="167">
      <pivotArea dataOnly="0" labelOnly="1" fieldPosition="0">
        <references count="1">
          <reference field="9" count="0"/>
        </references>
      </pivotArea>
    </format>
    <format dxfId="166">
      <pivotArea dataOnly="0" labelOnly="1" grandRow="1" outline="0" fieldPosition="0"/>
    </format>
    <format dxfId="165">
      <pivotArea dataOnly="0" labelOnly="1" outline="0" axis="axisValues" fieldPosition="0"/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field="9" type="button" dataOnly="0" labelOnly="1" outline="0" axis="axisRow" fieldPosition="0"/>
    </format>
    <format dxfId="140">
      <pivotArea dataOnly="0" labelOnly="1" outline="0" axis="axisValues" fieldPosition="0"/>
    </format>
    <format dxfId="139">
      <pivotArea dataOnly="0" labelOnly="1" fieldPosition="0">
        <references count="1">
          <reference field="9" count="0"/>
        </references>
      </pivotArea>
    </format>
    <format dxfId="138">
      <pivotArea dataOnly="0" labelOnly="1" grandRow="1" outline="0" fieldPosition="0"/>
    </format>
    <format dxfId="137">
      <pivotArea dataOnly="0" labelOnly="1" outline="0" axis="axisValues" fieldPosition="0"/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field="9" type="button" dataOnly="0" labelOnly="1" outline="0" axis="axisRow" fieldPosition="0"/>
    </format>
    <format dxfId="112">
      <pivotArea dataOnly="0" labelOnly="1" outline="0" axis="axisValues" fieldPosition="0"/>
    </format>
    <format dxfId="111">
      <pivotArea dataOnly="0" labelOnly="1" fieldPosition="0">
        <references count="1">
          <reference field="9" count="0"/>
        </references>
      </pivotArea>
    </format>
    <format dxfId="110">
      <pivotArea dataOnly="0" labelOnly="1" grandRow="1" outline="0" fieldPosition="0"/>
    </format>
    <format dxfId="109">
      <pivotArea dataOnly="0" labelOnly="1" outline="0" axis="axisValues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9" type="button" dataOnly="0" labelOnly="1" outline="0" axis="axisRow" fieldPosition="0"/>
    </format>
    <format dxfId="84">
      <pivotArea dataOnly="0" labelOnly="1" outline="0" axis="axisValues" fieldPosition="0"/>
    </format>
    <format dxfId="83">
      <pivotArea dataOnly="0" labelOnly="1" fieldPosition="0">
        <references count="1">
          <reference field="9" count="0"/>
        </references>
      </pivotArea>
    </format>
    <format dxfId="82">
      <pivotArea dataOnly="0" labelOnly="1" grandRow="1" outline="0" fieldPosition="0"/>
    </format>
    <format dxfId="81">
      <pivotArea dataOnly="0" labelOnly="1" outline="0" axis="axisValues" fieldPosition="0"/>
    </format>
    <format dxfId="49">
      <pivotArea outline="0" collapsedLevelsAreSubtotals="1" fieldPosition="0"/>
    </format>
    <format dxfId="48">
      <pivotArea dataOnly="0" labelOnly="1" outline="0" axis="axisValues" fieldPosition="0"/>
    </format>
    <format dxfId="47">
      <pivotArea dataOnly="0" labelOnly="1" outline="0" axis="axisValues" fieldPosition="0"/>
    </format>
  </formats>
  <chartFormats count="1">
    <chartFormat chart="9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8" cacheId="1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7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2"/>
        <item x="0"/>
        <item t="default"/>
      </items>
    </pivotField>
    <pivotField showAll="0"/>
    <pivotField showAll="0"/>
    <pivotField numFmtId="1"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Dependencia" fld="8" subtotal="count" baseField="0" baseItem="0"/>
  </dataFields>
  <formats count="59">
    <format dxfId="293">
      <pivotArea type="all" dataOnly="0" outline="0" fieldPosition="0"/>
    </format>
    <format dxfId="292">
      <pivotArea outline="0" collapsedLevelsAreSubtotals="1" fieldPosition="0"/>
    </format>
    <format dxfId="291">
      <pivotArea field="8" type="button" dataOnly="0" labelOnly="1" outline="0" axis="axisRow" fieldPosition="0"/>
    </format>
    <format dxfId="290">
      <pivotArea dataOnly="0" labelOnly="1" outline="0" axis="axisValues" fieldPosition="0"/>
    </format>
    <format dxfId="289">
      <pivotArea dataOnly="0" labelOnly="1" fieldPosition="0">
        <references count="1">
          <reference field="8" count="0"/>
        </references>
      </pivotArea>
    </format>
    <format dxfId="288">
      <pivotArea dataOnly="0" labelOnly="1" grandRow="1" outline="0" fieldPosition="0"/>
    </format>
    <format dxfId="287">
      <pivotArea dataOnly="0" labelOnly="1" outline="0" axis="axisValues" fieldPosition="0"/>
    </format>
    <format dxfId="286">
      <pivotArea type="all" dataOnly="0" outline="0" fieldPosition="0"/>
    </format>
    <format dxfId="285">
      <pivotArea outline="0" collapsedLevelsAreSubtotals="1" fieldPosition="0"/>
    </format>
    <format dxfId="284">
      <pivotArea field="8" type="button" dataOnly="0" labelOnly="1" outline="0" axis="axisRow" fieldPosition="0"/>
    </format>
    <format dxfId="283">
      <pivotArea dataOnly="0" labelOnly="1" outline="0" axis="axisValues" fieldPosition="0"/>
    </format>
    <format dxfId="282">
      <pivotArea dataOnly="0" labelOnly="1" fieldPosition="0">
        <references count="1">
          <reference field="8" count="0"/>
        </references>
      </pivotArea>
    </format>
    <format dxfId="281">
      <pivotArea dataOnly="0" labelOnly="1" grandRow="1" outline="0" fieldPosition="0"/>
    </format>
    <format dxfId="280">
      <pivotArea dataOnly="0" labelOnly="1" outline="0" axis="axisValues" fieldPosition="0"/>
    </format>
    <format dxfId="220">
      <pivotArea type="all" dataOnly="0" outline="0" fieldPosition="0"/>
    </format>
    <format dxfId="219">
      <pivotArea outline="0" collapsedLevelsAreSubtotals="1" fieldPosition="0"/>
    </format>
    <format dxfId="218">
      <pivotArea field="8" type="button" dataOnly="0" labelOnly="1" outline="0" axis="axisRow" fieldPosition="0"/>
    </format>
    <format dxfId="217">
      <pivotArea dataOnly="0" labelOnly="1" outline="0" axis="axisValues" fieldPosition="0"/>
    </format>
    <format dxfId="216">
      <pivotArea dataOnly="0" labelOnly="1" fieldPosition="0">
        <references count="1">
          <reference field="8" count="0"/>
        </references>
      </pivotArea>
    </format>
    <format dxfId="215">
      <pivotArea dataOnly="0" labelOnly="1" grandRow="1" outline="0" fieldPosition="0"/>
    </format>
    <format dxfId="214">
      <pivotArea dataOnly="0" labelOnly="1" outline="0" axis="axisValues" fieldPosition="0"/>
    </format>
    <format dxfId="192">
      <pivotArea type="all" dataOnly="0" outline="0" fieldPosition="0"/>
    </format>
    <format dxfId="191">
      <pivotArea outline="0" collapsedLevelsAreSubtotals="1" fieldPosition="0"/>
    </format>
    <format dxfId="190">
      <pivotArea field="8" type="button" dataOnly="0" labelOnly="1" outline="0" axis="axisRow" fieldPosition="0"/>
    </format>
    <format dxfId="189">
      <pivotArea dataOnly="0" labelOnly="1" outline="0" axis="axisValues" fieldPosition="0"/>
    </format>
    <format dxfId="188">
      <pivotArea dataOnly="0" labelOnly="1" fieldPosition="0">
        <references count="1">
          <reference field="8" count="0"/>
        </references>
      </pivotArea>
    </format>
    <format dxfId="187">
      <pivotArea dataOnly="0" labelOnly="1" grandRow="1" outline="0" fieldPosition="0"/>
    </format>
    <format dxfId="186">
      <pivotArea dataOnly="0" labelOnly="1" outline="0" axis="axisValues" fieldPosition="0"/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field="8" type="button" dataOnly="0" labelOnly="1" outline="0" axis="axisRow" fieldPosition="0"/>
    </format>
    <format dxfId="161">
      <pivotArea dataOnly="0" labelOnly="1" outline="0" axis="axisValues" fieldPosition="0"/>
    </format>
    <format dxfId="160">
      <pivotArea dataOnly="0" labelOnly="1" fieldPosition="0">
        <references count="1">
          <reference field="8" count="0"/>
        </references>
      </pivotArea>
    </format>
    <format dxfId="159">
      <pivotArea dataOnly="0" labelOnly="1" grandRow="1" outline="0" fieldPosition="0"/>
    </format>
    <format dxfId="158">
      <pivotArea dataOnly="0" labelOnly="1" outline="0" axis="axisValues" fieldPosition="0"/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field="8" type="button" dataOnly="0" labelOnly="1" outline="0" axis="axisRow" fieldPosition="0"/>
    </format>
    <format dxfId="133">
      <pivotArea dataOnly="0" labelOnly="1" outline="0" axis="axisValues" fieldPosition="0"/>
    </format>
    <format dxfId="132">
      <pivotArea dataOnly="0" labelOnly="1" fieldPosition="0">
        <references count="1">
          <reference field="8" count="0"/>
        </references>
      </pivotArea>
    </format>
    <format dxfId="131">
      <pivotArea dataOnly="0" labelOnly="1" grandRow="1" outline="0" fieldPosition="0"/>
    </format>
    <format dxfId="130">
      <pivotArea dataOnly="0" labelOnly="1" outline="0" axis="axisValues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8" type="button" dataOnly="0" labelOnly="1" outline="0" axis="axisRow" fieldPosition="0"/>
    </format>
    <format dxfId="105">
      <pivotArea dataOnly="0" labelOnly="1" outline="0" axis="axisValues" fieldPosition="0"/>
    </format>
    <format dxfId="104">
      <pivotArea dataOnly="0" labelOnly="1" fieldPosition="0">
        <references count="1">
          <reference field="8" count="0"/>
        </references>
      </pivotArea>
    </format>
    <format dxfId="103">
      <pivotArea dataOnly="0" labelOnly="1" grandRow="1" outline="0" fieldPosition="0"/>
    </format>
    <format dxfId="102">
      <pivotArea dataOnly="0" labelOnly="1" outline="0" axis="axisValues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field="8" type="button" dataOnly="0" labelOnly="1" outline="0" axis="axisRow" fieldPosition="0"/>
    </format>
    <format dxfId="77">
      <pivotArea dataOnly="0" labelOnly="1" outline="0" axis="axisValues" fieldPosition="0"/>
    </format>
    <format dxfId="76">
      <pivotArea dataOnly="0" labelOnly="1" fieldPosition="0">
        <references count="1">
          <reference field="8" count="0"/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46">
      <pivotArea outline="0" collapsedLevelsAreSubtotals="1" fieldPosition="0"/>
    </format>
    <format dxfId="45">
      <pivotArea dataOnly="0" labelOnly="1" outline="0" axis="axisValues" fieldPosition="0"/>
    </format>
    <format dxfId="4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2"/>
  <sheetViews>
    <sheetView topLeftCell="D90" workbookViewId="0">
      <selection activeCell="F95" sqref="F95"/>
    </sheetView>
  </sheetViews>
  <sheetFormatPr baseColWidth="10" defaultRowHeight="15.75" x14ac:dyDescent="0.25"/>
  <cols>
    <col min="1" max="1" width="17.5703125" style="37" customWidth="1"/>
    <col min="2" max="2" width="20.5703125" style="37" customWidth="1"/>
    <col min="3" max="3" width="39.28515625" style="37" customWidth="1"/>
    <col min="4" max="4" width="28" style="37" customWidth="1"/>
    <col min="5" max="5" width="26.28515625" style="37" customWidth="1"/>
    <col min="6" max="6" width="41.42578125" style="37" customWidth="1"/>
    <col min="7" max="7" width="30.42578125" style="37" customWidth="1"/>
    <col min="8" max="8" width="32.5703125" style="37" customWidth="1"/>
    <col min="9" max="9" width="45.42578125" style="37" customWidth="1"/>
    <col min="10" max="10" width="33.140625" style="37" customWidth="1"/>
    <col min="11" max="11" width="22.5703125" style="37" customWidth="1"/>
    <col min="12" max="12" width="29.42578125" style="38" customWidth="1"/>
    <col min="13" max="13" width="25.5703125" style="39" customWidth="1"/>
    <col min="14" max="14" width="27.85546875" style="38" customWidth="1"/>
    <col min="15" max="15" width="22.28515625" style="37" customWidth="1"/>
    <col min="16" max="16" width="17" style="37" customWidth="1"/>
    <col min="17" max="17" width="21.28515625" style="37" customWidth="1"/>
    <col min="18" max="18" width="22.42578125" style="37" customWidth="1"/>
    <col min="19" max="19" width="62.28515625" style="37" customWidth="1"/>
    <col min="20" max="20" width="31" style="37" customWidth="1"/>
    <col min="21" max="21" width="21.140625" style="37" customWidth="1"/>
    <col min="22" max="22" width="20.85546875" style="37" customWidth="1"/>
    <col min="23" max="23" width="29" style="37" customWidth="1"/>
    <col min="24" max="24" width="45.42578125" style="37" customWidth="1"/>
  </cols>
  <sheetData>
    <row r="1" spans="1:24" ht="48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3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ht="62.25" customHeight="1" thickBot="1" x14ac:dyDescent="0.3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>
        <v>15</v>
      </c>
      <c r="L2" s="5">
        <v>20193320031542</v>
      </c>
      <c r="M2" s="6">
        <v>43770.435173611113</v>
      </c>
      <c r="N2" s="5">
        <v>20192050062201</v>
      </c>
      <c r="O2" s="6">
        <v>43781</v>
      </c>
      <c r="P2" s="4">
        <v>5</v>
      </c>
      <c r="Q2" s="4">
        <v>5</v>
      </c>
      <c r="R2" s="4" t="s">
        <v>34</v>
      </c>
      <c r="S2" s="4" t="s">
        <v>35</v>
      </c>
      <c r="T2" s="6">
        <v>43781</v>
      </c>
      <c r="U2" s="4" t="s">
        <v>36</v>
      </c>
      <c r="V2" s="4" t="s">
        <v>37</v>
      </c>
      <c r="W2" s="7"/>
      <c r="X2" s="7"/>
    </row>
    <row r="3" spans="1:24" ht="60.75" thickBot="1" x14ac:dyDescent="0.3">
      <c r="A3" s="4" t="s">
        <v>24</v>
      </c>
      <c r="B3" s="4" t="s">
        <v>38</v>
      </c>
      <c r="C3" s="4" t="s">
        <v>39</v>
      </c>
      <c r="D3" s="4" t="s">
        <v>40</v>
      </c>
      <c r="E3" s="4" t="s">
        <v>41</v>
      </c>
      <c r="F3" s="4" t="s">
        <v>42</v>
      </c>
      <c r="G3" s="4" t="s">
        <v>43</v>
      </c>
      <c r="H3" s="4" t="s">
        <v>44</v>
      </c>
      <c r="I3" s="4" t="s">
        <v>32</v>
      </c>
      <c r="J3" s="4" t="s">
        <v>33</v>
      </c>
      <c r="K3" s="4">
        <v>15</v>
      </c>
      <c r="L3" s="5">
        <v>20193320031552</v>
      </c>
      <c r="M3" s="6">
        <v>43770.450254629628</v>
      </c>
      <c r="N3" s="5">
        <v>20192100016031</v>
      </c>
      <c r="O3" s="6">
        <v>43784</v>
      </c>
      <c r="P3" s="4">
        <v>8</v>
      </c>
      <c r="Q3" s="4">
        <v>8</v>
      </c>
      <c r="R3" s="4" t="s">
        <v>34</v>
      </c>
      <c r="S3" s="4" t="s">
        <v>45</v>
      </c>
      <c r="T3" s="6">
        <v>43784</v>
      </c>
      <c r="U3" s="4" t="s">
        <v>46</v>
      </c>
      <c r="V3" s="4" t="s">
        <v>47</v>
      </c>
      <c r="W3" s="7"/>
      <c r="X3" s="8" t="s">
        <v>48</v>
      </c>
    </row>
    <row r="4" spans="1:24" ht="45.75" thickBot="1" x14ac:dyDescent="0.3">
      <c r="A4" s="9" t="s">
        <v>24</v>
      </c>
      <c r="B4" s="9" t="s">
        <v>49</v>
      </c>
      <c r="C4" s="9" t="s">
        <v>50</v>
      </c>
      <c r="D4" s="9" t="s">
        <v>51</v>
      </c>
      <c r="E4" s="9" t="s">
        <v>41</v>
      </c>
      <c r="F4" s="9" t="s">
        <v>52</v>
      </c>
      <c r="G4" s="9" t="s">
        <v>53</v>
      </c>
      <c r="H4" s="9" t="s">
        <v>31</v>
      </c>
      <c r="I4" s="9" t="s">
        <v>32</v>
      </c>
      <c r="J4" s="9" t="s">
        <v>54</v>
      </c>
      <c r="K4" s="9">
        <v>15</v>
      </c>
      <c r="L4" s="10">
        <v>20193320031622</v>
      </c>
      <c r="M4" s="11">
        <v>43774.391840277778</v>
      </c>
      <c r="N4" s="12"/>
      <c r="O4" s="13"/>
      <c r="P4" s="13"/>
      <c r="Q4" s="13"/>
      <c r="R4" s="9" t="s">
        <v>55</v>
      </c>
      <c r="S4" s="13"/>
      <c r="T4" s="13"/>
      <c r="U4" s="13"/>
      <c r="V4" s="13"/>
      <c r="W4" s="13"/>
      <c r="X4" s="13"/>
    </row>
    <row r="5" spans="1:24" ht="60.75" thickBot="1" x14ac:dyDescent="0.3">
      <c r="A5" s="9" t="s">
        <v>24</v>
      </c>
      <c r="B5" s="9" t="s">
        <v>56</v>
      </c>
      <c r="C5" s="9" t="s">
        <v>57</v>
      </c>
      <c r="D5" s="9" t="s">
        <v>58</v>
      </c>
      <c r="E5" s="9" t="s">
        <v>59</v>
      </c>
      <c r="F5" s="9" t="s">
        <v>60</v>
      </c>
      <c r="G5" s="9" t="s">
        <v>61</v>
      </c>
      <c r="H5" s="9" t="s">
        <v>62</v>
      </c>
      <c r="I5" s="9" t="s">
        <v>62</v>
      </c>
      <c r="J5" s="9" t="s">
        <v>54</v>
      </c>
      <c r="K5" s="9">
        <v>15</v>
      </c>
      <c r="L5" s="10">
        <v>20193320031632</v>
      </c>
      <c r="M5" s="11">
        <v>43774.426759259259</v>
      </c>
      <c r="N5" s="12"/>
      <c r="O5" s="13"/>
      <c r="P5" s="13"/>
      <c r="Q5" s="13"/>
      <c r="R5" s="9" t="s">
        <v>55</v>
      </c>
      <c r="S5" s="13"/>
      <c r="T5" s="13"/>
      <c r="U5" s="13"/>
      <c r="V5" s="13"/>
      <c r="W5" s="13"/>
      <c r="X5" s="13"/>
    </row>
    <row r="6" spans="1:24" ht="45.75" thickBot="1" x14ac:dyDescent="0.3">
      <c r="A6" s="4" t="s">
        <v>24</v>
      </c>
      <c r="B6" s="4" t="s">
        <v>25</v>
      </c>
      <c r="C6" s="4" t="s">
        <v>63</v>
      </c>
      <c r="D6" s="4" t="s">
        <v>40</v>
      </c>
      <c r="E6" s="4" t="s">
        <v>28</v>
      </c>
      <c r="F6" s="4" t="s">
        <v>64</v>
      </c>
      <c r="G6" s="4" t="s">
        <v>65</v>
      </c>
      <c r="H6" s="4" t="s">
        <v>31</v>
      </c>
      <c r="I6" s="4" t="s">
        <v>32</v>
      </c>
      <c r="J6" s="4" t="s">
        <v>66</v>
      </c>
      <c r="K6" s="4">
        <v>10</v>
      </c>
      <c r="L6" s="5">
        <v>20193320031662</v>
      </c>
      <c r="M6" s="6">
        <v>43774.489374999997</v>
      </c>
      <c r="N6" s="5">
        <v>20192050062301</v>
      </c>
      <c r="O6" s="6">
        <v>43783</v>
      </c>
      <c r="P6" s="4">
        <v>6</v>
      </c>
      <c r="Q6" s="4">
        <v>6</v>
      </c>
      <c r="R6" s="4" t="s">
        <v>34</v>
      </c>
      <c r="S6" s="4" t="s">
        <v>67</v>
      </c>
      <c r="T6" s="6">
        <v>43784</v>
      </c>
      <c r="U6" s="4" t="s">
        <v>46</v>
      </c>
      <c r="V6" s="4" t="s">
        <v>47</v>
      </c>
      <c r="W6" s="7"/>
      <c r="X6" s="7"/>
    </row>
    <row r="7" spans="1:24" ht="60.75" thickBot="1" x14ac:dyDescent="0.3">
      <c r="A7" s="4" t="s">
        <v>24</v>
      </c>
      <c r="B7" s="4" t="s">
        <v>68</v>
      </c>
      <c r="C7" s="4" t="s">
        <v>69</v>
      </c>
      <c r="D7" s="4" t="s">
        <v>58</v>
      </c>
      <c r="E7" s="4" t="s">
        <v>28</v>
      </c>
      <c r="F7" s="4" t="s">
        <v>70</v>
      </c>
      <c r="G7" s="4" t="s">
        <v>71</v>
      </c>
      <c r="H7" s="4" t="s">
        <v>31</v>
      </c>
      <c r="I7" s="4" t="s">
        <v>32</v>
      </c>
      <c r="J7" s="4" t="s">
        <v>72</v>
      </c>
      <c r="K7" s="4">
        <v>30</v>
      </c>
      <c r="L7" s="5">
        <v>20193320031692</v>
      </c>
      <c r="M7" s="6">
        <v>43774.61273148148</v>
      </c>
      <c r="N7" s="5">
        <v>20192050062691</v>
      </c>
      <c r="O7" s="6">
        <v>43791</v>
      </c>
      <c r="P7" s="4">
        <v>12</v>
      </c>
      <c r="Q7" s="4">
        <v>12</v>
      </c>
      <c r="R7" s="4" t="s">
        <v>34</v>
      </c>
      <c r="S7" s="4" t="s">
        <v>73</v>
      </c>
      <c r="T7" s="6">
        <v>43791</v>
      </c>
      <c r="U7" s="4" t="s">
        <v>36</v>
      </c>
      <c r="V7" s="4" t="s">
        <v>37</v>
      </c>
      <c r="W7" s="7"/>
      <c r="X7" s="7"/>
    </row>
    <row r="8" spans="1:24" ht="45.75" thickBot="1" x14ac:dyDescent="0.3">
      <c r="A8" s="4" t="s">
        <v>24</v>
      </c>
      <c r="B8" s="4" t="s">
        <v>25</v>
      </c>
      <c r="C8" s="4" t="s">
        <v>74</v>
      </c>
      <c r="D8" s="4" t="s">
        <v>27</v>
      </c>
      <c r="E8" s="4" t="s">
        <v>41</v>
      </c>
      <c r="F8" s="4" t="s">
        <v>64</v>
      </c>
      <c r="G8" s="4" t="s">
        <v>75</v>
      </c>
      <c r="H8" s="4" t="s">
        <v>31</v>
      </c>
      <c r="I8" s="4" t="s">
        <v>32</v>
      </c>
      <c r="J8" s="4" t="s">
        <v>33</v>
      </c>
      <c r="K8" s="4">
        <v>15</v>
      </c>
      <c r="L8" s="5">
        <v>20193320031702</v>
      </c>
      <c r="M8" s="6">
        <v>43774.613622685189</v>
      </c>
      <c r="N8" s="5">
        <v>20192050062901</v>
      </c>
      <c r="O8" s="6">
        <v>43803</v>
      </c>
      <c r="P8" s="4">
        <v>21</v>
      </c>
      <c r="Q8" s="4">
        <v>21</v>
      </c>
      <c r="R8" s="4" t="s">
        <v>34</v>
      </c>
      <c r="S8" s="4" t="s">
        <v>76</v>
      </c>
      <c r="T8" s="6">
        <v>43805</v>
      </c>
      <c r="U8" s="4" t="s">
        <v>36</v>
      </c>
      <c r="V8" s="4" t="s">
        <v>37</v>
      </c>
      <c r="W8" s="7"/>
      <c r="X8" s="8" t="s">
        <v>77</v>
      </c>
    </row>
    <row r="9" spans="1:24" ht="45.75" thickBot="1" x14ac:dyDescent="0.3">
      <c r="A9" s="4" t="s">
        <v>24</v>
      </c>
      <c r="B9" s="4" t="s">
        <v>25</v>
      </c>
      <c r="C9" s="4" t="s">
        <v>78</v>
      </c>
      <c r="D9" s="4" t="s">
        <v>27</v>
      </c>
      <c r="E9" s="4" t="s">
        <v>41</v>
      </c>
      <c r="F9" s="4" t="s">
        <v>79</v>
      </c>
      <c r="G9" s="4" t="s">
        <v>80</v>
      </c>
      <c r="H9" s="4" t="s">
        <v>62</v>
      </c>
      <c r="I9" s="4" t="s">
        <v>62</v>
      </c>
      <c r="J9" s="4" t="s">
        <v>33</v>
      </c>
      <c r="K9" s="4">
        <v>15</v>
      </c>
      <c r="L9" s="5">
        <v>20193320031712</v>
      </c>
      <c r="M9" s="6">
        <v>43774.615289351852</v>
      </c>
      <c r="N9" s="5" t="s">
        <v>81</v>
      </c>
      <c r="O9" s="6">
        <v>43787</v>
      </c>
      <c r="P9" s="4">
        <v>8</v>
      </c>
      <c r="Q9" s="4">
        <v>8</v>
      </c>
      <c r="R9" s="4" t="s">
        <v>34</v>
      </c>
      <c r="S9" s="4" t="s">
        <v>82</v>
      </c>
      <c r="T9" s="7"/>
      <c r="U9" s="7"/>
      <c r="V9" s="7"/>
      <c r="W9" s="7"/>
      <c r="X9" s="7"/>
    </row>
    <row r="10" spans="1:24" ht="45.75" thickBot="1" x14ac:dyDescent="0.3">
      <c r="A10" s="9" t="s">
        <v>24</v>
      </c>
      <c r="B10" s="9" t="s">
        <v>25</v>
      </c>
      <c r="C10" s="9" t="s">
        <v>83</v>
      </c>
      <c r="D10" s="9" t="s">
        <v>27</v>
      </c>
      <c r="E10" s="9" t="s">
        <v>41</v>
      </c>
      <c r="F10" s="9" t="s">
        <v>84</v>
      </c>
      <c r="G10" s="9" t="s">
        <v>53</v>
      </c>
      <c r="H10" s="9" t="s">
        <v>31</v>
      </c>
      <c r="I10" s="9" t="s">
        <v>32</v>
      </c>
      <c r="J10" s="9" t="s">
        <v>33</v>
      </c>
      <c r="K10" s="9">
        <v>15</v>
      </c>
      <c r="L10" s="10">
        <v>20193320031722</v>
      </c>
      <c r="M10" s="11">
        <v>43774.617002314815</v>
      </c>
      <c r="N10" s="12"/>
      <c r="O10" s="13"/>
      <c r="P10" s="13"/>
      <c r="Q10" s="13"/>
      <c r="R10" s="9" t="s">
        <v>55</v>
      </c>
      <c r="S10" s="13"/>
      <c r="T10" s="13"/>
      <c r="U10" s="13"/>
      <c r="V10" s="13"/>
      <c r="W10" s="13"/>
      <c r="X10" s="13"/>
    </row>
    <row r="11" spans="1:24" ht="45.75" thickBot="1" x14ac:dyDescent="0.3">
      <c r="A11" s="14" t="s">
        <v>24</v>
      </c>
      <c r="B11" s="14" t="s">
        <v>25</v>
      </c>
      <c r="C11" s="14" t="s">
        <v>85</v>
      </c>
      <c r="D11" s="14" t="s">
        <v>40</v>
      </c>
      <c r="E11" s="14" t="s">
        <v>86</v>
      </c>
      <c r="F11" s="14" t="s">
        <v>87</v>
      </c>
      <c r="G11" s="14" t="s">
        <v>30</v>
      </c>
      <c r="H11" s="14" t="s">
        <v>31</v>
      </c>
      <c r="I11" s="14" t="s">
        <v>32</v>
      </c>
      <c r="J11" s="14" t="s">
        <v>33</v>
      </c>
      <c r="K11" s="14">
        <v>15</v>
      </c>
      <c r="L11" s="15">
        <v>20193320031732</v>
      </c>
      <c r="M11" s="16">
        <v>43774.618796296294</v>
      </c>
      <c r="N11" s="15">
        <v>20192050062861</v>
      </c>
      <c r="O11" s="16">
        <v>43797</v>
      </c>
      <c r="P11" s="14">
        <v>16</v>
      </c>
      <c r="Q11" s="14">
        <v>16</v>
      </c>
      <c r="R11" s="14" t="s">
        <v>88</v>
      </c>
      <c r="S11" s="14" t="s">
        <v>89</v>
      </c>
      <c r="T11" s="16">
        <v>43797</v>
      </c>
      <c r="U11" s="14" t="s">
        <v>36</v>
      </c>
      <c r="V11" s="14" t="s">
        <v>37</v>
      </c>
      <c r="W11" s="17"/>
      <c r="X11" s="17"/>
    </row>
    <row r="12" spans="1:24" ht="60.75" thickBot="1" x14ac:dyDescent="0.3">
      <c r="A12" s="4" t="s">
        <v>24</v>
      </c>
      <c r="B12" s="4" t="s">
        <v>90</v>
      </c>
      <c r="C12" s="4" t="s">
        <v>91</v>
      </c>
      <c r="D12" s="4" t="s">
        <v>58</v>
      </c>
      <c r="E12" s="4" t="s">
        <v>28</v>
      </c>
      <c r="F12" s="4" t="s">
        <v>92</v>
      </c>
      <c r="G12" s="4" t="s">
        <v>53</v>
      </c>
      <c r="H12" s="4" t="s">
        <v>31</v>
      </c>
      <c r="I12" s="4" t="s">
        <v>32</v>
      </c>
      <c r="J12" s="4" t="s">
        <v>93</v>
      </c>
      <c r="K12" s="4">
        <v>0</v>
      </c>
      <c r="L12" s="5">
        <v>20193320031752</v>
      </c>
      <c r="M12" s="6">
        <v>43774.620925925927</v>
      </c>
      <c r="N12" s="5">
        <v>20192050062441</v>
      </c>
      <c r="O12" s="6">
        <v>43789</v>
      </c>
      <c r="P12" s="4">
        <v>10</v>
      </c>
      <c r="Q12" s="4">
        <v>10</v>
      </c>
      <c r="R12" s="4" t="s">
        <v>34</v>
      </c>
      <c r="S12" s="4" t="s">
        <v>94</v>
      </c>
      <c r="T12" s="6">
        <v>43790</v>
      </c>
      <c r="U12" s="4" t="s">
        <v>46</v>
      </c>
      <c r="V12" s="4" t="s">
        <v>47</v>
      </c>
      <c r="W12" s="7"/>
      <c r="X12" s="7"/>
    </row>
    <row r="13" spans="1:24" ht="60.75" thickBot="1" x14ac:dyDescent="0.3">
      <c r="A13" s="4" t="s">
        <v>24</v>
      </c>
      <c r="B13" s="4" t="s">
        <v>49</v>
      </c>
      <c r="C13" s="4" t="s">
        <v>95</v>
      </c>
      <c r="D13" s="4" t="s">
        <v>58</v>
      </c>
      <c r="E13" s="4" t="s">
        <v>41</v>
      </c>
      <c r="F13" s="4" t="s">
        <v>96</v>
      </c>
      <c r="G13" s="4" t="s">
        <v>30</v>
      </c>
      <c r="H13" s="4" t="s">
        <v>31</v>
      </c>
      <c r="I13" s="4" t="s">
        <v>32</v>
      </c>
      <c r="J13" s="4" t="s">
        <v>33</v>
      </c>
      <c r="K13" s="4">
        <v>15</v>
      </c>
      <c r="L13" s="5">
        <v>20193320031802</v>
      </c>
      <c r="M13" s="6">
        <v>43774.653425925928</v>
      </c>
      <c r="N13" s="5">
        <v>20192050062711</v>
      </c>
      <c r="O13" s="6">
        <v>43796</v>
      </c>
      <c r="P13" s="4">
        <v>15</v>
      </c>
      <c r="Q13" s="4">
        <v>15</v>
      </c>
      <c r="R13" s="4" t="s">
        <v>34</v>
      </c>
      <c r="S13" s="4" t="s">
        <v>97</v>
      </c>
      <c r="T13" s="6">
        <v>43796</v>
      </c>
      <c r="U13" s="4" t="s">
        <v>36</v>
      </c>
      <c r="V13" s="4" t="s">
        <v>37</v>
      </c>
      <c r="W13" s="7"/>
      <c r="X13" s="7"/>
    </row>
    <row r="14" spans="1:24" ht="60.75" thickBot="1" x14ac:dyDescent="0.3">
      <c r="A14" s="18" t="s">
        <v>24</v>
      </c>
      <c r="B14" s="18" t="s">
        <v>98</v>
      </c>
      <c r="C14" s="18" t="s">
        <v>99</v>
      </c>
      <c r="D14" s="18" t="s">
        <v>58</v>
      </c>
      <c r="E14" s="18" t="s">
        <v>41</v>
      </c>
      <c r="F14" s="18" t="s">
        <v>100</v>
      </c>
      <c r="G14" s="18" t="s">
        <v>101</v>
      </c>
      <c r="H14" s="18" t="s">
        <v>102</v>
      </c>
      <c r="I14" s="18" t="s">
        <v>103</v>
      </c>
      <c r="J14" s="18" t="s">
        <v>66</v>
      </c>
      <c r="K14" s="18">
        <v>10</v>
      </c>
      <c r="L14" s="19">
        <v>20193320031812</v>
      </c>
      <c r="M14" s="20">
        <v>43774.654398148145</v>
      </c>
      <c r="N14" s="21"/>
      <c r="O14" s="20">
        <v>43775</v>
      </c>
      <c r="P14" s="18">
        <v>1</v>
      </c>
      <c r="Q14" s="18">
        <v>1</v>
      </c>
      <c r="R14" s="18" t="s">
        <v>34</v>
      </c>
      <c r="S14" s="18" t="s">
        <v>104</v>
      </c>
      <c r="T14" s="22"/>
      <c r="U14" s="22"/>
      <c r="V14" s="22"/>
      <c r="W14" s="22"/>
      <c r="X14" s="8" t="s">
        <v>105</v>
      </c>
    </row>
    <row r="15" spans="1:24" ht="60.75" thickBot="1" x14ac:dyDescent="0.3">
      <c r="A15" s="18" t="s">
        <v>24</v>
      </c>
      <c r="B15" s="18" t="s">
        <v>106</v>
      </c>
      <c r="C15" s="18" t="s">
        <v>107</v>
      </c>
      <c r="D15" s="18" t="s">
        <v>58</v>
      </c>
      <c r="E15" s="18" t="s">
        <v>41</v>
      </c>
      <c r="F15" s="18" t="s">
        <v>108</v>
      </c>
      <c r="G15" s="18" t="s">
        <v>101</v>
      </c>
      <c r="H15" s="18" t="s">
        <v>102</v>
      </c>
      <c r="I15" s="18" t="s">
        <v>103</v>
      </c>
      <c r="J15" s="18" t="s">
        <v>66</v>
      </c>
      <c r="K15" s="18">
        <v>10</v>
      </c>
      <c r="L15" s="19">
        <v>20193320031822</v>
      </c>
      <c r="M15" s="20">
        <v>43774.655243055553</v>
      </c>
      <c r="N15" s="21"/>
      <c r="O15" s="22"/>
      <c r="P15" s="22"/>
      <c r="Q15" s="22"/>
      <c r="R15" s="18" t="s">
        <v>34</v>
      </c>
      <c r="S15" s="18" t="s">
        <v>104</v>
      </c>
      <c r="T15" s="22"/>
      <c r="U15" s="22"/>
      <c r="V15" s="22"/>
      <c r="W15" s="22"/>
      <c r="X15" s="22"/>
    </row>
    <row r="16" spans="1:24" ht="45.75" thickBot="1" x14ac:dyDescent="0.3">
      <c r="A16" s="4" t="s">
        <v>24</v>
      </c>
      <c r="B16" s="4" t="s">
        <v>25</v>
      </c>
      <c r="C16" s="4" t="s">
        <v>109</v>
      </c>
      <c r="D16" s="4" t="s">
        <v>27</v>
      </c>
      <c r="E16" s="4" t="s">
        <v>28</v>
      </c>
      <c r="F16" s="4" t="s">
        <v>110</v>
      </c>
      <c r="G16" s="4" t="s">
        <v>71</v>
      </c>
      <c r="H16" s="4" t="s">
        <v>31</v>
      </c>
      <c r="I16" s="4" t="s">
        <v>32</v>
      </c>
      <c r="J16" s="4" t="s">
        <v>72</v>
      </c>
      <c r="K16" s="4">
        <v>30</v>
      </c>
      <c r="L16" s="5">
        <v>20193320031832</v>
      </c>
      <c r="M16" s="6">
        <v>43774.675925925927</v>
      </c>
      <c r="N16" s="5">
        <v>20192050062701</v>
      </c>
      <c r="O16" s="6">
        <v>43802</v>
      </c>
      <c r="P16" s="4">
        <v>19</v>
      </c>
      <c r="Q16" s="4">
        <v>19</v>
      </c>
      <c r="R16" s="4" t="s">
        <v>34</v>
      </c>
      <c r="S16" s="4" t="s">
        <v>111</v>
      </c>
      <c r="T16" s="6">
        <v>43804</v>
      </c>
      <c r="U16" s="4" t="s">
        <v>36</v>
      </c>
      <c r="V16" s="4" t="s">
        <v>37</v>
      </c>
      <c r="W16" s="7"/>
      <c r="X16" s="7"/>
    </row>
    <row r="17" spans="1:24" ht="45.75" thickBot="1" x14ac:dyDescent="0.3">
      <c r="A17" s="4" t="s">
        <v>24</v>
      </c>
      <c r="B17" s="4" t="s">
        <v>25</v>
      </c>
      <c r="C17" s="4" t="s">
        <v>112</v>
      </c>
      <c r="D17" s="4" t="s">
        <v>27</v>
      </c>
      <c r="E17" s="4" t="s">
        <v>41</v>
      </c>
      <c r="F17" s="4" t="s">
        <v>113</v>
      </c>
      <c r="G17" s="4" t="s">
        <v>43</v>
      </c>
      <c r="H17" s="4" t="s">
        <v>44</v>
      </c>
      <c r="I17" s="4" t="s">
        <v>32</v>
      </c>
      <c r="J17" s="4" t="s">
        <v>66</v>
      </c>
      <c r="K17" s="4">
        <v>10</v>
      </c>
      <c r="L17" s="5">
        <v>20193320031852</v>
      </c>
      <c r="M17" s="6">
        <v>43774.678263888891</v>
      </c>
      <c r="N17" s="5">
        <v>20192100018411</v>
      </c>
      <c r="O17" s="6">
        <v>43789</v>
      </c>
      <c r="P17" s="4">
        <v>10</v>
      </c>
      <c r="Q17" s="4">
        <v>10</v>
      </c>
      <c r="R17" s="4" t="s">
        <v>34</v>
      </c>
      <c r="S17" s="4" t="s">
        <v>114</v>
      </c>
      <c r="T17" s="6">
        <v>43790</v>
      </c>
      <c r="U17" s="4" t="s">
        <v>46</v>
      </c>
      <c r="V17" s="4" t="s">
        <v>47</v>
      </c>
      <c r="W17" s="7"/>
      <c r="X17" s="7"/>
    </row>
    <row r="18" spans="1:24" ht="60.75" thickBot="1" x14ac:dyDescent="0.3">
      <c r="A18" s="14" t="s">
        <v>24</v>
      </c>
      <c r="B18" s="14" t="s">
        <v>115</v>
      </c>
      <c r="C18" s="14" t="s">
        <v>116</v>
      </c>
      <c r="D18" s="14" t="s">
        <v>58</v>
      </c>
      <c r="E18" s="14" t="s">
        <v>41</v>
      </c>
      <c r="F18" s="14" t="s">
        <v>117</v>
      </c>
      <c r="G18" s="14" t="s">
        <v>118</v>
      </c>
      <c r="H18" s="14" t="s">
        <v>44</v>
      </c>
      <c r="I18" s="14" t="s">
        <v>32</v>
      </c>
      <c r="J18" s="14" t="s">
        <v>33</v>
      </c>
      <c r="K18" s="14">
        <v>15</v>
      </c>
      <c r="L18" s="15">
        <v>20193320031862</v>
      </c>
      <c r="M18" s="16">
        <v>43774.678865740738</v>
      </c>
      <c r="N18" s="15">
        <v>20192100022811</v>
      </c>
      <c r="O18" s="16">
        <v>43804</v>
      </c>
      <c r="P18" s="14">
        <v>21</v>
      </c>
      <c r="Q18" s="14">
        <v>21</v>
      </c>
      <c r="R18" s="14" t="s">
        <v>88</v>
      </c>
      <c r="S18" s="14" t="s">
        <v>119</v>
      </c>
      <c r="T18" s="16">
        <v>43804</v>
      </c>
      <c r="U18" s="14" t="s">
        <v>36</v>
      </c>
      <c r="V18" s="14" t="s">
        <v>37</v>
      </c>
      <c r="W18" s="17"/>
      <c r="X18" s="8" t="s">
        <v>120</v>
      </c>
    </row>
    <row r="19" spans="1:24" ht="45.75" thickBot="1" x14ac:dyDescent="0.3">
      <c r="A19" s="4" t="s">
        <v>24</v>
      </c>
      <c r="B19" s="4" t="s">
        <v>98</v>
      </c>
      <c r="C19" s="4" t="s">
        <v>121</v>
      </c>
      <c r="D19" s="4" t="s">
        <v>27</v>
      </c>
      <c r="E19" s="4" t="s">
        <v>41</v>
      </c>
      <c r="F19" s="4" t="s">
        <v>122</v>
      </c>
      <c r="G19" s="4" t="s">
        <v>43</v>
      </c>
      <c r="H19" s="4" t="s">
        <v>44</v>
      </c>
      <c r="I19" s="4" t="s">
        <v>32</v>
      </c>
      <c r="J19" s="4" t="s">
        <v>33</v>
      </c>
      <c r="K19" s="4">
        <v>15</v>
      </c>
      <c r="L19" s="5">
        <v>20193320031872</v>
      </c>
      <c r="M19" s="6">
        <v>43774.679305555554</v>
      </c>
      <c r="N19" s="5" t="s">
        <v>81</v>
      </c>
      <c r="O19" s="6">
        <v>43774</v>
      </c>
      <c r="P19" s="4">
        <v>0</v>
      </c>
      <c r="Q19" s="4">
        <v>0</v>
      </c>
      <c r="R19" s="4" t="s">
        <v>34</v>
      </c>
      <c r="S19" s="4" t="s">
        <v>123</v>
      </c>
      <c r="T19" s="4" t="s">
        <v>124</v>
      </c>
      <c r="U19" s="4" t="s">
        <v>124</v>
      </c>
      <c r="V19" s="4" t="s">
        <v>47</v>
      </c>
      <c r="W19" s="7"/>
      <c r="X19" s="7"/>
    </row>
    <row r="20" spans="1:24" ht="45.75" thickBot="1" x14ac:dyDescent="0.3">
      <c r="A20" s="4" t="s">
        <v>24</v>
      </c>
      <c r="B20" s="4" t="s">
        <v>25</v>
      </c>
      <c r="C20" s="4" t="s">
        <v>125</v>
      </c>
      <c r="D20" s="4" t="s">
        <v>27</v>
      </c>
      <c r="E20" s="4" t="s">
        <v>41</v>
      </c>
      <c r="F20" s="4" t="s">
        <v>126</v>
      </c>
      <c r="G20" s="4" t="s">
        <v>75</v>
      </c>
      <c r="H20" s="4" t="s">
        <v>31</v>
      </c>
      <c r="I20" s="4" t="s">
        <v>32</v>
      </c>
      <c r="J20" s="4" t="s">
        <v>33</v>
      </c>
      <c r="K20" s="4">
        <v>15</v>
      </c>
      <c r="L20" s="5">
        <v>20193320031892</v>
      </c>
      <c r="M20" s="6">
        <v>43774.680671296293</v>
      </c>
      <c r="N20" s="5">
        <v>20182050046921</v>
      </c>
      <c r="O20" s="6">
        <v>43689</v>
      </c>
      <c r="P20" s="4">
        <v>4</v>
      </c>
      <c r="Q20" s="4">
        <v>4</v>
      </c>
      <c r="R20" s="4" t="s">
        <v>34</v>
      </c>
      <c r="S20" s="4" t="s">
        <v>127</v>
      </c>
      <c r="T20" s="6">
        <v>43689</v>
      </c>
      <c r="U20" s="4" t="s">
        <v>36</v>
      </c>
      <c r="V20" s="4" t="s">
        <v>37</v>
      </c>
      <c r="W20" s="7"/>
      <c r="X20" s="8" t="s">
        <v>128</v>
      </c>
    </row>
    <row r="21" spans="1:24" ht="75.75" thickBot="1" x14ac:dyDescent="0.3">
      <c r="A21" s="4" t="s">
        <v>24</v>
      </c>
      <c r="B21" s="4" t="s">
        <v>129</v>
      </c>
      <c r="C21" s="4" t="s">
        <v>130</v>
      </c>
      <c r="D21" s="4" t="s">
        <v>58</v>
      </c>
      <c r="E21" s="4" t="s">
        <v>41</v>
      </c>
      <c r="F21" s="4" t="s">
        <v>131</v>
      </c>
      <c r="G21" s="4" t="s">
        <v>132</v>
      </c>
      <c r="H21" s="4" t="s">
        <v>133</v>
      </c>
      <c r="I21" s="4" t="s">
        <v>62</v>
      </c>
      <c r="J21" s="4" t="s">
        <v>33</v>
      </c>
      <c r="K21" s="4">
        <v>15</v>
      </c>
      <c r="L21" s="5">
        <v>20193320031912</v>
      </c>
      <c r="M21" s="6">
        <v>43774.681875000002</v>
      </c>
      <c r="N21" s="5" t="s">
        <v>81</v>
      </c>
      <c r="O21" s="6">
        <v>43783</v>
      </c>
      <c r="P21" s="4">
        <v>6</v>
      </c>
      <c r="Q21" s="4">
        <v>6</v>
      </c>
      <c r="R21" s="4" t="s">
        <v>34</v>
      </c>
      <c r="S21" s="4" t="s">
        <v>134</v>
      </c>
      <c r="T21" s="6">
        <v>43783</v>
      </c>
      <c r="U21" s="4" t="s">
        <v>135</v>
      </c>
      <c r="V21" s="4" t="s">
        <v>47</v>
      </c>
      <c r="W21" s="7"/>
      <c r="X21" s="8" t="s">
        <v>136</v>
      </c>
    </row>
    <row r="22" spans="1:24" ht="45.75" thickBot="1" x14ac:dyDescent="0.3">
      <c r="A22" s="14" t="s">
        <v>24</v>
      </c>
      <c r="B22" s="14" t="s">
        <v>25</v>
      </c>
      <c r="C22" s="14" t="s">
        <v>137</v>
      </c>
      <c r="D22" s="14" t="s">
        <v>40</v>
      </c>
      <c r="E22" s="14" t="s">
        <v>41</v>
      </c>
      <c r="F22" s="14" t="s">
        <v>138</v>
      </c>
      <c r="G22" s="14" t="s">
        <v>71</v>
      </c>
      <c r="H22" s="14" t="s">
        <v>31</v>
      </c>
      <c r="I22" s="14" t="s">
        <v>32</v>
      </c>
      <c r="J22" s="14" t="s">
        <v>33</v>
      </c>
      <c r="K22" s="14">
        <v>15</v>
      </c>
      <c r="L22" s="15">
        <v>20193320031922</v>
      </c>
      <c r="M22" s="16">
        <v>43774.682719907411</v>
      </c>
      <c r="N22" s="15">
        <v>20192050062751</v>
      </c>
      <c r="O22" s="16">
        <v>43803</v>
      </c>
      <c r="P22" s="14">
        <v>20</v>
      </c>
      <c r="Q22" s="14">
        <v>20</v>
      </c>
      <c r="R22" s="14" t="s">
        <v>88</v>
      </c>
      <c r="S22" s="14" t="s">
        <v>139</v>
      </c>
      <c r="T22" s="16">
        <v>43805</v>
      </c>
      <c r="U22" s="14" t="s">
        <v>36</v>
      </c>
      <c r="V22" s="14" t="s">
        <v>37</v>
      </c>
      <c r="W22" s="17"/>
      <c r="X22" s="17"/>
    </row>
    <row r="23" spans="1:24" ht="60.75" thickBot="1" x14ac:dyDescent="0.3">
      <c r="A23" s="4" t="s">
        <v>24</v>
      </c>
      <c r="B23" s="4" t="s">
        <v>140</v>
      </c>
      <c r="C23" s="4" t="s">
        <v>141</v>
      </c>
      <c r="D23" s="4" t="s">
        <v>58</v>
      </c>
      <c r="E23" s="4" t="s">
        <v>59</v>
      </c>
      <c r="F23" s="4" t="s">
        <v>142</v>
      </c>
      <c r="G23" s="4" t="s">
        <v>61</v>
      </c>
      <c r="H23" s="4" t="s">
        <v>62</v>
      </c>
      <c r="I23" s="4" t="s">
        <v>62</v>
      </c>
      <c r="J23" s="4" t="s">
        <v>54</v>
      </c>
      <c r="K23" s="4">
        <v>15</v>
      </c>
      <c r="L23" s="5">
        <v>20193320031962</v>
      </c>
      <c r="M23" s="6">
        <v>43775.70826388889</v>
      </c>
      <c r="N23" s="5">
        <v>20191000020651</v>
      </c>
      <c r="O23" s="6">
        <v>43796</v>
      </c>
      <c r="P23" s="4">
        <v>14</v>
      </c>
      <c r="Q23" s="4">
        <v>14</v>
      </c>
      <c r="R23" s="4" t="s">
        <v>34</v>
      </c>
      <c r="S23" s="4" t="s">
        <v>143</v>
      </c>
      <c r="T23" s="6">
        <v>43796</v>
      </c>
      <c r="U23" s="4" t="s">
        <v>46</v>
      </c>
      <c r="V23" s="4" t="s">
        <v>47</v>
      </c>
      <c r="W23" s="7"/>
      <c r="X23" s="8" t="s">
        <v>144</v>
      </c>
    </row>
    <row r="24" spans="1:24" ht="60.75" thickBot="1" x14ac:dyDescent="0.3">
      <c r="A24" s="4" t="s">
        <v>24</v>
      </c>
      <c r="B24" s="4" t="s">
        <v>140</v>
      </c>
      <c r="C24" s="4" t="s">
        <v>141</v>
      </c>
      <c r="D24" s="4" t="s">
        <v>58</v>
      </c>
      <c r="E24" s="4" t="s">
        <v>59</v>
      </c>
      <c r="F24" s="4" t="s">
        <v>142</v>
      </c>
      <c r="G24" s="4" t="s">
        <v>61</v>
      </c>
      <c r="H24" s="4" t="s">
        <v>62</v>
      </c>
      <c r="I24" s="4" t="s">
        <v>62</v>
      </c>
      <c r="J24" s="23" t="s">
        <v>54</v>
      </c>
      <c r="K24" s="4">
        <v>15</v>
      </c>
      <c r="L24" s="5">
        <v>20193320031972</v>
      </c>
      <c r="M24" s="6">
        <v>43775.709247685183</v>
      </c>
      <c r="N24" s="5">
        <v>20191000020661</v>
      </c>
      <c r="O24" s="6">
        <v>43796</v>
      </c>
      <c r="P24" s="4">
        <v>14</v>
      </c>
      <c r="Q24" s="4">
        <v>14</v>
      </c>
      <c r="R24" s="4" t="s">
        <v>34</v>
      </c>
      <c r="S24" s="4" t="s">
        <v>145</v>
      </c>
      <c r="T24" s="6">
        <v>43796</v>
      </c>
      <c r="U24" s="4" t="s">
        <v>46</v>
      </c>
      <c r="V24" s="4" t="s">
        <v>47</v>
      </c>
      <c r="W24" s="7"/>
      <c r="X24" s="8" t="s">
        <v>144</v>
      </c>
    </row>
    <row r="25" spans="1:24" ht="60.75" thickBot="1" x14ac:dyDescent="0.3">
      <c r="A25" s="4" t="s">
        <v>24</v>
      </c>
      <c r="B25" s="4" t="s">
        <v>146</v>
      </c>
      <c r="C25" s="4" t="s">
        <v>147</v>
      </c>
      <c r="D25" s="4" t="s">
        <v>58</v>
      </c>
      <c r="E25" s="4" t="s">
        <v>59</v>
      </c>
      <c r="F25" s="4" t="s">
        <v>148</v>
      </c>
      <c r="G25" s="4" t="s">
        <v>61</v>
      </c>
      <c r="H25" s="4" t="s">
        <v>62</v>
      </c>
      <c r="I25" s="4" t="s">
        <v>62</v>
      </c>
      <c r="J25" s="4" t="s">
        <v>54</v>
      </c>
      <c r="K25" s="4">
        <v>15</v>
      </c>
      <c r="L25" s="5">
        <v>20193320031992</v>
      </c>
      <c r="M25" s="6">
        <v>43776.347268518519</v>
      </c>
      <c r="N25" s="5">
        <v>20191000020631</v>
      </c>
      <c r="O25" s="6">
        <v>43796</v>
      </c>
      <c r="P25" s="4">
        <v>13</v>
      </c>
      <c r="Q25" s="4">
        <v>13</v>
      </c>
      <c r="R25" s="4" t="s">
        <v>34</v>
      </c>
      <c r="S25" s="4" t="s">
        <v>149</v>
      </c>
      <c r="T25" s="6">
        <v>43796</v>
      </c>
      <c r="U25" s="4" t="s">
        <v>46</v>
      </c>
      <c r="V25" s="4" t="s">
        <v>47</v>
      </c>
      <c r="W25" s="7"/>
      <c r="X25" s="8" t="s">
        <v>144</v>
      </c>
    </row>
    <row r="26" spans="1:24" ht="45.75" thickBot="1" x14ac:dyDescent="0.3">
      <c r="A26" s="9" t="s">
        <v>24</v>
      </c>
      <c r="B26" s="9" t="s">
        <v>129</v>
      </c>
      <c r="C26" s="9" t="s">
        <v>150</v>
      </c>
      <c r="D26" s="9" t="s">
        <v>58</v>
      </c>
      <c r="E26" s="9" t="s">
        <v>41</v>
      </c>
      <c r="F26" s="9" t="s">
        <v>151</v>
      </c>
      <c r="G26" s="9" t="s">
        <v>118</v>
      </c>
      <c r="H26" s="9" t="s">
        <v>44</v>
      </c>
      <c r="I26" s="9" t="s">
        <v>32</v>
      </c>
      <c r="J26" s="9" t="s">
        <v>33</v>
      </c>
      <c r="K26" s="9">
        <v>15</v>
      </c>
      <c r="L26" s="10">
        <v>20193320032032</v>
      </c>
      <c r="M26" s="11">
        <v>43776.48165509259</v>
      </c>
      <c r="N26" s="12"/>
      <c r="O26" s="13"/>
      <c r="P26" s="13"/>
      <c r="Q26" s="13"/>
      <c r="R26" s="9" t="s">
        <v>55</v>
      </c>
      <c r="S26" s="13"/>
      <c r="T26" s="13"/>
      <c r="U26" s="13"/>
      <c r="V26" s="13"/>
      <c r="W26" s="13"/>
      <c r="X26" s="13"/>
    </row>
    <row r="27" spans="1:24" ht="30.75" thickBot="1" x14ac:dyDescent="0.3">
      <c r="A27" s="18" t="s">
        <v>24</v>
      </c>
      <c r="B27" s="18" t="s">
        <v>25</v>
      </c>
      <c r="C27" s="18" t="s">
        <v>152</v>
      </c>
      <c r="D27" s="18" t="s">
        <v>27</v>
      </c>
      <c r="E27" s="18" t="s">
        <v>41</v>
      </c>
      <c r="F27" s="18" t="s">
        <v>153</v>
      </c>
      <c r="G27" s="18" t="s">
        <v>101</v>
      </c>
      <c r="H27" s="18" t="s">
        <v>102</v>
      </c>
      <c r="I27" s="18" t="s">
        <v>103</v>
      </c>
      <c r="J27" s="18" t="s">
        <v>66</v>
      </c>
      <c r="K27" s="18">
        <v>10</v>
      </c>
      <c r="L27" s="19">
        <v>20193320032042</v>
      </c>
      <c r="M27" s="20">
        <v>43776.482407407406</v>
      </c>
      <c r="N27" s="21"/>
      <c r="O27" s="22"/>
      <c r="P27" s="22"/>
      <c r="Q27" s="22"/>
      <c r="R27" s="18" t="s">
        <v>34</v>
      </c>
      <c r="S27" s="18" t="s">
        <v>104</v>
      </c>
      <c r="T27" s="22"/>
      <c r="U27" s="22"/>
      <c r="V27" s="22"/>
      <c r="W27" s="22"/>
      <c r="X27" s="22"/>
    </row>
    <row r="28" spans="1:24" ht="60.75" thickBot="1" x14ac:dyDescent="0.3">
      <c r="A28" s="9" t="s">
        <v>24</v>
      </c>
      <c r="B28" s="9" t="s">
        <v>25</v>
      </c>
      <c r="C28" s="9" t="s">
        <v>154</v>
      </c>
      <c r="D28" s="9" t="s">
        <v>58</v>
      </c>
      <c r="E28" s="9" t="s">
        <v>59</v>
      </c>
      <c r="F28" s="9" t="s">
        <v>155</v>
      </c>
      <c r="G28" s="9" t="s">
        <v>61</v>
      </c>
      <c r="H28" s="9" t="s">
        <v>62</v>
      </c>
      <c r="I28" s="9" t="s">
        <v>62</v>
      </c>
      <c r="J28" s="9" t="s">
        <v>54</v>
      </c>
      <c r="K28" s="9">
        <v>15</v>
      </c>
      <c r="L28" s="10">
        <v>20193320032092</v>
      </c>
      <c r="M28" s="11">
        <v>43777.618506944447</v>
      </c>
      <c r="N28" s="12"/>
      <c r="O28" s="13"/>
      <c r="P28" s="13"/>
      <c r="Q28" s="13"/>
      <c r="R28" s="9" t="s">
        <v>55</v>
      </c>
      <c r="S28" s="13"/>
      <c r="T28" s="13"/>
      <c r="U28" s="13"/>
      <c r="V28" s="13"/>
      <c r="W28" s="13"/>
      <c r="X28" s="13"/>
    </row>
    <row r="29" spans="1:24" ht="60.75" thickBot="1" x14ac:dyDescent="0.3">
      <c r="A29" s="9" t="s">
        <v>24</v>
      </c>
      <c r="B29" s="9" t="s">
        <v>90</v>
      </c>
      <c r="C29" s="9" t="s">
        <v>156</v>
      </c>
      <c r="D29" s="9" t="s">
        <v>58</v>
      </c>
      <c r="E29" s="9" t="s">
        <v>59</v>
      </c>
      <c r="F29" s="9" t="s">
        <v>142</v>
      </c>
      <c r="G29" s="9" t="s">
        <v>61</v>
      </c>
      <c r="H29" s="9" t="s">
        <v>62</v>
      </c>
      <c r="I29" s="9" t="s">
        <v>62</v>
      </c>
      <c r="J29" s="9" t="s">
        <v>54</v>
      </c>
      <c r="K29" s="9">
        <v>15</v>
      </c>
      <c r="L29" s="10">
        <v>20193320032102</v>
      </c>
      <c r="M29" s="11">
        <v>43777.619814814818</v>
      </c>
      <c r="N29" s="12"/>
      <c r="O29" s="13"/>
      <c r="P29" s="13"/>
      <c r="Q29" s="13"/>
      <c r="R29" s="9" t="s">
        <v>55</v>
      </c>
      <c r="S29" s="13"/>
      <c r="T29" s="13"/>
      <c r="U29" s="13"/>
      <c r="V29" s="13"/>
      <c r="W29" s="13"/>
      <c r="X29" s="13"/>
    </row>
    <row r="30" spans="1:24" ht="60.75" thickBot="1" x14ac:dyDescent="0.3">
      <c r="A30" s="4" t="s">
        <v>24</v>
      </c>
      <c r="B30" s="4" t="s">
        <v>140</v>
      </c>
      <c r="C30" s="4" t="s">
        <v>157</v>
      </c>
      <c r="D30" s="4" t="s">
        <v>58</v>
      </c>
      <c r="E30" s="4" t="s">
        <v>59</v>
      </c>
      <c r="F30" s="4" t="s">
        <v>60</v>
      </c>
      <c r="G30" s="4" t="s">
        <v>61</v>
      </c>
      <c r="H30" s="4" t="s">
        <v>62</v>
      </c>
      <c r="I30" s="4" t="s">
        <v>62</v>
      </c>
      <c r="J30" s="4" t="s">
        <v>54</v>
      </c>
      <c r="K30" s="4">
        <v>15</v>
      </c>
      <c r="L30" s="5">
        <v>20193320032112</v>
      </c>
      <c r="M30" s="6">
        <v>43777.623692129629</v>
      </c>
      <c r="N30" s="5">
        <v>20191000015611</v>
      </c>
      <c r="O30" s="6">
        <v>43781</v>
      </c>
      <c r="P30" s="4">
        <v>1</v>
      </c>
      <c r="Q30" s="4">
        <v>1</v>
      </c>
      <c r="R30" s="4" t="s">
        <v>34</v>
      </c>
      <c r="S30" s="4" t="s">
        <v>158</v>
      </c>
      <c r="T30" s="6">
        <v>43781</v>
      </c>
      <c r="U30" s="4" t="s">
        <v>46</v>
      </c>
      <c r="V30" s="4" t="s">
        <v>47</v>
      </c>
      <c r="W30" s="7"/>
      <c r="X30" s="7"/>
    </row>
    <row r="31" spans="1:24" ht="75.75" thickBot="1" x14ac:dyDescent="0.3">
      <c r="A31" s="9" t="s">
        <v>24</v>
      </c>
      <c r="B31" s="9" t="s">
        <v>159</v>
      </c>
      <c r="C31" s="9" t="s">
        <v>160</v>
      </c>
      <c r="D31" s="9" t="s">
        <v>58</v>
      </c>
      <c r="E31" s="9" t="s">
        <v>59</v>
      </c>
      <c r="F31" s="9" t="s">
        <v>142</v>
      </c>
      <c r="G31" s="9" t="s">
        <v>61</v>
      </c>
      <c r="H31" s="9" t="s">
        <v>62</v>
      </c>
      <c r="I31" s="9" t="s">
        <v>62</v>
      </c>
      <c r="J31" s="9" t="s">
        <v>54</v>
      </c>
      <c r="K31" s="9">
        <v>15</v>
      </c>
      <c r="L31" s="10">
        <v>20193320032122</v>
      </c>
      <c r="M31" s="11">
        <v>43777.625613425924</v>
      </c>
      <c r="N31" s="12"/>
      <c r="O31" s="13"/>
      <c r="P31" s="13"/>
      <c r="Q31" s="13"/>
      <c r="R31" s="9" t="s">
        <v>55</v>
      </c>
      <c r="S31" s="13"/>
      <c r="T31" s="13"/>
      <c r="U31" s="13"/>
      <c r="V31" s="13"/>
      <c r="W31" s="13"/>
      <c r="X31" s="13"/>
    </row>
    <row r="32" spans="1:24" ht="75.75" thickBot="1" x14ac:dyDescent="0.3">
      <c r="A32" s="4" t="s">
        <v>24</v>
      </c>
      <c r="B32" s="4" t="s">
        <v>90</v>
      </c>
      <c r="C32" s="4" t="s">
        <v>161</v>
      </c>
      <c r="D32" s="4" t="s">
        <v>27</v>
      </c>
      <c r="E32" s="4" t="s">
        <v>41</v>
      </c>
      <c r="F32" s="4" t="s">
        <v>162</v>
      </c>
      <c r="G32" s="4" t="s">
        <v>163</v>
      </c>
      <c r="H32" s="4" t="s">
        <v>164</v>
      </c>
      <c r="I32" s="4" t="s">
        <v>103</v>
      </c>
      <c r="J32" s="4" t="s">
        <v>33</v>
      </c>
      <c r="K32" s="4">
        <v>15</v>
      </c>
      <c r="L32" s="5">
        <v>20193320032152</v>
      </c>
      <c r="M32" s="6">
        <v>43777.632824074077</v>
      </c>
      <c r="N32" s="5" t="s">
        <v>81</v>
      </c>
      <c r="O32" s="6">
        <v>43794</v>
      </c>
      <c r="P32" s="4">
        <v>11</v>
      </c>
      <c r="Q32" s="4">
        <v>11</v>
      </c>
      <c r="R32" s="4" t="s">
        <v>34</v>
      </c>
      <c r="S32" s="4" t="s">
        <v>165</v>
      </c>
      <c r="T32" s="7"/>
      <c r="U32" s="7"/>
      <c r="V32" s="4" t="s">
        <v>47</v>
      </c>
      <c r="W32" s="7"/>
      <c r="X32" s="7"/>
    </row>
    <row r="33" spans="1:24" ht="60.75" thickBot="1" x14ac:dyDescent="0.3">
      <c r="A33" s="9" t="s">
        <v>24</v>
      </c>
      <c r="B33" s="9" t="s">
        <v>90</v>
      </c>
      <c r="C33" s="9" t="s">
        <v>166</v>
      </c>
      <c r="D33" s="9" t="s">
        <v>58</v>
      </c>
      <c r="E33" s="9" t="s">
        <v>59</v>
      </c>
      <c r="F33" s="9" t="s">
        <v>60</v>
      </c>
      <c r="G33" s="9" t="s">
        <v>61</v>
      </c>
      <c r="H33" s="9" t="s">
        <v>62</v>
      </c>
      <c r="I33" s="9" t="s">
        <v>62</v>
      </c>
      <c r="J33" s="9" t="s">
        <v>54</v>
      </c>
      <c r="K33" s="9">
        <v>15</v>
      </c>
      <c r="L33" s="10">
        <v>20193320032162</v>
      </c>
      <c r="M33" s="11">
        <v>43777.641944444447</v>
      </c>
      <c r="N33" s="12"/>
      <c r="O33" s="13"/>
      <c r="P33" s="13"/>
      <c r="Q33" s="13"/>
      <c r="R33" s="9" t="s">
        <v>55</v>
      </c>
      <c r="S33" s="13"/>
      <c r="T33" s="13"/>
      <c r="U33" s="13"/>
      <c r="V33" s="13"/>
      <c r="W33" s="13"/>
      <c r="X33" s="13"/>
    </row>
    <row r="34" spans="1:24" ht="60.75" thickBot="1" x14ac:dyDescent="0.3">
      <c r="A34" s="4" t="s">
        <v>24</v>
      </c>
      <c r="B34" s="4" t="s">
        <v>167</v>
      </c>
      <c r="C34" s="4" t="s">
        <v>168</v>
      </c>
      <c r="D34" s="4" t="s">
        <v>58</v>
      </c>
      <c r="E34" s="4" t="s">
        <v>59</v>
      </c>
      <c r="F34" s="4" t="s">
        <v>60</v>
      </c>
      <c r="G34" s="4" t="s">
        <v>61</v>
      </c>
      <c r="H34" s="4" t="s">
        <v>62</v>
      </c>
      <c r="I34" s="4" t="s">
        <v>62</v>
      </c>
      <c r="J34" s="4" t="s">
        <v>54</v>
      </c>
      <c r="K34" s="4">
        <v>15</v>
      </c>
      <c r="L34" s="5">
        <v>20193320032172</v>
      </c>
      <c r="M34" s="6">
        <v>43777.660486111112</v>
      </c>
      <c r="N34" s="5">
        <v>20191000015701</v>
      </c>
      <c r="O34" s="6">
        <v>43781</v>
      </c>
      <c r="P34" s="4">
        <v>2</v>
      </c>
      <c r="Q34" s="4">
        <v>2</v>
      </c>
      <c r="R34" s="4" t="s">
        <v>34</v>
      </c>
      <c r="S34" s="4" t="s">
        <v>169</v>
      </c>
      <c r="T34" s="6">
        <v>43781</v>
      </c>
      <c r="U34" s="4" t="s">
        <v>46</v>
      </c>
      <c r="V34" s="4" t="s">
        <v>47</v>
      </c>
      <c r="W34" s="7"/>
      <c r="X34" s="7"/>
    </row>
    <row r="35" spans="1:24" ht="60.75" thickBot="1" x14ac:dyDescent="0.3">
      <c r="A35" s="4" t="s">
        <v>24</v>
      </c>
      <c r="B35" s="4" t="s">
        <v>56</v>
      </c>
      <c r="C35" s="4" t="s">
        <v>170</v>
      </c>
      <c r="D35" s="4" t="s">
        <v>58</v>
      </c>
      <c r="E35" s="4" t="s">
        <v>41</v>
      </c>
      <c r="F35" s="4" t="s">
        <v>171</v>
      </c>
      <c r="G35" s="4" t="s">
        <v>80</v>
      </c>
      <c r="H35" s="4" t="s">
        <v>62</v>
      </c>
      <c r="I35" s="4" t="s">
        <v>62</v>
      </c>
      <c r="J35" s="4" t="s">
        <v>93</v>
      </c>
      <c r="K35" s="4">
        <v>0</v>
      </c>
      <c r="L35" s="5">
        <v>20193320032202</v>
      </c>
      <c r="M35" s="6">
        <v>43777.669490740744</v>
      </c>
      <c r="N35" s="5" t="s">
        <v>81</v>
      </c>
      <c r="O35" s="6">
        <v>43781</v>
      </c>
      <c r="P35" s="4">
        <v>2</v>
      </c>
      <c r="Q35" s="4">
        <v>2</v>
      </c>
      <c r="R35" s="4" t="s">
        <v>34</v>
      </c>
      <c r="S35" s="4" t="s">
        <v>172</v>
      </c>
      <c r="T35" s="6">
        <v>43787</v>
      </c>
      <c r="U35" s="7"/>
      <c r="V35" s="7"/>
      <c r="W35" s="7"/>
      <c r="X35" s="7"/>
    </row>
    <row r="36" spans="1:24" ht="60.75" thickBot="1" x14ac:dyDescent="0.3">
      <c r="A36" s="9" t="s">
        <v>24</v>
      </c>
      <c r="B36" s="9" t="s">
        <v>173</v>
      </c>
      <c r="C36" s="9" t="s">
        <v>174</v>
      </c>
      <c r="D36" s="9" t="s">
        <v>51</v>
      </c>
      <c r="E36" s="9" t="s">
        <v>41</v>
      </c>
      <c r="F36" s="9" t="s">
        <v>175</v>
      </c>
      <c r="G36" s="9" t="s">
        <v>53</v>
      </c>
      <c r="H36" s="9" t="s">
        <v>31</v>
      </c>
      <c r="I36" s="9" t="s">
        <v>32</v>
      </c>
      <c r="J36" s="9" t="s">
        <v>33</v>
      </c>
      <c r="K36" s="9">
        <v>15</v>
      </c>
      <c r="L36" s="10">
        <v>20193320032212</v>
      </c>
      <c r="M36" s="11">
        <v>43777.672152777777</v>
      </c>
      <c r="N36" s="12"/>
      <c r="O36" s="13"/>
      <c r="P36" s="13"/>
      <c r="Q36" s="13"/>
      <c r="R36" s="9" t="s">
        <v>55</v>
      </c>
      <c r="S36" s="13"/>
      <c r="T36" s="13"/>
      <c r="U36" s="13"/>
      <c r="V36" s="13"/>
      <c r="W36" s="13"/>
      <c r="X36" s="13"/>
    </row>
    <row r="37" spans="1:24" ht="75.75" thickBot="1" x14ac:dyDescent="0.3">
      <c r="A37" s="4" t="s">
        <v>24</v>
      </c>
      <c r="B37" s="4" t="s">
        <v>167</v>
      </c>
      <c r="C37" s="4" t="s">
        <v>176</v>
      </c>
      <c r="D37" s="4" t="s">
        <v>58</v>
      </c>
      <c r="E37" s="4" t="s">
        <v>41</v>
      </c>
      <c r="F37" s="4" t="s">
        <v>177</v>
      </c>
      <c r="G37" s="4" t="s">
        <v>43</v>
      </c>
      <c r="H37" s="4" t="s">
        <v>44</v>
      </c>
      <c r="I37" s="4" t="s">
        <v>32</v>
      </c>
      <c r="J37" s="4" t="s">
        <v>33</v>
      </c>
      <c r="K37" s="4">
        <v>15</v>
      </c>
      <c r="L37" s="5">
        <v>20193320032222</v>
      </c>
      <c r="M37" s="6">
        <v>43777.674178240741</v>
      </c>
      <c r="N37" s="5">
        <v>20192100018671</v>
      </c>
      <c r="O37" s="6">
        <v>43789</v>
      </c>
      <c r="P37" s="4">
        <v>8</v>
      </c>
      <c r="Q37" s="4">
        <v>8</v>
      </c>
      <c r="R37" s="4" t="s">
        <v>34</v>
      </c>
      <c r="S37" s="4" t="s">
        <v>178</v>
      </c>
      <c r="T37" s="6">
        <v>43790</v>
      </c>
      <c r="U37" s="4" t="s">
        <v>36</v>
      </c>
      <c r="V37" s="4" t="s">
        <v>37</v>
      </c>
      <c r="W37" s="7"/>
      <c r="X37" s="7"/>
    </row>
    <row r="38" spans="1:24" ht="45.75" thickBot="1" x14ac:dyDescent="0.3">
      <c r="A38" s="14" t="s">
        <v>24</v>
      </c>
      <c r="B38" s="14" t="s">
        <v>25</v>
      </c>
      <c r="C38" s="14" t="s">
        <v>179</v>
      </c>
      <c r="D38" s="14" t="s">
        <v>40</v>
      </c>
      <c r="E38" s="14" t="s">
        <v>41</v>
      </c>
      <c r="F38" s="14" t="s">
        <v>180</v>
      </c>
      <c r="G38" s="14" t="s">
        <v>71</v>
      </c>
      <c r="H38" s="14" t="s">
        <v>31</v>
      </c>
      <c r="I38" s="14" t="s">
        <v>32</v>
      </c>
      <c r="J38" s="14" t="s">
        <v>33</v>
      </c>
      <c r="K38" s="14">
        <v>15</v>
      </c>
      <c r="L38" s="15">
        <v>20193320032242</v>
      </c>
      <c r="M38" s="16">
        <v>43777.676469907405</v>
      </c>
      <c r="N38" s="15">
        <v>20192050063041</v>
      </c>
      <c r="O38" s="16">
        <v>43803</v>
      </c>
      <c r="P38" s="14">
        <v>17</v>
      </c>
      <c r="Q38" s="14">
        <v>17</v>
      </c>
      <c r="R38" s="14" t="s">
        <v>88</v>
      </c>
      <c r="S38" s="14" t="s">
        <v>181</v>
      </c>
      <c r="T38" s="16">
        <v>43804</v>
      </c>
      <c r="U38" s="14" t="s">
        <v>36</v>
      </c>
      <c r="V38" s="14" t="s">
        <v>37</v>
      </c>
      <c r="W38" s="17"/>
      <c r="X38" s="17"/>
    </row>
    <row r="39" spans="1:24" ht="120.75" thickBot="1" x14ac:dyDescent="0.3">
      <c r="A39" s="9" t="s">
        <v>24</v>
      </c>
      <c r="B39" s="9" t="s">
        <v>25</v>
      </c>
      <c r="C39" s="9" t="s">
        <v>182</v>
      </c>
      <c r="D39" s="9" t="s">
        <v>51</v>
      </c>
      <c r="E39" s="9" t="s">
        <v>41</v>
      </c>
      <c r="F39" s="9" t="s">
        <v>183</v>
      </c>
      <c r="G39" s="9" t="s">
        <v>132</v>
      </c>
      <c r="H39" s="9" t="s">
        <v>133</v>
      </c>
      <c r="I39" s="9" t="s">
        <v>62</v>
      </c>
      <c r="J39" s="9" t="s">
        <v>33</v>
      </c>
      <c r="K39" s="9">
        <v>15</v>
      </c>
      <c r="L39" s="10">
        <v>20193320032282</v>
      </c>
      <c r="M39" s="11">
        <v>43781.500335648147</v>
      </c>
      <c r="N39" s="12"/>
      <c r="O39" s="13"/>
      <c r="P39" s="13"/>
      <c r="Q39" s="13"/>
      <c r="R39" s="9" t="s">
        <v>55</v>
      </c>
      <c r="S39" s="13"/>
      <c r="T39" s="13"/>
      <c r="U39" s="13"/>
      <c r="V39" s="13"/>
      <c r="W39" s="13"/>
      <c r="X39" s="13"/>
    </row>
    <row r="40" spans="1:24" ht="60.75" thickBot="1" x14ac:dyDescent="0.3">
      <c r="A40" s="4" t="s">
        <v>24</v>
      </c>
      <c r="B40" s="4" t="s">
        <v>90</v>
      </c>
      <c r="C40" s="4" t="s">
        <v>184</v>
      </c>
      <c r="D40" s="4" t="s">
        <v>58</v>
      </c>
      <c r="E40" s="4" t="s">
        <v>41</v>
      </c>
      <c r="F40" s="4" t="s">
        <v>185</v>
      </c>
      <c r="G40" s="4" t="s">
        <v>80</v>
      </c>
      <c r="H40" s="4" t="s">
        <v>62</v>
      </c>
      <c r="I40" s="4" t="s">
        <v>62</v>
      </c>
      <c r="J40" s="4" t="s">
        <v>93</v>
      </c>
      <c r="K40" s="4">
        <v>0</v>
      </c>
      <c r="L40" s="5">
        <v>20193320032292</v>
      </c>
      <c r="M40" s="6">
        <v>43781.504664351851</v>
      </c>
      <c r="N40" s="5">
        <v>20191000015791</v>
      </c>
      <c r="O40" s="6">
        <v>43787</v>
      </c>
      <c r="P40" s="4">
        <v>4</v>
      </c>
      <c r="Q40" s="4">
        <v>4</v>
      </c>
      <c r="R40" s="4" t="s">
        <v>34</v>
      </c>
      <c r="S40" s="4" t="s">
        <v>186</v>
      </c>
      <c r="T40" s="6">
        <v>43781</v>
      </c>
      <c r="U40" s="4" t="s">
        <v>46</v>
      </c>
      <c r="V40" s="4" t="s">
        <v>47</v>
      </c>
      <c r="W40" s="7"/>
      <c r="X40" s="7"/>
    </row>
    <row r="41" spans="1:24" ht="75.75" thickBot="1" x14ac:dyDescent="0.3">
      <c r="A41" s="4" t="s">
        <v>24</v>
      </c>
      <c r="B41" s="4" t="s">
        <v>187</v>
      </c>
      <c r="C41" s="4" t="s">
        <v>188</v>
      </c>
      <c r="D41" s="4" t="s">
        <v>58</v>
      </c>
      <c r="E41" s="4" t="s">
        <v>41</v>
      </c>
      <c r="F41" s="4" t="s">
        <v>189</v>
      </c>
      <c r="G41" s="4" t="s">
        <v>190</v>
      </c>
      <c r="H41" s="4" t="s">
        <v>32</v>
      </c>
      <c r="I41" s="4" t="s">
        <v>32</v>
      </c>
      <c r="J41" s="4" t="s">
        <v>33</v>
      </c>
      <c r="K41" s="4">
        <v>15</v>
      </c>
      <c r="L41" s="5">
        <v>20193320032312</v>
      </c>
      <c r="M41" s="6">
        <v>43781.600752314815</v>
      </c>
      <c r="N41" s="5" t="s">
        <v>81</v>
      </c>
      <c r="O41" s="6">
        <v>43789</v>
      </c>
      <c r="P41" s="4">
        <v>6</v>
      </c>
      <c r="Q41" s="4">
        <v>6</v>
      </c>
      <c r="R41" s="4" t="s">
        <v>34</v>
      </c>
      <c r="S41" s="4" t="s">
        <v>191</v>
      </c>
      <c r="T41" s="7"/>
      <c r="U41" s="7"/>
      <c r="V41" s="4" t="s">
        <v>37</v>
      </c>
      <c r="W41" s="7"/>
      <c r="X41" s="8" t="s">
        <v>192</v>
      </c>
    </row>
    <row r="42" spans="1:24" ht="120.75" thickBot="1" x14ac:dyDescent="0.3">
      <c r="A42" s="4" t="s">
        <v>24</v>
      </c>
      <c r="B42" s="4" t="s">
        <v>90</v>
      </c>
      <c r="C42" s="4" t="s">
        <v>193</v>
      </c>
      <c r="D42" s="4" t="s">
        <v>51</v>
      </c>
      <c r="E42" s="4" t="s">
        <v>41</v>
      </c>
      <c r="F42" s="4" t="s">
        <v>194</v>
      </c>
      <c r="G42" s="4" t="s">
        <v>132</v>
      </c>
      <c r="H42" s="4" t="s">
        <v>133</v>
      </c>
      <c r="I42" s="4" t="s">
        <v>62</v>
      </c>
      <c r="J42" s="4" t="s">
        <v>33</v>
      </c>
      <c r="K42" s="4">
        <v>15</v>
      </c>
      <c r="L42" s="5">
        <v>20193320032342</v>
      </c>
      <c r="M42" s="6">
        <v>43782.490694444445</v>
      </c>
      <c r="N42" s="5" t="s">
        <v>81</v>
      </c>
      <c r="O42" s="6">
        <v>43794</v>
      </c>
      <c r="P42" s="4">
        <v>8</v>
      </c>
      <c r="Q42" s="4">
        <v>8</v>
      </c>
      <c r="R42" s="4" t="s">
        <v>34</v>
      </c>
      <c r="S42" s="4" t="s">
        <v>195</v>
      </c>
      <c r="T42" s="6">
        <v>43794</v>
      </c>
      <c r="U42" s="4" t="s">
        <v>135</v>
      </c>
      <c r="V42" s="4" t="s">
        <v>47</v>
      </c>
      <c r="W42" s="7"/>
      <c r="X42" s="7"/>
    </row>
    <row r="43" spans="1:24" ht="60.75" thickBot="1" x14ac:dyDescent="0.3">
      <c r="A43" s="4" t="s">
        <v>24</v>
      </c>
      <c r="B43" s="4" t="s">
        <v>25</v>
      </c>
      <c r="C43" s="4" t="s">
        <v>196</v>
      </c>
      <c r="D43" s="4" t="s">
        <v>51</v>
      </c>
      <c r="E43" s="4" t="s">
        <v>41</v>
      </c>
      <c r="F43" s="4" t="s">
        <v>197</v>
      </c>
      <c r="G43" s="4" t="s">
        <v>198</v>
      </c>
      <c r="H43" s="4" t="s">
        <v>199</v>
      </c>
      <c r="I43" s="4" t="s">
        <v>62</v>
      </c>
      <c r="J43" s="4" t="s">
        <v>66</v>
      </c>
      <c r="K43" s="4">
        <v>10</v>
      </c>
      <c r="L43" s="5">
        <v>20193320032352</v>
      </c>
      <c r="M43" s="6">
        <v>43782.493148148147</v>
      </c>
      <c r="N43" s="5">
        <v>20191200002393</v>
      </c>
      <c r="O43" s="6">
        <v>43796</v>
      </c>
      <c r="P43" s="4">
        <v>10</v>
      </c>
      <c r="Q43" s="4">
        <v>10</v>
      </c>
      <c r="R43" s="4" t="s">
        <v>34</v>
      </c>
      <c r="S43" s="4" t="s">
        <v>200</v>
      </c>
      <c r="T43" s="7"/>
      <c r="U43" s="7"/>
      <c r="V43" s="7"/>
      <c r="W43" s="7"/>
      <c r="X43" s="7"/>
    </row>
    <row r="44" spans="1:24" ht="75.75" thickBot="1" x14ac:dyDescent="0.3">
      <c r="A44" s="4" t="s">
        <v>24</v>
      </c>
      <c r="B44" s="4" t="s">
        <v>90</v>
      </c>
      <c r="C44" s="4" t="s">
        <v>201</v>
      </c>
      <c r="D44" s="4" t="s">
        <v>58</v>
      </c>
      <c r="E44" s="4" t="s">
        <v>59</v>
      </c>
      <c r="F44" s="4" t="s">
        <v>202</v>
      </c>
      <c r="G44" s="4" t="s">
        <v>61</v>
      </c>
      <c r="H44" s="4" t="s">
        <v>62</v>
      </c>
      <c r="I44" s="4" t="s">
        <v>62</v>
      </c>
      <c r="J44" s="4" t="s">
        <v>54</v>
      </c>
      <c r="K44" s="4">
        <v>15</v>
      </c>
      <c r="L44" s="5">
        <v>20193320032372</v>
      </c>
      <c r="M44" s="6">
        <v>43782.625439814816</v>
      </c>
      <c r="N44" s="5">
        <v>20191000021301</v>
      </c>
      <c r="O44" s="6">
        <v>43797</v>
      </c>
      <c r="P44" s="4">
        <v>11</v>
      </c>
      <c r="Q44" s="4">
        <v>11</v>
      </c>
      <c r="R44" s="4" t="s">
        <v>34</v>
      </c>
      <c r="S44" s="4" t="s">
        <v>203</v>
      </c>
      <c r="T44" s="6">
        <v>43797</v>
      </c>
      <c r="U44" s="4" t="s">
        <v>46</v>
      </c>
      <c r="V44" s="4" t="s">
        <v>47</v>
      </c>
      <c r="W44" s="7"/>
      <c r="X44" s="8" t="s">
        <v>204</v>
      </c>
    </row>
    <row r="45" spans="1:24" ht="45.75" thickBot="1" x14ac:dyDescent="0.3">
      <c r="A45" s="4" t="s">
        <v>24</v>
      </c>
      <c r="B45" s="4" t="s">
        <v>25</v>
      </c>
      <c r="C45" s="4" t="s">
        <v>205</v>
      </c>
      <c r="D45" s="4" t="s">
        <v>27</v>
      </c>
      <c r="E45" s="4" t="s">
        <v>41</v>
      </c>
      <c r="F45" s="4" t="s">
        <v>206</v>
      </c>
      <c r="G45" s="4" t="s">
        <v>207</v>
      </c>
      <c r="H45" s="4" t="s">
        <v>44</v>
      </c>
      <c r="I45" s="4" t="s">
        <v>32</v>
      </c>
      <c r="J45" s="4" t="s">
        <v>33</v>
      </c>
      <c r="K45" s="4">
        <v>15</v>
      </c>
      <c r="L45" s="5">
        <v>20193320032402</v>
      </c>
      <c r="M45" s="6">
        <v>43782.653101851851</v>
      </c>
      <c r="N45" s="5">
        <v>20192100020201</v>
      </c>
      <c r="O45" s="6">
        <v>43803</v>
      </c>
      <c r="P45" s="4">
        <v>15</v>
      </c>
      <c r="Q45" s="4">
        <v>15</v>
      </c>
      <c r="R45" s="4" t="s">
        <v>34</v>
      </c>
      <c r="S45" s="4" t="s">
        <v>208</v>
      </c>
      <c r="T45" s="6">
        <v>43805</v>
      </c>
      <c r="U45" s="4" t="s">
        <v>46</v>
      </c>
      <c r="V45" s="4" t="s">
        <v>47</v>
      </c>
      <c r="W45" s="7"/>
      <c r="X45" s="7"/>
    </row>
    <row r="46" spans="1:24" ht="75.75" thickBot="1" x14ac:dyDescent="0.3">
      <c r="A46" s="4" t="s">
        <v>24</v>
      </c>
      <c r="B46" s="4" t="s">
        <v>173</v>
      </c>
      <c r="C46" s="4" t="s">
        <v>209</v>
      </c>
      <c r="D46" s="4" t="s">
        <v>27</v>
      </c>
      <c r="E46" s="4" t="s">
        <v>41</v>
      </c>
      <c r="F46" s="4" t="s">
        <v>64</v>
      </c>
      <c r="G46" s="4" t="s">
        <v>30</v>
      </c>
      <c r="H46" s="4" t="s">
        <v>31</v>
      </c>
      <c r="I46" s="4" t="s">
        <v>32</v>
      </c>
      <c r="J46" s="4" t="s">
        <v>33</v>
      </c>
      <c r="K46" s="4">
        <v>15</v>
      </c>
      <c r="L46" s="5">
        <v>20193320032412</v>
      </c>
      <c r="M46" s="6">
        <v>43782.653912037036</v>
      </c>
      <c r="N46" s="5">
        <v>20192050063141</v>
      </c>
      <c r="O46" s="6">
        <v>43803</v>
      </c>
      <c r="P46" s="4">
        <v>15</v>
      </c>
      <c r="Q46" s="4">
        <v>15</v>
      </c>
      <c r="R46" s="4" t="s">
        <v>34</v>
      </c>
      <c r="S46" s="4" t="s">
        <v>210</v>
      </c>
      <c r="T46" s="6">
        <v>43803</v>
      </c>
      <c r="U46" s="4" t="s">
        <v>36</v>
      </c>
      <c r="V46" s="4" t="s">
        <v>37</v>
      </c>
      <c r="W46" s="7"/>
      <c r="X46" s="7"/>
    </row>
    <row r="47" spans="1:24" ht="45.75" thickBot="1" x14ac:dyDescent="0.3">
      <c r="A47" s="4" t="s">
        <v>24</v>
      </c>
      <c r="B47" s="4" t="s">
        <v>25</v>
      </c>
      <c r="C47" s="4" t="s">
        <v>211</v>
      </c>
      <c r="D47" s="4" t="s">
        <v>27</v>
      </c>
      <c r="E47" s="4" t="s">
        <v>41</v>
      </c>
      <c r="F47" s="4" t="s">
        <v>64</v>
      </c>
      <c r="G47" s="4" t="s">
        <v>43</v>
      </c>
      <c r="H47" s="4" t="s">
        <v>44</v>
      </c>
      <c r="I47" s="4" t="s">
        <v>32</v>
      </c>
      <c r="J47" s="4" t="s">
        <v>33</v>
      </c>
      <c r="K47" s="4">
        <v>15</v>
      </c>
      <c r="L47" s="5">
        <v>20193320032422</v>
      </c>
      <c r="M47" s="6">
        <v>43782.655046296299</v>
      </c>
      <c r="N47" s="5">
        <v>20192100020701</v>
      </c>
      <c r="O47" s="6">
        <v>43797</v>
      </c>
      <c r="P47" s="4">
        <v>11</v>
      </c>
      <c r="Q47" s="4">
        <v>11</v>
      </c>
      <c r="R47" s="4" t="s">
        <v>34</v>
      </c>
      <c r="S47" s="4" t="s">
        <v>212</v>
      </c>
      <c r="T47" s="7"/>
      <c r="U47" s="4" t="s">
        <v>213</v>
      </c>
      <c r="V47" s="4" t="s">
        <v>37</v>
      </c>
      <c r="W47" s="7"/>
      <c r="X47" s="8" t="s">
        <v>214</v>
      </c>
    </row>
    <row r="48" spans="1:24" ht="45.75" thickBot="1" x14ac:dyDescent="0.3">
      <c r="A48" s="9" t="s">
        <v>24</v>
      </c>
      <c r="B48" s="9" t="s">
        <v>25</v>
      </c>
      <c r="C48" s="9" t="s">
        <v>215</v>
      </c>
      <c r="D48" s="9" t="s">
        <v>27</v>
      </c>
      <c r="E48" s="9" t="s">
        <v>41</v>
      </c>
      <c r="F48" s="9" t="s">
        <v>64</v>
      </c>
      <c r="G48" s="9" t="s">
        <v>65</v>
      </c>
      <c r="H48" s="9" t="s">
        <v>31</v>
      </c>
      <c r="I48" s="9" t="s">
        <v>32</v>
      </c>
      <c r="J48" s="9" t="s">
        <v>33</v>
      </c>
      <c r="K48" s="9">
        <v>15</v>
      </c>
      <c r="L48" s="10">
        <v>20193320032432</v>
      </c>
      <c r="M48" s="11">
        <v>43782.655486111114</v>
      </c>
      <c r="N48" s="12"/>
      <c r="O48" s="13"/>
      <c r="P48" s="13"/>
      <c r="Q48" s="13"/>
      <c r="R48" s="9" t="s">
        <v>55</v>
      </c>
      <c r="S48" s="13"/>
      <c r="T48" s="13"/>
      <c r="U48" s="13"/>
      <c r="V48" s="13"/>
      <c r="W48" s="13"/>
      <c r="X48" s="13"/>
    </row>
    <row r="49" spans="1:24" ht="60.75" thickBot="1" x14ac:dyDescent="0.3">
      <c r="A49" s="4" t="s">
        <v>24</v>
      </c>
      <c r="B49" s="4" t="s">
        <v>216</v>
      </c>
      <c r="C49" s="4" t="s">
        <v>217</v>
      </c>
      <c r="D49" s="4" t="s">
        <v>51</v>
      </c>
      <c r="E49" s="4" t="s">
        <v>41</v>
      </c>
      <c r="F49" s="4" t="s">
        <v>218</v>
      </c>
      <c r="G49" s="4" t="s">
        <v>207</v>
      </c>
      <c r="H49" s="4" t="s">
        <v>44</v>
      </c>
      <c r="I49" s="4" t="s">
        <v>32</v>
      </c>
      <c r="J49" s="4" t="s">
        <v>33</v>
      </c>
      <c r="K49" s="4">
        <v>15</v>
      </c>
      <c r="L49" s="5">
        <v>20193320032492</v>
      </c>
      <c r="M49" s="6">
        <v>43782.66302083333</v>
      </c>
      <c r="N49" s="5">
        <v>20192100020441</v>
      </c>
      <c r="O49" s="6">
        <v>43783</v>
      </c>
      <c r="P49" s="4">
        <v>1</v>
      </c>
      <c r="Q49" s="4">
        <v>1</v>
      </c>
      <c r="R49" s="4" t="s">
        <v>34</v>
      </c>
      <c r="S49" s="4" t="s">
        <v>219</v>
      </c>
      <c r="T49" s="7"/>
      <c r="U49" s="4" t="s">
        <v>213</v>
      </c>
      <c r="V49" s="4" t="s">
        <v>37</v>
      </c>
      <c r="W49" s="7"/>
      <c r="X49" s="8" t="s">
        <v>214</v>
      </c>
    </row>
    <row r="50" spans="1:24" ht="45.75" thickBot="1" x14ac:dyDescent="0.3">
      <c r="A50" s="4" t="s">
        <v>24</v>
      </c>
      <c r="B50" s="4" t="s">
        <v>98</v>
      </c>
      <c r="C50" s="4" t="s">
        <v>121</v>
      </c>
      <c r="D50" s="4" t="s">
        <v>27</v>
      </c>
      <c r="E50" s="4" t="s">
        <v>41</v>
      </c>
      <c r="F50" s="4" t="s">
        <v>220</v>
      </c>
      <c r="G50" s="4" t="s">
        <v>75</v>
      </c>
      <c r="H50" s="4" t="s">
        <v>31</v>
      </c>
      <c r="I50" s="4" t="s">
        <v>32</v>
      </c>
      <c r="J50" s="4" t="s">
        <v>33</v>
      </c>
      <c r="K50" s="4">
        <v>15</v>
      </c>
      <c r="L50" s="5">
        <v>20193320032502</v>
      </c>
      <c r="M50" s="6">
        <v>43782.663472222222</v>
      </c>
      <c r="N50" s="5">
        <v>20192300022641</v>
      </c>
      <c r="O50" s="6">
        <v>43803</v>
      </c>
      <c r="P50" s="4">
        <v>15</v>
      </c>
      <c r="Q50" s="4">
        <v>15</v>
      </c>
      <c r="R50" s="4" t="s">
        <v>34</v>
      </c>
      <c r="S50" s="4" t="s">
        <v>221</v>
      </c>
      <c r="T50" s="6">
        <v>43805</v>
      </c>
      <c r="U50" s="4" t="s">
        <v>46</v>
      </c>
      <c r="V50" s="4" t="s">
        <v>47</v>
      </c>
      <c r="W50" s="7"/>
      <c r="X50" s="7"/>
    </row>
    <row r="51" spans="1:24" ht="45.75" thickBot="1" x14ac:dyDescent="0.3">
      <c r="A51" s="4" t="s">
        <v>24</v>
      </c>
      <c r="B51" s="4" t="s">
        <v>25</v>
      </c>
      <c r="C51" s="4" t="s">
        <v>222</v>
      </c>
      <c r="D51" s="4" t="s">
        <v>27</v>
      </c>
      <c r="E51" s="4" t="s">
        <v>41</v>
      </c>
      <c r="F51" s="4" t="s">
        <v>223</v>
      </c>
      <c r="G51" s="4" t="s">
        <v>224</v>
      </c>
      <c r="H51" s="4" t="s">
        <v>31</v>
      </c>
      <c r="I51" s="4" t="s">
        <v>32</v>
      </c>
      <c r="J51" s="4" t="s">
        <v>33</v>
      </c>
      <c r="K51" s="4">
        <v>15</v>
      </c>
      <c r="L51" s="5">
        <v>20193320032532</v>
      </c>
      <c r="M51" s="6">
        <v>43782.665219907409</v>
      </c>
      <c r="N51" s="5" t="s">
        <v>81</v>
      </c>
      <c r="O51" s="6">
        <v>43789</v>
      </c>
      <c r="P51" s="4">
        <v>5</v>
      </c>
      <c r="Q51" s="4">
        <v>5</v>
      </c>
      <c r="R51" s="4" t="s">
        <v>34</v>
      </c>
      <c r="S51" s="4" t="s">
        <v>225</v>
      </c>
      <c r="T51" s="4" t="s">
        <v>81</v>
      </c>
      <c r="U51" s="4" t="s">
        <v>81</v>
      </c>
      <c r="V51" s="4" t="s">
        <v>81</v>
      </c>
      <c r="W51" s="4" t="s">
        <v>81</v>
      </c>
      <c r="X51" s="7"/>
    </row>
    <row r="52" spans="1:24" ht="45.75" thickBot="1" x14ac:dyDescent="0.3">
      <c r="A52" s="4" t="s">
        <v>24</v>
      </c>
      <c r="B52" s="4" t="s">
        <v>25</v>
      </c>
      <c r="C52" s="4" t="s">
        <v>226</v>
      </c>
      <c r="D52" s="4" t="s">
        <v>51</v>
      </c>
      <c r="E52" s="4" t="s">
        <v>41</v>
      </c>
      <c r="F52" s="4" t="s">
        <v>227</v>
      </c>
      <c r="G52" s="4" t="s">
        <v>228</v>
      </c>
      <c r="H52" s="4" t="s">
        <v>229</v>
      </c>
      <c r="I52" s="4" t="s">
        <v>103</v>
      </c>
      <c r="J52" s="4" t="s">
        <v>33</v>
      </c>
      <c r="K52" s="4">
        <v>15</v>
      </c>
      <c r="L52" s="5">
        <v>20193320032552</v>
      </c>
      <c r="M52" s="6">
        <v>43782.672465277778</v>
      </c>
      <c r="N52" s="5" t="s">
        <v>81</v>
      </c>
      <c r="O52" s="6">
        <v>43782</v>
      </c>
      <c r="P52" s="4">
        <v>0</v>
      </c>
      <c r="Q52" s="4">
        <v>0</v>
      </c>
      <c r="R52" s="4" t="s">
        <v>34</v>
      </c>
      <c r="S52" s="4" t="s">
        <v>230</v>
      </c>
      <c r="T52" s="4" t="s">
        <v>81</v>
      </c>
      <c r="U52" s="4" t="s">
        <v>81</v>
      </c>
      <c r="V52" s="4" t="s">
        <v>81</v>
      </c>
      <c r="W52" s="4" t="s">
        <v>81</v>
      </c>
      <c r="X52" s="7"/>
    </row>
    <row r="53" spans="1:24" ht="45.75" thickBot="1" x14ac:dyDescent="0.3">
      <c r="A53" s="4" t="s">
        <v>24</v>
      </c>
      <c r="B53" s="4" t="s">
        <v>25</v>
      </c>
      <c r="C53" s="4" t="s">
        <v>231</v>
      </c>
      <c r="D53" s="4" t="s">
        <v>27</v>
      </c>
      <c r="E53" s="4" t="s">
        <v>41</v>
      </c>
      <c r="F53" s="4" t="s">
        <v>232</v>
      </c>
      <c r="G53" s="4" t="s">
        <v>228</v>
      </c>
      <c r="H53" s="4" t="s">
        <v>229</v>
      </c>
      <c r="I53" s="4" t="s">
        <v>103</v>
      </c>
      <c r="J53" s="4" t="s">
        <v>66</v>
      </c>
      <c r="K53" s="4">
        <v>10</v>
      </c>
      <c r="L53" s="5">
        <v>20193320032572</v>
      </c>
      <c r="M53" s="6">
        <v>43782.676041666666</v>
      </c>
      <c r="N53" s="5" t="s">
        <v>81</v>
      </c>
      <c r="O53" s="6">
        <v>43783</v>
      </c>
      <c r="P53" s="4">
        <v>1</v>
      </c>
      <c r="Q53" s="4">
        <v>1</v>
      </c>
      <c r="R53" s="4" t="s">
        <v>34</v>
      </c>
      <c r="S53" s="4" t="s">
        <v>233</v>
      </c>
      <c r="T53" s="7"/>
      <c r="U53" s="7"/>
      <c r="V53" s="4" t="s">
        <v>47</v>
      </c>
      <c r="W53" s="7"/>
      <c r="X53" s="8" t="s">
        <v>234</v>
      </c>
    </row>
    <row r="54" spans="1:24" ht="75.75" thickBot="1" x14ac:dyDescent="0.3">
      <c r="A54" s="4" t="s">
        <v>24</v>
      </c>
      <c r="B54" s="4" t="s">
        <v>140</v>
      </c>
      <c r="C54" s="4" t="s">
        <v>235</v>
      </c>
      <c r="D54" s="4" t="s">
        <v>51</v>
      </c>
      <c r="E54" s="4" t="s">
        <v>41</v>
      </c>
      <c r="F54" s="4" t="s">
        <v>236</v>
      </c>
      <c r="G54" s="4" t="s">
        <v>132</v>
      </c>
      <c r="H54" s="4" t="s">
        <v>133</v>
      </c>
      <c r="I54" s="4" t="s">
        <v>62</v>
      </c>
      <c r="J54" s="4" t="s">
        <v>33</v>
      </c>
      <c r="K54" s="4">
        <v>15</v>
      </c>
      <c r="L54" s="5">
        <v>20193320032582</v>
      </c>
      <c r="M54" s="6">
        <v>43782.679895833331</v>
      </c>
      <c r="N54" s="5" t="s">
        <v>81</v>
      </c>
      <c r="O54" s="6">
        <v>43794</v>
      </c>
      <c r="P54" s="4">
        <v>8</v>
      </c>
      <c r="Q54" s="4">
        <v>8</v>
      </c>
      <c r="R54" s="4" t="s">
        <v>34</v>
      </c>
      <c r="S54" s="4" t="s">
        <v>237</v>
      </c>
      <c r="T54" s="7"/>
      <c r="U54" s="4" t="s">
        <v>135</v>
      </c>
      <c r="V54" s="4" t="s">
        <v>47</v>
      </c>
      <c r="W54" s="7"/>
      <c r="X54" s="24"/>
    </row>
    <row r="55" spans="1:24" ht="30.75" thickBot="1" x14ac:dyDescent="0.3">
      <c r="A55" s="18" t="s">
        <v>24</v>
      </c>
      <c r="B55" s="18" t="s">
        <v>98</v>
      </c>
      <c r="C55" s="18" t="s">
        <v>121</v>
      </c>
      <c r="D55" s="18" t="s">
        <v>27</v>
      </c>
      <c r="E55" s="18" t="s">
        <v>41</v>
      </c>
      <c r="F55" s="18" t="s">
        <v>122</v>
      </c>
      <c r="G55" s="18" t="s">
        <v>101</v>
      </c>
      <c r="H55" s="18" t="s">
        <v>102</v>
      </c>
      <c r="I55" s="18" t="s">
        <v>103</v>
      </c>
      <c r="J55" s="18" t="s">
        <v>66</v>
      </c>
      <c r="K55" s="18">
        <v>10</v>
      </c>
      <c r="L55" s="19">
        <v>20193320032592</v>
      </c>
      <c r="M55" s="20">
        <v>43783.379120370373</v>
      </c>
      <c r="N55" s="21"/>
      <c r="O55" s="22"/>
      <c r="P55" s="22"/>
      <c r="Q55" s="22"/>
      <c r="R55" s="18" t="s">
        <v>34</v>
      </c>
      <c r="S55" s="18" t="s">
        <v>104</v>
      </c>
      <c r="T55" s="22"/>
      <c r="U55" s="22"/>
      <c r="V55" s="22"/>
      <c r="W55" s="22"/>
      <c r="X55" s="22"/>
    </row>
    <row r="56" spans="1:24" ht="75.75" thickBot="1" x14ac:dyDescent="0.3">
      <c r="A56" s="9" t="s">
        <v>24</v>
      </c>
      <c r="B56" s="9" t="s">
        <v>187</v>
      </c>
      <c r="C56" s="9" t="s">
        <v>238</v>
      </c>
      <c r="D56" s="9" t="s">
        <v>58</v>
      </c>
      <c r="E56" s="9" t="s">
        <v>41</v>
      </c>
      <c r="F56" s="9" t="s">
        <v>239</v>
      </c>
      <c r="G56" s="9" t="s">
        <v>65</v>
      </c>
      <c r="H56" s="9" t="s">
        <v>31</v>
      </c>
      <c r="I56" s="9" t="s">
        <v>32</v>
      </c>
      <c r="J56" s="9" t="s">
        <v>33</v>
      </c>
      <c r="K56" s="9">
        <v>15</v>
      </c>
      <c r="L56" s="10">
        <v>20193320032602</v>
      </c>
      <c r="M56" s="11">
        <v>43783.394293981481</v>
      </c>
      <c r="N56" s="12"/>
      <c r="O56" s="13"/>
      <c r="P56" s="13"/>
      <c r="Q56" s="13"/>
      <c r="R56" s="9" t="s">
        <v>55</v>
      </c>
      <c r="S56" s="13"/>
      <c r="T56" s="13"/>
      <c r="U56" s="13"/>
      <c r="V56" s="13"/>
      <c r="W56" s="13"/>
      <c r="X56" s="13"/>
    </row>
    <row r="57" spans="1:24" ht="60.75" thickBot="1" x14ac:dyDescent="0.3">
      <c r="A57" s="4" t="s">
        <v>24</v>
      </c>
      <c r="B57" s="4" t="s">
        <v>25</v>
      </c>
      <c r="C57" s="4" t="s">
        <v>205</v>
      </c>
      <c r="D57" s="4" t="s">
        <v>27</v>
      </c>
      <c r="E57" s="4" t="s">
        <v>41</v>
      </c>
      <c r="F57" s="4" t="s">
        <v>240</v>
      </c>
      <c r="G57" s="4" t="s">
        <v>207</v>
      </c>
      <c r="H57" s="4" t="s">
        <v>44</v>
      </c>
      <c r="I57" s="4" t="s">
        <v>32</v>
      </c>
      <c r="J57" s="4" t="s">
        <v>33</v>
      </c>
      <c r="K57" s="4">
        <v>15</v>
      </c>
      <c r="L57" s="5">
        <v>20193320032622</v>
      </c>
      <c r="M57" s="6">
        <v>43783.39607638889</v>
      </c>
      <c r="N57" s="5">
        <v>20192100020201</v>
      </c>
      <c r="O57" s="6">
        <v>43803</v>
      </c>
      <c r="P57" s="4">
        <v>14</v>
      </c>
      <c r="Q57" s="4">
        <v>14</v>
      </c>
      <c r="R57" s="4" t="s">
        <v>34</v>
      </c>
      <c r="S57" s="4" t="s">
        <v>241</v>
      </c>
      <c r="T57" s="6">
        <v>43805</v>
      </c>
      <c r="U57" s="4" t="s">
        <v>36</v>
      </c>
      <c r="V57" s="4" t="s">
        <v>37</v>
      </c>
      <c r="W57" s="7"/>
      <c r="X57" s="7"/>
    </row>
    <row r="58" spans="1:24" ht="60.75" thickBot="1" x14ac:dyDescent="0.3">
      <c r="A58" s="18" t="s">
        <v>24</v>
      </c>
      <c r="B58" s="18" t="s">
        <v>187</v>
      </c>
      <c r="C58" s="18" t="s">
        <v>242</v>
      </c>
      <c r="D58" s="18" t="s">
        <v>58</v>
      </c>
      <c r="E58" s="18" t="s">
        <v>41</v>
      </c>
      <c r="F58" s="18" t="s">
        <v>243</v>
      </c>
      <c r="G58" s="18" t="s">
        <v>101</v>
      </c>
      <c r="H58" s="18" t="s">
        <v>102</v>
      </c>
      <c r="I58" s="18" t="s">
        <v>103</v>
      </c>
      <c r="J58" s="18" t="s">
        <v>66</v>
      </c>
      <c r="K58" s="18">
        <v>10</v>
      </c>
      <c r="L58" s="19">
        <v>20193320032642</v>
      </c>
      <c r="M58" s="20">
        <v>43783.405439814815</v>
      </c>
      <c r="N58" s="21"/>
      <c r="O58" s="22"/>
      <c r="P58" s="22"/>
      <c r="Q58" s="22"/>
      <c r="R58" s="18" t="s">
        <v>34</v>
      </c>
      <c r="S58" s="18" t="s">
        <v>104</v>
      </c>
      <c r="T58" s="22"/>
      <c r="U58" s="22"/>
      <c r="V58" s="22"/>
      <c r="W58" s="22"/>
      <c r="X58" s="22"/>
    </row>
    <row r="59" spans="1:24" ht="45.75" thickBot="1" x14ac:dyDescent="0.3">
      <c r="A59" s="4" t="s">
        <v>24</v>
      </c>
      <c r="B59" s="4" t="s">
        <v>25</v>
      </c>
      <c r="C59" s="4" t="s">
        <v>244</v>
      </c>
      <c r="D59" s="4" t="s">
        <v>27</v>
      </c>
      <c r="E59" s="4" t="s">
        <v>41</v>
      </c>
      <c r="F59" s="4" t="s">
        <v>245</v>
      </c>
      <c r="G59" s="4" t="s">
        <v>75</v>
      </c>
      <c r="H59" s="4" t="s">
        <v>31</v>
      </c>
      <c r="I59" s="4" t="s">
        <v>32</v>
      </c>
      <c r="J59" s="4" t="s">
        <v>54</v>
      </c>
      <c r="K59" s="4">
        <v>15</v>
      </c>
      <c r="L59" s="5">
        <v>20193320032652</v>
      </c>
      <c r="M59" s="6">
        <v>43783.405949074076</v>
      </c>
      <c r="N59" s="5">
        <v>20192050063311</v>
      </c>
      <c r="O59" s="6">
        <v>43804</v>
      </c>
      <c r="P59" s="4">
        <v>15</v>
      </c>
      <c r="Q59" s="4">
        <v>15</v>
      </c>
      <c r="R59" s="4" t="s">
        <v>34</v>
      </c>
      <c r="S59" s="4" t="s">
        <v>246</v>
      </c>
      <c r="T59" s="7"/>
      <c r="U59" s="4" t="s">
        <v>213</v>
      </c>
      <c r="V59" s="7"/>
      <c r="W59" s="7"/>
      <c r="X59" s="8" t="s">
        <v>247</v>
      </c>
    </row>
    <row r="60" spans="1:24" ht="75.75" thickBot="1" x14ac:dyDescent="0.3">
      <c r="A60" s="18" t="s">
        <v>24</v>
      </c>
      <c r="B60" s="18" t="s">
        <v>25</v>
      </c>
      <c r="C60" s="18" t="s">
        <v>248</v>
      </c>
      <c r="D60" s="18" t="s">
        <v>58</v>
      </c>
      <c r="E60" s="18" t="s">
        <v>41</v>
      </c>
      <c r="F60" s="18" t="s">
        <v>249</v>
      </c>
      <c r="G60" s="18" t="s">
        <v>101</v>
      </c>
      <c r="H60" s="18" t="s">
        <v>102</v>
      </c>
      <c r="I60" s="18" t="s">
        <v>103</v>
      </c>
      <c r="J60" s="18" t="s">
        <v>66</v>
      </c>
      <c r="K60" s="18">
        <v>10</v>
      </c>
      <c r="L60" s="19">
        <v>20193320032662</v>
      </c>
      <c r="M60" s="20">
        <v>43783.406805555554</v>
      </c>
      <c r="N60" s="21"/>
      <c r="O60" s="22"/>
      <c r="P60" s="22"/>
      <c r="Q60" s="22"/>
      <c r="R60" s="18" t="s">
        <v>34</v>
      </c>
      <c r="S60" s="18" t="s">
        <v>104</v>
      </c>
      <c r="T60" s="22"/>
      <c r="U60" s="22"/>
      <c r="V60" s="22"/>
      <c r="W60" s="22"/>
      <c r="X60" s="22"/>
    </row>
    <row r="61" spans="1:24" ht="45.75" thickBot="1" x14ac:dyDescent="0.3">
      <c r="A61" s="9" t="s">
        <v>24</v>
      </c>
      <c r="B61" s="9" t="s">
        <v>25</v>
      </c>
      <c r="C61" s="9" t="s">
        <v>250</v>
      </c>
      <c r="D61" s="9" t="s">
        <v>51</v>
      </c>
      <c r="E61" s="9" t="s">
        <v>41</v>
      </c>
      <c r="F61" s="9" t="s">
        <v>251</v>
      </c>
      <c r="G61" s="9" t="s">
        <v>65</v>
      </c>
      <c r="H61" s="9" t="s">
        <v>31</v>
      </c>
      <c r="I61" s="9" t="s">
        <v>32</v>
      </c>
      <c r="J61" s="9" t="s">
        <v>33</v>
      </c>
      <c r="K61" s="9">
        <v>15</v>
      </c>
      <c r="L61" s="10">
        <v>20193320032672</v>
      </c>
      <c r="M61" s="11">
        <v>43783.418078703704</v>
      </c>
      <c r="N61" s="12"/>
      <c r="O61" s="13"/>
      <c r="P61" s="13"/>
      <c r="Q61" s="13"/>
      <c r="R61" s="9" t="s">
        <v>55</v>
      </c>
      <c r="S61" s="13"/>
      <c r="T61" s="13"/>
      <c r="U61" s="13"/>
      <c r="V61" s="13"/>
      <c r="W61" s="13"/>
      <c r="X61" s="13"/>
    </row>
    <row r="62" spans="1:24" ht="60.75" thickBot="1" x14ac:dyDescent="0.3">
      <c r="A62" s="4" t="s">
        <v>24</v>
      </c>
      <c r="B62" s="4" t="s">
        <v>25</v>
      </c>
      <c r="C62" s="4" t="s">
        <v>196</v>
      </c>
      <c r="D62" s="4" t="s">
        <v>51</v>
      </c>
      <c r="E62" s="4" t="s">
        <v>41</v>
      </c>
      <c r="F62" s="4" t="s">
        <v>252</v>
      </c>
      <c r="G62" s="4" t="s">
        <v>132</v>
      </c>
      <c r="H62" s="4" t="s">
        <v>133</v>
      </c>
      <c r="I62" s="4" t="s">
        <v>62</v>
      </c>
      <c r="J62" s="4" t="s">
        <v>66</v>
      </c>
      <c r="K62" s="4">
        <v>10</v>
      </c>
      <c r="L62" s="5">
        <v>20193320032682</v>
      </c>
      <c r="M62" s="6">
        <v>43783.500173611108</v>
      </c>
      <c r="N62" s="5" t="s">
        <v>81</v>
      </c>
      <c r="O62" s="6">
        <v>43794</v>
      </c>
      <c r="P62" s="4">
        <v>7</v>
      </c>
      <c r="Q62" s="4">
        <v>7</v>
      </c>
      <c r="R62" s="4" t="s">
        <v>34</v>
      </c>
      <c r="S62" s="4" t="s">
        <v>253</v>
      </c>
      <c r="T62" s="6">
        <v>43794</v>
      </c>
      <c r="U62" s="4" t="s">
        <v>135</v>
      </c>
      <c r="V62" s="4" t="s">
        <v>47</v>
      </c>
      <c r="W62" s="7"/>
      <c r="X62" s="8" t="s">
        <v>254</v>
      </c>
    </row>
    <row r="63" spans="1:24" ht="45.75" thickBot="1" x14ac:dyDescent="0.3">
      <c r="A63" s="4" t="s">
        <v>24</v>
      </c>
      <c r="B63" s="4" t="s">
        <v>25</v>
      </c>
      <c r="C63" s="4" t="s">
        <v>255</v>
      </c>
      <c r="D63" s="4" t="s">
        <v>27</v>
      </c>
      <c r="E63" s="4" t="s">
        <v>41</v>
      </c>
      <c r="F63" s="4" t="s">
        <v>256</v>
      </c>
      <c r="G63" s="4" t="s">
        <v>190</v>
      </c>
      <c r="H63" s="4" t="s">
        <v>32</v>
      </c>
      <c r="I63" s="4" t="s">
        <v>32</v>
      </c>
      <c r="J63" s="4" t="s">
        <v>33</v>
      </c>
      <c r="K63" s="4">
        <v>15</v>
      </c>
      <c r="L63" s="5">
        <v>20193320032702</v>
      </c>
      <c r="M63" s="6">
        <v>43783.510949074072</v>
      </c>
      <c r="N63" s="5" t="s">
        <v>81</v>
      </c>
      <c r="O63" s="6">
        <v>43797</v>
      </c>
      <c r="P63" s="4">
        <v>10</v>
      </c>
      <c r="Q63" s="4">
        <v>10</v>
      </c>
      <c r="R63" s="4" t="s">
        <v>34</v>
      </c>
      <c r="S63" s="4" t="s">
        <v>257</v>
      </c>
      <c r="T63" s="7"/>
      <c r="U63" s="4" t="s">
        <v>213</v>
      </c>
      <c r="V63" s="4" t="s">
        <v>37</v>
      </c>
      <c r="W63" s="7"/>
      <c r="X63" s="8" t="s">
        <v>258</v>
      </c>
    </row>
    <row r="64" spans="1:24" ht="45.75" thickBot="1" x14ac:dyDescent="0.3">
      <c r="A64" s="14" t="s">
        <v>24</v>
      </c>
      <c r="B64" s="14" t="s">
        <v>25</v>
      </c>
      <c r="C64" s="14" t="s">
        <v>259</v>
      </c>
      <c r="D64" s="14" t="s">
        <v>40</v>
      </c>
      <c r="E64" s="14" t="s">
        <v>41</v>
      </c>
      <c r="F64" s="14" t="s">
        <v>260</v>
      </c>
      <c r="G64" s="14" t="s">
        <v>75</v>
      </c>
      <c r="H64" s="14" t="s">
        <v>31</v>
      </c>
      <c r="I64" s="14" t="s">
        <v>32</v>
      </c>
      <c r="J64" s="14" t="s">
        <v>33</v>
      </c>
      <c r="K64" s="14">
        <v>15</v>
      </c>
      <c r="L64" s="15">
        <v>20193320032712</v>
      </c>
      <c r="M64" s="16">
        <v>43783.512025462966</v>
      </c>
      <c r="N64" s="15"/>
      <c r="O64" s="16">
        <v>43803</v>
      </c>
      <c r="P64" s="14">
        <v>20</v>
      </c>
      <c r="Q64" s="14">
        <v>20</v>
      </c>
      <c r="R64" s="14" t="s">
        <v>88</v>
      </c>
      <c r="S64" s="14" t="s">
        <v>261</v>
      </c>
      <c r="T64" s="17"/>
      <c r="U64" s="17"/>
      <c r="V64" s="14" t="s">
        <v>37</v>
      </c>
      <c r="W64" s="17"/>
      <c r="X64" s="8" t="s">
        <v>262</v>
      </c>
    </row>
    <row r="65" spans="1:24" ht="60.75" thickBot="1" x14ac:dyDescent="0.3">
      <c r="A65" s="18" t="s">
        <v>24</v>
      </c>
      <c r="B65" s="18" t="s">
        <v>129</v>
      </c>
      <c r="C65" s="18" t="s">
        <v>263</v>
      </c>
      <c r="D65" s="18" t="s">
        <v>58</v>
      </c>
      <c r="E65" s="18" t="s">
        <v>41</v>
      </c>
      <c r="F65" s="18" t="s">
        <v>131</v>
      </c>
      <c r="G65" s="18" t="s">
        <v>101</v>
      </c>
      <c r="H65" s="18" t="s">
        <v>102</v>
      </c>
      <c r="I65" s="18" t="s">
        <v>103</v>
      </c>
      <c r="J65" s="18" t="s">
        <v>66</v>
      </c>
      <c r="K65" s="18">
        <v>10</v>
      </c>
      <c r="L65" s="19">
        <v>20193320032722</v>
      </c>
      <c r="M65" s="20">
        <v>43783.519050925926</v>
      </c>
      <c r="N65" s="21"/>
      <c r="O65" s="22"/>
      <c r="P65" s="22"/>
      <c r="Q65" s="22"/>
      <c r="R65" s="18" t="s">
        <v>34</v>
      </c>
      <c r="S65" s="18" t="s">
        <v>104</v>
      </c>
      <c r="T65" s="22"/>
      <c r="U65" s="22"/>
      <c r="V65" s="22"/>
      <c r="W65" s="22"/>
      <c r="X65" s="22"/>
    </row>
    <row r="66" spans="1:24" ht="45.75" thickBot="1" x14ac:dyDescent="0.3">
      <c r="A66" s="4" t="s">
        <v>24</v>
      </c>
      <c r="B66" s="4" t="s">
        <v>49</v>
      </c>
      <c r="C66" s="4" t="s">
        <v>264</v>
      </c>
      <c r="D66" s="4" t="s">
        <v>58</v>
      </c>
      <c r="E66" s="4" t="s">
        <v>59</v>
      </c>
      <c r="F66" s="4" t="s">
        <v>60</v>
      </c>
      <c r="G66" s="4" t="s">
        <v>61</v>
      </c>
      <c r="H66" s="4" t="s">
        <v>62</v>
      </c>
      <c r="I66" s="4" t="s">
        <v>62</v>
      </c>
      <c r="J66" s="4" t="s">
        <v>54</v>
      </c>
      <c r="K66" s="4">
        <v>15</v>
      </c>
      <c r="L66" s="5">
        <v>20193320032772</v>
      </c>
      <c r="M66" s="6">
        <v>43783.658680555556</v>
      </c>
      <c r="N66" s="5">
        <v>20191000016071</v>
      </c>
      <c r="O66" s="6">
        <v>43784</v>
      </c>
      <c r="P66" s="4">
        <v>1</v>
      </c>
      <c r="Q66" s="4">
        <v>1</v>
      </c>
      <c r="R66" s="4" t="s">
        <v>34</v>
      </c>
      <c r="S66" s="4" t="s">
        <v>265</v>
      </c>
      <c r="T66" s="6">
        <v>43784</v>
      </c>
      <c r="U66" s="4" t="s">
        <v>36</v>
      </c>
      <c r="V66" s="4" t="s">
        <v>37</v>
      </c>
      <c r="W66" s="7"/>
      <c r="X66" s="7"/>
    </row>
    <row r="67" spans="1:24" ht="45.75" thickBot="1" x14ac:dyDescent="0.3">
      <c r="A67" s="9" t="s">
        <v>24</v>
      </c>
      <c r="B67" s="9" t="s">
        <v>25</v>
      </c>
      <c r="C67" s="9" t="s">
        <v>266</v>
      </c>
      <c r="D67" s="9" t="s">
        <v>27</v>
      </c>
      <c r="E67" s="9" t="s">
        <v>267</v>
      </c>
      <c r="F67" s="9" t="s">
        <v>268</v>
      </c>
      <c r="G67" s="9" t="s">
        <v>53</v>
      </c>
      <c r="H67" s="9" t="s">
        <v>31</v>
      </c>
      <c r="I67" s="9" t="s">
        <v>32</v>
      </c>
      <c r="J67" s="9" t="s">
        <v>33</v>
      </c>
      <c r="K67" s="9">
        <v>15</v>
      </c>
      <c r="L67" s="10">
        <v>20193320032782</v>
      </c>
      <c r="M67" s="11">
        <v>43783.664178240739</v>
      </c>
      <c r="N67" s="12"/>
      <c r="O67" s="13"/>
      <c r="P67" s="13"/>
      <c r="Q67" s="13"/>
      <c r="R67" s="9" t="s">
        <v>55</v>
      </c>
      <c r="S67" s="13"/>
      <c r="T67" s="13"/>
      <c r="U67" s="13"/>
      <c r="V67" s="13"/>
      <c r="W67" s="13"/>
      <c r="X67" s="13"/>
    </row>
    <row r="68" spans="1:24" ht="45.75" thickBot="1" x14ac:dyDescent="0.3">
      <c r="A68" s="4" t="s">
        <v>24</v>
      </c>
      <c r="B68" s="4" t="s">
        <v>90</v>
      </c>
      <c r="C68" s="4" t="s">
        <v>269</v>
      </c>
      <c r="D68" s="4" t="s">
        <v>58</v>
      </c>
      <c r="E68" s="4" t="s">
        <v>41</v>
      </c>
      <c r="F68" s="4" t="s">
        <v>270</v>
      </c>
      <c r="G68" s="4" t="s">
        <v>118</v>
      </c>
      <c r="H68" s="4" t="s">
        <v>44</v>
      </c>
      <c r="I68" s="4" t="s">
        <v>32</v>
      </c>
      <c r="J68" s="4" t="s">
        <v>33</v>
      </c>
      <c r="K68" s="4">
        <v>15</v>
      </c>
      <c r="L68" s="5">
        <v>20193320032792</v>
      </c>
      <c r="M68" s="6">
        <v>43783.665150462963</v>
      </c>
      <c r="N68" s="5" t="s">
        <v>81</v>
      </c>
      <c r="O68" s="6">
        <v>43795</v>
      </c>
      <c r="P68" s="4">
        <v>8</v>
      </c>
      <c r="Q68" s="4">
        <v>8</v>
      </c>
      <c r="R68" s="4" t="s">
        <v>34</v>
      </c>
      <c r="S68" s="4" t="s">
        <v>271</v>
      </c>
      <c r="T68" s="6">
        <v>43795</v>
      </c>
      <c r="U68" s="4" t="s">
        <v>46</v>
      </c>
      <c r="V68" s="4" t="s">
        <v>47</v>
      </c>
      <c r="W68" s="7"/>
      <c r="X68" s="8" t="s">
        <v>272</v>
      </c>
    </row>
    <row r="69" spans="1:24" ht="75.75" thickBot="1" x14ac:dyDescent="0.3">
      <c r="A69" s="4" t="s">
        <v>24</v>
      </c>
      <c r="B69" s="4" t="s">
        <v>25</v>
      </c>
      <c r="C69" s="4" t="s">
        <v>273</v>
      </c>
      <c r="D69" s="4" t="s">
        <v>58</v>
      </c>
      <c r="E69" s="4" t="s">
        <v>41</v>
      </c>
      <c r="F69" s="4" t="s">
        <v>274</v>
      </c>
      <c r="G69" s="4" t="s">
        <v>75</v>
      </c>
      <c r="H69" s="4" t="s">
        <v>31</v>
      </c>
      <c r="I69" s="4" t="s">
        <v>32</v>
      </c>
      <c r="J69" s="4" t="s">
        <v>33</v>
      </c>
      <c r="K69" s="4">
        <v>15</v>
      </c>
      <c r="L69" s="5">
        <v>20193320032812</v>
      </c>
      <c r="M69" s="6">
        <v>43783.696111111109</v>
      </c>
      <c r="N69" s="5" t="s">
        <v>81</v>
      </c>
      <c r="O69" s="6">
        <v>43803</v>
      </c>
      <c r="P69" s="4">
        <v>14</v>
      </c>
      <c r="Q69" s="4">
        <v>14</v>
      </c>
      <c r="R69" s="4" t="s">
        <v>34</v>
      </c>
      <c r="S69" s="4" t="s">
        <v>275</v>
      </c>
      <c r="T69" s="7"/>
      <c r="U69" s="4" t="s">
        <v>276</v>
      </c>
      <c r="V69" s="4"/>
      <c r="W69" s="7"/>
      <c r="X69" s="8" t="s">
        <v>277</v>
      </c>
    </row>
    <row r="70" spans="1:24" ht="60.75" thickBot="1" x14ac:dyDescent="0.3">
      <c r="A70" s="4" t="s">
        <v>24</v>
      </c>
      <c r="B70" s="4" t="s">
        <v>90</v>
      </c>
      <c r="C70" s="4" t="s">
        <v>278</v>
      </c>
      <c r="D70" s="4" t="s">
        <v>58</v>
      </c>
      <c r="E70" s="4" t="s">
        <v>59</v>
      </c>
      <c r="F70" s="4" t="s">
        <v>142</v>
      </c>
      <c r="G70" s="4" t="s">
        <v>61</v>
      </c>
      <c r="H70" s="4" t="s">
        <v>62</v>
      </c>
      <c r="I70" s="4" t="s">
        <v>62</v>
      </c>
      <c r="J70" s="4" t="s">
        <v>54</v>
      </c>
      <c r="K70" s="4">
        <v>15</v>
      </c>
      <c r="L70" s="5">
        <v>20193320032822</v>
      </c>
      <c r="M70" s="6">
        <v>43783.700324074074</v>
      </c>
      <c r="N70" s="5">
        <v>20191000022761</v>
      </c>
      <c r="O70" s="6">
        <v>43801</v>
      </c>
      <c r="P70" s="4">
        <v>12</v>
      </c>
      <c r="Q70" s="4">
        <v>12</v>
      </c>
      <c r="R70" s="4" t="s">
        <v>34</v>
      </c>
      <c r="S70" s="4" t="s">
        <v>279</v>
      </c>
      <c r="T70" s="6">
        <v>43801</v>
      </c>
      <c r="U70" s="4" t="s">
        <v>36</v>
      </c>
      <c r="V70" s="4"/>
      <c r="W70" s="7"/>
      <c r="X70" s="8" t="s">
        <v>280</v>
      </c>
    </row>
    <row r="71" spans="1:24" ht="60.75" thickBot="1" x14ac:dyDescent="0.3">
      <c r="A71" s="4" t="s">
        <v>24</v>
      </c>
      <c r="B71" s="4" t="s">
        <v>25</v>
      </c>
      <c r="C71" s="4" t="s">
        <v>281</v>
      </c>
      <c r="D71" s="4" t="s">
        <v>58</v>
      </c>
      <c r="E71" s="4" t="s">
        <v>41</v>
      </c>
      <c r="F71" s="4" t="s">
        <v>282</v>
      </c>
      <c r="G71" s="4" t="s">
        <v>190</v>
      </c>
      <c r="H71" s="4" t="s">
        <v>32</v>
      </c>
      <c r="I71" s="4" t="s">
        <v>32</v>
      </c>
      <c r="J71" s="4" t="s">
        <v>33</v>
      </c>
      <c r="K71" s="4">
        <v>15</v>
      </c>
      <c r="L71" s="5">
        <v>20193320032852</v>
      </c>
      <c r="M71" s="6">
        <v>43784.5237037037</v>
      </c>
      <c r="N71" s="5" t="s">
        <v>124</v>
      </c>
      <c r="O71" s="6">
        <v>43797</v>
      </c>
      <c r="P71" s="4">
        <v>9</v>
      </c>
      <c r="Q71" s="4">
        <v>9</v>
      </c>
      <c r="R71" s="4" t="s">
        <v>34</v>
      </c>
      <c r="S71" s="4" t="s">
        <v>283</v>
      </c>
      <c r="T71" s="7"/>
      <c r="U71" s="4" t="s">
        <v>213</v>
      </c>
      <c r="V71" s="4" t="s">
        <v>37</v>
      </c>
      <c r="W71" s="7"/>
      <c r="X71" s="8" t="s">
        <v>258</v>
      </c>
    </row>
    <row r="72" spans="1:24" ht="45.75" thickBot="1" x14ac:dyDescent="0.3">
      <c r="A72" s="4" t="s">
        <v>24</v>
      </c>
      <c r="B72" s="4" t="s">
        <v>25</v>
      </c>
      <c r="C72" s="4" t="s">
        <v>284</v>
      </c>
      <c r="D72" s="4" t="s">
        <v>58</v>
      </c>
      <c r="E72" s="4" t="s">
        <v>41</v>
      </c>
      <c r="F72" s="4" t="s">
        <v>285</v>
      </c>
      <c r="G72" s="4" t="s">
        <v>286</v>
      </c>
      <c r="H72" s="4" t="s">
        <v>287</v>
      </c>
      <c r="I72" s="4" t="s">
        <v>32</v>
      </c>
      <c r="J72" s="4" t="s">
        <v>33</v>
      </c>
      <c r="K72" s="4">
        <v>15</v>
      </c>
      <c r="L72" s="5">
        <v>20193320032872</v>
      </c>
      <c r="M72" s="6">
        <v>43784.5309375</v>
      </c>
      <c r="N72" s="5" t="s">
        <v>124</v>
      </c>
      <c r="O72" s="6">
        <v>43794</v>
      </c>
      <c r="P72" s="4">
        <v>6</v>
      </c>
      <c r="Q72" s="4">
        <v>6</v>
      </c>
      <c r="R72" s="4" t="s">
        <v>34</v>
      </c>
      <c r="S72" s="4" t="s">
        <v>288</v>
      </c>
      <c r="T72" s="7"/>
      <c r="U72" s="4" t="s">
        <v>213</v>
      </c>
      <c r="V72" s="4" t="s">
        <v>37</v>
      </c>
      <c r="W72" s="7"/>
      <c r="X72" s="8" t="s">
        <v>289</v>
      </c>
    </row>
    <row r="73" spans="1:24" ht="45.75" thickBot="1" x14ac:dyDescent="0.3">
      <c r="A73" s="4" t="s">
        <v>24</v>
      </c>
      <c r="B73" s="4" t="s">
        <v>25</v>
      </c>
      <c r="C73" s="4" t="s">
        <v>290</v>
      </c>
      <c r="D73" s="4" t="s">
        <v>27</v>
      </c>
      <c r="E73" s="4" t="s">
        <v>86</v>
      </c>
      <c r="F73" s="4" t="s">
        <v>291</v>
      </c>
      <c r="G73" s="4" t="s">
        <v>30</v>
      </c>
      <c r="H73" s="4" t="s">
        <v>31</v>
      </c>
      <c r="I73" s="4" t="s">
        <v>32</v>
      </c>
      <c r="J73" s="4" t="s">
        <v>33</v>
      </c>
      <c r="K73" s="4">
        <v>15</v>
      </c>
      <c r="L73" s="5">
        <v>20193320032892</v>
      </c>
      <c r="M73" s="6">
        <v>43784.582488425927</v>
      </c>
      <c r="N73" s="5">
        <v>20192050063151</v>
      </c>
      <c r="O73" s="6">
        <v>43803</v>
      </c>
      <c r="P73" s="4">
        <v>13</v>
      </c>
      <c r="Q73" s="4">
        <v>13</v>
      </c>
      <c r="R73" s="4" t="s">
        <v>34</v>
      </c>
      <c r="S73" s="4" t="s">
        <v>292</v>
      </c>
      <c r="T73" s="6">
        <v>17520</v>
      </c>
      <c r="U73" s="4" t="s">
        <v>36</v>
      </c>
      <c r="V73" s="4" t="s">
        <v>37</v>
      </c>
      <c r="W73" s="7"/>
      <c r="X73" s="7"/>
    </row>
    <row r="74" spans="1:24" ht="30.75" thickBot="1" x14ac:dyDescent="0.3">
      <c r="A74" s="9" t="s">
        <v>24</v>
      </c>
      <c r="B74" s="9" t="s">
        <v>25</v>
      </c>
      <c r="C74" s="9" t="s">
        <v>215</v>
      </c>
      <c r="D74" s="9" t="s">
        <v>27</v>
      </c>
      <c r="E74" s="9" t="s">
        <v>41</v>
      </c>
      <c r="F74" s="9" t="s">
        <v>293</v>
      </c>
      <c r="G74" s="9" t="s">
        <v>294</v>
      </c>
      <c r="H74" s="9" t="s">
        <v>295</v>
      </c>
      <c r="I74" s="9" t="s">
        <v>62</v>
      </c>
      <c r="J74" s="9" t="s">
        <v>33</v>
      </c>
      <c r="K74" s="9">
        <v>15</v>
      </c>
      <c r="L74" s="10">
        <v>20193320032902</v>
      </c>
      <c r="M74" s="11">
        <v>43784.583020833335</v>
      </c>
      <c r="N74" s="12"/>
      <c r="O74" s="13"/>
      <c r="P74" s="13"/>
      <c r="Q74" s="13"/>
      <c r="R74" s="9" t="s">
        <v>55</v>
      </c>
      <c r="S74" s="13"/>
      <c r="T74" s="13"/>
      <c r="U74" s="13"/>
      <c r="V74" s="13"/>
      <c r="W74" s="13"/>
      <c r="X74" s="13"/>
    </row>
    <row r="75" spans="1:24" ht="30.75" thickBot="1" x14ac:dyDescent="0.3">
      <c r="A75" s="9" t="s">
        <v>24</v>
      </c>
      <c r="B75" s="9" t="s">
        <v>25</v>
      </c>
      <c r="C75" s="9" t="s">
        <v>296</v>
      </c>
      <c r="D75" s="9" t="s">
        <v>27</v>
      </c>
      <c r="E75" s="9" t="s">
        <v>41</v>
      </c>
      <c r="F75" s="9" t="s">
        <v>297</v>
      </c>
      <c r="G75" s="9" t="s">
        <v>61</v>
      </c>
      <c r="H75" s="9" t="s">
        <v>62</v>
      </c>
      <c r="I75" s="9" t="s">
        <v>62</v>
      </c>
      <c r="J75" s="9" t="s">
        <v>33</v>
      </c>
      <c r="K75" s="9">
        <v>15</v>
      </c>
      <c r="L75" s="10">
        <v>20193320032942</v>
      </c>
      <c r="M75" s="11">
        <v>43784.586851851855</v>
      </c>
      <c r="N75" s="12"/>
      <c r="O75" s="13"/>
      <c r="P75" s="13"/>
      <c r="Q75" s="13"/>
      <c r="R75" s="9" t="s">
        <v>55</v>
      </c>
      <c r="S75" s="13"/>
      <c r="T75" s="13"/>
      <c r="U75" s="13"/>
      <c r="V75" s="13"/>
      <c r="W75" s="13"/>
      <c r="X75" s="13"/>
    </row>
    <row r="76" spans="1:24" ht="60.75" thickBot="1" x14ac:dyDescent="0.3">
      <c r="A76" s="4" t="s">
        <v>24</v>
      </c>
      <c r="B76" s="4" t="s">
        <v>298</v>
      </c>
      <c r="C76" s="4" t="s">
        <v>299</v>
      </c>
      <c r="D76" s="4" t="s">
        <v>58</v>
      </c>
      <c r="E76" s="4" t="s">
        <v>41</v>
      </c>
      <c r="F76" s="4" t="s">
        <v>300</v>
      </c>
      <c r="G76" s="4" t="s">
        <v>53</v>
      </c>
      <c r="H76" s="4" t="s">
        <v>31</v>
      </c>
      <c r="I76" s="4" t="s">
        <v>32</v>
      </c>
      <c r="J76" s="4" t="s">
        <v>33</v>
      </c>
      <c r="K76" s="4">
        <v>15</v>
      </c>
      <c r="L76" s="5">
        <v>20193320032952</v>
      </c>
      <c r="M76" s="6">
        <v>43784.587673611109</v>
      </c>
      <c r="N76" s="5">
        <v>20192050062821</v>
      </c>
      <c r="O76" s="6">
        <v>43797</v>
      </c>
      <c r="P76" s="4">
        <v>9</v>
      </c>
      <c r="Q76" s="4">
        <v>9</v>
      </c>
      <c r="R76" s="4" t="s">
        <v>34</v>
      </c>
      <c r="S76" s="4" t="s">
        <v>301</v>
      </c>
      <c r="T76" s="6">
        <v>43797</v>
      </c>
      <c r="U76" s="4" t="s">
        <v>36</v>
      </c>
      <c r="V76" s="4" t="s">
        <v>37</v>
      </c>
      <c r="W76" s="7"/>
      <c r="X76" s="7"/>
    </row>
    <row r="77" spans="1:24" ht="60.75" thickBot="1" x14ac:dyDescent="0.3">
      <c r="A77" s="4" t="s">
        <v>24</v>
      </c>
      <c r="B77" s="4" t="s">
        <v>187</v>
      </c>
      <c r="C77" s="4" t="s">
        <v>302</v>
      </c>
      <c r="D77" s="4" t="s">
        <v>51</v>
      </c>
      <c r="E77" s="4" t="s">
        <v>41</v>
      </c>
      <c r="F77" s="4" t="s">
        <v>303</v>
      </c>
      <c r="G77" s="4" t="s">
        <v>198</v>
      </c>
      <c r="H77" s="4" t="s">
        <v>199</v>
      </c>
      <c r="I77" s="4" t="s">
        <v>62</v>
      </c>
      <c r="J77" s="4" t="s">
        <v>33</v>
      </c>
      <c r="K77" s="4">
        <v>15</v>
      </c>
      <c r="L77" s="5">
        <v>20193320032962</v>
      </c>
      <c r="M77" s="6">
        <v>43784.589166666665</v>
      </c>
      <c r="N77" s="5">
        <v>20191200002403</v>
      </c>
      <c r="O77" s="6">
        <v>43796</v>
      </c>
      <c r="P77" s="4">
        <v>8</v>
      </c>
      <c r="Q77" s="4">
        <v>8</v>
      </c>
      <c r="R77" s="4" t="s">
        <v>34</v>
      </c>
      <c r="S77" s="4" t="s">
        <v>304</v>
      </c>
      <c r="T77" s="7"/>
      <c r="U77" s="7"/>
      <c r="V77" s="7"/>
      <c r="W77" s="7"/>
      <c r="X77" s="7"/>
    </row>
    <row r="78" spans="1:24" ht="45.75" thickBot="1" x14ac:dyDescent="0.3">
      <c r="A78" s="9" t="s">
        <v>24</v>
      </c>
      <c r="B78" s="9" t="s">
        <v>25</v>
      </c>
      <c r="C78" s="9" t="s">
        <v>305</v>
      </c>
      <c r="D78" s="9" t="s">
        <v>51</v>
      </c>
      <c r="E78" s="9" t="s">
        <v>41</v>
      </c>
      <c r="F78" s="9" t="s">
        <v>122</v>
      </c>
      <c r="G78" s="9" t="s">
        <v>65</v>
      </c>
      <c r="H78" s="9" t="s">
        <v>31</v>
      </c>
      <c r="I78" s="9" t="s">
        <v>32</v>
      </c>
      <c r="J78" s="9" t="s">
        <v>33</v>
      </c>
      <c r="K78" s="9">
        <v>15</v>
      </c>
      <c r="L78" s="10">
        <v>20193320032982</v>
      </c>
      <c r="M78" s="11">
        <v>43784.612592592595</v>
      </c>
      <c r="N78" s="12"/>
      <c r="O78" s="13"/>
      <c r="P78" s="13"/>
      <c r="Q78" s="13"/>
      <c r="R78" s="9" t="s">
        <v>55</v>
      </c>
      <c r="S78" s="13"/>
      <c r="T78" s="13"/>
      <c r="U78" s="13"/>
      <c r="V78" s="13"/>
      <c r="W78" s="13"/>
      <c r="X78" s="13"/>
    </row>
    <row r="79" spans="1:24" ht="75.75" thickBot="1" x14ac:dyDescent="0.3">
      <c r="A79" s="18" t="s">
        <v>24</v>
      </c>
      <c r="B79" s="18" t="s">
        <v>146</v>
      </c>
      <c r="C79" s="18" t="s">
        <v>306</v>
      </c>
      <c r="D79" s="18" t="s">
        <v>51</v>
      </c>
      <c r="E79" s="18" t="s">
        <v>41</v>
      </c>
      <c r="F79" s="18" t="s">
        <v>307</v>
      </c>
      <c r="G79" s="18" t="s">
        <v>101</v>
      </c>
      <c r="H79" s="18" t="s">
        <v>102</v>
      </c>
      <c r="I79" s="18" t="s">
        <v>103</v>
      </c>
      <c r="J79" s="18" t="s">
        <v>66</v>
      </c>
      <c r="K79" s="18">
        <v>10</v>
      </c>
      <c r="L79" s="19">
        <v>20193320032992</v>
      </c>
      <c r="M79" s="20">
        <v>43784.613715277781</v>
      </c>
      <c r="N79" s="21"/>
      <c r="O79" s="22"/>
      <c r="P79" s="22"/>
      <c r="Q79" s="22"/>
      <c r="R79" s="18" t="s">
        <v>34</v>
      </c>
      <c r="S79" s="18" t="s">
        <v>104</v>
      </c>
      <c r="T79" s="22"/>
      <c r="U79" s="22"/>
      <c r="V79" s="22"/>
      <c r="W79" s="22"/>
      <c r="X79" s="22"/>
    </row>
    <row r="80" spans="1:24" ht="75.75" thickBot="1" x14ac:dyDescent="0.3">
      <c r="A80" s="4" t="s">
        <v>24</v>
      </c>
      <c r="B80" s="4" t="s">
        <v>187</v>
      </c>
      <c r="C80" s="4" t="s">
        <v>308</v>
      </c>
      <c r="D80" s="4" t="s">
        <v>309</v>
      </c>
      <c r="E80" s="4" t="s">
        <v>41</v>
      </c>
      <c r="F80" s="4" t="s">
        <v>310</v>
      </c>
      <c r="G80" s="4" t="s">
        <v>71</v>
      </c>
      <c r="H80" s="4" t="s">
        <v>31</v>
      </c>
      <c r="I80" s="4" t="s">
        <v>32</v>
      </c>
      <c r="J80" s="4" t="s">
        <v>311</v>
      </c>
      <c r="K80" s="4">
        <v>15</v>
      </c>
      <c r="L80" s="5">
        <v>20193320033112</v>
      </c>
      <c r="M80" s="6">
        <v>43787.435671296298</v>
      </c>
      <c r="N80" s="5">
        <v>20192050062811</v>
      </c>
      <c r="O80" s="6">
        <v>43803</v>
      </c>
      <c r="P80" s="4">
        <v>8</v>
      </c>
      <c r="Q80" s="4">
        <v>8</v>
      </c>
      <c r="R80" s="4" t="s">
        <v>34</v>
      </c>
      <c r="S80" s="4" t="s">
        <v>312</v>
      </c>
      <c r="T80" s="6">
        <v>43805</v>
      </c>
      <c r="U80" s="4" t="s">
        <v>313</v>
      </c>
      <c r="V80" s="4" t="s">
        <v>314</v>
      </c>
      <c r="W80" s="4" t="s">
        <v>81</v>
      </c>
      <c r="X80" s="8" t="s">
        <v>81</v>
      </c>
    </row>
    <row r="81" spans="1:24" ht="45.75" thickBot="1" x14ac:dyDescent="0.3">
      <c r="A81" s="4" t="s">
        <v>24</v>
      </c>
      <c r="B81" s="4" t="s">
        <v>25</v>
      </c>
      <c r="C81" s="4" t="s">
        <v>315</v>
      </c>
      <c r="D81" s="4" t="s">
        <v>27</v>
      </c>
      <c r="E81" s="4" t="s">
        <v>316</v>
      </c>
      <c r="F81" s="4" t="s">
        <v>317</v>
      </c>
      <c r="G81" s="4" t="s">
        <v>198</v>
      </c>
      <c r="H81" s="4" t="s">
        <v>199</v>
      </c>
      <c r="I81" s="4" t="s">
        <v>62</v>
      </c>
      <c r="J81" s="4" t="s">
        <v>33</v>
      </c>
      <c r="K81" s="4">
        <v>15</v>
      </c>
      <c r="L81" s="5">
        <v>20193320033182</v>
      </c>
      <c r="M81" s="6">
        <v>43787.601238425923</v>
      </c>
      <c r="N81" s="5">
        <v>20192050063171</v>
      </c>
      <c r="O81" s="6">
        <v>43804</v>
      </c>
      <c r="P81" s="4">
        <v>12</v>
      </c>
      <c r="Q81" s="4">
        <v>12</v>
      </c>
      <c r="R81" s="4" t="s">
        <v>34</v>
      </c>
      <c r="S81" s="4" t="s">
        <v>318</v>
      </c>
      <c r="T81" s="6">
        <v>43804</v>
      </c>
      <c r="U81" s="4" t="s">
        <v>313</v>
      </c>
      <c r="V81" s="4" t="s">
        <v>314</v>
      </c>
      <c r="W81" s="4" t="s">
        <v>81</v>
      </c>
      <c r="X81" s="8" t="s">
        <v>81</v>
      </c>
    </row>
    <row r="82" spans="1:24" ht="75.75" thickBot="1" x14ac:dyDescent="0.3">
      <c r="A82" s="9" t="s">
        <v>24</v>
      </c>
      <c r="B82" s="9" t="s">
        <v>106</v>
      </c>
      <c r="C82" s="9" t="s">
        <v>319</v>
      </c>
      <c r="D82" s="9" t="s">
        <v>320</v>
      </c>
      <c r="E82" s="9" t="s">
        <v>59</v>
      </c>
      <c r="F82" s="9" t="s">
        <v>321</v>
      </c>
      <c r="G82" s="9" t="s">
        <v>61</v>
      </c>
      <c r="H82" s="9" t="s">
        <v>62</v>
      </c>
      <c r="I82" s="9" t="s">
        <v>62</v>
      </c>
      <c r="J82" s="9" t="s">
        <v>33</v>
      </c>
      <c r="K82" s="9">
        <v>15</v>
      </c>
      <c r="L82" s="10">
        <v>20193320033192</v>
      </c>
      <c r="M82" s="11">
        <v>43787.616284722222</v>
      </c>
      <c r="N82" s="12"/>
      <c r="O82" s="13"/>
      <c r="P82" s="13"/>
      <c r="Q82" s="13"/>
      <c r="R82" s="9" t="s">
        <v>55</v>
      </c>
      <c r="S82" s="9" t="s">
        <v>322</v>
      </c>
      <c r="T82" s="13"/>
      <c r="U82" s="13"/>
      <c r="V82" s="13"/>
      <c r="W82" s="13"/>
      <c r="X82" s="13"/>
    </row>
    <row r="83" spans="1:24" ht="60.75" thickBot="1" x14ac:dyDescent="0.3">
      <c r="A83" s="9" t="s">
        <v>24</v>
      </c>
      <c r="B83" s="9" t="s">
        <v>98</v>
      </c>
      <c r="C83" s="9" t="s">
        <v>323</v>
      </c>
      <c r="D83" s="9" t="s">
        <v>320</v>
      </c>
      <c r="E83" s="9" t="s">
        <v>59</v>
      </c>
      <c r="F83" s="9" t="s">
        <v>60</v>
      </c>
      <c r="G83" s="9" t="s">
        <v>61</v>
      </c>
      <c r="H83" s="9" t="s">
        <v>62</v>
      </c>
      <c r="I83" s="9" t="s">
        <v>62</v>
      </c>
      <c r="J83" s="9" t="s">
        <v>33</v>
      </c>
      <c r="K83" s="9">
        <v>15</v>
      </c>
      <c r="L83" s="10">
        <v>20193320033202</v>
      </c>
      <c r="M83" s="11">
        <v>43787.657847222225</v>
      </c>
      <c r="N83" s="12"/>
      <c r="O83" s="13"/>
      <c r="P83" s="13"/>
      <c r="Q83" s="13"/>
      <c r="R83" s="9" t="s">
        <v>55</v>
      </c>
      <c r="S83" s="9" t="s">
        <v>322</v>
      </c>
      <c r="T83" s="13"/>
      <c r="U83" s="13"/>
      <c r="V83" s="13"/>
      <c r="W83" s="13"/>
      <c r="X83" s="13"/>
    </row>
    <row r="84" spans="1:24" ht="60.75" thickBot="1" x14ac:dyDescent="0.3">
      <c r="A84" s="4" t="s">
        <v>24</v>
      </c>
      <c r="B84" s="4" t="s">
        <v>187</v>
      </c>
      <c r="C84" s="4" t="s">
        <v>302</v>
      </c>
      <c r="D84" s="4" t="s">
        <v>40</v>
      </c>
      <c r="E84" s="4" t="s">
        <v>41</v>
      </c>
      <c r="F84" s="4" t="s">
        <v>324</v>
      </c>
      <c r="G84" s="4" t="s">
        <v>198</v>
      </c>
      <c r="H84" s="4" t="s">
        <v>199</v>
      </c>
      <c r="I84" s="4" t="s">
        <v>62</v>
      </c>
      <c r="J84" s="4" t="s">
        <v>33</v>
      </c>
      <c r="K84" s="4">
        <v>15</v>
      </c>
      <c r="L84" s="5">
        <v>20193320033232</v>
      </c>
      <c r="M84" s="6">
        <v>43787.69431712963</v>
      </c>
      <c r="N84" s="5">
        <v>20191200002403</v>
      </c>
      <c r="O84" s="6">
        <v>43796</v>
      </c>
      <c r="P84" s="4">
        <v>7</v>
      </c>
      <c r="Q84" s="4">
        <v>7</v>
      </c>
      <c r="R84" s="4" t="s">
        <v>34</v>
      </c>
      <c r="S84" s="4" t="s">
        <v>325</v>
      </c>
      <c r="T84" s="4" t="s">
        <v>81</v>
      </c>
      <c r="U84" s="4" t="s">
        <v>81</v>
      </c>
      <c r="V84" s="4" t="s">
        <v>81</v>
      </c>
      <c r="W84" s="4" t="s">
        <v>81</v>
      </c>
      <c r="X84" s="8" t="s">
        <v>326</v>
      </c>
    </row>
    <row r="85" spans="1:24" ht="75.75" thickBot="1" x14ac:dyDescent="0.3">
      <c r="A85" s="4" t="s">
        <v>24</v>
      </c>
      <c r="B85" s="4" t="s">
        <v>140</v>
      </c>
      <c r="C85" s="4" t="s">
        <v>327</v>
      </c>
      <c r="D85" s="4" t="s">
        <v>320</v>
      </c>
      <c r="E85" s="4" t="s">
        <v>41</v>
      </c>
      <c r="F85" s="4" t="s">
        <v>328</v>
      </c>
      <c r="G85" s="4" t="s">
        <v>43</v>
      </c>
      <c r="H85" s="4" t="s">
        <v>44</v>
      </c>
      <c r="I85" s="4" t="s">
        <v>32</v>
      </c>
      <c r="J85" s="4" t="s">
        <v>33</v>
      </c>
      <c r="K85" s="4">
        <v>15</v>
      </c>
      <c r="L85" s="5">
        <v>20193320033322</v>
      </c>
      <c r="M85" s="6">
        <v>43788.450659722221</v>
      </c>
      <c r="N85" s="5">
        <v>20192100022701</v>
      </c>
      <c r="O85" s="6">
        <v>43802</v>
      </c>
      <c r="P85" s="4">
        <v>10</v>
      </c>
      <c r="Q85" s="4">
        <v>10</v>
      </c>
      <c r="R85" s="4" t="s">
        <v>34</v>
      </c>
      <c r="S85" s="4" t="s">
        <v>329</v>
      </c>
      <c r="T85" s="6">
        <v>43804</v>
      </c>
      <c r="U85" s="4" t="s">
        <v>313</v>
      </c>
      <c r="V85" s="4" t="s">
        <v>314</v>
      </c>
      <c r="W85" s="4" t="s">
        <v>81</v>
      </c>
      <c r="X85" s="8" t="s">
        <v>81</v>
      </c>
    </row>
    <row r="86" spans="1:24" ht="45.75" thickBot="1" x14ac:dyDescent="0.3">
      <c r="A86" s="4" t="s">
        <v>24</v>
      </c>
      <c r="B86" s="4" t="s">
        <v>25</v>
      </c>
      <c r="C86" s="4" t="s">
        <v>330</v>
      </c>
      <c r="D86" s="4" t="s">
        <v>27</v>
      </c>
      <c r="E86" s="4" t="s">
        <v>41</v>
      </c>
      <c r="F86" s="4" t="s">
        <v>64</v>
      </c>
      <c r="G86" s="4" t="s">
        <v>71</v>
      </c>
      <c r="H86" s="4" t="s">
        <v>31</v>
      </c>
      <c r="I86" s="4" t="s">
        <v>32</v>
      </c>
      <c r="J86" s="4" t="s">
        <v>33</v>
      </c>
      <c r="K86" s="4">
        <v>15</v>
      </c>
      <c r="L86" s="5">
        <v>20193320033332</v>
      </c>
      <c r="M86" s="6">
        <v>43788.452002314814</v>
      </c>
      <c r="N86" s="5">
        <v>20192050063071</v>
      </c>
      <c r="O86" s="6">
        <v>43803</v>
      </c>
      <c r="P86" s="4">
        <v>11</v>
      </c>
      <c r="Q86" s="4">
        <v>11</v>
      </c>
      <c r="R86" s="4" t="s">
        <v>34</v>
      </c>
      <c r="S86" s="4" t="s">
        <v>331</v>
      </c>
      <c r="T86" s="6">
        <v>43805</v>
      </c>
      <c r="U86" s="4" t="s">
        <v>313</v>
      </c>
      <c r="V86" s="4" t="s">
        <v>314</v>
      </c>
      <c r="W86" s="4" t="s">
        <v>81</v>
      </c>
      <c r="X86" s="8" t="s">
        <v>81</v>
      </c>
    </row>
    <row r="87" spans="1:24" ht="30.75" thickBot="1" x14ac:dyDescent="0.3">
      <c r="A87" s="4" t="s">
        <v>24</v>
      </c>
      <c r="B87" s="4" t="s">
        <v>25</v>
      </c>
      <c r="C87" s="4" t="s">
        <v>332</v>
      </c>
      <c r="D87" s="4" t="s">
        <v>27</v>
      </c>
      <c r="E87" s="4" t="s">
        <v>41</v>
      </c>
      <c r="F87" s="4" t="s">
        <v>131</v>
      </c>
      <c r="G87" s="4" t="s">
        <v>43</v>
      </c>
      <c r="H87" s="4" t="s">
        <v>44</v>
      </c>
      <c r="I87" s="4" t="s">
        <v>32</v>
      </c>
      <c r="J87" s="4" t="s">
        <v>33</v>
      </c>
      <c r="K87" s="4">
        <v>15</v>
      </c>
      <c r="L87" s="5">
        <v>20193320033342</v>
      </c>
      <c r="M87" s="6">
        <v>43788.454143518517</v>
      </c>
      <c r="N87" s="5">
        <v>20192100022661</v>
      </c>
      <c r="O87" s="6">
        <v>43802</v>
      </c>
      <c r="P87" s="4">
        <v>10</v>
      </c>
      <c r="Q87" s="4">
        <v>10</v>
      </c>
      <c r="R87" s="4" t="s">
        <v>34</v>
      </c>
      <c r="S87" s="4" t="s">
        <v>333</v>
      </c>
      <c r="T87" s="6">
        <v>43804</v>
      </c>
      <c r="U87" s="4" t="s">
        <v>313</v>
      </c>
      <c r="V87" s="4" t="s">
        <v>314</v>
      </c>
      <c r="W87" s="4" t="s">
        <v>81</v>
      </c>
      <c r="X87" s="8" t="s">
        <v>81</v>
      </c>
    </row>
    <row r="88" spans="1:24" ht="45.75" thickBot="1" x14ac:dyDescent="0.3">
      <c r="A88" s="4" t="s">
        <v>24</v>
      </c>
      <c r="B88" s="4" t="s">
        <v>25</v>
      </c>
      <c r="C88" s="4" t="s">
        <v>334</v>
      </c>
      <c r="D88" s="4" t="s">
        <v>27</v>
      </c>
      <c r="E88" s="4" t="s">
        <v>41</v>
      </c>
      <c r="F88" s="4" t="s">
        <v>131</v>
      </c>
      <c r="G88" s="4" t="s">
        <v>71</v>
      </c>
      <c r="H88" s="4" t="s">
        <v>31</v>
      </c>
      <c r="I88" s="4" t="s">
        <v>32</v>
      </c>
      <c r="J88" s="4" t="s">
        <v>33</v>
      </c>
      <c r="K88" s="4">
        <v>15</v>
      </c>
      <c r="L88" s="5">
        <v>20193320033352</v>
      </c>
      <c r="M88" s="6">
        <v>43788.455451388887</v>
      </c>
      <c r="N88" s="5">
        <v>20192050062841</v>
      </c>
      <c r="O88" s="6">
        <v>43802</v>
      </c>
      <c r="P88" s="4">
        <v>10</v>
      </c>
      <c r="Q88" s="4">
        <v>10</v>
      </c>
      <c r="R88" s="4" t="s">
        <v>34</v>
      </c>
      <c r="S88" s="4" t="s">
        <v>335</v>
      </c>
      <c r="T88" s="6">
        <v>43804</v>
      </c>
      <c r="U88" s="4" t="s">
        <v>313</v>
      </c>
      <c r="V88" s="4" t="s">
        <v>314</v>
      </c>
      <c r="W88" s="4" t="s">
        <v>81</v>
      </c>
      <c r="X88" s="8" t="s">
        <v>81</v>
      </c>
    </row>
    <row r="89" spans="1:24" ht="60.75" thickBot="1" x14ac:dyDescent="0.3">
      <c r="A89" s="9" t="s">
        <v>24</v>
      </c>
      <c r="B89" s="9" t="s">
        <v>336</v>
      </c>
      <c r="C89" s="9" t="s">
        <v>337</v>
      </c>
      <c r="D89" s="9" t="s">
        <v>320</v>
      </c>
      <c r="E89" s="9" t="s">
        <v>316</v>
      </c>
      <c r="F89" s="9" t="s">
        <v>338</v>
      </c>
      <c r="G89" s="9" t="s">
        <v>53</v>
      </c>
      <c r="H89" s="9" t="s">
        <v>31</v>
      </c>
      <c r="I89" s="9" t="s">
        <v>32</v>
      </c>
      <c r="J89" s="9" t="s">
        <v>311</v>
      </c>
      <c r="K89" s="9">
        <v>15</v>
      </c>
      <c r="L89" s="10">
        <v>20193320033362</v>
      </c>
      <c r="M89" s="11">
        <v>43788.457013888888</v>
      </c>
      <c r="N89" s="12"/>
      <c r="O89" s="13"/>
      <c r="P89" s="13"/>
      <c r="Q89" s="13"/>
      <c r="R89" s="9" t="s">
        <v>55</v>
      </c>
      <c r="S89" s="9" t="s">
        <v>339</v>
      </c>
      <c r="T89" s="13"/>
      <c r="U89" s="13"/>
      <c r="V89" s="13"/>
      <c r="W89" s="13"/>
      <c r="X89" s="13"/>
    </row>
    <row r="90" spans="1:24" ht="45.75" thickBot="1" x14ac:dyDescent="0.3">
      <c r="A90" s="4" t="s">
        <v>24</v>
      </c>
      <c r="B90" s="4" t="s">
        <v>25</v>
      </c>
      <c r="C90" s="4" t="s">
        <v>340</v>
      </c>
      <c r="D90" s="4" t="s">
        <v>27</v>
      </c>
      <c r="E90" s="4" t="s">
        <v>41</v>
      </c>
      <c r="F90" s="4" t="s">
        <v>341</v>
      </c>
      <c r="G90" s="4" t="s">
        <v>43</v>
      </c>
      <c r="H90" s="4" t="s">
        <v>44</v>
      </c>
      <c r="I90" s="4" t="s">
        <v>32</v>
      </c>
      <c r="J90" s="4" t="s">
        <v>33</v>
      </c>
      <c r="K90" s="4">
        <v>15</v>
      </c>
      <c r="L90" s="5">
        <v>20193320033402</v>
      </c>
      <c r="M90" s="6">
        <v>43788.474664351852</v>
      </c>
      <c r="N90" s="5">
        <v>20192100022681</v>
      </c>
      <c r="O90" s="6">
        <v>43802</v>
      </c>
      <c r="P90" s="4">
        <v>10</v>
      </c>
      <c r="Q90" s="4">
        <v>10</v>
      </c>
      <c r="R90" s="4" t="s">
        <v>34</v>
      </c>
      <c r="S90" s="4" t="s">
        <v>342</v>
      </c>
      <c r="T90" s="6">
        <v>43804</v>
      </c>
      <c r="U90" s="4" t="s">
        <v>313</v>
      </c>
      <c r="V90" s="4" t="s">
        <v>314</v>
      </c>
      <c r="W90" s="4" t="s">
        <v>81</v>
      </c>
      <c r="X90" s="8" t="s">
        <v>81</v>
      </c>
    </row>
    <row r="91" spans="1:24" ht="60.75" thickBot="1" x14ac:dyDescent="0.3">
      <c r="A91" s="4" t="s">
        <v>24</v>
      </c>
      <c r="B91" s="4" t="s">
        <v>98</v>
      </c>
      <c r="C91" s="4" t="s">
        <v>343</v>
      </c>
      <c r="D91" s="4" t="s">
        <v>27</v>
      </c>
      <c r="E91" s="4" t="s">
        <v>316</v>
      </c>
      <c r="F91" s="4" t="s">
        <v>344</v>
      </c>
      <c r="G91" s="4" t="s">
        <v>30</v>
      </c>
      <c r="H91" s="4" t="s">
        <v>31</v>
      </c>
      <c r="I91" s="4" t="s">
        <v>32</v>
      </c>
      <c r="J91" s="4" t="s">
        <v>72</v>
      </c>
      <c r="K91" s="4">
        <v>30</v>
      </c>
      <c r="L91" s="5">
        <v>20193320033422</v>
      </c>
      <c r="M91" s="6">
        <v>43788.477592592593</v>
      </c>
      <c r="N91" s="5">
        <v>20192050063011</v>
      </c>
      <c r="O91" s="6">
        <v>43802</v>
      </c>
      <c r="P91" s="4">
        <v>10</v>
      </c>
      <c r="Q91" s="4">
        <v>10</v>
      </c>
      <c r="R91" s="4" t="s">
        <v>34</v>
      </c>
      <c r="S91" s="4" t="s">
        <v>345</v>
      </c>
      <c r="T91" s="6">
        <v>43805</v>
      </c>
      <c r="U91" s="4" t="s">
        <v>313</v>
      </c>
      <c r="V91" s="4" t="s">
        <v>314</v>
      </c>
      <c r="W91" s="4" t="s">
        <v>81</v>
      </c>
      <c r="X91" s="8" t="s">
        <v>81</v>
      </c>
    </row>
    <row r="92" spans="1:24" ht="45.75" thickBot="1" x14ac:dyDescent="0.3">
      <c r="A92" s="25" t="s">
        <v>24</v>
      </c>
      <c r="B92" s="25" t="s">
        <v>25</v>
      </c>
      <c r="C92" s="25" t="s">
        <v>346</v>
      </c>
      <c r="D92" s="25" t="s">
        <v>27</v>
      </c>
      <c r="E92" s="25" t="s">
        <v>41</v>
      </c>
      <c r="F92" s="25" t="s">
        <v>347</v>
      </c>
      <c r="G92" s="25" t="s">
        <v>30</v>
      </c>
      <c r="H92" s="25" t="s">
        <v>31</v>
      </c>
      <c r="I92" s="25" t="s">
        <v>32</v>
      </c>
      <c r="J92" s="25" t="s">
        <v>72</v>
      </c>
      <c r="K92" s="25">
        <v>30</v>
      </c>
      <c r="L92" s="26">
        <v>20193320033442</v>
      </c>
      <c r="M92" s="27">
        <v>43788.484490740739</v>
      </c>
      <c r="N92" s="28"/>
      <c r="O92" s="29"/>
      <c r="P92" s="29"/>
      <c r="Q92" s="29"/>
      <c r="R92" s="25" t="s">
        <v>348</v>
      </c>
      <c r="S92" s="25" t="s">
        <v>349</v>
      </c>
      <c r="T92" s="29"/>
      <c r="U92" s="29"/>
      <c r="V92" s="29"/>
      <c r="W92" s="29"/>
      <c r="X92" s="29"/>
    </row>
    <row r="93" spans="1:24" ht="60.75" thickBot="1" x14ac:dyDescent="0.3">
      <c r="A93" s="9" t="s">
        <v>24</v>
      </c>
      <c r="B93" s="9" t="s">
        <v>129</v>
      </c>
      <c r="C93" s="9" t="s">
        <v>350</v>
      </c>
      <c r="D93" s="9" t="s">
        <v>320</v>
      </c>
      <c r="E93" s="9" t="s">
        <v>351</v>
      </c>
      <c r="F93" s="9" t="s">
        <v>352</v>
      </c>
      <c r="G93" s="9" t="s">
        <v>132</v>
      </c>
      <c r="H93" s="9" t="s">
        <v>133</v>
      </c>
      <c r="I93" s="9" t="s">
        <v>62</v>
      </c>
      <c r="J93" s="9" t="s">
        <v>33</v>
      </c>
      <c r="K93" s="9">
        <v>15</v>
      </c>
      <c r="L93" s="10">
        <v>20193320033452</v>
      </c>
      <c r="M93" s="11">
        <v>43788.485219907408</v>
      </c>
      <c r="N93" s="12"/>
      <c r="O93" s="13"/>
      <c r="P93" s="13"/>
      <c r="Q93" s="13"/>
      <c r="R93" s="9" t="s">
        <v>55</v>
      </c>
      <c r="S93" s="9"/>
      <c r="T93" s="13"/>
      <c r="U93" s="13"/>
      <c r="V93" s="13"/>
      <c r="W93" s="13"/>
      <c r="X93" s="13"/>
    </row>
    <row r="94" spans="1:24" ht="45.75" thickBot="1" x14ac:dyDescent="0.3">
      <c r="A94" s="9" t="s">
        <v>24</v>
      </c>
      <c r="B94" s="9" t="s">
        <v>25</v>
      </c>
      <c r="C94" s="9" t="s">
        <v>353</v>
      </c>
      <c r="D94" s="9" t="s">
        <v>27</v>
      </c>
      <c r="E94" s="9" t="s">
        <v>41</v>
      </c>
      <c r="F94" s="9" t="s">
        <v>354</v>
      </c>
      <c r="G94" s="9" t="s">
        <v>190</v>
      </c>
      <c r="H94" s="9" t="s">
        <v>32</v>
      </c>
      <c r="I94" s="9" t="s">
        <v>32</v>
      </c>
      <c r="J94" s="9" t="s">
        <v>33</v>
      </c>
      <c r="K94" s="9">
        <v>15</v>
      </c>
      <c r="L94" s="10">
        <v>20193320033462</v>
      </c>
      <c r="M94" s="11">
        <v>43788.486064814817</v>
      </c>
      <c r="N94" s="12"/>
      <c r="O94" s="13"/>
      <c r="P94" s="13"/>
      <c r="Q94" s="13"/>
      <c r="R94" s="9" t="s">
        <v>55</v>
      </c>
      <c r="S94" s="9"/>
      <c r="T94" s="13"/>
      <c r="U94" s="13"/>
      <c r="V94" s="13"/>
      <c r="W94" s="13"/>
      <c r="X94" s="13"/>
    </row>
    <row r="95" spans="1:24" ht="75.75" thickBot="1" x14ac:dyDescent="0.3">
      <c r="A95" s="4" t="s">
        <v>24</v>
      </c>
      <c r="B95" s="4" t="s">
        <v>140</v>
      </c>
      <c r="C95" s="4" t="s">
        <v>355</v>
      </c>
      <c r="D95" s="4" t="s">
        <v>320</v>
      </c>
      <c r="E95" s="4" t="s">
        <v>351</v>
      </c>
      <c r="F95" s="4" t="s">
        <v>356</v>
      </c>
      <c r="G95" s="4" t="s">
        <v>132</v>
      </c>
      <c r="H95" s="4" t="s">
        <v>133</v>
      </c>
      <c r="I95" s="4" t="s">
        <v>62</v>
      </c>
      <c r="J95" s="4" t="s">
        <v>33</v>
      </c>
      <c r="K95" s="4">
        <v>15</v>
      </c>
      <c r="L95" s="5">
        <v>20193320033482</v>
      </c>
      <c r="M95" s="6">
        <v>43788.612569444442</v>
      </c>
      <c r="N95" s="5" t="s">
        <v>81</v>
      </c>
      <c r="O95" s="6">
        <v>43794</v>
      </c>
      <c r="P95" s="4">
        <v>4</v>
      </c>
      <c r="Q95" s="4">
        <v>4</v>
      </c>
      <c r="R95" s="4" t="s">
        <v>34</v>
      </c>
      <c r="S95" s="4" t="s">
        <v>357</v>
      </c>
      <c r="T95" s="6">
        <v>43794</v>
      </c>
      <c r="U95" s="4" t="s">
        <v>358</v>
      </c>
      <c r="V95" s="4" t="s">
        <v>314</v>
      </c>
      <c r="W95" s="4" t="s">
        <v>81</v>
      </c>
      <c r="X95" s="8" t="s">
        <v>359</v>
      </c>
    </row>
    <row r="96" spans="1:24" ht="75.75" thickBot="1" x14ac:dyDescent="0.3">
      <c r="A96" s="9" t="s">
        <v>24</v>
      </c>
      <c r="B96" s="9" t="s">
        <v>336</v>
      </c>
      <c r="C96" s="9" t="s">
        <v>201</v>
      </c>
      <c r="D96" s="9" t="s">
        <v>320</v>
      </c>
      <c r="E96" s="9" t="s">
        <v>59</v>
      </c>
      <c r="F96" s="9" t="s">
        <v>60</v>
      </c>
      <c r="G96" s="9" t="s">
        <v>61</v>
      </c>
      <c r="H96" s="9" t="s">
        <v>62</v>
      </c>
      <c r="I96" s="9" t="s">
        <v>62</v>
      </c>
      <c r="J96" s="9" t="s">
        <v>33</v>
      </c>
      <c r="K96" s="9">
        <v>15</v>
      </c>
      <c r="L96" s="10">
        <v>20193320033492</v>
      </c>
      <c r="M96" s="11">
        <v>43788.628449074073</v>
      </c>
      <c r="N96" s="12"/>
      <c r="O96" s="13"/>
      <c r="P96" s="13"/>
      <c r="Q96" s="13"/>
      <c r="R96" s="9" t="s">
        <v>55</v>
      </c>
      <c r="S96" s="9"/>
      <c r="T96" s="13"/>
      <c r="U96" s="13"/>
      <c r="V96" s="13"/>
      <c r="W96" s="13"/>
      <c r="X96" s="13"/>
    </row>
    <row r="97" spans="1:24" ht="75.75" thickBot="1" x14ac:dyDescent="0.3">
      <c r="A97" s="4" t="s">
        <v>24</v>
      </c>
      <c r="B97" s="4" t="s">
        <v>336</v>
      </c>
      <c r="C97" s="4" t="s">
        <v>201</v>
      </c>
      <c r="D97" s="4" t="s">
        <v>320</v>
      </c>
      <c r="E97" s="4" t="s">
        <v>59</v>
      </c>
      <c r="F97" s="4" t="s">
        <v>60</v>
      </c>
      <c r="G97" s="4" t="s">
        <v>61</v>
      </c>
      <c r="H97" s="4" t="s">
        <v>62</v>
      </c>
      <c r="I97" s="4" t="s">
        <v>62</v>
      </c>
      <c r="J97" s="4" t="s">
        <v>33</v>
      </c>
      <c r="K97" s="4">
        <v>15</v>
      </c>
      <c r="L97" s="5">
        <v>20193320033572</v>
      </c>
      <c r="M97" s="6">
        <v>43789.441805555558</v>
      </c>
      <c r="N97" s="5">
        <v>20191000021331</v>
      </c>
      <c r="O97" s="6">
        <v>43797</v>
      </c>
      <c r="P97" s="4">
        <v>6</v>
      </c>
      <c r="Q97" s="4">
        <v>6</v>
      </c>
      <c r="R97" s="4" t="s">
        <v>34</v>
      </c>
      <c r="S97" s="4" t="s">
        <v>360</v>
      </c>
      <c r="T97" s="6">
        <v>43797</v>
      </c>
      <c r="U97" s="4" t="s">
        <v>313</v>
      </c>
      <c r="V97" s="4" t="s">
        <v>314</v>
      </c>
      <c r="W97" s="4" t="s">
        <v>81</v>
      </c>
      <c r="X97" s="8" t="s">
        <v>81</v>
      </c>
    </row>
    <row r="98" spans="1:24" ht="60.75" thickBot="1" x14ac:dyDescent="0.3">
      <c r="A98" s="9" t="s">
        <v>24</v>
      </c>
      <c r="B98" s="9" t="s">
        <v>56</v>
      </c>
      <c r="C98" s="9" t="s">
        <v>361</v>
      </c>
      <c r="D98" s="9" t="s">
        <v>320</v>
      </c>
      <c r="E98" s="9" t="s">
        <v>59</v>
      </c>
      <c r="F98" s="9" t="s">
        <v>142</v>
      </c>
      <c r="G98" s="9" t="s">
        <v>61</v>
      </c>
      <c r="H98" s="9" t="s">
        <v>62</v>
      </c>
      <c r="I98" s="9" t="s">
        <v>62</v>
      </c>
      <c r="J98" s="9" t="s">
        <v>33</v>
      </c>
      <c r="K98" s="9">
        <v>15</v>
      </c>
      <c r="L98" s="10">
        <v>20193320033592</v>
      </c>
      <c r="M98" s="11">
        <v>43789.596145833333</v>
      </c>
      <c r="N98" s="12"/>
      <c r="O98" s="13"/>
      <c r="P98" s="13"/>
      <c r="Q98" s="13"/>
      <c r="R98" s="9" t="s">
        <v>55</v>
      </c>
      <c r="S98" s="9"/>
      <c r="T98" s="13"/>
      <c r="U98" s="13"/>
      <c r="V98" s="13"/>
      <c r="W98" s="13"/>
      <c r="X98" s="13"/>
    </row>
    <row r="99" spans="1:24" ht="75.75" thickBot="1" x14ac:dyDescent="0.3">
      <c r="A99" s="4" t="s">
        <v>24</v>
      </c>
      <c r="B99" s="4" t="s">
        <v>25</v>
      </c>
      <c r="C99" s="4" t="s">
        <v>273</v>
      </c>
      <c r="D99" s="4" t="s">
        <v>320</v>
      </c>
      <c r="E99" s="4" t="s">
        <v>316</v>
      </c>
      <c r="F99" s="4" t="s">
        <v>362</v>
      </c>
      <c r="G99" s="4" t="s">
        <v>75</v>
      </c>
      <c r="H99" s="4" t="s">
        <v>31</v>
      </c>
      <c r="I99" s="4" t="s">
        <v>32</v>
      </c>
      <c r="J99" s="4" t="s">
        <v>311</v>
      </c>
      <c r="K99" s="4">
        <v>15</v>
      </c>
      <c r="L99" s="5">
        <v>20193320033702</v>
      </c>
      <c r="M99" s="6">
        <v>43789.663159722222</v>
      </c>
      <c r="N99" s="5" t="s">
        <v>81</v>
      </c>
      <c r="O99" s="6">
        <v>43803</v>
      </c>
      <c r="P99" s="4">
        <v>10</v>
      </c>
      <c r="Q99" s="4">
        <v>10</v>
      </c>
      <c r="R99" s="4" t="s">
        <v>34</v>
      </c>
      <c r="S99" s="4" t="s">
        <v>363</v>
      </c>
      <c r="T99" s="4" t="s">
        <v>81</v>
      </c>
      <c r="U99" s="4" t="s">
        <v>81</v>
      </c>
      <c r="V99" s="4" t="s">
        <v>81</v>
      </c>
      <c r="W99" s="4" t="s">
        <v>81</v>
      </c>
      <c r="X99" s="8" t="s">
        <v>364</v>
      </c>
    </row>
    <row r="100" spans="1:24" ht="60.75" thickBot="1" x14ac:dyDescent="0.3">
      <c r="A100" s="9" t="s">
        <v>24</v>
      </c>
      <c r="B100" s="9" t="s">
        <v>336</v>
      </c>
      <c r="C100" s="9" t="s">
        <v>91</v>
      </c>
      <c r="D100" s="9" t="s">
        <v>320</v>
      </c>
      <c r="E100" s="9" t="s">
        <v>41</v>
      </c>
      <c r="F100" s="9" t="s">
        <v>365</v>
      </c>
      <c r="G100" s="9" t="s">
        <v>224</v>
      </c>
      <c r="H100" s="9" t="s">
        <v>31</v>
      </c>
      <c r="I100" s="9" t="s">
        <v>32</v>
      </c>
      <c r="J100" s="9" t="s">
        <v>66</v>
      </c>
      <c r="K100" s="9">
        <v>10</v>
      </c>
      <c r="L100" s="10">
        <v>20193320033902</v>
      </c>
      <c r="M100" s="11">
        <v>43794.418032407404</v>
      </c>
      <c r="N100" s="12"/>
      <c r="O100" s="13"/>
      <c r="P100" s="13"/>
      <c r="Q100" s="13"/>
      <c r="R100" s="9" t="s">
        <v>55</v>
      </c>
      <c r="S100" s="9" t="s">
        <v>366</v>
      </c>
      <c r="T100" s="13"/>
      <c r="U100" s="13"/>
      <c r="V100" s="13"/>
      <c r="W100" s="13"/>
      <c r="X100" s="13"/>
    </row>
    <row r="101" spans="1:24" ht="60.75" thickBot="1" x14ac:dyDescent="0.3">
      <c r="A101" s="25" t="s">
        <v>24</v>
      </c>
      <c r="B101" s="25" t="s">
        <v>140</v>
      </c>
      <c r="C101" s="25" t="s">
        <v>367</v>
      </c>
      <c r="D101" s="25" t="s">
        <v>320</v>
      </c>
      <c r="E101" s="25" t="s">
        <v>59</v>
      </c>
      <c r="F101" s="25" t="s">
        <v>368</v>
      </c>
      <c r="G101" s="25" t="s">
        <v>61</v>
      </c>
      <c r="H101" s="25" t="s">
        <v>62</v>
      </c>
      <c r="I101" s="25" t="s">
        <v>62</v>
      </c>
      <c r="J101" s="25" t="s">
        <v>33</v>
      </c>
      <c r="K101" s="25">
        <v>15</v>
      </c>
      <c r="L101" s="26">
        <v>20193320034002</v>
      </c>
      <c r="M101" s="27">
        <v>43794.527280092596</v>
      </c>
      <c r="N101" s="28"/>
      <c r="O101" s="29"/>
      <c r="P101" s="29"/>
      <c r="Q101" s="29"/>
      <c r="R101" s="25" t="s">
        <v>369</v>
      </c>
      <c r="S101" s="25" t="s">
        <v>370</v>
      </c>
      <c r="T101" s="29"/>
      <c r="U101" s="29"/>
      <c r="V101" s="29"/>
      <c r="W101" s="29"/>
      <c r="X101" s="29"/>
    </row>
    <row r="102" spans="1:24" ht="60.75" thickBot="1" x14ac:dyDescent="0.3">
      <c r="A102" s="25" t="s">
        <v>24</v>
      </c>
      <c r="B102" s="25" t="s">
        <v>167</v>
      </c>
      <c r="C102" s="25" t="s">
        <v>168</v>
      </c>
      <c r="D102" s="25" t="s">
        <v>320</v>
      </c>
      <c r="E102" s="25" t="s">
        <v>59</v>
      </c>
      <c r="F102" s="25" t="s">
        <v>60</v>
      </c>
      <c r="G102" s="25" t="s">
        <v>61</v>
      </c>
      <c r="H102" s="25" t="s">
        <v>62</v>
      </c>
      <c r="I102" s="25" t="s">
        <v>62</v>
      </c>
      <c r="J102" s="25" t="s">
        <v>33</v>
      </c>
      <c r="K102" s="25">
        <v>15</v>
      </c>
      <c r="L102" s="26">
        <v>20193320034112</v>
      </c>
      <c r="M102" s="27">
        <v>43794.66878472222</v>
      </c>
      <c r="N102" s="28"/>
      <c r="O102" s="29"/>
      <c r="P102" s="29"/>
      <c r="Q102" s="29"/>
      <c r="R102" s="25" t="s">
        <v>348</v>
      </c>
      <c r="S102" s="25" t="s">
        <v>370</v>
      </c>
      <c r="T102" s="29"/>
      <c r="U102" s="29"/>
      <c r="V102" s="29"/>
      <c r="W102" s="29"/>
      <c r="X102" s="29"/>
    </row>
    <row r="103" spans="1:24" ht="60.75" thickBot="1" x14ac:dyDescent="0.3">
      <c r="A103" s="25" t="s">
        <v>24</v>
      </c>
      <c r="B103" s="25" t="s">
        <v>140</v>
      </c>
      <c r="C103" s="25" t="s">
        <v>371</v>
      </c>
      <c r="D103" s="25" t="s">
        <v>320</v>
      </c>
      <c r="E103" s="25" t="s">
        <v>59</v>
      </c>
      <c r="F103" s="25" t="s">
        <v>372</v>
      </c>
      <c r="G103" s="25" t="s">
        <v>61</v>
      </c>
      <c r="H103" s="25" t="s">
        <v>62</v>
      </c>
      <c r="I103" s="25" t="s">
        <v>62</v>
      </c>
      <c r="J103" s="25" t="s">
        <v>33</v>
      </c>
      <c r="K103" s="25">
        <v>15</v>
      </c>
      <c r="L103" s="26">
        <v>20193320034142</v>
      </c>
      <c r="M103" s="27">
        <v>43794.690520833334</v>
      </c>
      <c r="N103" s="28"/>
      <c r="O103" s="29"/>
      <c r="P103" s="29"/>
      <c r="Q103" s="29"/>
      <c r="R103" s="25" t="s">
        <v>348</v>
      </c>
      <c r="S103" s="25" t="s">
        <v>370</v>
      </c>
      <c r="T103" s="29"/>
      <c r="U103" s="29"/>
      <c r="V103" s="29"/>
      <c r="W103" s="29"/>
      <c r="X103" s="29"/>
    </row>
    <row r="104" spans="1:24" ht="45.75" thickBot="1" x14ac:dyDescent="0.3">
      <c r="A104" s="4" t="s">
        <v>24</v>
      </c>
      <c r="B104" s="4" t="s">
        <v>25</v>
      </c>
      <c r="C104" s="4" t="s">
        <v>373</v>
      </c>
      <c r="D104" s="4" t="s">
        <v>27</v>
      </c>
      <c r="E104" s="4" t="s">
        <v>41</v>
      </c>
      <c r="F104" s="4" t="s">
        <v>374</v>
      </c>
      <c r="G104" s="4" t="s">
        <v>43</v>
      </c>
      <c r="H104" s="4" t="s">
        <v>44</v>
      </c>
      <c r="I104" s="4" t="s">
        <v>32</v>
      </c>
      <c r="J104" s="4" t="s">
        <v>66</v>
      </c>
      <c r="K104" s="4">
        <v>10</v>
      </c>
      <c r="L104" s="5">
        <v>20193320034192</v>
      </c>
      <c r="M104" s="6">
        <v>43794.712673611109</v>
      </c>
      <c r="N104" s="5" t="s">
        <v>81</v>
      </c>
      <c r="O104" s="6">
        <v>43801</v>
      </c>
      <c r="P104" s="4">
        <v>5</v>
      </c>
      <c r="Q104" s="4">
        <v>5</v>
      </c>
      <c r="R104" s="4" t="s">
        <v>34</v>
      </c>
      <c r="S104" s="4" t="s">
        <v>375</v>
      </c>
      <c r="T104" s="4" t="s">
        <v>81</v>
      </c>
      <c r="U104" s="4" t="s">
        <v>81</v>
      </c>
      <c r="V104" s="4" t="s">
        <v>81</v>
      </c>
      <c r="W104" s="4" t="s">
        <v>81</v>
      </c>
      <c r="X104" s="8" t="s">
        <v>376</v>
      </c>
    </row>
    <row r="105" spans="1:24" ht="45.75" thickBot="1" x14ac:dyDescent="0.3">
      <c r="A105" s="4" t="s">
        <v>24</v>
      </c>
      <c r="B105" s="4" t="s">
        <v>129</v>
      </c>
      <c r="C105" s="4" t="s">
        <v>377</v>
      </c>
      <c r="D105" s="4" t="s">
        <v>27</v>
      </c>
      <c r="E105" s="4" t="s">
        <v>41</v>
      </c>
      <c r="F105" s="4" t="s">
        <v>131</v>
      </c>
      <c r="G105" s="4" t="s">
        <v>224</v>
      </c>
      <c r="H105" s="4" t="s">
        <v>31</v>
      </c>
      <c r="I105" s="4" t="s">
        <v>32</v>
      </c>
      <c r="J105" s="4" t="s">
        <v>33</v>
      </c>
      <c r="K105" s="4">
        <v>15</v>
      </c>
      <c r="L105" s="5">
        <v>20193320034212</v>
      </c>
      <c r="M105" s="6">
        <v>43794.727662037039</v>
      </c>
      <c r="N105" s="5">
        <v>20192300022821</v>
      </c>
      <c r="O105" s="6">
        <v>43808</v>
      </c>
      <c r="P105" s="4">
        <v>10</v>
      </c>
      <c r="Q105" s="4">
        <v>10</v>
      </c>
      <c r="R105" s="4" t="s">
        <v>34</v>
      </c>
      <c r="S105" s="4" t="s">
        <v>378</v>
      </c>
      <c r="T105" s="4" t="s">
        <v>81</v>
      </c>
      <c r="U105" s="4" t="s">
        <v>81</v>
      </c>
      <c r="V105" s="4" t="s">
        <v>81</v>
      </c>
      <c r="W105" s="4" t="s">
        <v>81</v>
      </c>
      <c r="X105" s="8" t="s">
        <v>379</v>
      </c>
    </row>
    <row r="106" spans="1:24" ht="45.75" thickBot="1" x14ac:dyDescent="0.3">
      <c r="A106" s="25" t="s">
        <v>380</v>
      </c>
      <c r="B106" s="25" t="s">
        <v>25</v>
      </c>
      <c r="C106" s="25" t="s">
        <v>381</v>
      </c>
      <c r="D106" s="25" t="s">
        <v>27</v>
      </c>
      <c r="E106" s="25" t="s">
        <v>382</v>
      </c>
      <c r="F106" s="25" t="s">
        <v>383</v>
      </c>
      <c r="G106" s="25" t="s">
        <v>224</v>
      </c>
      <c r="H106" s="25" t="s">
        <v>31</v>
      </c>
      <c r="I106" s="25" t="s">
        <v>32</v>
      </c>
      <c r="J106" s="25" t="s">
        <v>382</v>
      </c>
      <c r="K106" s="25">
        <v>15</v>
      </c>
      <c r="L106" s="26">
        <v>20193320034232</v>
      </c>
      <c r="M106" s="27">
        <v>43794.732407407406</v>
      </c>
      <c r="N106" s="28"/>
      <c r="O106" s="29"/>
      <c r="P106" s="29"/>
      <c r="Q106" s="29"/>
      <c r="R106" s="25" t="s">
        <v>348</v>
      </c>
      <c r="S106" s="25" t="s">
        <v>370</v>
      </c>
      <c r="T106" s="29"/>
      <c r="U106" s="29"/>
      <c r="V106" s="29"/>
      <c r="W106" s="29"/>
      <c r="X106" s="29"/>
    </row>
    <row r="107" spans="1:24" ht="45.75" thickBot="1" x14ac:dyDescent="0.3">
      <c r="A107" s="25" t="s">
        <v>24</v>
      </c>
      <c r="B107" s="25" t="s">
        <v>140</v>
      </c>
      <c r="C107" s="25" t="s">
        <v>346</v>
      </c>
      <c r="D107" s="25" t="s">
        <v>27</v>
      </c>
      <c r="E107" s="25" t="s">
        <v>316</v>
      </c>
      <c r="F107" s="25" t="s">
        <v>384</v>
      </c>
      <c r="G107" s="25" t="s">
        <v>30</v>
      </c>
      <c r="H107" s="25" t="s">
        <v>31</v>
      </c>
      <c r="I107" s="25" t="s">
        <v>32</v>
      </c>
      <c r="J107" s="25" t="s">
        <v>72</v>
      </c>
      <c r="K107" s="25">
        <v>30</v>
      </c>
      <c r="L107" s="26">
        <v>20193320034252</v>
      </c>
      <c r="M107" s="27">
        <v>43794.734953703701</v>
      </c>
      <c r="N107" s="28"/>
      <c r="O107" s="29"/>
      <c r="P107" s="29"/>
      <c r="Q107" s="29"/>
      <c r="R107" s="25" t="s">
        <v>348</v>
      </c>
      <c r="S107" s="25" t="s">
        <v>385</v>
      </c>
      <c r="T107" s="29"/>
      <c r="U107" s="29"/>
      <c r="V107" s="29"/>
      <c r="W107" s="29"/>
      <c r="X107" s="25" t="s">
        <v>386</v>
      </c>
    </row>
    <row r="108" spans="1:24" ht="60.75" thickBot="1" x14ac:dyDescent="0.3">
      <c r="A108" s="4" t="s">
        <v>24</v>
      </c>
      <c r="B108" s="4" t="s">
        <v>187</v>
      </c>
      <c r="C108" s="4" t="s">
        <v>188</v>
      </c>
      <c r="D108" s="4" t="s">
        <v>320</v>
      </c>
      <c r="E108" s="4" t="s">
        <v>28</v>
      </c>
      <c r="F108" s="4" t="s">
        <v>387</v>
      </c>
      <c r="G108" s="4" t="s">
        <v>190</v>
      </c>
      <c r="H108" s="4" t="s">
        <v>32</v>
      </c>
      <c r="I108" s="4" t="s">
        <v>32</v>
      </c>
      <c r="J108" s="4" t="s">
        <v>311</v>
      </c>
      <c r="K108" s="4">
        <v>15</v>
      </c>
      <c r="L108" s="5">
        <v>20193320034332</v>
      </c>
      <c r="M108" s="6">
        <v>43794.749826388892</v>
      </c>
      <c r="N108" s="5" t="s">
        <v>81</v>
      </c>
      <c r="O108" s="6">
        <v>43797</v>
      </c>
      <c r="P108" s="4">
        <v>3</v>
      </c>
      <c r="Q108" s="4">
        <v>3</v>
      </c>
      <c r="R108" s="4" t="s">
        <v>34</v>
      </c>
      <c r="S108" s="4" t="s">
        <v>388</v>
      </c>
      <c r="T108" s="4" t="s">
        <v>81</v>
      </c>
      <c r="U108" s="4" t="s">
        <v>81</v>
      </c>
      <c r="V108" s="4" t="s">
        <v>81</v>
      </c>
      <c r="W108" s="4" t="s">
        <v>81</v>
      </c>
      <c r="X108" s="8" t="s">
        <v>389</v>
      </c>
    </row>
    <row r="109" spans="1:24" ht="60.75" thickBot="1" x14ac:dyDescent="0.3">
      <c r="A109" s="25" t="s">
        <v>24</v>
      </c>
      <c r="B109" s="25" t="s">
        <v>115</v>
      </c>
      <c r="C109" s="25" t="s">
        <v>390</v>
      </c>
      <c r="D109" s="25" t="s">
        <v>320</v>
      </c>
      <c r="E109" s="25" t="s">
        <v>59</v>
      </c>
      <c r="F109" s="25" t="s">
        <v>391</v>
      </c>
      <c r="G109" s="25" t="s">
        <v>61</v>
      </c>
      <c r="H109" s="25" t="s">
        <v>62</v>
      </c>
      <c r="I109" s="25" t="s">
        <v>62</v>
      </c>
      <c r="J109" s="25" t="s">
        <v>33</v>
      </c>
      <c r="K109" s="25">
        <v>15</v>
      </c>
      <c r="L109" s="26">
        <v>20193320034362</v>
      </c>
      <c r="M109" s="27">
        <v>43794.769525462965</v>
      </c>
      <c r="N109" s="28"/>
      <c r="O109" s="29"/>
      <c r="P109" s="29"/>
      <c r="Q109" s="29"/>
      <c r="R109" s="25" t="s">
        <v>348</v>
      </c>
      <c r="S109" s="25" t="s">
        <v>392</v>
      </c>
      <c r="T109" s="29"/>
      <c r="U109" s="29"/>
      <c r="V109" s="29"/>
      <c r="W109" s="29"/>
      <c r="X109" s="29"/>
    </row>
    <row r="110" spans="1:24" ht="60.75" thickBot="1" x14ac:dyDescent="0.3">
      <c r="A110" s="25" t="s">
        <v>24</v>
      </c>
      <c r="B110" s="25" t="s">
        <v>298</v>
      </c>
      <c r="C110" s="25" t="s">
        <v>393</v>
      </c>
      <c r="D110" s="25" t="s">
        <v>320</v>
      </c>
      <c r="E110" s="25" t="s">
        <v>316</v>
      </c>
      <c r="F110" s="25" t="s">
        <v>394</v>
      </c>
      <c r="G110" s="25" t="s">
        <v>30</v>
      </c>
      <c r="H110" s="25" t="s">
        <v>31</v>
      </c>
      <c r="I110" s="25" t="s">
        <v>32</v>
      </c>
      <c r="J110" s="25" t="s">
        <v>311</v>
      </c>
      <c r="K110" s="25">
        <v>15</v>
      </c>
      <c r="L110" s="26">
        <v>20193320034382</v>
      </c>
      <c r="M110" s="27">
        <v>43794.781759259262</v>
      </c>
      <c r="N110" s="28"/>
      <c r="O110" s="29"/>
      <c r="P110" s="29"/>
      <c r="Q110" s="29"/>
      <c r="R110" s="25" t="s">
        <v>348</v>
      </c>
      <c r="S110" s="25" t="s">
        <v>392</v>
      </c>
      <c r="T110" s="29"/>
      <c r="U110" s="29"/>
      <c r="V110" s="29"/>
      <c r="W110" s="29"/>
      <c r="X110" s="29"/>
    </row>
    <row r="111" spans="1:24" ht="75.75" thickBot="1" x14ac:dyDescent="0.3">
      <c r="A111" s="4" t="s">
        <v>24</v>
      </c>
      <c r="B111" s="4" t="s">
        <v>106</v>
      </c>
      <c r="C111" s="4" t="s">
        <v>395</v>
      </c>
      <c r="D111" s="4" t="s">
        <v>27</v>
      </c>
      <c r="E111" s="4" t="s">
        <v>41</v>
      </c>
      <c r="F111" s="4" t="s">
        <v>84</v>
      </c>
      <c r="G111" s="4" t="s">
        <v>396</v>
      </c>
      <c r="H111" s="4" t="s">
        <v>397</v>
      </c>
      <c r="I111" s="4" t="s">
        <v>398</v>
      </c>
      <c r="J111" s="4" t="s">
        <v>33</v>
      </c>
      <c r="K111" s="4">
        <v>15</v>
      </c>
      <c r="L111" s="5">
        <v>20193320034402</v>
      </c>
      <c r="M111" s="6">
        <v>43794.786203703705</v>
      </c>
      <c r="N111" s="5" t="s">
        <v>81</v>
      </c>
      <c r="O111" s="6">
        <v>43825</v>
      </c>
      <c r="P111" s="4">
        <v>1</v>
      </c>
      <c r="Q111" s="4">
        <v>1</v>
      </c>
      <c r="R111" s="4" t="s">
        <v>34</v>
      </c>
      <c r="S111" s="4" t="s">
        <v>399</v>
      </c>
      <c r="T111" s="4" t="s">
        <v>81</v>
      </c>
      <c r="U111" s="4" t="s">
        <v>400</v>
      </c>
      <c r="V111" s="4" t="s">
        <v>314</v>
      </c>
      <c r="W111" s="4" t="s">
        <v>81</v>
      </c>
      <c r="X111" s="8" t="s">
        <v>81</v>
      </c>
    </row>
    <row r="112" spans="1:24" ht="30.75" thickBot="1" x14ac:dyDescent="0.3">
      <c r="A112" s="4" t="s">
        <v>24</v>
      </c>
      <c r="B112" s="4" t="s">
        <v>25</v>
      </c>
      <c r="C112" s="4" t="s">
        <v>401</v>
      </c>
      <c r="D112" s="4" t="s">
        <v>40</v>
      </c>
      <c r="E112" s="4" t="s">
        <v>41</v>
      </c>
      <c r="F112" s="4" t="s">
        <v>402</v>
      </c>
      <c r="G112" s="4" t="s">
        <v>43</v>
      </c>
      <c r="H112" s="4" t="s">
        <v>44</v>
      </c>
      <c r="I112" s="4" t="s">
        <v>32</v>
      </c>
      <c r="J112" s="4" t="s">
        <v>66</v>
      </c>
      <c r="K112" s="4">
        <v>10</v>
      </c>
      <c r="L112" s="5">
        <v>20193320034412</v>
      </c>
      <c r="M112" s="6">
        <v>43794.789652777778</v>
      </c>
      <c r="N112" s="5">
        <v>20192100022841</v>
      </c>
      <c r="O112" s="6">
        <v>43808</v>
      </c>
      <c r="P112" s="4">
        <v>9</v>
      </c>
      <c r="Q112" s="4">
        <v>9</v>
      </c>
      <c r="R112" s="4" t="s">
        <v>34</v>
      </c>
      <c r="S112" s="4" t="s">
        <v>403</v>
      </c>
      <c r="T112" s="4" t="s">
        <v>81</v>
      </c>
      <c r="U112" s="4" t="s">
        <v>400</v>
      </c>
      <c r="V112" s="4" t="s">
        <v>81</v>
      </c>
      <c r="W112" s="4" t="s">
        <v>81</v>
      </c>
      <c r="X112" s="8" t="s">
        <v>404</v>
      </c>
    </row>
    <row r="113" spans="1:24" ht="45.75" thickBot="1" x14ac:dyDescent="0.3">
      <c r="A113" s="4" t="s">
        <v>24</v>
      </c>
      <c r="B113" s="4" t="s">
        <v>25</v>
      </c>
      <c r="C113" s="4" t="s">
        <v>405</v>
      </c>
      <c r="D113" s="4" t="s">
        <v>27</v>
      </c>
      <c r="E113" s="4" t="s">
        <v>267</v>
      </c>
      <c r="F113" s="4" t="s">
        <v>406</v>
      </c>
      <c r="G113" s="4" t="s">
        <v>224</v>
      </c>
      <c r="H113" s="4" t="s">
        <v>31</v>
      </c>
      <c r="I113" s="4" t="s">
        <v>32</v>
      </c>
      <c r="J113" s="4" t="s">
        <v>33</v>
      </c>
      <c r="K113" s="4">
        <v>15</v>
      </c>
      <c r="L113" s="5">
        <v>20193320034422</v>
      </c>
      <c r="M113" s="6">
        <v>43794.792939814812</v>
      </c>
      <c r="N113" s="5">
        <v>20192050063271</v>
      </c>
      <c r="O113" s="6">
        <v>43808</v>
      </c>
      <c r="P113" s="4">
        <v>9</v>
      </c>
      <c r="Q113" s="4">
        <v>9</v>
      </c>
      <c r="R113" s="4" t="s">
        <v>34</v>
      </c>
      <c r="S113" s="4" t="s">
        <v>407</v>
      </c>
      <c r="T113" s="4" t="s">
        <v>81</v>
      </c>
      <c r="U113" s="4" t="s">
        <v>400</v>
      </c>
      <c r="V113" s="4" t="s">
        <v>81</v>
      </c>
      <c r="W113" s="4" t="s">
        <v>81</v>
      </c>
      <c r="X113" s="8" t="s">
        <v>404</v>
      </c>
    </row>
    <row r="114" spans="1:24" ht="60.75" thickBot="1" x14ac:dyDescent="0.3">
      <c r="A114" s="4" t="s">
        <v>24</v>
      </c>
      <c r="B114" s="4" t="s">
        <v>38</v>
      </c>
      <c r="C114" s="4" t="s">
        <v>408</v>
      </c>
      <c r="D114" s="4" t="s">
        <v>320</v>
      </c>
      <c r="E114" s="4" t="s">
        <v>41</v>
      </c>
      <c r="F114" s="4" t="s">
        <v>409</v>
      </c>
      <c r="G114" s="4" t="s">
        <v>43</v>
      </c>
      <c r="H114" s="4" t="s">
        <v>44</v>
      </c>
      <c r="I114" s="4" t="s">
        <v>32</v>
      </c>
      <c r="J114" s="4" t="s">
        <v>66</v>
      </c>
      <c r="K114" s="4">
        <v>10</v>
      </c>
      <c r="L114" s="5">
        <v>20193320034432</v>
      </c>
      <c r="M114" s="6">
        <v>43794.795520833337</v>
      </c>
      <c r="N114" s="5" t="s">
        <v>81</v>
      </c>
      <c r="O114" s="6">
        <v>43808</v>
      </c>
      <c r="P114" s="4">
        <v>9</v>
      </c>
      <c r="Q114" s="4">
        <v>9</v>
      </c>
      <c r="R114" s="4" t="s">
        <v>34</v>
      </c>
      <c r="S114" s="4" t="s">
        <v>410</v>
      </c>
      <c r="T114" s="4" t="s">
        <v>81</v>
      </c>
      <c r="U114" s="4" t="s">
        <v>81</v>
      </c>
      <c r="V114" s="4" t="s">
        <v>81</v>
      </c>
      <c r="W114" s="4" t="s">
        <v>81</v>
      </c>
      <c r="X114" s="8" t="s">
        <v>411</v>
      </c>
    </row>
    <row r="115" spans="1:24" ht="30.75" thickBot="1" x14ac:dyDescent="0.3">
      <c r="A115" s="25" t="s">
        <v>24</v>
      </c>
      <c r="B115" s="25" t="s">
        <v>25</v>
      </c>
      <c r="C115" s="25" t="s">
        <v>412</v>
      </c>
      <c r="D115" s="25" t="s">
        <v>27</v>
      </c>
      <c r="E115" s="25" t="s">
        <v>59</v>
      </c>
      <c r="F115" s="25" t="s">
        <v>413</v>
      </c>
      <c r="G115" s="25" t="s">
        <v>61</v>
      </c>
      <c r="H115" s="25" t="s">
        <v>62</v>
      </c>
      <c r="I115" s="25" t="s">
        <v>62</v>
      </c>
      <c r="J115" s="25" t="s">
        <v>33</v>
      </c>
      <c r="K115" s="25">
        <v>15</v>
      </c>
      <c r="L115" s="26">
        <v>20193320034442</v>
      </c>
      <c r="M115" s="27">
        <v>43794.798333333332</v>
      </c>
      <c r="N115" s="28"/>
      <c r="O115" s="29"/>
      <c r="P115" s="29"/>
      <c r="Q115" s="29"/>
      <c r="R115" s="25" t="s">
        <v>348</v>
      </c>
      <c r="S115" s="25" t="s">
        <v>392</v>
      </c>
      <c r="T115" s="29"/>
      <c r="U115" s="29"/>
      <c r="V115" s="29"/>
      <c r="W115" s="29"/>
      <c r="X115" s="29"/>
    </row>
    <row r="116" spans="1:24" ht="45.75" thickBot="1" x14ac:dyDescent="0.3">
      <c r="A116" s="25" t="s">
        <v>24</v>
      </c>
      <c r="B116" s="25" t="s">
        <v>25</v>
      </c>
      <c r="C116" s="25" t="s">
        <v>405</v>
      </c>
      <c r="D116" s="25" t="s">
        <v>27</v>
      </c>
      <c r="E116" s="25" t="s">
        <v>267</v>
      </c>
      <c r="F116" s="25" t="s">
        <v>414</v>
      </c>
      <c r="G116" s="25" t="s">
        <v>71</v>
      </c>
      <c r="H116" s="25" t="s">
        <v>31</v>
      </c>
      <c r="I116" s="25" t="s">
        <v>32</v>
      </c>
      <c r="J116" s="25" t="s">
        <v>33</v>
      </c>
      <c r="K116" s="25">
        <v>15</v>
      </c>
      <c r="L116" s="26">
        <v>20193320034452</v>
      </c>
      <c r="M116" s="27">
        <v>43795.418310185189</v>
      </c>
      <c r="N116" s="28"/>
      <c r="O116" s="29"/>
      <c r="P116" s="29"/>
      <c r="Q116" s="29"/>
      <c r="R116" s="25" t="s">
        <v>348</v>
      </c>
      <c r="S116" s="25" t="s">
        <v>415</v>
      </c>
      <c r="T116" s="29"/>
      <c r="U116" s="29"/>
      <c r="V116" s="29"/>
      <c r="W116" s="29"/>
      <c r="X116" s="29"/>
    </row>
    <row r="117" spans="1:24" ht="60.75" thickBot="1" x14ac:dyDescent="0.3">
      <c r="A117" s="25" t="s">
        <v>24</v>
      </c>
      <c r="B117" s="25" t="s">
        <v>187</v>
      </c>
      <c r="C117" s="25" t="s">
        <v>416</v>
      </c>
      <c r="D117" s="25" t="s">
        <v>58</v>
      </c>
      <c r="E117" s="25" t="s">
        <v>59</v>
      </c>
      <c r="F117" s="25" t="s">
        <v>417</v>
      </c>
      <c r="G117" s="25" t="s">
        <v>61</v>
      </c>
      <c r="H117" s="25" t="s">
        <v>62</v>
      </c>
      <c r="I117" s="25" t="s">
        <v>62</v>
      </c>
      <c r="J117" s="25" t="s">
        <v>33</v>
      </c>
      <c r="K117" s="25">
        <v>15</v>
      </c>
      <c r="L117" s="26">
        <v>20193320034472</v>
      </c>
      <c r="M117" s="27">
        <v>43795.469131944446</v>
      </c>
      <c r="N117" s="28"/>
      <c r="O117" s="29"/>
      <c r="P117" s="29"/>
      <c r="Q117" s="29"/>
      <c r="R117" s="25" t="s">
        <v>348</v>
      </c>
      <c r="S117" s="25" t="s">
        <v>415</v>
      </c>
      <c r="T117" s="29"/>
      <c r="U117" s="29"/>
      <c r="V117" s="29"/>
      <c r="W117" s="29"/>
      <c r="X117" s="29"/>
    </row>
    <row r="118" spans="1:24" ht="60.75" thickBot="1" x14ac:dyDescent="0.3">
      <c r="A118" s="25" t="s">
        <v>24</v>
      </c>
      <c r="B118" s="25" t="s">
        <v>336</v>
      </c>
      <c r="C118" s="25" t="s">
        <v>418</v>
      </c>
      <c r="D118" s="25" t="s">
        <v>58</v>
      </c>
      <c r="E118" s="25" t="s">
        <v>41</v>
      </c>
      <c r="F118" s="25" t="s">
        <v>419</v>
      </c>
      <c r="G118" s="25" t="s">
        <v>190</v>
      </c>
      <c r="H118" s="25" t="s">
        <v>32</v>
      </c>
      <c r="I118" s="25" t="s">
        <v>32</v>
      </c>
      <c r="J118" s="25" t="s">
        <v>311</v>
      </c>
      <c r="K118" s="25">
        <v>15</v>
      </c>
      <c r="L118" s="26">
        <v>20193320034482</v>
      </c>
      <c r="M118" s="27">
        <v>43795.473692129628</v>
      </c>
      <c r="N118" s="28"/>
      <c r="O118" s="29"/>
      <c r="P118" s="29"/>
      <c r="Q118" s="29"/>
      <c r="R118" s="25" t="s">
        <v>348</v>
      </c>
      <c r="S118" s="25" t="s">
        <v>415</v>
      </c>
      <c r="T118" s="29"/>
      <c r="U118" s="29"/>
      <c r="V118" s="29"/>
      <c r="W118" s="29"/>
      <c r="X118" s="29"/>
    </row>
    <row r="119" spans="1:24" ht="45.75" thickBot="1" x14ac:dyDescent="0.3">
      <c r="A119" s="25" t="s">
        <v>24</v>
      </c>
      <c r="B119" s="25" t="s">
        <v>420</v>
      </c>
      <c r="C119" s="25" t="s">
        <v>421</v>
      </c>
      <c r="D119" s="25" t="s">
        <v>51</v>
      </c>
      <c r="E119" s="25" t="s">
        <v>351</v>
      </c>
      <c r="F119" s="25" t="s">
        <v>422</v>
      </c>
      <c r="G119" s="25" t="s">
        <v>132</v>
      </c>
      <c r="H119" s="25" t="s">
        <v>133</v>
      </c>
      <c r="I119" s="25" t="s">
        <v>62</v>
      </c>
      <c r="J119" s="25" t="s">
        <v>33</v>
      </c>
      <c r="K119" s="25">
        <v>15</v>
      </c>
      <c r="L119" s="26">
        <v>20193320034502</v>
      </c>
      <c r="M119" s="27">
        <v>43795.5075</v>
      </c>
      <c r="N119" s="28"/>
      <c r="O119" s="29"/>
      <c r="P119" s="29"/>
      <c r="Q119" s="29"/>
      <c r="R119" s="25" t="s">
        <v>348</v>
      </c>
      <c r="S119" s="25" t="s">
        <v>415</v>
      </c>
      <c r="T119" s="29"/>
      <c r="U119" s="29"/>
      <c r="V119" s="29"/>
      <c r="W119" s="29"/>
      <c r="X119" s="29"/>
    </row>
    <row r="120" spans="1:24" ht="90.75" thickBot="1" x14ac:dyDescent="0.3">
      <c r="A120" s="29" t="s">
        <v>24</v>
      </c>
      <c r="B120" s="30" t="s">
        <v>159</v>
      </c>
      <c r="C120" s="30" t="s">
        <v>423</v>
      </c>
      <c r="D120" s="30" t="s">
        <v>320</v>
      </c>
      <c r="E120" s="25" t="s">
        <v>41</v>
      </c>
      <c r="F120" s="30" t="s">
        <v>424</v>
      </c>
      <c r="G120" s="30" t="s">
        <v>71</v>
      </c>
      <c r="H120" s="30" t="s">
        <v>31</v>
      </c>
      <c r="I120" s="30" t="s">
        <v>32</v>
      </c>
      <c r="J120" s="25" t="s">
        <v>311</v>
      </c>
      <c r="K120" s="30">
        <v>15</v>
      </c>
      <c r="L120" s="31">
        <v>20193320034512</v>
      </c>
      <c r="M120" s="32">
        <v>43796.402962962966</v>
      </c>
      <c r="N120" s="28"/>
      <c r="O120" s="29"/>
      <c r="P120" s="29"/>
      <c r="Q120" s="29"/>
      <c r="R120" s="30" t="s">
        <v>348</v>
      </c>
      <c r="S120" s="25" t="s">
        <v>425</v>
      </c>
      <c r="T120" s="29"/>
      <c r="U120" s="29"/>
      <c r="V120" s="29"/>
      <c r="W120" s="29"/>
      <c r="X120" s="29"/>
    </row>
    <row r="121" spans="1:24" ht="45.75" thickBot="1" x14ac:dyDescent="0.3">
      <c r="A121" s="30" t="s">
        <v>24</v>
      </c>
      <c r="B121" s="30" t="s">
        <v>159</v>
      </c>
      <c r="C121" s="30" t="s">
        <v>426</v>
      </c>
      <c r="D121" s="30" t="s">
        <v>27</v>
      </c>
      <c r="E121" s="30" t="s">
        <v>86</v>
      </c>
      <c r="F121" s="30" t="s">
        <v>427</v>
      </c>
      <c r="G121" s="30" t="s">
        <v>53</v>
      </c>
      <c r="H121" s="30" t="s">
        <v>31</v>
      </c>
      <c r="I121" s="30" t="s">
        <v>32</v>
      </c>
      <c r="J121" s="25" t="s">
        <v>311</v>
      </c>
      <c r="K121" s="30">
        <v>15</v>
      </c>
      <c r="L121" s="31">
        <v>20193320034522</v>
      </c>
      <c r="M121" s="32">
        <v>43796.408321759256</v>
      </c>
      <c r="N121" s="28"/>
      <c r="O121" s="29"/>
      <c r="P121" s="29"/>
      <c r="Q121" s="29"/>
      <c r="R121" s="30" t="s">
        <v>348</v>
      </c>
      <c r="S121" s="25" t="s">
        <v>425</v>
      </c>
      <c r="T121" s="29"/>
      <c r="U121" s="29"/>
      <c r="V121" s="29"/>
      <c r="W121" s="29"/>
      <c r="X121" s="29"/>
    </row>
    <row r="122" spans="1:24" ht="45.75" thickBot="1" x14ac:dyDescent="0.3">
      <c r="A122" s="30" t="s">
        <v>24</v>
      </c>
      <c r="B122" s="25" t="s">
        <v>25</v>
      </c>
      <c r="C122" s="30" t="s">
        <v>428</v>
      </c>
      <c r="D122" s="30" t="s">
        <v>27</v>
      </c>
      <c r="E122" s="25" t="s">
        <v>316</v>
      </c>
      <c r="F122" s="30" t="s">
        <v>344</v>
      </c>
      <c r="G122" s="30" t="s">
        <v>53</v>
      </c>
      <c r="H122" s="30" t="s">
        <v>31</v>
      </c>
      <c r="I122" s="30" t="s">
        <v>32</v>
      </c>
      <c r="J122" s="30" t="s">
        <v>72</v>
      </c>
      <c r="K122" s="30">
        <v>30</v>
      </c>
      <c r="L122" s="31">
        <v>20193320034542</v>
      </c>
      <c r="M122" s="32">
        <v>43796.455358796295</v>
      </c>
      <c r="N122" s="28"/>
      <c r="O122" s="29"/>
      <c r="P122" s="29"/>
      <c r="Q122" s="29"/>
      <c r="R122" s="30" t="s">
        <v>348</v>
      </c>
      <c r="S122" s="30" t="s">
        <v>429</v>
      </c>
      <c r="T122" s="29"/>
      <c r="U122" s="29"/>
      <c r="V122" s="29"/>
      <c r="W122" s="29"/>
      <c r="X122" s="29"/>
    </row>
    <row r="123" spans="1:24" ht="60.75" thickBot="1" x14ac:dyDescent="0.3">
      <c r="A123" s="30" t="s">
        <v>24</v>
      </c>
      <c r="B123" s="30" t="s">
        <v>167</v>
      </c>
      <c r="C123" s="30" t="s">
        <v>430</v>
      </c>
      <c r="D123" s="30" t="s">
        <v>320</v>
      </c>
      <c r="E123" s="25" t="s">
        <v>59</v>
      </c>
      <c r="F123" s="30" t="s">
        <v>431</v>
      </c>
      <c r="G123" s="30" t="s">
        <v>61</v>
      </c>
      <c r="H123" s="30" t="s">
        <v>62</v>
      </c>
      <c r="I123" s="30" t="s">
        <v>62</v>
      </c>
      <c r="J123" s="25" t="s">
        <v>33</v>
      </c>
      <c r="K123" s="30">
        <v>15</v>
      </c>
      <c r="L123" s="31">
        <v>20193320034562</v>
      </c>
      <c r="M123" s="32">
        <v>43797.382881944446</v>
      </c>
      <c r="N123" s="28"/>
      <c r="O123" s="29"/>
      <c r="P123" s="29"/>
      <c r="Q123" s="29"/>
      <c r="R123" s="30" t="s">
        <v>348</v>
      </c>
      <c r="S123" s="25" t="s">
        <v>432</v>
      </c>
      <c r="T123" s="29"/>
      <c r="U123" s="29"/>
      <c r="V123" s="29"/>
      <c r="W123" s="29"/>
      <c r="X123" s="29"/>
    </row>
    <row r="124" spans="1:24" ht="60.75" thickBot="1" x14ac:dyDescent="0.3">
      <c r="A124" s="30" t="s">
        <v>24</v>
      </c>
      <c r="B124" s="30" t="s">
        <v>433</v>
      </c>
      <c r="C124" s="30" t="s">
        <v>434</v>
      </c>
      <c r="D124" s="30" t="s">
        <v>320</v>
      </c>
      <c r="E124" s="25" t="s">
        <v>59</v>
      </c>
      <c r="F124" s="30" t="s">
        <v>60</v>
      </c>
      <c r="G124" s="30" t="s">
        <v>61</v>
      </c>
      <c r="H124" s="30" t="s">
        <v>62</v>
      </c>
      <c r="I124" s="30" t="s">
        <v>62</v>
      </c>
      <c r="J124" s="25" t="s">
        <v>33</v>
      </c>
      <c r="K124" s="30">
        <v>15</v>
      </c>
      <c r="L124" s="31">
        <v>20193320034602</v>
      </c>
      <c r="M124" s="32">
        <v>43797.428333333337</v>
      </c>
      <c r="N124" s="28"/>
      <c r="O124" s="29"/>
      <c r="P124" s="29"/>
      <c r="Q124" s="29"/>
      <c r="R124" s="30" t="s">
        <v>348</v>
      </c>
      <c r="S124" s="25" t="s">
        <v>432</v>
      </c>
      <c r="T124" s="29"/>
      <c r="U124" s="29"/>
      <c r="V124" s="29"/>
      <c r="W124" s="29"/>
      <c r="X124" s="29"/>
    </row>
    <row r="125" spans="1:24" ht="60.75" thickBot="1" x14ac:dyDescent="0.3">
      <c r="A125" s="30" t="s">
        <v>24</v>
      </c>
      <c r="B125" s="30" t="s">
        <v>435</v>
      </c>
      <c r="C125" s="30" t="s">
        <v>436</v>
      </c>
      <c r="D125" s="30" t="s">
        <v>320</v>
      </c>
      <c r="E125" s="25" t="s">
        <v>59</v>
      </c>
      <c r="F125" s="30" t="s">
        <v>60</v>
      </c>
      <c r="G125" s="30" t="s">
        <v>61</v>
      </c>
      <c r="H125" s="30" t="s">
        <v>62</v>
      </c>
      <c r="I125" s="30" t="s">
        <v>62</v>
      </c>
      <c r="J125" s="25" t="s">
        <v>33</v>
      </c>
      <c r="K125" s="30">
        <v>15</v>
      </c>
      <c r="L125" s="31">
        <v>20193320034642</v>
      </c>
      <c r="M125" s="32">
        <v>43797.449733796297</v>
      </c>
      <c r="N125" s="28"/>
      <c r="O125" s="29"/>
      <c r="P125" s="29"/>
      <c r="Q125" s="29"/>
      <c r="R125" s="30" t="s">
        <v>348</v>
      </c>
      <c r="S125" s="25" t="s">
        <v>432</v>
      </c>
      <c r="T125" s="29"/>
      <c r="U125" s="29"/>
      <c r="V125" s="29"/>
      <c r="W125" s="29"/>
      <c r="X125" s="29"/>
    </row>
    <row r="126" spans="1:24" ht="45.75" thickBot="1" x14ac:dyDescent="0.3">
      <c r="A126" s="30" t="s">
        <v>24</v>
      </c>
      <c r="B126" s="30" t="s">
        <v>187</v>
      </c>
      <c r="C126" s="30" t="s">
        <v>437</v>
      </c>
      <c r="D126" s="30" t="s">
        <v>51</v>
      </c>
      <c r="E126" s="25" t="s">
        <v>41</v>
      </c>
      <c r="F126" s="30" t="s">
        <v>438</v>
      </c>
      <c r="G126" s="30" t="s">
        <v>75</v>
      </c>
      <c r="H126" s="30" t="s">
        <v>31</v>
      </c>
      <c r="I126" s="30" t="s">
        <v>32</v>
      </c>
      <c r="J126" s="25" t="s">
        <v>33</v>
      </c>
      <c r="K126" s="30">
        <v>15</v>
      </c>
      <c r="L126" s="31">
        <v>20193320034652</v>
      </c>
      <c r="M126" s="32">
        <v>43797.49019675926</v>
      </c>
      <c r="N126" s="28"/>
      <c r="O126" s="29"/>
      <c r="P126" s="29"/>
      <c r="Q126" s="29"/>
      <c r="R126" s="30" t="s">
        <v>348</v>
      </c>
      <c r="S126" s="25" t="s">
        <v>432</v>
      </c>
      <c r="T126" s="29"/>
      <c r="U126" s="29"/>
      <c r="V126" s="29"/>
      <c r="W126" s="29"/>
      <c r="X126" s="29"/>
    </row>
    <row r="127" spans="1:24" ht="45.75" thickBot="1" x14ac:dyDescent="0.3">
      <c r="A127" s="33" t="s">
        <v>24</v>
      </c>
      <c r="B127" s="33" t="s">
        <v>25</v>
      </c>
      <c r="C127" s="33" t="s">
        <v>439</v>
      </c>
      <c r="D127" s="33" t="s">
        <v>27</v>
      </c>
      <c r="E127" s="33" t="s">
        <v>316</v>
      </c>
      <c r="F127" s="33" t="s">
        <v>440</v>
      </c>
      <c r="G127" s="33" t="s">
        <v>198</v>
      </c>
      <c r="H127" s="33" t="s">
        <v>199</v>
      </c>
      <c r="I127" s="33" t="s">
        <v>62</v>
      </c>
      <c r="J127" s="33" t="s">
        <v>66</v>
      </c>
      <c r="K127" s="33">
        <v>10</v>
      </c>
      <c r="L127" s="34">
        <v>20193320034662</v>
      </c>
      <c r="M127" s="35">
        <v>43797.648344907408</v>
      </c>
      <c r="N127" s="34">
        <v>20191200002463</v>
      </c>
      <c r="O127" s="35">
        <v>43803</v>
      </c>
      <c r="P127" s="33">
        <v>4</v>
      </c>
      <c r="Q127" s="33">
        <v>4</v>
      </c>
      <c r="R127" s="33" t="s">
        <v>34</v>
      </c>
      <c r="S127" s="33" t="s">
        <v>441</v>
      </c>
      <c r="T127" s="33" t="s">
        <v>81</v>
      </c>
      <c r="U127" s="33" t="s">
        <v>400</v>
      </c>
      <c r="V127" s="33" t="s">
        <v>81</v>
      </c>
      <c r="W127" s="33" t="s">
        <v>81</v>
      </c>
      <c r="X127" s="8" t="s">
        <v>404</v>
      </c>
    </row>
    <row r="128" spans="1:24" ht="45.75" thickBot="1" x14ac:dyDescent="0.3">
      <c r="A128" s="30" t="s">
        <v>24</v>
      </c>
      <c r="B128" s="30" t="s">
        <v>420</v>
      </c>
      <c r="C128" s="30" t="s">
        <v>442</v>
      </c>
      <c r="D128" s="30" t="s">
        <v>27</v>
      </c>
      <c r="E128" s="30" t="s">
        <v>316</v>
      </c>
      <c r="F128" s="30" t="s">
        <v>443</v>
      </c>
      <c r="G128" s="30" t="s">
        <v>53</v>
      </c>
      <c r="H128" s="30" t="s">
        <v>31</v>
      </c>
      <c r="I128" s="30" t="s">
        <v>32</v>
      </c>
      <c r="J128" s="25" t="s">
        <v>33</v>
      </c>
      <c r="K128" s="30">
        <v>15</v>
      </c>
      <c r="L128" s="31">
        <v>20193320034742</v>
      </c>
      <c r="M128" s="32">
        <v>43797.658680555556</v>
      </c>
      <c r="N128" s="28"/>
      <c r="O128" s="29"/>
      <c r="P128" s="29"/>
      <c r="Q128" s="29"/>
      <c r="R128" s="30" t="s">
        <v>369</v>
      </c>
      <c r="S128" s="25" t="s">
        <v>432</v>
      </c>
      <c r="T128" s="29"/>
      <c r="U128" s="29"/>
      <c r="V128" s="29"/>
      <c r="W128" s="29"/>
      <c r="X128" s="29"/>
    </row>
    <row r="129" spans="1:24" ht="60.75" thickBot="1" x14ac:dyDescent="0.3">
      <c r="A129" s="33" t="s">
        <v>24</v>
      </c>
      <c r="B129" s="33" t="s">
        <v>38</v>
      </c>
      <c r="C129" s="33" t="s">
        <v>444</v>
      </c>
      <c r="D129" s="33" t="s">
        <v>309</v>
      </c>
      <c r="E129" s="33" t="s">
        <v>41</v>
      </c>
      <c r="F129" s="33" t="s">
        <v>122</v>
      </c>
      <c r="G129" s="33" t="s">
        <v>198</v>
      </c>
      <c r="H129" s="33" t="s">
        <v>199</v>
      </c>
      <c r="I129" s="33" t="s">
        <v>62</v>
      </c>
      <c r="J129" s="33" t="s">
        <v>445</v>
      </c>
      <c r="K129" s="33">
        <v>10</v>
      </c>
      <c r="L129" s="34">
        <v>20193320034752</v>
      </c>
      <c r="M129" s="35">
        <v>43797.663564814815</v>
      </c>
      <c r="N129" s="34">
        <v>20191200002423</v>
      </c>
      <c r="O129" s="35">
        <v>43802</v>
      </c>
      <c r="P129" s="33">
        <v>3</v>
      </c>
      <c r="Q129" s="33">
        <v>3</v>
      </c>
      <c r="R129" s="33" t="s">
        <v>34</v>
      </c>
      <c r="S129" s="33" t="s">
        <v>446</v>
      </c>
      <c r="T129" s="33" t="s">
        <v>81</v>
      </c>
      <c r="U129" s="33" t="s">
        <v>400</v>
      </c>
      <c r="V129" s="33" t="s">
        <v>81</v>
      </c>
      <c r="W129" s="33" t="s">
        <v>81</v>
      </c>
      <c r="X129" s="36" t="s">
        <v>447</v>
      </c>
    </row>
    <row r="130" spans="1:24" ht="75.75" thickBot="1" x14ac:dyDescent="0.3">
      <c r="A130" s="30" t="s">
        <v>24</v>
      </c>
      <c r="B130" s="30" t="s">
        <v>140</v>
      </c>
      <c r="C130" s="30" t="s">
        <v>327</v>
      </c>
      <c r="D130" s="30" t="s">
        <v>320</v>
      </c>
      <c r="E130" s="30" t="s">
        <v>41</v>
      </c>
      <c r="F130" s="30" t="s">
        <v>448</v>
      </c>
      <c r="G130" s="30" t="s">
        <v>449</v>
      </c>
      <c r="H130" s="30" t="s">
        <v>133</v>
      </c>
      <c r="I130" s="30" t="s">
        <v>32</v>
      </c>
      <c r="J130" s="25" t="s">
        <v>311</v>
      </c>
      <c r="K130" s="30">
        <v>15</v>
      </c>
      <c r="L130" s="31">
        <v>20193320034782</v>
      </c>
      <c r="M130" s="32">
        <v>43797.672835648147</v>
      </c>
      <c r="N130" s="28"/>
      <c r="O130" s="29"/>
      <c r="P130" s="29"/>
      <c r="Q130" s="29"/>
      <c r="R130" s="30" t="s">
        <v>369</v>
      </c>
      <c r="S130" s="25" t="s">
        <v>432</v>
      </c>
      <c r="T130" s="29"/>
      <c r="U130" s="29"/>
      <c r="V130" s="29"/>
      <c r="W130" s="29"/>
      <c r="X130" s="29"/>
    </row>
    <row r="131" spans="1:24" ht="60.75" thickBot="1" x14ac:dyDescent="0.3">
      <c r="A131" s="30" t="s">
        <v>24</v>
      </c>
      <c r="B131" s="30" t="s">
        <v>56</v>
      </c>
      <c r="C131" s="30" t="s">
        <v>450</v>
      </c>
      <c r="D131" s="30" t="s">
        <v>320</v>
      </c>
      <c r="E131" s="30" t="s">
        <v>28</v>
      </c>
      <c r="F131" s="30" t="s">
        <v>451</v>
      </c>
      <c r="G131" s="30" t="s">
        <v>190</v>
      </c>
      <c r="H131" s="30" t="s">
        <v>32</v>
      </c>
      <c r="I131" s="30" t="s">
        <v>32</v>
      </c>
      <c r="J131" s="25" t="s">
        <v>311</v>
      </c>
      <c r="K131" s="30">
        <v>15</v>
      </c>
      <c r="L131" s="31">
        <v>20193320034842</v>
      </c>
      <c r="M131" s="32">
        <v>43797.677129629628</v>
      </c>
      <c r="N131" s="28"/>
      <c r="O131" s="29"/>
      <c r="P131" s="29"/>
      <c r="Q131" s="29"/>
      <c r="R131" s="30" t="s">
        <v>369</v>
      </c>
      <c r="S131" s="25" t="s">
        <v>432</v>
      </c>
      <c r="T131" s="29"/>
      <c r="U131" s="29"/>
      <c r="V131" s="29"/>
      <c r="W131" s="29"/>
      <c r="X131" s="29"/>
    </row>
    <row r="132" spans="1:24" ht="75.75" thickBot="1" x14ac:dyDescent="0.3">
      <c r="A132" s="30" t="s">
        <v>24</v>
      </c>
      <c r="B132" s="30" t="s">
        <v>452</v>
      </c>
      <c r="C132" s="30" t="s">
        <v>453</v>
      </c>
      <c r="D132" s="30" t="s">
        <v>320</v>
      </c>
      <c r="E132" s="30" t="s">
        <v>41</v>
      </c>
      <c r="F132" s="30" t="s">
        <v>454</v>
      </c>
      <c r="G132" s="30" t="s">
        <v>30</v>
      </c>
      <c r="H132" s="30" t="s">
        <v>31</v>
      </c>
      <c r="I132" s="30" t="s">
        <v>32</v>
      </c>
      <c r="J132" s="30" t="s">
        <v>72</v>
      </c>
      <c r="K132" s="30">
        <v>30</v>
      </c>
      <c r="L132" s="31">
        <v>20193320034852</v>
      </c>
      <c r="M132" s="32">
        <v>43797.677858796298</v>
      </c>
      <c r="N132" s="28"/>
      <c r="O132" s="29"/>
      <c r="P132" s="29"/>
      <c r="Q132" s="29"/>
      <c r="R132" s="30" t="s">
        <v>348</v>
      </c>
      <c r="S132" s="29"/>
      <c r="T132" s="29"/>
      <c r="U132" s="29"/>
      <c r="V132" s="29"/>
      <c r="W132" s="29"/>
      <c r="X132" s="29"/>
    </row>
    <row r="133" spans="1:24" ht="45.75" thickBot="1" x14ac:dyDescent="0.3">
      <c r="A133" s="33" t="s">
        <v>24</v>
      </c>
      <c r="B133" s="33" t="s">
        <v>336</v>
      </c>
      <c r="C133" s="33" t="s">
        <v>455</v>
      </c>
      <c r="D133" s="33" t="s">
        <v>320</v>
      </c>
      <c r="E133" s="33" t="s">
        <v>41</v>
      </c>
      <c r="F133" s="33" t="s">
        <v>131</v>
      </c>
      <c r="G133" s="33" t="s">
        <v>118</v>
      </c>
      <c r="H133" s="33" t="s">
        <v>44</v>
      </c>
      <c r="I133" s="33" t="s">
        <v>32</v>
      </c>
      <c r="J133" s="4" t="s">
        <v>311</v>
      </c>
      <c r="K133" s="33">
        <v>15</v>
      </c>
      <c r="L133" s="34">
        <v>20193320034882</v>
      </c>
      <c r="M133" s="35">
        <v>43797.679571759261</v>
      </c>
      <c r="N133" s="34">
        <v>20192100022801</v>
      </c>
      <c r="O133" s="35">
        <v>43804</v>
      </c>
      <c r="P133" s="33">
        <v>5</v>
      </c>
      <c r="Q133" s="33">
        <v>5</v>
      </c>
      <c r="R133" s="33" t="s">
        <v>34</v>
      </c>
      <c r="S133" s="33" t="s">
        <v>456</v>
      </c>
      <c r="T133" s="35">
        <v>43804</v>
      </c>
      <c r="U133" s="33" t="s">
        <v>313</v>
      </c>
      <c r="V133" s="33" t="s">
        <v>314</v>
      </c>
      <c r="W133" s="33" t="s">
        <v>81</v>
      </c>
      <c r="X133" s="33" t="s">
        <v>81</v>
      </c>
    </row>
    <row r="134" spans="1:24" ht="45.75" thickBot="1" x14ac:dyDescent="0.3">
      <c r="A134" s="30" t="s">
        <v>24</v>
      </c>
      <c r="B134" s="30" t="s">
        <v>25</v>
      </c>
      <c r="C134" s="30" t="s">
        <v>457</v>
      </c>
      <c r="D134" s="30" t="s">
        <v>27</v>
      </c>
      <c r="E134" s="30" t="s">
        <v>41</v>
      </c>
      <c r="F134" s="30" t="s">
        <v>131</v>
      </c>
      <c r="G134" s="30" t="s">
        <v>75</v>
      </c>
      <c r="H134" s="30" t="s">
        <v>31</v>
      </c>
      <c r="I134" s="30" t="s">
        <v>32</v>
      </c>
      <c r="J134" s="30" t="s">
        <v>33</v>
      </c>
      <c r="K134" s="30">
        <v>15</v>
      </c>
      <c r="L134" s="31">
        <v>20193320034912</v>
      </c>
      <c r="M134" s="32">
        <v>43797.681701388887</v>
      </c>
      <c r="N134" s="28"/>
      <c r="O134" s="29"/>
      <c r="P134" s="29"/>
      <c r="Q134" s="29"/>
      <c r="R134" s="30" t="s">
        <v>369</v>
      </c>
      <c r="S134" s="25" t="s">
        <v>432</v>
      </c>
      <c r="T134" s="29"/>
      <c r="U134" s="29"/>
      <c r="V134" s="29"/>
      <c r="W134" s="29"/>
      <c r="X134" s="29"/>
    </row>
    <row r="135" spans="1:24" ht="45.75" thickBot="1" x14ac:dyDescent="0.3">
      <c r="A135" s="30" t="s">
        <v>24</v>
      </c>
      <c r="B135" s="30" t="s">
        <v>25</v>
      </c>
      <c r="C135" s="30" t="s">
        <v>85</v>
      </c>
      <c r="D135" s="30" t="s">
        <v>40</v>
      </c>
      <c r="E135" s="30" t="s">
        <v>41</v>
      </c>
      <c r="F135" s="30" t="s">
        <v>64</v>
      </c>
      <c r="G135" s="30" t="s">
        <v>71</v>
      </c>
      <c r="H135" s="30" t="s">
        <v>31</v>
      </c>
      <c r="I135" s="30" t="s">
        <v>32</v>
      </c>
      <c r="J135" s="30" t="s">
        <v>72</v>
      </c>
      <c r="K135" s="30">
        <v>30</v>
      </c>
      <c r="L135" s="31">
        <v>20193320034922</v>
      </c>
      <c r="M135" s="32">
        <v>43797.684606481482</v>
      </c>
      <c r="N135" s="28"/>
      <c r="O135" s="29"/>
      <c r="P135" s="29"/>
      <c r="Q135" s="29"/>
      <c r="R135" s="30" t="s">
        <v>369</v>
      </c>
      <c r="S135" s="29"/>
      <c r="T135" s="29"/>
      <c r="U135" s="29"/>
      <c r="V135" s="29"/>
      <c r="W135" s="29"/>
      <c r="X135" s="29"/>
    </row>
    <row r="136" spans="1:24" ht="90.75" thickBot="1" x14ac:dyDescent="0.3">
      <c r="A136" s="30" t="s">
        <v>24</v>
      </c>
      <c r="B136" s="30" t="s">
        <v>38</v>
      </c>
      <c r="C136" s="30" t="s">
        <v>458</v>
      </c>
      <c r="D136" s="30" t="s">
        <v>320</v>
      </c>
      <c r="E136" s="30" t="s">
        <v>41</v>
      </c>
      <c r="F136" s="30" t="s">
        <v>459</v>
      </c>
      <c r="G136" s="30" t="s">
        <v>224</v>
      </c>
      <c r="H136" s="30" t="s">
        <v>31</v>
      </c>
      <c r="I136" s="30" t="s">
        <v>32</v>
      </c>
      <c r="J136" s="25" t="s">
        <v>311</v>
      </c>
      <c r="K136" s="30">
        <v>15</v>
      </c>
      <c r="L136" s="31">
        <v>20193320034932</v>
      </c>
      <c r="M136" s="32">
        <v>43798.394120370373</v>
      </c>
      <c r="N136" s="28"/>
      <c r="O136" s="29"/>
      <c r="P136" s="29"/>
      <c r="Q136" s="29"/>
      <c r="R136" s="30" t="s">
        <v>369</v>
      </c>
      <c r="S136" s="25" t="s">
        <v>460</v>
      </c>
      <c r="T136" s="29"/>
      <c r="U136" s="29"/>
      <c r="V136" s="29"/>
      <c r="W136" s="29"/>
      <c r="X136" s="29"/>
    </row>
    <row r="137" spans="1:24" ht="90.75" thickBot="1" x14ac:dyDescent="0.3">
      <c r="A137" s="30" t="s">
        <v>24</v>
      </c>
      <c r="B137" s="30" t="s">
        <v>38</v>
      </c>
      <c r="C137" s="30" t="s">
        <v>458</v>
      </c>
      <c r="D137" s="30" t="s">
        <v>320</v>
      </c>
      <c r="E137" s="30" t="s">
        <v>41</v>
      </c>
      <c r="F137" s="30" t="s">
        <v>461</v>
      </c>
      <c r="G137" s="30" t="s">
        <v>53</v>
      </c>
      <c r="H137" s="30" t="s">
        <v>31</v>
      </c>
      <c r="I137" s="30" t="s">
        <v>32</v>
      </c>
      <c r="J137" s="25" t="s">
        <v>311</v>
      </c>
      <c r="K137" s="30">
        <v>15</v>
      </c>
      <c r="L137" s="31">
        <v>20193320034942</v>
      </c>
      <c r="M137" s="32">
        <v>43798.396180555559</v>
      </c>
      <c r="N137" s="28"/>
      <c r="O137" s="29"/>
      <c r="P137" s="29"/>
      <c r="Q137" s="29"/>
      <c r="R137" s="30" t="s">
        <v>369</v>
      </c>
      <c r="S137" s="25" t="s">
        <v>460</v>
      </c>
      <c r="T137" s="29"/>
      <c r="U137" s="29"/>
      <c r="V137" s="29"/>
      <c r="W137" s="29"/>
      <c r="X137" s="29"/>
    </row>
    <row r="138" spans="1:24" ht="75.75" thickBot="1" x14ac:dyDescent="0.3">
      <c r="A138" s="30" t="s">
        <v>24</v>
      </c>
      <c r="B138" s="30" t="s">
        <v>38</v>
      </c>
      <c r="C138" s="30" t="s">
        <v>462</v>
      </c>
      <c r="D138" s="30" t="s">
        <v>320</v>
      </c>
      <c r="E138" s="30" t="s">
        <v>41</v>
      </c>
      <c r="F138" s="30" t="s">
        <v>463</v>
      </c>
      <c r="G138" s="30" t="s">
        <v>132</v>
      </c>
      <c r="H138" s="30" t="s">
        <v>133</v>
      </c>
      <c r="I138" s="30" t="s">
        <v>32</v>
      </c>
      <c r="J138" s="30" t="s">
        <v>33</v>
      </c>
      <c r="K138" s="30">
        <v>15</v>
      </c>
      <c r="L138" s="31">
        <v>20193320034952</v>
      </c>
      <c r="M138" s="32">
        <v>43798.456631944442</v>
      </c>
      <c r="N138" s="28"/>
      <c r="O138" s="29"/>
      <c r="P138" s="29"/>
      <c r="Q138" s="29"/>
      <c r="R138" s="30" t="s">
        <v>369</v>
      </c>
      <c r="S138" s="25" t="s">
        <v>460</v>
      </c>
      <c r="T138" s="29"/>
      <c r="U138" s="29"/>
      <c r="V138" s="29"/>
      <c r="W138" s="29"/>
      <c r="X138" s="29"/>
    </row>
    <row r="139" spans="1:24" ht="30.75" thickBot="1" x14ac:dyDescent="0.3">
      <c r="A139" s="30" t="s">
        <v>24</v>
      </c>
      <c r="B139" s="30" t="s">
        <v>25</v>
      </c>
      <c r="C139" s="30" t="s">
        <v>355</v>
      </c>
      <c r="D139" s="30" t="s">
        <v>51</v>
      </c>
      <c r="E139" s="30" t="s">
        <v>41</v>
      </c>
      <c r="F139" s="30" t="s">
        <v>464</v>
      </c>
      <c r="G139" s="30" t="s">
        <v>198</v>
      </c>
      <c r="H139" s="30" t="s">
        <v>199</v>
      </c>
      <c r="I139" s="30" t="s">
        <v>62</v>
      </c>
      <c r="J139" s="30" t="s">
        <v>66</v>
      </c>
      <c r="K139" s="30">
        <v>10</v>
      </c>
      <c r="L139" s="31">
        <v>20193320035022</v>
      </c>
      <c r="M139" s="32">
        <v>43798.501168981478</v>
      </c>
      <c r="N139" s="28"/>
      <c r="O139" s="29"/>
      <c r="P139" s="29"/>
      <c r="Q139" s="29"/>
      <c r="R139" s="30" t="s">
        <v>348</v>
      </c>
      <c r="S139" s="29"/>
      <c r="T139" s="29"/>
      <c r="U139" s="29"/>
      <c r="V139" s="29"/>
      <c r="W139" s="29"/>
      <c r="X139" s="29"/>
    </row>
    <row r="140" spans="1:24" ht="30.75" thickBot="1" x14ac:dyDescent="0.3">
      <c r="A140" s="30" t="s">
        <v>24</v>
      </c>
      <c r="B140" s="30" t="s">
        <v>25</v>
      </c>
      <c r="C140" s="30" t="s">
        <v>465</v>
      </c>
      <c r="D140" s="30" t="s">
        <v>51</v>
      </c>
      <c r="E140" s="30" t="s">
        <v>41</v>
      </c>
      <c r="F140" s="30" t="s">
        <v>466</v>
      </c>
      <c r="G140" s="30" t="s">
        <v>467</v>
      </c>
      <c r="H140" s="30" t="s">
        <v>468</v>
      </c>
      <c r="I140" s="30" t="s">
        <v>103</v>
      </c>
      <c r="J140" s="30" t="s">
        <v>93</v>
      </c>
      <c r="K140" s="30">
        <v>0</v>
      </c>
      <c r="L140" s="31">
        <v>20193320035032</v>
      </c>
      <c r="M140" s="32">
        <v>43798.505347222221</v>
      </c>
      <c r="N140" s="28"/>
      <c r="O140" s="29"/>
      <c r="P140" s="29"/>
      <c r="Q140" s="29"/>
      <c r="R140" s="30" t="s">
        <v>348</v>
      </c>
      <c r="S140" s="29"/>
      <c r="T140" s="29"/>
      <c r="U140" s="29"/>
      <c r="V140" s="29"/>
      <c r="W140" s="29"/>
      <c r="X140" s="29"/>
    </row>
    <row r="141" spans="1:24" ht="45.75" thickBot="1" x14ac:dyDescent="0.3">
      <c r="A141" s="30" t="s">
        <v>24</v>
      </c>
      <c r="B141" s="30" t="s">
        <v>25</v>
      </c>
      <c r="C141" s="30" t="s">
        <v>215</v>
      </c>
      <c r="D141" s="30" t="s">
        <v>27</v>
      </c>
      <c r="E141" s="30" t="s">
        <v>41</v>
      </c>
      <c r="F141" s="30" t="s">
        <v>64</v>
      </c>
      <c r="G141" s="30" t="s">
        <v>53</v>
      </c>
      <c r="H141" s="30" t="s">
        <v>31</v>
      </c>
      <c r="I141" s="30" t="s">
        <v>32</v>
      </c>
      <c r="J141" s="30" t="s">
        <v>54</v>
      </c>
      <c r="K141" s="30">
        <v>15</v>
      </c>
      <c r="L141" s="31">
        <v>20193320035042</v>
      </c>
      <c r="M141" s="32">
        <v>43798.509710648148</v>
      </c>
      <c r="N141" s="28"/>
      <c r="O141" s="29"/>
      <c r="P141" s="29"/>
      <c r="Q141" s="29"/>
      <c r="R141" s="30" t="s">
        <v>348</v>
      </c>
      <c r="S141" s="30" t="s">
        <v>460</v>
      </c>
      <c r="T141" s="29"/>
      <c r="U141" s="29"/>
      <c r="V141" s="29"/>
      <c r="W141" s="29"/>
      <c r="X141" s="29"/>
    </row>
    <row r="142" spans="1:24" ht="60.75" thickBot="1" x14ac:dyDescent="0.3">
      <c r="A142" s="30" t="s">
        <v>24</v>
      </c>
      <c r="B142" s="30" t="s">
        <v>68</v>
      </c>
      <c r="C142" s="30" t="s">
        <v>69</v>
      </c>
      <c r="D142" s="30" t="s">
        <v>320</v>
      </c>
      <c r="E142" s="30" t="s">
        <v>59</v>
      </c>
      <c r="F142" s="30" t="s">
        <v>60</v>
      </c>
      <c r="G142" s="30" t="s">
        <v>61</v>
      </c>
      <c r="H142" s="30" t="s">
        <v>62</v>
      </c>
      <c r="I142" s="30" t="s">
        <v>62</v>
      </c>
      <c r="J142" s="30" t="s">
        <v>54</v>
      </c>
      <c r="K142" s="30">
        <v>15</v>
      </c>
      <c r="L142" s="31">
        <v>20193320035062</v>
      </c>
      <c r="M142" s="32">
        <v>43798.610659722224</v>
      </c>
      <c r="N142" s="28"/>
      <c r="O142" s="29"/>
      <c r="P142" s="29"/>
      <c r="Q142" s="29"/>
      <c r="R142" s="30" t="s">
        <v>348</v>
      </c>
      <c r="S142" s="30" t="s">
        <v>460</v>
      </c>
      <c r="T142" s="29"/>
      <c r="U142" s="29"/>
      <c r="V142" s="29"/>
      <c r="W142" s="29"/>
      <c r="X142" s="29"/>
    </row>
  </sheetData>
  <autoFilter ref="A1:X1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7"/>
  <sheetViews>
    <sheetView tabSelected="1" topLeftCell="A22" workbookViewId="0">
      <selection activeCell="A22" sqref="A22:B24"/>
    </sheetView>
  </sheetViews>
  <sheetFormatPr baseColWidth="10" defaultRowHeight="18.75" x14ac:dyDescent="0.25"/>
  <cols>
    <col min="1" max="1" width="59.85546875" style="42" customWidth="1"/>
    <col min="2" max="2" width="33.140625" style="51" customWidth="1"/>
    <col min="3" max="3" width="13.28515625" style="66" bestFit="1" customWidth="1"/>
  </cols>
  <sheetData>
    <row r="3" spans="1:3" x14ac:dyDescent="0.25">
      <c r="A3" s="41" t="s">
        <v>469</v>
      </c>
      <c r="B3" s="51" t="s">
        <v>471</v>
      </c>
    </row>
    <row r="4" spans="1:3" x14ac:dyDescent="0.25">
      <c r="A4" s="42" t="s">
        <v>62</v>
      </c>
      <c r="B4" s="52">
        <v>49</v>
      </c>
      <c r="C4" s="67">
        <f>49/141</f>
        <v>0.3475177304964539</v>
      </c>
    </row>
    <row r="5" spans="1:3" x14ac:dyDescent="0.25">
      <c r="A5" s="42" t="s">
        <v>103</v>
      </c>
      <c r="B5" s="52">
        <v>12</v>
      </c>
      <c r="C5" s="67">
        <f>12/141</f>
        <v>8.5106382978723402E-2</v>
      </c>
    </row>
    <row r="6" spans="1:3" x14ac:dyDescent="0.25">
      <c r="A6" s="42" t="s">
        <v>32</v>
      </c>
      <c r="B6" s="52">
        <v>80</v>
      </c>
      <c r="C6" s="67">
        <f>80/141</f>
        <v>0.56737588652482274</v>
      </c>
    </row>
    <row r="7" spans="1:3" x14ac:dyDescent="0.25">
      <c r="A7" s="42" t="s">
        <v>470</v>
      </c>
      <c r="B7" s="52">
        <v>141</v>
      </c>
      <c r="C7" s="68">
        <f>SUM(C4:C6)</f>
        <v>1</v>
      </c>
    </row>
    <row r="12" spans="1:3" x14ac:dyDescent="0.25">
      <c r="A12" s="44" t="s">
        <v>469</v>
      </c>
      <c r="B12" s="53" t="s">
        <v>472</v>
      </c>
    </row>
    <row r="13" spans="1:3" x14ac:dyDescent="0.25">
      <c r="A13" s="42" t="s">
        <v>34</v>
      </c>
      <c r="B13" s="51">
        <v>78</v>
      </c>
      <c r="C13" s="67">
        <f>78/141</f>
        <v>0.55319148936170215</v>
      </c>
    </row>
    <row r="14" spans="1:3" x14ac:dyDescent="0.25">
      <c r="A14" s="42" t="s">
        <v>348</v>
      </c>
      <c r="B14" s="51">
        <v>33</v>
      </c>
      <c r="C14" s="67">
        <f>33/141</f>
        <v>0.23404255319148937</v>
      </c>
    </row>
    <row r="15" spans="1:3" x14ac:dyDescent="0.25">
      <c r="A15" s="42" t="s">
        <v>88</v>
      </c>
      <c r="B15" s="51">
        <v>5</v>
      </c>
      <c r="C15" s="67">
        <f>5/141</f>
        <v>3.5460992907801421E-2</v>
      </c>
    </row>
    <row r="16" spans="1:3" x14ac:dyDescent="0.25">
      <c r="A16" s="42" t="s">
        <v>55</v>
      </c>
      <c r="B16" s="51">
        <v>25</v>
      </c>
      <c r="C16" s="67">
        <f>25/141</f>
        <v>0.1773049645390071</v>
      </c>
    </row>
    <row r="17" spans="1:3" x14ac:dyDescent="0.25">
      <c r="A17" s="44" t="s">
        <v>470</v>
      </c>
      <c r="B17" s="53">
        <v>141</v>
      </c>
      <c r="C17" s="69">
        <f>SUM(C13:C16)</f>
        <v>1</v>
      </c>
    </row>
    <row r="21" spans="1:3" x14ac:dyDescent="0.25">
      <c r="A21" s="45" t="s">
        <v>478</v>
      </c>
      <c r="B21" s="54"/>
    </row>
    <row r="22" spans="1:3" x14ac:dyDescent="0.25">
      <c r="A22" s="42" t="s">
        <v>479</v>
      </c>
      <c r="B22" s="51">
        <v>196</v>
      </c>
    </row>
    <row r="23" spans="1:3" x14ac:dyDescent="0.25">
      <c r="A23" s="42" t="s">
        <v>480</v>
      </c>
      <c r="B23" s="51">
        <v>214</v>
      </c>
    </row>
    <row r="24" spans="1:3" x14ac:dyDescent="0.25">
      <c r="A24" s="42" t="s">
        <v>481</v>
      </c>
      <c r="B24" s="51">
        <v>141</v>
      </c>
    </row>
    <row r="28" spans="1:3" x14ac:dyDescent="0.25">
      <c r="A28" s="43" t="s">
        <v>469</v>
      </c>
      <c r="B28" s="55" t="s">
        <v>474</v>
      </c>
    </row>
    <row r="29" spans="1:3" x14ac:dyDescent="0.25">
      <c r="A29" s="42" t="s">
        <v>72</v>
      </c>
      <c r="B29" s="52">
        <v>8</v>
      </c>
      <c r="C29" s="67">
        <f>8/141</f>
        <v>5.6737588652482268E-2</v>
      </c>
    </row>
    <row r="30" spans="1:3" x14ac:dyDescent="0.25">
      <c r="A30" s="42" t="s">
        <v>93</v>
      </c>
      <c r="B30" s="52">
        <v>4</v>
      </c>
      <c r="C30" s="67">
        <f>4/141</f>
        <v>2.8368794326241134E-2</v>
      </c>
    </row>
    <row r="31" spans="1:3" x14ac:dyDescent="0.25">
      <c r="A31" s="42" t="s">
        <v>54</v>
      </c>
      <c r="B31" s="52">
        <v>30</v>
      </c>
      <c r="C31" s="67">
        <f>30/141</f>
        <v>0.21276595744680851</v>
      </c>
    </row>
    <row r="32" spans="1:3" x14ac:dyDescent="0.25">
      <c r="A32" s="42" t="s">
        <v>33</v>
      </c>
      <c r="B32" s="52">
        <v>78</v>
      </c>
      <c r="C32" s="67">
        <f>78/141</f>
        <v>0.55319148936170215</v>
      </c>
    </row>
    <row r="33" spans="1:3" x14ac:dyDescent="0.25">
      <c r="A33" s="42" t="s">
        <v>445</v>
      </c>
      <c r="B33" s="52">
        <v>1</v>
      </c>
      <c r="C33" s="67">
        <f>1/141</f>
        <v>7.0921985815602835E-3</v>
      </c>
    </row>
    <row r="34" spans="1:3" x14ac:dyDescent="0.25">
      <c r="A34" s="42" t="s">
        <v>66</v>
      </c>
      <c r="B34" s="52">
        <v>19</v>
      </c>
      <c r="C34" s="67">
        <f>19/141</f>
        <v>0.13475177304964539</v>
      </c>
    </row>
    <row r="35" spans="1:3" x14ac:dyDescent="0.25">
      <c r="A35" s="42" t="s">
        <v>382</v>
      </c>
      <c r="B35" s="52">
        <v>1</v>
      </c>
      <c r="C35" s="67">
        <f>1/141</f>
        <v>7.0921985815602835E-3</v>
      </c>
    </row>
    <row r="36" spans="1:3" x14ac:dyDescent="0.25">
      <c r="A36" s="43" t="s">
        <v>470</v>
      </c>
      <c r="B36" s="56">
        <v>141</v>
      </c>
      <c r="C36" s="70">
        <f>SUM(C29:C35)</f>
        <v>1</v>
      </c>
    </row>
    <row r="40" spans="1:3" x14ac:dyDescent="0.25">
      <c r="A40" s="46" t="s">
        <v>469</v>
      </c>
      <c r="B40" s="57" t="s">
        <v>475</v>
      </c>
    </row>
    <row r="41" spans="1:3" x14ac:dyDescent="0.25">
      <c r="A41" s="42" t="s">
        <v>24</v>
      </c>
      <c r="B41" s="52">
        <v>140</v>
      </c>
      <c r="C41" s="67">
        <f>140/141</f>
        <v>0.99290780141843971</v>
      </c>
    </row>
    <row r="42" spans="1:3" x14ac:dyDescent="0.25">
      <c r="A42" s="42" t="s">
        <v>380</v>
      </c>
      <c r="B42" s="52">
        <v>1</v>
      </c>
      <c r="C42" s="67">
        <f>1/141</f>
        <v>7.0921985815602835E-3</v>
      </c>
    </row>
    <row r="43" spans="1:3" x14ac:dyDescent="0.25">
      <c r="A43" s="46" t="s">
        <v>470</v>
      </c>
      <c r="B43" s="58">
        <v>141</v>
      </c>
      <c r="C43" s="68">
        <f>SUM(C41:C42)</f>
        <v>1</v>
      </c>
    </row>
    <row r="48" spans="1:3" ht="30" x14ac:dyDescent="0.25">
      <c r="A48" s="48" t="s">
        <v>469</v>
      </c>
      <c r="B48" s="59" t="s">
        <v>476</v>
      </c>
    </row>
    <row r="49" spans="1:3" x14ac:dyDescent="0.25">
      <c r="A49" s="42" t="s">
        <v>58</v>
      </c>
      <c r="B49" s="52">
        <v>66</v>
      </c>
      <c r="C49" s="67">
        <f>66/141</f>
        <v>0.46808510638297873</v>
      </c>
    </row>
    <row r="50" spans="1:3" x14ac:dyDescent="0.25">
      <c r="A50" s="42" t="s">
        <v>51</v>
      </c>
      <c r="B50" s="52">
        <v>19</v>
      </c>
      <c r="C50" s="67">
        <f>19/141</f>
        <v>0.13475177304964539</v>
      </c>
    </row>
    <row r="51" spans="1:3" x14ac:dyDescent="0.25">
      <c r="A51" s="42" t="s">
        <v>40</v>
      </c>
      <c r="B51" s="52">
        <v>9</v>
      </c>
      <c r="C51" s="67">
        <f>9/141</f>
        <v>6.3829787234042548E-2</v>
      </c>
    </row>
    <row r="52" spans="1:3" x14ac:dyDescent="0.25">
      <c r="A52" s="42" t="s">
        <v>27</v>
      </c>
      <c r="B52" s="52">
        <v>47</v>
      </c>
      <c r="C52" s="67">
        <f>47/141</f>
        <v>0.33333333333333331</v>
      </c>
    </row>
    <row r="53" spans="1:3" x14ac:dyDescent="0.25">
      <c r="A53" s="48" t="s">
        <v>470</v>
      </c>
      <c r="B53" s="60">
        <v>141</v>
      </c>
      <c r="C53" s="69">
        <f>SUM(C49:C52)</f>
        <v>1</v>
      </c>
    </row>
    <row r="61" spans="1:3" x14ac:dyDescent="0.25">
      <c r="A61" s="49" t="s">
        <v>469</v>
      </c>
      <c r="B61" s="61" t="s">
        <v>477</v>
      </c>
    </row>
    <row r="62" spans="1:3" x14ac:dyDescent="0.25">
      <c r="A62" s="40" t="s">
        <v>56</v>
      </c>
      <c r="B62" s="62">
        <v>4</v>
      </c>
      <c r="C62" s="67">
        <f>4/141</f>
        <v>2.8368794326241134E-2</v>
      </c>
    </row>
    <row r="63" spans="1:3" x14ac:dyDescent="0.25">
      <c r="A63" s="40" t="s">
        <v>435</v>
      </c>
      <c r="B63" s="62">
        <v>1</v>
      </c>
      <c r="C63" s="67">
        <f>1/141</f>
        <v>7.0921985815602835E-3</v>
      </c>
    </row>
    <row r="64" spans="1:3" x14ac:dyDescent="0.25">
      <c r="A64" s="40" t="s">
        <v>298</v>
      </c>
      <c r="B64" s="62">
        <v>2</v>
      </c>
      <c r="C64" s="67">
        <f>2/141</f>
        <v>1.4184397163120567E-2</v>
      </c>
    </row>
    <row r="65" spans="1:3" x14ac:dyDescent="0.25">
      <c r="A65" s="40" t="s">
        <v>25</v>
      </c>
      <c r="B65" s="62">
        <v>57</v>
      </c>
      <c r="C65" s="67">
        <f>57/141</f>
        <v>0.40425531914893614</v>
      </c>
    </row>
    <row r="66" spans="1:3" x14ac:dyDescent="0.25">
      <c r="A66" s="40" t="s">
        <v>159</v>
      </c>
      <c r="B66" s="62">
        <v>3</v>
      </c>
      <c r="C66" s="67">
        <f>3/141</f>
        <v>2.1276595744680851E-2</v>
      </c>
    </row>
    <row r="67" spans="1:3" x14ac:dyDescent="0.25">
      <c r="A67" s="40" t="s">
        <v>167</v>
      </c>
      <c r="B67" s="62">
        <v>4</v>
      </c>
      <c r="C67" s="67">
        <f>4/141</f>
        <v>2.8368794326241134E-2</v>
      </c>
    </row>
    <row r="68" spans="1:3" x14ac:dyDescent="0.25">
      <c r="A68" s="40" t="s">
        <v>49</v>
      </c>
      <c r="B68" s="62">
        <v>3</v>
      </c>
      <c r="C68" s="67">
        <f>3/141</f>
        <v>2.1276595744680851E-2</v>
      </c>
    </row>
    <row r="69" spans="1:3" x14ac:dyDescent="0.25">
      <c r="A69" s="40" t="s">
        <v>216</v>
      </c>
      <c r="B69" s="62">
        <v>1</v>
      </c>
      <c r="C69" s="67">
        <f>1/141</f>
        <v>7.0921985815602835E-3</v>
      </c>
    </row>
    <row r="70" spans="1:3" x14ac:dyDescent="0.25">
      <c r="A70" s="40" t="s">
        <v>433</v>
      </c>
      <c r="B70" s="62">
        <v>1</v>
      </c>
      <c r="C70" s="67">
        <f>1/141</f>
        <v>7.0921985815602835E-3</v>
      </c>
    </row>
    <row r="71" spans="1:3" x14ac:dyDescent="0.25">
      <c r="A71" s="40" t="s">
        <v>98</v>
      </c>
      <c r="B71" s="62">
        <v>6</v>
      </c>
      <c r="C71" s="67">
        <f>6/141</f>
        <v>4.2553191489361701E-2</v>
      </c>
    </row>
    <row r="72" spans="1:3" x14ac:dyDescent="0.25">
      <c r="A72" s="40" t="s">
        <v>68</v>
      </c>
      <c r="B72" s="62">
        <v>2</v>
      </c>
      <c r="C72" s="67">
        <f>2/141</f>
        <v>1.4184397163120567E-2</v>
      </c>
    </row>
    <row r="73" spans="1:3" x14ac:dyDescent="0.25">
      <c r="A73" s="40" t="s">
        <v>187</v>
      </c>
      <c r="B73" s="62">
        <v>9</v>
      </c>
      <c r="C73" s="67">
        <f>9/141</f>
        <v>6.3829787234042548E-2</v>
      </c>
    </row>
    <row r="74" spans="1:3" x14ac:dyDescent="0.25">
      <c r="A74" s="40" t="s">
        <v>115</v>
      </c>
      <c r="B74" s="62">
        <v>2</v>
      </c>
      <c r="C74" s="67">
        <f>2/141</f>
        <v>1.4184397163120567E-2</v>
      </c>
    </row>
    <row r="75" spans="1:3" x14ac:dyDescent="0.25">
      <c r="A75" s="40" t="s">
        <v>146</v>
      </c>
      <c r="B75" s="62">
        <v>2</v>
      </c>
      <c r="C75" s="67">
        <f>2/141</f>
        <v>1.4184397163120567E-2</v>
      </c>
    </row>
    <row r="76" spans="1:3" x14ac:dyDescent="0.25">
      <c r="A76" s="40" t="s">
        <v>173</v>
      </c>
      <c r="B76" s="62">
        <v>2</v>
      </c>
      <c r="C76" s="67">
        <f>2/141</f>
        <v>1.4184397163120567E-2</v>
      </c>
    </row>
    <row r="77" spans="1:3" x14ac:dyDescent="0.25">
      <c r="A77" s="40" t="s">
        <v>452</v>
      </c>
      <c r="B77" s="62">
        <v>1</v>
      </c>
      <c r="C77" s="67">
        <f>1/141</f>
        <v>7.0921985815602835E-3</v>
      </c>
    </row>
    <row r="78" spans="1:3" x14ac:dyDescent="0.25">
      <c r="A78" s="40" t="s">
        <v>129</v>
      </c>
      <c r="B78" s="62">
        <v>5</v>
      </c>
      <c r="C78" s="67">
        <f>5/141</f>
        <v>3.5460992907801421E-2</v>
      </c>
    </row>
    <row r="79" spans="1:3" x14ac:dyDescent="0.25">
      <c r="A79" s="40" t="s">
        <v>106</v>
      </c>
      <c r="B79" s="62">
        <v>3</v>
      </c>
      <c r="C79" s="67">
        <f>3/141</f>
        <v>2.1276595744680851E-2</v>
      </c>
    </row>
    <row r="80" spans="1:3" x14ac:dyDescent="0.25">
      <c r="A80" s="40" t="s">
        <v>38</v>
      </c>
      <c r="B80" s="62">
        <v>6</v>
      </c>
      <c r="C80" s="67">
        <f>6/141</f>
        <v>4.2553191489361701E-2</v>
      </c>
    </row>
    <row r="81" spans="1:3" x14ac:dyDescent="0.25">
      <c r="A81" s="40" t="s">
        <v>420</v>
      </c>
      <c r="B81" s="62">
        <v>2</v>
      </c>
      <c r="C81" s="67">
        <f>2/141</f>
        <v>1.4184397163120567E-2</v>
      </c>
    </row>
    <row r="82" spans="1:3" x14ac:dyDescent="0.25">
      <c r="A82" s="40" t="s">
        <v>140</v>
      </c>
      <c r="B82" s="62">
        <v>10</v>
      </c>
      <c r="C82" s="67">
        <f>10/141</f>
        <v>7.0921985815602842E-2</v>
      </c>
    </row>
    <row r="83" spans="1:3" x14ac:dyDescent="0.25">
      <c r="A83" s="40" t="s">
        <v>90</v>
      </c>
      <c r="B83" s="62">
        <v>15</v>
      </c>
      <c r="C83" s="67">
        <f>15/141</f>
        <v>0.10638297872340426</v>
      </c>
    </row>
    <row r="84" spans="1:3" x14ac:dyDescent="0.25">
      <c r="A84" s="40" t="s">
        <v>470</v>
      </c>
      <c r="B84" s="62">
        <v>141</v>
      </c>
      <c r="C84" s="68">
        <f>SUM(C62:C83)</f>
        <v>1</v>
      </c>
    </row>
    <row r="91" spans="1:3" x14ac:dyDescent="0.25">
      <c r="A91" s="50" t="s">
        <v>469</v>
      </c>
      <c r="B91" s="63" t="s">
        <v>473</v>
      </c>
    </row>
    <row r="92" spans="1:3" x14ac:dyDescent="0.25">
      <c r="A92" s="72" t="s">
        <v>28</v>
      </c>
      <c r="B92" s="73">
        <v>7</v>
      </c>
      <c r="C92" s="74">
        <f>7/141</f>
        <v>4.9645390070921988E-2</v>
      </c>
    </row>
    <row r="93" spans="1:3" x14ac:dyDescent="0.25">
      <c r="A93" s="72" t="s">
        <v>59</v>
      </c>
      <c r="B93" s="73">
        <v>28</v>
      </c>
      <c r="C93" s="74">
        <f>28/141</f>
        <v>0.19858156028368795</v>
      </c>
    </row>
    <row r="94" spans="1:3" x14ac:dyDescent="0.25">
      <c r="A94" s="72" t="s">
        <v>267</v>
      </c>
      <c r="B94" s="73">
        <v>3</v>
      </c>
      <c r="C94" s="74">
        <f>3/141</f>
        <v>2.1276595744680851E-2</v>
      </c>
    </row>
    <row r="95" spans="1:3" x14ac:dyDescent="0.25">
      <c r="A95" s="72" t="s">
        <v>316</v>
      </c>
      <c r="B95" s="73">
        <v>9</v>
      </c>
      <c r="C95" s="74">
        <f>9/141</f>
        <v>6.3829787234042548E-2</v>
      </c>
    </row>
    <row r="96" spans="1:3" x14ac:dyDescent="0.25">
      <c r="A96" s="72" t="s">
        <v>86</v>
      </c>
      <c r="B96" s="73">
        <v>3</v>
      </c>
      <c r="C96" s="74">
        <f>3/141</f>
        <v>2.1276595744680851E-2</v>
      </c>
    </row>
    <row r="97" spans="1:3" x14ac:dyDescent="0.25">
      <c r="A97" s="72" t="s">
        <v>41</v>
      </c>
      <c r="B97" s="73">
        <v>87</v>
      </c>
      <c r="C97" s="74">
        <f>87/141</f>
        <v>0.61702127659574468</v>
      </c>
    </row>
    <row r="98" spans="1:3" x14ac:dyDescent="0.25">
      <c r="A98" s="72" t="s">
        <v>351</v>
      </c>
      <c r="B98" s="73">
        <v>3</v>
      </c>
      <c r="C98" s="74">
        <f>3/141</f>
        <v>2.1276595744680851E-2</v>
      </c>
    </row>
    <row r="99" spans="1:3" x14ac:dyDescent="0.25">
      <c r="A99" s="72" t="s">
        <v>382</v>
      </c>
      <c r="B99" s="73">
        <v>1</v>
      </c>
      <c r="C99" s="74">
        <f>1/141</f>
        <v>7.0921985815602835E-3</v>
      </c>
    </row>
    <row r="100" spans="1:3" x14ac:dyDescent="0.25">
      <c r="A100" s="50" t="s">
        <v>470</v>
      </c>
      <c r="B100" s="63">
        <v>141</v>
      </c>
      <c r="C100" s="69">
        <f>SUM(C92:C99)</f>
        <v>1</v>
      </c>
    </row>
    <row r="107" spans="1:3" x14ac:dyDescent="0.25">
      <c r="A107" s="42" t="s">
        <v>482</v>
      </c>
    </row>
    <row r="109" spans="1:3" x14ac:dyDescent="0.25">
      <c r="A109" s="47" t="s">
        <v>469</v>
      </c>
      <c r="B109" s="65" t="s">
        <v>483</v>
      </c>
    </row>
    <row r="110" spans="1:3" x14ac:dyDescent="0.25">
      <c r="A110" s="42" t="s">
        <v>72</v>
      </c>
      <c r="B110" s="64">
        <v>13.666666666666666</v>
      </c>
    </row>
    <row r="111" spans="1:3" x14ac:dyDescent="0.25">
      <c r="A111" s="42" t="s">
        <v>93</v>
      </c>
      <c r="B111" s="64">
        <v>5.333333333333333</v>
      </c>
    </row>
    <row r="112" spans="1:3" x14ac:dyDescent="0.25">
      <c r="A112" s="42" t="s">
        <v>54</v>
      </c>
      <c r="B112" s="64">
        <v>8.384615384615385</v>
      </c>
    </row>
    <row r="113" spans="1:2" x14ac:dyDescent="0.25">
      <c r="A113" s="42" t="s">
        <v>33</v>
      </c>
      <c r="B113" s="64">
        <v>9.8913043478260878</v>
      </c>
    </row>
    <row r="114" spans="1:2" x14ac:dyDescent="0.25">
      <c r="A114" s="42" t="s">
        <v>445</v>
      </c>
      <c r="B114" s="64">
        <v>3</v>
      </c>
    </row>
    <row r="115" spans="1:2" x14ac:dyDescent="0.25">
      <c r="A115" s="42" t="s">
        <v>66</v>
      </c>
      <c r="B115" s="64">
        <v>6.2</v>
      </c>
    </row>
    <row r="116" spans="1:2" x14ac:dyDescent="0.25">
      <c r="A116" s="42" t="s">
        <v>382</v>
      </c>
      <c r="B116" s="64"/>
    </row>
    <row r="117" spans="1:2" x14ac:dyDescent="0.25">
      <c r="A117" s="47" t="s">
        <v>470</v>
      </c>
      <c r="B117" s="71">
        <v>9.026315789473685</v>
      </c>
    </row>
  </sheetData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Excel</vt:lpstr>
      <vt:lpstr>Dinámicas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2019-12-13T15:13:58Z</dcterms:created>
  <dcterms:modified xsi:type="dcterms:W3CDTF">2019-12-13T18:09:21Z</dcterms:modified>
</cp:coreProperties>
</file>