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admin\Documents\Direccion Nacional de Bomberos\Atencion Ciudadano\2019\INFORMES\MENSUALES\Agosto\"/>
    </mc:Choice>
  </mc:AlternateContent>
  <bookViews>
    <workbookView xWindow="0" yWindow="0" windowWidth="28800" windowHeight="12330" activeTab="1"/>
  </bookViews>
  <sheets>
    <sheet name="DINÁMICAS" sheetId="2" r:id="rId1"/>
    <sheet name="EXCEL" sheetId="1" r:id="rId2"/>
  </sheets>
  <definedNames>
    <definedName name="_xlnm._FilterDatabase" localSheetId="1" hidden="1">EXCEL!$A$1:$Z$240</definedName>
  </definedNames>
  <calcPr calcId="162913"/>
  <pivotCaches>
    <pivotCache cacheId="0" r:id="rId3"/>
    <pivotCache cacheId="1"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3" i="2" l="1"/>
  <c r="C82" i="2"/>
  <c r="C81" i="2"/>
  <c r="C111" i="2" l="1"/>
  <c r="C190" i="2"/>
  <c r="C189" i="2"/>
  <c r="C188" i="2"/>
  <c r="C187" i="2"/>
  <c r="C186" i="2"/>
  <c r="C185" i="2"/>
  <c r="C184" i="2"/>
  <c r="C183" i="2"/>
  <c r="C182" i="2"/>
  <c r="C181" i="2"/>
  <c r="C158" i="2"/>
  <c r="C157" i="2"/>
  <c r="C156" i="2"/>
  <c r="C155" i="2"/>
  <c r="C154" i="2"/>
  <c r="C153" i="2"/>
  <c r="C152" i="2"/>
  <c r="C151" i="2"/>
  <c r="C150" i="2"/>
  <c r="C149" i="2"/>
  <c r="C148" i="2"/>
  <c r="C147" i="2"/>
  <c r="C146" i="2"/>
  <c r="C145" i="2"/>
  <c r="C144" i="2"/>
  <c r="C143" i="2"/>
  <c r="C142" i="2"/>
  <c r="C141" i="2"/>
  <c r="C140" i="2"/>
  <c r="C139" i="2"/>
  <c r="C138" i="2"/>
  <c r="C137" i="2"/>
  <c r="C136" i="2"/>
  <c r="C135" i="2"/>
  <c r="C115" i="2"/>
  <c r="C114" i="2"/>
  <c r="C113" i="2"/>
  <c r="C112" i="2"/>
  <c r="C92" i="2"/>
  <c r="C91" i="2"/>
  <c r="C90" i="2"/>
  <c r="C89" i="2"/>
  <c r="C88" i="2"/>
  <c r="C87" i="2"/>
  <c r="C68" i="2"/>
  <c r="C67" i="2"/>
  <c r="C66" i="2"/>
  <c r="C65" i="2"/>
  <c r="C64" i="2"/>
  <c r="C63" i="2"/>
  <c r="C62" i="2"/>
  <c r="C61" i="2"/>
  <c r="C60" i="2"/>
  <c r="C28" i="2"/>
  <c r="C27" i="2"/>
  <c r="C26" i="2"/>
  <c r="C25" i="2"/>
  <c r="C24" i="2"/>
</calcChain>
</file>

<file path=xl/sharedStrings.xml><?xml version="1.0" encoding="utf-8"?>
<sst xmlns="http://schemas.openxmlformats.org/spreadsheetml/2006/main" count="3737" uniqueCount="819">
  <si>
    <t>Canal Oficial de Entrada</t>
  </si>
  <si>
    <t>Medio o canal de recepción</t>
  </si>
  <si>
    <t>Departamento</t>
  </si>
  <si>
    <t>Peticionario</t>
  </si>
  <si>
    <t>Naturaleza jurídica del peticionario</t>
  </si>
  <si>
    <t>Tema de Consulta</t>
  </si>
  <si>
    <t>Asunto</t>
  </si>
  <si>
    <t>Responsable</t>
  </si>
  <si>
    <t>Área</t>
  </si>
  <si>
    <t>Dependencia</t>
  </si>
  <si>
    <t>Tipo de petición</t>
  </si>
  <si>
    <t>Tiempo de respuesta legal</t>
  </si>
  <si>
    <t>Número de radicación</t>
  </si>
  <si>
    <t>Fecha de radicación</t>
  </si>
  <si>
    <t>Número de salida</t>
  </si>
  <si>
    <t>Fecha de salida</t>
  </si>
  <si>
    <t>Tiempo de respuesta días hábiles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</si>
  <si>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</si>
  <si>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</si>
  <si>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</si>
  <si>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</si>
  <si>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</si>
  <si>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</si>
  <si>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</si>
  <si>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</si>
  <si>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Radicación Directa</t>
  </si>
  <si>
    <t>Boyacá</t>
  </si>
  <si>
    <t>CUERPO DE BOMBEROS VOLUNTARIOS DE SUTATENZA</t>
  </si>
  <si>
    <t>Cuerpo de bomberos</t>
  </si>
  <si>
    <t>Autorización</t>
  </si>
  <si>
    <t>RD: SOLICITUD CERTIFICADO UNIDADES BOMBERILES</t>
  </si>
  <si>
    <t>Luis Alberto Valencia Pulido</t>
  </si>
  <si>
    <t>Área Central de Referencia Bomberil</t>
  </si>
  <si>
    <t>SUBDIRECCIÓN ESTRATÉGICA Y DE COORDINACIÓN BOMBERIL</t>
  </si>
  <si>
    <t>Petición de interés general</t>
  </si>
  <si>
    <t>Cumplida</t>
  </si>
  <si>
    <t>13-08-2019 12:11 PM Archivar Luis Alberto Valencia Pulido Se archiva oficio, se envía por correo electrónico el día 12 de Agosto del 2019.</t>
  </si>
  <si>
    <t>PDF</t>
  </si>
  <si>
    <t>SI</t>
  </si>
  <si>
    <t>N/A</t>
  </si>
  <si>
    <t>En el radicado de salida debe existir evidencia o pantallazo de envío de la respuesta</t>
  </si>
  <si>
    <t>Servicio de Mensajería</t>
  </si>
  <si>
    <t>Valle del cauca</t>
  </si>
  <si>
    <t>CUERPO DE BOMBEROS SAN JUAN BAUTISTA DE GUACARI</t>
  </si>
  <si>
    <t>Seguros de vida</t>
  </si>
  <si>
    <t>SM: DOCUMENTOS SEGURO DE VIDA</t>
  </si>
  <si>
    <t>Alejandra Patiño</t>
  </si>
  <si>
    <t>FORTALECIMIENTO BOMBERIL</t>
  </si>
  <si>
    <t>DIRECCIÓN GENERAL</t>
  </si>
  <si>
    <t>Informes con respuesta</t>
  </si>
  <si>
    <t>05-08-2019 11:58 AM Archivar Germán Andrés Miranda Montenegro SE ENVÍA A LA ASEGURADORA BAJO EL RADICADO nO. 20191000006821</t>
  </si>
  <si>
    <t>WORD</t>
  </si>
  <si>
    <t>No se encuentra el documento digitalizado con firma y no se notifica el medio de comunicación por el cual se dio respuesta al ciudadano.</t>
  </si>
  <si>
    <t>Casanare</t>
  </si>
  <si>
    <t>CUERPO DE BOMBEROS VOLUNTARIOS DE MANÍ - CASANARE</t>
  </si>
  <si>
    <t>Legislación bomberil</t>
  </si>
  <si>
    <t>RD: SOLICITUD DE INFORMACIÓN QUE ACLAREN DIFERENTES ACTUACIONES HACIA MI PERSONA</t>
  </si>
  <si>
    <t>Andrea Bibiana Castañeda Durán</t>
  </si>
  <si>
    <t>FORMULACIÓN Y ACTUALIZACIÓN NORMATIVA Y OPERATIVA</t>
  </si>
  <si>
    <t>Petición de interés particular</t>
  </si>
  <si>
    <t>15-08-2019 17:59 PM Archivar Andrea Bibiana Castañeda Durán SE DIO TRÁMITE CON RADICADO 20192050058011 ENVIADO EL 15/8/2019</t>
  </si>
  <si>
    <t>Atlantico</t>
  </si>
  <si>
    <t>CUERPO DE BOMBEROS VOLUNTARIOS SOLEDAD ATLÁNTICO</t>
  </si>
  <si>
    <t>RD: SOLICITUD GESTIÓN (AVAL) ESCUELA DE FORMACIÓN BOMBEROS - SOLEDAD ATLÁNTICO</t>
  </si>
  <si>
    <t>Edgar Alexander Maya López</t>
  </si>
  <si>
    <t>16-08-2019 16:00 PM Archivar Edgar Alexander Maya López Se da respuesta con radicado DNBC N° 20192050058441. Se envía por correo electrónico el día 23/08/2019.</t>
  </si>
  <si>
    <t>RD: SOLICITUD (AVAL) PARA REGISTRO CURSO BOMBERO 1 Y 2 REF: RESOLUCIÓN 0661 DE JUNIO DEL 2014</t>
  </si>
  <si>
    <t>Paula Andrea Cortéz Mojica</t>
  </si>
  <si>
    <t>15-08-2019 17:04 PM Archivar Paula Andrea Cortéz Mojica archivo 20191000001663</t>
  </si>
  <si>
    <t>No hay respuesta digitalizada con su respectiva firma.En el radicado de salida debe existir evidencia o pantallazo de envío de la respuesta. No se especifica medio por el cual se envio la peticion.</t>
  </si>
  <si>
    <t>CUERPO DE BOMBEROS VOLUNTARIOS DE MALAMBO</t>
  </si>
  <si>
    <t>Solicitud de recursos</t>
  </si>
  <si>
    <t>RD: RADICAR PROYECTO</t>
  </si>
  <si>
    <t>Massiel Mendez</t>
  </si>
  <si>
    <t>Vencida</t>
  </si>
  <si>
    <t>Correo Atención Ciudadano</t>
  </si>
  <si>
    <t>CUERPO DE BOMBEROS VOLUNTARIOS DE ALCALÁ</t>
  </si>
  <si>
    <t>CAC: ANEXO CERTIFICADO POR ARCHIVO DAÑADO</t>
  </si>
  <si>
    <t>15-08-2019 17:07 PM Archivar Paula Andrea Cortéz Mojica ARCHIVO 20191000001673</t>
  </si>
  <si>
    <t>Cundinamarca</t>
  </si>
  <si>
    <t>CUERPO DE BOMBEROS VOLUNTARIOS DE GUADUAS</t>
  </si>
  <si>
    <t>Respuesta a requerimientos</t>
  </si>
  <si>
    <t>CAC: CONTESTACIÓN OFICIO 20192050057091</t>
  </si>
  <si>
    <t>ELIANA GARCÍA CASTAÑO</t>
  </si>
  <si>
    <t>26-08-2019 13:25 PM Archivar ELIANA GARCÍA CASTAÑO Mediante el oficio 20192050058471, se remitió dicho informe por medio de correo electrónico el 260/08/2019</t>
  </si>
  <si>
    <t>26/0819</t>
  </si>
  <si>
    <t>Bogotá D.C.</t>
  </si>
  <si>
    <t>ORLANDO MURILLO LOPEZ</t>
  </si>
  <si>
    <t>Persona natural</t>
  </si>
  <si>
    <t>Solicitud de información</t>
  </si>
  <si>
    <t>CAC: DERECHO DE PETICIÓN URGENTE</t>
  </si>
  <si>
    <t>Maria del Consuelo Arias Prieto</t>
  </si>
  <si>
    <t>CONTROL INTERNO</t>
  </si>
  <si>
    <t>Extemporánea</t>
  </si>
  <si>
    <t>Según lo establecido en el formato de procedimientos del trámite interno de PQRS. cuando el funcionario no es el competente para resolver la petición, deberá devolverla a atención al ciudadano en un tiempo prudencial sin que se venza la petición. Todo con el fin de cumplir con la Ley 1755 de 2015.</t>
  </si>
  <si>
    <t>Santander</t>
  </si>
  <si>
    <t>CUERPO DE BOMBEROS VOLUNTARIOS DE SABANA DE TORRES</t>
  </si>
  <si>
    <t>CAC: DOCUMENTOS PARA SOLICITUD DE REGISTROS</t>
  </si>
  <si>
    <t>15-08-2019 09:02 AM Archivar Paula Andrea Cortés Mojica archivo se envió por correo electrónico</t>
  </si>
  <si>
    <t>Correo Institucional</t>
  </si>
  <si>
    <t>ABEL GRANADA</t>
  </si>
  <si>
    <t>CI: DERECHO DE PETICIÓN</t>
  </si>
  <si>
    <t>Consulta</t>
  </si>
  <si>
    <t>30-08-2019 13:58 PM Archivar ELIANA GARCÍA CASTAÑO Mediante el oficio 20192050058401, se dio respuesta a la consulta enviada por correo electrónico enviado desde el 22 de agosto.</t>
  </si>
  <si>
    <t>GUSTAVO ALBERTO CALLEJAS AGUDELO</t>
  </si>
  <si>
    <t>CI: SOLICITUD DE REGISTRO CURSOS BOMBERO 1</t>
  </si>
  <si>
    <t>15-08-2019 17:08 PM Archivar Paula Andrea Cortés Mojica ARCHIVO SE ENVIÓ POR CORREO ELECTRÓNICO</t>
  </si>
  <si>
    <t>PRESIDENCIA DE LA REPÚBLICA</t>
  </si>
  <si>
    <t>Entidad pública</t>
  </si>
  <si>
    <t>CAC: OFI19-00086855/IDM: TRASLADO POR COMPETENCIA, ARTÍCULO 21 DE LA LEY 1437 DE 2011 APLICADO A LA LUZ DE LA LEY 1755 DE 2015</t>
  </si>
  <si>
    <t>15/019</t>
  </si>
  <si>
    <t>15-08-2019 17:17 PM Archivar Andrea Bibiana Castañeda Durán SE DIO TRÁMITE CON RADICADO 20192050058311, ENVIADO EL 15/8/2019</t>
  </si>
  <si>
    <t>JOHN MANUEL ZULUAGA SANCHEZ</t>
  </si>
  <si>
    <t>CAC: CENTROS DE FORMACIÓN DE BRIGADAS DE EMERGENCIA.</t>
  </si>
  <si>
    <t>En proceso</t>
  </si>
  <si>
    <t>vence 17/09/19</t>
  </si>
  <si>
    <t>CARMEN CAMARGO</t>
  </si>
  <si>
    <t>CAC: RESPUESTA PETICIÓN</t>
  </si>
  <si>
    <t>16-08-2019 17:28 PM Archivar ELIANA GARCÍA CASTAÑO CONSTANCIA DE ENVÍO AL PETICIONARIO PETICIONES 20193320016342 - 20193320016892 – 20193320019382 COMUNICADO DE RESPUESTA 20192050058071. CORREO ENVIADO EL 16/08/2019</t>
  </si>
  <si>
    <t>Caquetá</t>
  </si>
  <si>
    <t>CUERPO DE BOMBEROS VOLUNTARIOS DE FLORENCIA</t>
  </si>
  <si>
    <t>CAC: SOLICITUD CURSOS</t>
  </si>
  <si>
    <t>16-08-2019 10:42 AM Archivar Paula Andrea Cortéz Mojica ARCHIVO 20191000001683</t>
  </si>
  <si>
    <t>En el radicado de salida debe existir evidencia o pantallazo de envío de la respuesta. Documento de respuesta sin firma y no se comunica el medio de envío de respuesta</t>
  </si>
  <si>
    <t>Quindio</t>
  </si>
  <si>
    <t>CUERPO DE BOMBEROS QUIMBAYA</t>
  </si>
  <si>
    <t>CAC: SOLICITUD REGISTRO DE CURSO</t>
  </si>
  <si>
    <t>16-08-2019 11:50 AM Archivar Paula Andrea Cortéz Mojica Archivo se envío por correo electrónico</t>
  </si>
  <si>
    <t>No hay respuesta digitalizada con su respectiva firma.En el radicado de salida debe existir evidencia o pantallazo de envío de la respuesta.</t>
  </si>
  <si>
    <t>Meta</t>
  </si>
  <si>
    <t>CONCESIÓN VIAL DE LOS LLANOS</t>
  </si>
  <si>
    <t>CI: SOLICITUD HISTÓRICO DE EVENTOS FORESTALES</t>
  </si>
  <si>
    <t>Juan Carlos Puerto Prieto</t>
  </si>
  <si>
    <t>CENTRAL DE INFORMACIÓN Y TELECOMUNICACIONES</t>
  </si>
  <si>
    <t>14-08-2019 17:39 PM Archivar Juan Carlos Puerto Prieto se envía oficio de contestación por correo electrónico al remitente moreno@cllanos.co, como fue solicitado</t>
  </si>
  <si>
    <t>CUERPO DE BOMBEROS VOLUNTARIOS DE PULI - CUNDINAMARCA</t>
  </si>
  <si>
    <t>RD: SOLICITUD PRONUNCIAMIENTO</t>
  </si>
  <si>
    <t>Petición de documentos e información pública</t>
  </si>
  <si>
    <r>
      <t xml:space="preserve">21-08-2019 11:05 AM Archivar Luis Alberto Valencia Pulido Se da respuesta mediante Orfeo No 20192100007511. </t>
    </r>
    <r>
      <rPr>
        <sz val="14"/>
        <color rgb="FFFF0000"/>
        <rFont val="Arial"/>
        <family val="2"/>
      </rPr>
      <t>Se envía por correo electrónico el día 26/08/2019.</t>
    </r>
  </si>
  <si>
    <t>RD: INFORME DE ASCENSO A GRADO</t>
  </si>
  <si>
    <t>16-08-2019 18:17 PM Archivar ELIANA GARCÍA CASTAÑO Mediante el oficio 20192050058161, se dio respuesta al peticionario. Correo enviado el 16/08/2019.</t>
  </si>
  <si>
    <t>Antioquia</t>
  </si>
  <si>
    <t>CUERPO DE BOMBEROS VOLUNTARIO DE HELICONIA ANTIOQUIA</t>
  </si>
  <si>
    <t>Queja contra CB</t>
  </si>
  <si>
    <t>RD: ACUSACIONES DE (MALOS PROCEDIMIENTOS EN INSPECCIONES SEGÚN ARTÍCULO 42 DE LA LEY 1575 DEL 2012)</t>
  </si>
  <si>
    <t>ERIKA AGUIRRE LEMUS</t>
  </si>
  <si>
    <t>09-09-2019 11:03 AM Archivar ERIKA AGUIRRE LEMUS Se archiva con el número de radicado de salida 20192050059331. De adjunto pantallazo de envío.</t>
  </si>
  <si>
    <t>Servicio de mensajería</t>
  </si>
  <si>
    <t>MINISTERIO DE INTERIOR PQRSD</t>
  </si>
  <si>
    <t>SM: REMISIÓN DE EXPEDIENTE POR COMPETENCIA OFI 19-29052-GCD-4001</t>
  </si>
  <si>
    <t>13-08-2019 17:14 PM Archivar Andrea Bibiana Castañeda Durán SE DIO TRÁMITE CON RADICADO 20192050057681 ENVIADO EL 13/8/2019</t>
  </si>
  <si>
    <t>CUERPO DE BOMBEROS VOLUNTARIOS DE VILLAVICENCIO</t>
  </si>
  <si>
    <t>SM: SOLICITUD DE FIRMAS CERTIFICADOS CURSO</t>
  </si>
  <si>
    <t>HAYVER LEONARDO SERRANO RODRIGUEZ</t>
  </si>
  <si>
    <t>26-08-2019 10:16 AM Archivar HAYVER LEONARDO SERRANO RODRIGUEZ Se le da respuesta con el radicado N° 20191000007661</t>
  </si>
  <si>
    <t>En el radicado de salida debe existir evidencia o pantallazo de envío de la respuesta. Documento de respuesta sin firma y sin digitalizar. No se informa por cual medio se envió la petición.</t>
  </si>
  <si>
    <t>DELEGACIÓN DEPARTAMENTAL DE BOMBEROS CUNDINAMARCA</t>
  </si>
  <si>
    <t>RD: REMISIÓN DE CERTIFICADOS</t>
  </si>
  <si>
    <t>CORPORACION PRODESARROLLO Y SEGURIDAD DE GIRARDOT</t>
  </si>
  <si>
    <t>SM: SOLICITUD PARA EMITIR RESOLUCIÓN COMO INSTRUCTOR</t>
  </si>
  <si>
    <t>08-08-2019 09:17 AM Archivar Edgar Alexander Maya López Se archiva por ser de carácter informativo y complemento de solicitud que se dio respuesta con radicado DNBC N° 20192050056961</t>
  </si>
  <si>
    <t>CUERPO DE BOMBEROS VOLUNTARIOS CÓRDOBA QUINDÍO</t>
  </si>
  <si>
    <t>SM: SOLICITUD INCLUSION PROYECTO</t>
  </si>
  <si>
    <t>ARMANDO CASTRO MENDOZA</t>
  </si>
  <si>
    <t>Acompañamiento jurídico</t>
  </si>
  <si>
    <t>CAC: ALCALDÍA DE VALLEDUPAR.. NOTIFICACIÓN URGENTE</t>
  </si>
  <si>
    <t>10-09-2019 14:51 PM Archivar Andrea Bibiana Castañeda Durán SE DIO TRÁMITE CON RAD. 20192050058351 ENVIADO EL 21/08/2019.</t>
  </si>
  <si>
    <t>Nariño</t>
  </si>
  <si>
    <t>CUERPO DE BOMBEROS VOLUNTARIOS DE POLICARPA - NARIÑO</t>
  </si>
  <si>
    <t>CI: DERECHOS DE PETICIÓN</t>
  </si>
  <si>
    <t>16-08-2019 18:13 PM Archivar ELIANA GARCÍA CASTAÑO Mediante el oficio 20192050058131, se dio respuesta. Correo electrónico del 16/08/2019.</t>
  </si>
  <si>
    <t>BIOGESTIÓN S.A.S</t>
  </si>
  <si>
    <t>Persona Jurídica</t>
  </si>
  <si>
    <t>CAC: PETICIÓN:ACLARACIÓN ALCANCE RES 256 DE 2014</t>
  </si>
  <si>
    <t>John Jairo Beltran Mahecha</t>
  </si>
  <si>
    <t>20-08-2019 10:36 AM Archivar John Jairo Beltran Mahecha Se da respuesta DNBC con radicado No. 20192300007441. Se envía por correo electrónico el día 26/08/2019.</t>
  </si>
  <si>
    <t>CUERPO DE BOMBEROS VOLUNTARIOS EL DONCELLO - CAQUETÁ</t>
  </si>
  <si>
    <t>CAC: QUEJA GLORIA WILCHES</t>
  </si>
  <si>
    <t>04-09-2019 17:43 PM Archivar Andrea Bibiana Castañeda Durán SE DIO TRÁMITE CON RAD. ENVIADO EL 04/09/2019</t>
  </si>
  <si>
    <t>No hay respuesta de salida</t>
  </si>
  <si>
    <t>CUERPO DE BOMBEROS VOLUNTARIOS DE VILLA DE LEYVA</t>
  </si>
  <si>
    <t>CAC: SOLICITUD CERTIFICACIÓN BOMBEROS VILLA DE LEYVA</t>
  </si>
  <si>
    <t>23-08-2019 11:54 AM Archivar Luis Alberto Valencia Pulido Se dio respuesta por medio de correo electrónico.</t>
  </si>
  <si>
    <t>DAVID GUILLERMO PACHON GONZALEZ</t>
  </si>
  <si>
    <t>CAC: SOLICITUD CERTIFICACIÓN INGRESOS Y RETENCIONES</t>
  </si>
  <si>
    <t>Marisol Mora Bustos</t>
  </si>
  <si>
    <t>GESTIÓN CONTABLE</t>
  </si>
  <si>
    <t>SUBDIRECCIÓN ADMINISTRATIVA Y FINANCIERA</t>
  </si>
  <si>
    <t>09-08-2019 09:49 AM Archivar Marisol Mora Bustos Se expide certificado de Ingresos y Retenciones correspondiente a la vigencia 2018 a nombre del señor David Guillermo pachón identificado con C.C 1.010.212.146 y se envía por correo electrónico a davidgonzalezz29@hotmail.com de acuerdo a la solicitud.</t>
  </si>
  <si>
    <t>En el radicado de salida debe existir evidencia o pantallazo de envío de la respuesta. No existe respuesta al peticionario digitalizada</t>
  </si>
  <si>
    <t>Norte de santander</t>
  </si>
  <si>
    <t>GESTIÓN DEL RIESGO LOS PATIOS - NORTE DE SANTANDER</t>
  </si>
  <si>
    <t>CAC: SOLICITUD DE INFORMACIÓN</t>
  </si>
  <si>
    <t>16-08-2019 15:37 PM Archivar Paula Andrea Cortéz Mojica archivo 20191000001703</t>
  </si>
  <si>
    <t>En el radicado de salida debe existir evidencia o pantallazo de envío de la respuesta. No existe respuesta al peticionario digitalizada y no se comunica medio de envío</t>
  </si>
  <si>
    <t>Bolívar</t>
  </si>
  <si>
    <t>GESTIÓN DEL RIESGO ARJONA - BOLÍVAR</t>
  </si>
  <si>
    <t>CAC: SOLICITUD DE REGISTRO PARA REALIZACIÓN DE CURSOS</t>
  </si>
  <si>
    <t>21-08-2019 15:55 PM Archivar Paula Andrea Cortéz Mojica archivo 20191000001743</t>
  </si>
  <si>
    <t>COORDINACIÓN ACADÉMICA GFC</t>
  </si>
  <si>
    <t>CAC: SOLICITUD DE REGISTROS ESCUELA VILLAVICENCIO</t>
  </si>
  <si>
    <t>21-08-2019 16:01 PM Archivar Paula Andrea Cortéz Mojica archivo se envió por correo electrónico</t>
  </si>
  <si>
    <t>CUERPO DE BOMBEROS VOLUNTARIOS DE LA UNIÓN</t>
  </si>
  <si>
    <t>CAC: SOLICITUD REGISTRO</t>
  </si>
  <si>
    <t>21-08-2019 16:05 PM Archivar Paula Andrea Cortéz Mojica archivo se envió por correo electrónico.</t>
  </si>
  <si>
    <t>FIDUPREVISORA S.A.</t>
  </si>
  <si>
    <t>Persona jurídica</t>
  </si>
  <si>
    <t>RD: NOTIFICACIÓN PAGO COMPARENDO VEHÍCULO PLACA OCK 008</t>
  </si>
  <si>
    <t>Wilson Enrique Sánchez Laguado</t>
  </si>
  <si>
    <t>GESTIÓN ADMINISTRATIVA</t>
  </si>
  <si>
    <t>27-08-2019 13:55 PM Archivar Wilson Enrique Sánchez Laguado Se archiva, con respuesta mediante oficio 2019330007731 del 26-08-2019. Se anexó copia de recibo de pago comparendo y radicar físicamente en FIDUPREVISORA.</t>
  </si>
  <si>
    <t>Formato PQRSD</t>
  </si>
  <si>
    <t>Tolima</t>
  </si>
  <si>
    <t>DIANA ROCIO DONOSO</t>
  </si>
  <si>
    <t>FT: ANEXO DOCUMENTOS FALTANTES RADICADO 2019332009852</t>
  </si>
  <si>
    <t>12-08-2019 10:09 AM Archivar Germán Andrés Miranda Montenegro SE ENVÍA A LA ASEGURADORA BAJO EL rADICADO nO. 20191000007011</t>
  </si>
  <si>
    <t>No se adjunta documento confirma,no se adjunta evidencia de envio de respuesta por ningún medio.</t>
  </si>
  <si>
    <t>Valle del Cauca</t>
  </si>
  <si>
    <t>SM: CERTIFICACIÓN BANCARIA SEGURO DE VIDA JOSE LUIS TORO TORRES</t>
  </si>
  <si>
    <t>12-08-2019 10:21 AM Archivar Germán Andrés Miranda Montenegro SE ENVÍA A LA ASEGURADORA BAJO EL RADICADO No. 20191000007021</t>
  </si>
  <si>
    <t>JULIO HERNANDO ROMERO AGUIRRE</t>
  </si>
  <si>
    <t>FT: PETICIÓN</t>
  </si>
  <si>
    <t>23-08-2019 11:55 AM Archivar Luis Alberto Valencia Pulido Se da respuesta mediante correo electrónico e dia Jueves 22 de Agosto del 2019.</t>
  </si>
  <si>
    <t>En el radicado de salida debe existir evidencia o pantallazo de envío de la respuesta. Documento de respuesta sin firma.</t>
  </si>
  <si>
    <t>Cesar</t>
  </si>
  <si>
    <t>CUERPO DE BOMBEROS VOLUNTARIOS DE VALLEDUPAR</t>
  </si>
  <si>
    <t>RD: DERECHO DE PETICIÓN DE INFORMACIÓN</t>
  </si>
  <si>
    <t>MARYOLY DIAZ</t>
  </si>
  <si>
    <t>GESTIÓN TALENTO HUMANO</t>
  </si>
  <si>
    <t>16-08-2019 10:15 AM Archivar MARYOLY DÍAZ Se emite respuesta y se envía al correo bermudez juan felipe@hotmail.com, con los anexos solicitados.</t>
  </si>
  <si>
    <t>En el radicado de salida debe existir evidencia o pantallazo de envío de la respuesta. No existe documento de respuesta</t>
  </si>
  <si>
    <t>A&amp;S CONSTRUCTORES LIMITADA</t>
  </si>
  <si>
    <t>RD: DERECHO DE PETICIÓN</t>
  </si>
  <si>
    <t>23-08-2019 17:19 PM Archivar Luis Alberto Valencia Pulido Se dio traslado al Cuerpo de Bomberos Oficiales de Bogotá, ya que son el ente encargado de las inspecciones de seguridad humana. Se envía por correo electrónico el día 23/08/2019.</t>
  </si>
  <si>
    <t>BENEMÉRITO CUERPO DE BOMBEROS VOLUNTARIOS DE CALI ACADEMIA</t>
  </si>
  <si>
    <t>SM: ENVÍO DE CERTIFICADOS</t>
  </si>
  <si>
    <t>09-09-2019 13:26 PM Archivar HAYVER LEONARDO SERRANO RODRIGUEZ Se le da respuesta con el radicado N° 20191000008031</t>
  </si>
  <si>
    <t>Debe existir una evidencia de los correos enviados, donde sea visible la fecha de envío</t>
  </si>
  <si>
    <t>Huila</t>
  </si>
  <si>
    <t>CUERPO DE BOMBEROS VOLUNTARIOS DE NEIVA</t>
  </si>
  <si>
    <t>CI: DERECHO DE PETICIÓN SOLICITUD DE CONCEPTO CONTRATACIÓN DE BOMBEROS MEDIANTE CONTRATO DE PRESTACIÓN DE SERVICIOS LEY 80</t>
  </si>
  <si>
    <t>26-08-2019 17:26 PM Archivar ERIKA AGUIRRE LEMUS Se archiva porque se dio respuesta a este requerimiento con el número de salida 20192050058301. Se dio respuesta el día jueves 15 de agosto de 2019, por medio de correo electrónico.</t>
  </si>
  <si>
    <t>Córdoba</t>
  </si>
  <si>
    <t>CUERPO DE BOMBEROS VOLUNTARIOS BELALCÁZAR CALDAS</t>
  </si>
  <si>
    <t>CI: PROYECTO DE ADQUISICIÓN DE VEHÍCULO CARROTANQUE</t>
  </si>
  <si>
    <t>Angélica Xiomara Rosado Bayona</t>
  </si>
  <si>
    <t>01-08-2019 14:19 PM Archivar Angélica Xiomara Rosado Bayona Se archiva en la carpeta de CBO, Decreto 256 de 2013. Radicado anterior: 20193320016702.</t>
  </si>
  <si>
    <t>CAC: QUEJA FORMAL SUBTENIENTE GLORIA WILCHES CUERPO DE BOMBEROS MONIQUIRA</t>
  </si>
  <si>
    <t>04-09-2019 17:44 PM Archivar Andrea Bibiana Castañeda Durán SE DIO TRÁMITE CON RAD. 20192050058971 ENVIADO EL 04/09/2019</t>
  </si>
  <si>
    <t>persona jurídica</t>
  </si>
  <si>
    <t>CAC: SOLICITUD REGISTROS ESCUELA VILLAVICENCIO</t>
  </si>
  <si>
    <t>12-08-2019 11:28 AM Archivar Paula Andrea Cortéz Mojica ARCHIVO 20191000001583</t>
  </si>
  <si>
    <t>MINISTERIO DE INTERIOR</t>
  </si>
  <si>
    <t>RD: SOLICITUD DE INFORMACIÓN Y VERIFICACIÓN</t>
  </si>
  <si>
    <t>Carlos Armando López Barrera</t>
  </si>
  <si>
    <t>OFICINA ASESORA JURÍDICA</t>
  </si>
  <si>
    <t>13-08-2019 10:42 AM Archivar Carlos Armando López Barrera archivo 20191200001613</t>
  </si>
  <si>
    <t>No hay respuesta digitalizada con su respectiva firma.En el radicado de salida debe existir evidencia o pantallazo de envío de la respuesta. No se especifica medio por el cual se envio la peticion. Documento de respuesta sin firma</t>
  </si>
  <si>
    <t>CUERPO DE BOMBEROS VOLUNTARIOS DE GALAPA - ATLÁNTICO</t>
  </si>
  <si>
    <t>RD: SOLICITUD DE AVAL PARA CURSOS DE FORMACIÓN BOMBERIL</t>
  </si>
  <si>
    <t>22-08-2019 11:03 AM Archivar Paula Andrea Cortéz Mojica archivo 20191000001753</t>
  </si>
  <si>
    <t>CUERPO DE BOMBEROS VOLUNTARIOS DE CAUCASIA - ANTIOQUIA</t>
  </si>
  <si>
    <t>SM: CORRECCIÓN DE CERTIFICADOS</t>
  </si>
  <si>
    <t>09-09-2019 10:53 AM Archivar HAYVER LEONARDO SERRANO RODRIGUEZ Se le da respuesta con el radicado N° 20191000008001</t>
  </si>
  <si>
    <t>CUERPO DE BOMBEROS VOLUNTARIOS PRADERA</t>
  </si>
  <si>
    <t>SM: CERTIFICADOS</t>
  </si>
  <si>
    <t>CUERPO DE BOMBEROS VOLUNTARIOS DE PUERTO LÓPEZ</t>
  </si>
  <si>
    <t>SM: INFORMACIÓN PARA CAPACITACIÓN DE UNIDADES BOMBERILES</t>
  </si>
  <si>
    <t>23-08-2019 11:06 AM Archivar Paula Andrea Cortéz Mojica archivo 20191000001763</t>
  </si>
  <si>
    <t>DIRECCIÓN DE IMPUESTOS Y ADUANAS NACIONALES DIAN</t>
  </si>
  <si>
    <t>SM: SOLICITUD DE ALMACENAMIENTO Y CUSTODIA DE MERCANCÍA DE CARÁCTER ESPECIAL, VEHÍCULO DE BOMBEROS</t>
  </si>
  <si>
    <t>Andrés Fernando Muñoz Cabrera</t>
  </si>
  <si>
    <t>ALCALDÍA DE LOS PATIOS - NORTE DE SANTANDER</t>
  </si>
  <si>
    <t>SM: SOLICITUD DE INFORMACIÓN</t>
  </si>
  <si>
    <t>23-08-2019 11:08 AM Archivar Paula Andrea Cortéz Mojica archivo 20191000001703</t>
  </si>
  <si>
    <t>CUERPO DE BOMBEROS VOLUNTARIOS DE RIONEGRO</t>
  </si>
  <si>
    <t>09-09-2019 11:17 AM Archivar HAYVER LEONARDO SERRANO RODRIGUEZ Se le da respuesta con el radicado N° 20191000008021</t>
  </si>
  <si>
    <t>FERNANDO ANDRES PANIAGUA ARIAS</t>
  </si>
  <si>
    <t>CAC: AYUDA NO DEJEMOS ACABAR EL CUERPO DE BOMBEROS DE VALPARAÍSO, ANTIOQUIA</t>
  </si>
  <si>
    <t>23/08/2019.</t>
  </si>
  <si>
    <t>27-08-2019 16:08 PM Archivar ELIANA GARCÍA CASTAÑO Mediante el oficio 20192050058451, se dio trámite respuesta mediante correo electrónico enviado el 23/08/2019.</t>
  </si>
  <si>
    <t>LUIS ENRIQUE CELIS GUEVARA</t>
  </si>
  <si>
    <t>CI: REQUERIMIENTO DE INFORMACIÓN - CGR</t>
  </si>
  <si>
    <t>27-08-2019 15:07 PM Archivar Luis Alberto Valencia Pulido Buenas Tardes Se envía por medio informacion solicitada.</t>
  </si>
  <si>
    <t>AUGUSTO JANAYA</t>
  </si>
  <si>
    <t>CAC: DENUNCIA</t>
  </si>
  <si>
    <t>05-09-2019 08:17 AM Archivar Luis Alberto Valencia Pulido Se da respuesta por medio de correo electrónico el día 04-09-2019, con el Radicado No. 20192100007931</t>
  </si>
  <si>
    <t>Se debe anexar pantallazo como evidencia de envio siendo visible LA FECHA</t>
  </si>
  <si>
    <t>UNIDAD ADMINISTRATIVA ESPECIAL CUERPO OFICIAL DE BOMBEROS DE BOGOTÁ UAECOB</t>
  </si>
  <si>
    <t>RD: OBSERVACIONES Y ACTUALIZACIÓN DE INSTRUCTORES AVALADOS POR LA DNBC</t>
  </si>
  <si>
    <t>El cambio de TRD no corresponde al cambio asignado por el funcionario. El procedimiento para cambios de TRD, es primero informar a la Oficina de Atención al Ciudadano el cambio y segundo, realizar el cambio sin dejar vencer el término inicialmente programado. Según el OPAS, el aval de instructores debe realizarse en 15 días</t>
  </si>
  <si>
    <t>RD: FIRMA DE CERTIFICADOS</t>
  </si>
  <si>
    <t>ANDRES FELIPE BARRAGAN MEDINA</t>
  </si>
  <si>
    <t>CAC: SOLICITUD AUTORIZACIÓN DE INSTRUCTOR</t>
  </si>
  <si>
    <t>Jiug Magnoly Gaviria Narvaez</t>
  </si>
  <si>
    <t>20-08-2019 12:36 PM Archivar Jiug Magnoly Gaviria Narváez Se da respuesta con DNBC No 20192100007461.</t>
  </si>
  <si>
    <t>NIDIA SIERRA</t>
  </si>
  <si>
    <t>CAC: CONSULTA-VISITA TÉCNICA DE INSPECCIÓN DE SEGURIDAD BOMBEROS</t>
  </si>
  <si>
    <t>JENNIFFER HERNANDEZ GARCIA</t>
  </si>
  <si>
    <t>CAC: SOLICITUD DE INFORMACIÓN INUNDACIÓN LA VEGA - 2006</t>
  </si>
  <si>
    <t>CUERPO DE BOMBEROS VOLUNTARIOS DE YAGUARA</t>
  </si>
  <si>
    <t>CAC: SOLICITUD REGISTRO CURSOS</t>
  </si>
  <si>
    <t>23-08-2019 11:56 AM Archivar Paula Andrea Cortéz Mojica archivo 20191000001773</t>
  </si>
  <si>
    <t>CAC: SOLICITUD REGISTROS</t>
  </si>
  <si>
    <t>26-08-2019 15:46 PM Archivar Paula Andrea Cortéz Mojica archivo 20191000001783</t>
  </si>
  <si>
    <t>AUDITORÍAS Y DENUNCIAS CDM</t>
  </si>
  <si>
    <t>CI: TRASLADO DENUNCIA 11 DE 2019</t>
  </si>
  <si>
    <t>05-09-2019 09:19 AM Archivar Andrea Bibiana Castañeda Durán SE DIO TRÁMITE CON RAD. 20192050059061 ENVIADO EL 4/09/2019</t>
  </si>
  <si>
    <t>CUERPO DE BOMBEROS VOLUNTARIOS DE PITALITO</t>
  </si>
  <si>
    <t>CAC: SOLICITUD AUTORIZACIÓN REGISTRO PARA CURSOS</t>
  </si>
  <si>
    <t>26-08-2019 16:24 PM Archivar Paula Andrea Cortéz Mojica archivo 20191000001793</t>
  </si>
  <si>
    <t>CUERPO DE BOMBEROS VOLUNTARIOS DE VILLAGORGONA</t>
  </si>
  <si>
    <t>ANDRES QUICENO</t>
  </si>
  <si>
    <t>SM: PETICIÓN DE CONSULTA</t>
  </si>
  <si>
    <t>Caldas</t>
  </si>
  <si>
    <t>BOMBEROS VOLUNTARIOS NEIRA - CALDAS</t>
  </si>
  <si>
    <t>CAC: DERECHO DE PETICIÓN OFICIO 100-2019</t>
  </si>
  <si>
    <t>26-08-2019 16:27 PM Archivar Paula Andrea Cortéz Mojica archivo 20191000001023</t>
  </si>
  <si>
    <t>No hay respuesta y no se encuentra digitalizada con su respectiva firma.En el radicado de salida debe existir evidencia o pantallazo de envío de la respuesta. No se especifica medio por el cual se envio la peticion.</t>
  </si>
  <si>
    <t>CUERPO DE BOMBEROS VOLUNTARIOS MAGANGUÉ - BOLÍVAR</t>
  </si>
  <si>
    <t>CAC: NUEVO DOCUMENTO 2019-08-14 09.41.08</t>
  </si>
  <si>
    <t>04/09/20419</t>
  </si>
  <si>
    <t>04-09-2019 10:41 AM Archivar Andrea Bibiana Castañeda Durán SE DIO TRÁMITE CON RAD. 20192050058811 DONDE SE REQUIRIÓ A LA GOBERNACIÓN SOBRE ASUNTOS DE DIGNATARIOS, ENVIADO EL 04/09/20419</t>
  </si>
  <si>
    <t>ADRIANA INES MARTIN ROMERO</t>
  </si>
  <si>
    <t>CAC: CIR1900000031_IDM (presidencia)</t>
  </si>
  <si>
    <t>16-08-2019 09:55 AM Archivar MARYOLY DÍAZ Se tendrá en cuenta para cuando sea necesaria la publicación de Hojas de Vida en el aplicativo de la Presidencia.</t>
  </si>
  <si>
    <t>AVISOS ICBF</t>
  </si>
  <si>
    <t>CAC: SEGUIMIENTO CASO:662642</t>
  </si>
  <si>
    <t>Competencia de otra Entidad</t>
  </si>
  <si>
    <t>23-08-2019 17:03 PM Archivar ELIANA GARCÍA CASTAÑO Mediante el oficio 20192050058421, se dio traslado por competencia mediante correo electrónico el 23/08/2019</t>
  </si>
  <si>
    <t>CAC: SOLICITUD AVAL PARA INSTRUCTORES</t>
  </si>
  <si>
    <t>CAMBIO CLIMÁTICO GESTIÓN DEL RIESGO</t>
  </si>
  <si>
    <t>CAC: BASE DE DATOS INSTRUCTORES</t>
  </si>
  <si>
    <t>20-08-2019 09:03 AM Archivar Jiug Magnoly Gaviria Narváez se da respuesta de radicado con DNBC No. 20192100007431</t>
  </si>
  <si>
    <t>.En el radicado de salida debe existir evidencia o pantallazo de envío de la respuesta.</t>
  </si>
  <si>
    <t>HECTOR RIASCOS</t>
  </si>
  <si>
    <t>05-09-2019 09:21 AM Archivar Andrea Bibiana Castañeda Durán SE DIO TRÁMITE CON RAD. 20192050059081 ENVIADO EL 04/09/2019</t>
  </si>
  <si>
    <t>CAC: BOMBEROS FLORENCIA</t>
  </si>
  <si>
    <t>04-09-2019 17:45 PM Archivar Andrea Bibiana Castañeda Durán SE DIO TRÁMITE CON RAD. 20192050058971 ENVIADO EL 04/09/2019</t>
  </si>
  <si>
    <t>CUERPO DE BOMBEROS VOLUNTARIOS DE PUERTO GAITÁN</t>
  </si>
  <si>
    <t>CAC: QUEJA SEÑORA WILCHES</t>
  </si>
  <si>
    <t>04-09-2019 17:46 PM Archivar Andrea Bibiana Castañeda Durán SE DIO TRÁMITE CON RAD. ENVIADO EL 04/09/2019</t>
  </si>
  <si>
    <t>PLANEACIÓN PAMPLONITA NORTE DE SANTANDER</t>
  </si>
  <si>
    <t>CAC: REQUERIMENTO ACTIVACIÓN CONVENIO ALCALDÍA DE PAMPLONITA BOMBEROS VOLUNTARIOS</t>
  </si>
  <si>
    <t>10-09-2019 10:00 AM Archivar ERIKA AGUIRRE LEMUS Se archiva con radicado de salida número 20192050059291. Se adjunto pantallazo de envío.</t>
  </si>
  <si>
    <t>CUERPO DE BOMBEROS VOLUNTARIOS DE COPACABANA</t>
  </si>
  <si>
    <t>CAC: SOLICITUD DE REGISTRO PARA CAPACITACIÓN DE FORMACIÓN A BOMBEROS</t>
  </si>
  <si>
    <t>27-08-2019 15:42 PM Archivar Paula Andrea Cortéz Mojica archivo 20191000001813</t>
  </si>
  <si>
    <t>CUERPO DE BOMBEROS VOLUNTARIOS DE CALIMA EL DARIEN</t>
  </si>
  <si>
    <t>CAC: SOLICITUD ASIGNACIÓN DE REGISTRO CURSO</t>
  </si>
  <si>
    <t>27-08-2019 11:49 AM Archivar Paula Andrea Cortéz Mojica archivo 20191000001803</t>
  </si>
  <si>
    <t>CAC: SOLICITUD REGISTRO ESCUELA VILLAVICENCIO</t>
  </si>
  <si>
    <t>27-08-2019 15:45 PM Archivar Paula Andrea Cortéz Mojica archivo se envío por correo electrónico</t>
  </si>
  <si>
    <t>MARIA ANGELICA HERNANDEZ CLAVIJO</t>
  </si>
  <si>
    <t>Legislación Bomberil</t>
  </si>
  <si>
    <t>CAC: ASESORÍA ELECCIÓN DE DIGNATARIOS</t>
  </si>
  <si>
    <t>06-09-2019 18:00 PM Archivar ERIKA AGUIRRE LEMUS Se archiva con el radicado de salida número 20192050059271. Se anexo pantallazo.</t>
  </si>
  <si>
    <t>CUERPO DE BOMBEROS VOLUNTARIOS DE YARUMAL</t>
  </si>
  <si>
    <t>SM: CERTIFICADOS PARA SER FIRMADOS</t>
  </si>
  <si>
    <t>Vence el dia 09-09-2019</t>
  </si>
  <si>
    <t>PERSONERIA MUNICIPAL DE CHARTA - SANTANDER</t>
  </si>
  <si>
    <t>SM: REMISIÓN DE PROCESO DISC POR COMPETENCIA - CBV CHARTA SANTANDER</t>
  </si>
  <si>
    <t>11-09-2019 10:05 AM Archivar ERIKA AGUIRRE LEMUS Se archiva con el radicado de salida número 20192050059521. Se adjunto pantallazo de envío. Se envía por correo electrónico el día 10/09/2019.</t>
  </si>
  <si>
    <t>10/09/2019.</t>
  </si>
  <si>
    <t>SM: FIRMA CERTIFICADOS</t>
  </si>
  <si>
    <t>Vence el 11-09-2019</t>
  </si>
  <si>
    <t>WILLIAM ENRIQUE BENAVIDES CALDERON</t>
  </si>
  <si>
    <t>CAC: CONTESTACIÓN RADICADO #2019050057711</t>
  </si>
  <si>
    <t>11-09-2019 11:01 AM Archivar Andrea Bibiana Castañeda Durán SE DIO TRÁMITE CON EL RAD. 201920559541 ENVIADO EL 11/09/2019</t>
  </si>
  <si>
    <t>Pdf</t>
  </si>
  <si>
    <t>Si</t>
  </si>
  <si>
    <t>EDGAR DE JESUS GOMEZ ARIAS</t>
  </si>
  <si>
    <t>Solicitud de Información</t>
  </si>
  <si>
    <t>CAC: CONTRATOS A UNIDADES DE CUERPOS DE BOMBEROS MUNICIPIOS</t>
  </si>
  <si>
    <t>Ricardo Rizo Salazar</t>
  </si>
  <si>
    <t>09-09-2019 16:07 PM Archivar Ricardo Rizo Salazar Tramitado</t>
  </si>
  <si>
    <t>No se comunica medio de envío de respuesta, tampoco se adjunta pantallazo de envío como evidencia de envio</t>
  </si>
  <si>
    <t>JULIO CESAR GARCIA TRIANA</t>
  </si>
  <si>
    <t>CI: SOLICITUD DE CONCEPTO</t>
  </si>
  <si>
    <t>09-09-2019 16:04 PM Archivar Ricardo Rizo Salazar Tramitado</t>
  </si>
  <si>
    <t>No se comunica medio de envío de respuesta</t>
  </si>
  <si>
    <t>FRANKLIN ROLANDO CANO VALCÁRCEL</t>
  </si>
  <si>
    <t>CAC: SOLICITUD CONCEPTO COMPETENCIA ENTIDADES DEL ESTADO AMONESTACIONES, MULTAS POR EXTINTORES, SISTEMAS, EQUIPOS DE CONTRAINCENDIOS VENCIDOS O DETERIORADOS</t>
  </si>
  <si>
    <t>20192050059001, 20192050059011</t>
  </si>
  <si>
    <t>09-09-2019 16:14 PM Archivar Ricardo Rizo Salazar Tramitado</t>
  </si>
  <si>
    <t>CUERPO DE BOMBEROS VOLUNTARIOS DE ZIPAQUIRÁ</t>
  </si>
  <si>
    <t>CAC: SOLICITUD DE CONCEPTO</t>
  </si>
  <si>
    <t>26-08-2019 16:15 PM Archivar ELIANA GARCÍA CASTAÑO Mediante el oficio 20192050058651, se dio respuesta a la consulta realizada enviada mediante correo electrónico el 26/08/2019</t>
  </si>
  <si>
    <t>STEFANY MURILLO</t>
  </si>
  <si>
    <t>CI: AMABLE SOLICITUD</t>
  </si>
  <si>
    <t>cumplida</t>
  </si>
  <si>
    <t>09-09-2019 16:16 PM Archivar Ricardo Rizo Salazar Tramitado</t>
  </si>
  <si>
    <t>Documento de respuesta sin firma, no se comunica medio de envío</t>
  </si>
  <si>
    <t>CUERPO DE BOMBEROS VOLUNTARIOS DE VILLANUEVA - CASANARE</t>
  </si>
  <si>
    <t>CAC: CONCEPTO JURÍDICO Y TÉCNICO INVERSIÓN SOBRETASA EN ESTACIÓN DE BOMBEROS</t>
  </si>
  <si>
    <t>Vence el 02-10-2019</t>
  </si>
  <si>
    <t>GOBERNACIÓN DE RICAURTE - CUNDINAMARCA</t>
  </si>
  <si>
    <t>CI: SOLICITUD DE PERMISO PARA CONTRATAR SERVICIO</t>
  </si>
  <si>
    <t>CUERPO DE BOMBEROS VOLUNTARIOS DE CHINCHINA</t>
  </si>
  <si>
    <t>SM: SOLICITUD DE CAMBIO DE CERTIFICADO</t>
  </si>
  <si>
    <t>Vence el 12-09-2019</t>
  </si>
  <si>
    <t>Vichada</t>
  </si>
  <si>
    <t>CUERPO DE BOMBEROS VOLUNTARIOS DE PUERTO CARREÑO - VICHADA</t>
  </si>
  <si>
    <t>CAC: APOYO A LA IMPLEMENTACIÓN DE UN PLAN DE MEJORAMIENTO</t>
  </si>
  <si>
    <t>27-08-2019 16:38 PM Archivar Paula Andrea Cortéz Mojica archivo 20191000001823</t>
  </si>
  <si>
    <t>DIRECTORA SSTA</t>
  </si>
  <si>
    <t>CAC INQUIETUD DE IDONEIDAD BOMBERO ENTRENADOR RESOLUCIÓN 256 DE 2014</t>
  </si>
  <si>
    <t>12-09-2019 14:59 PM Archivar ERIKA AGUIRRE LEMUS Se dio respuesta con radicado de salida número 20192050059591. Se adjunto pantallazo de envío.</t>
  </si>
  <si>
    <t>Radicación directa</t>
  </si>
  <si>
    <t>CUERPO DE BOMBEROS VOLUNTARIOS DE YOPAL</t>
  </si>
  <si>
    <t>RD: CERTIFICADOS</t>
  </si>
  <si>
    <t>BENEMÉRITO CUERPO DE BOMBEROS VOLUNTARIOS TULUÁ - DEPARTAMENTO DE EDUCACIÓN</t>
  </si>
  <si>
    <t>CAC: SOLICITUD CURSO PRIMAP</t>
  </si>
  <si>
    <t>04-09-2019 12:27 PM Archivar Paula Andrea Cortéz Mojica archivo 20191000001833</t>
  </si>
  <si>
    <t>EUDIS ALVAREZ</t>
  </si>
  <si>
    <t>CAC: SIN ASUNTO</t>
  </si>
  <si>
    <t>09-09-2019 14:08 PM Archivar Andrea Bibiana Castañeda Durán SE DIO RESPUESTA CON RAD. 20192050059261 ENVIADO EL 9/9/201</t>
  </si>
  <si>
    <t>SECRETARIA DEL INTERIOR BOLÍVAR</t>
  </si>
  <si>
    <t>CAC:BOMBEROS VOL MOMPOX@GMAIL.COM</t>
  </si>
  <si>
    <t>20192050059231 y 20192050059241</t>
  </si>
  <si>
    <t>09-09-2019 14:15 PM Archivar ELIANA GARCÍA CASTAÑO Mediante los oficios 20192050059231 y 20192050059241, se atención el Informe. Correo enviados el 06/09/2019</t>
  </si>
  <si>
    <t>06/09/2019 y 09/09/2019</t>
  </si>
  <si>
    <t>CAC: SOLICITUD DE REGISTRO CURSO DE FORMACIÓN PARA INSTRUCTORES DE BOMBEROS</t>
  </si>
  <si>
    <t>05-09-2019 11:12 AM Archivar Paula Andrea Cortéz Mojica archivo 20191000001843</t>
  </si>
  <si>
    <t>ALCALDÍA MUNICIPAL DE MANIZALES</t>
  </si>
  <si>
    <t>SM: OFI 19-00082222/IDM 1202000 RADICADO EXT 19-00069044 (REMITIDO POR MININTERIOR OFI19-31961-DVP-2000)</t>
  </si>
  <si>
    <t>SM: TRASLADO POR COMPETENCIA DERECHO DE PETICIÓN EN MODALIDAD DE CONSULTA EXT 19-25816 DEL 25 DE JUNIO DE 2019 - OFI 19-28758 OAJ-1400</t>
  </si>
  <si>
    <t>SM: REUNIÓN CUERPO DE BOMBEROS DE LOS MUNICIPIOS DEL SUR DE LA GUAJIRA</t>
  </si>
  <si>
    <t>Vence el 13-09-2019</t>
  </si>
  <si>
    <t>CUERPO DE BOMBEROS VOLUNTARIOS DE SEVILLA</t>
  </si>
  <si>
    <t>Vence el 16-09-2019</t>
  </si>
  <si>
    <t>MARDELLY CHAMORRO</t>
  </si>
  <si>
    <t>CAC: SOLICITUD BASADA EN DEBIDO PROCESO</t>
  </si>
  <si>
    <t>10-09-2019 11:23 AM Archivar Andrea Bibiana Castañeda Durán SE DIO TRÁMITE CON RAD. 20192050059381 ENVIADO EL 10/9/2019</t>
  </si>
  <si>
    <t>SECRETARIA DE PLANEACIÓN DE TIBASOSA - BOYACÁ</t>
  </si>
  <si>
    <t>CAC: SOLICITUD CONCEPTO DE VIABILIDAD LOTE DE TERRENO CBV TIBASOSA</t>
  </si>
  <si>
    <t>CUERPO DE BOMBEROS VOLUNTARIOS DE PUPIALES</t>
  </si>
  <si>
    <t>CAC: SOLICITUD DE NÚMERO DE REGISTRO CURSO DE FORMACIÓN BOMBERIL</t>
  </si>
  <si>
    <t>05-09-2019 17:12 PM Archivar Paula Andrea Cortéz Mojica archivo 20191000001853</t>
  </si>
  <si>
    <t>Archivo de respuesta en Word, sin firmas. No se muestra pantallazo y no se comunica por cual medio se envio la peticion</t>
  </si>
  <si>
    <t>LEANDRA CECILIA ESCOBAR DUITAMA</t>
  </si>
  <si>
    <t>CAC: SOLICITUD DE RESOLUCIÓN</t>
  </si>
  <si>
    <t>FREDY COCA</t>
  </si>
  <si>
    <t>CAC: SOLICITUD DE RESPUESTA OFICIO DEL 14 DE JUNIO DEL 2019</t>
  </si>
  <si>
    <t>09-09-2019 15:29 PM Archivar Luis Alberto Valencia Pulido Se da respuesta mediante Oficio No 20192100008051. cORREO ENVIADO EL 09/09/19</t>
  </si>
  <si>
    <t>NO SE ADJUNTA PANTALLAZO COMO EVIDENCIA DE ENVIO</t>
  </si>
  <si>
    <t>PROCURADURÍA PROVINCIAL DE ZIPAQUIRÁ</t>
  </si>
  <si>
    <t>SM: EXPEDIENTE IUS - E- 2019-130044 PROCESO VERBAL</t>
  </si>
  <si>
    <t>09-09-2019 15:33 PM Archivar ELIANA GARCÍA CASTAÑO Mediante el oficio No. 20192050059281, se dio respuesta a la petición. Correo enviado el 09/09/2019</t>
  </si>
  <si>
    <t>BENEMÉRITO CUERPO DE BOMBEROS VOLUNTARIOS DE CALI</t>
  </si>
  <si>
    <t>CUERPO DE BOMBEROS VOLUNTARIOS DE EL TAMBO - NARIÑO</t>
  </si>
  <si>
    <t>En Proceso</t>
  </si>
  <si>
    <t>Vence el 17-09-2019</t>
  </si>
  <si>
    <t>UNGRD</t>
  </si>
  <si>
    <t>Entidad Pública</t>
  </si>
  <si>
    <t>RD: TRASLADO POR COMPETENCIA RADICADO UNGRD No 2019ER08686</t>
  </si>
  <si>
    <t>09-09-2019 14:25 PM Archivar ELIANA GARCÍA CASTAÑO Con el oficio 20192050059251, se dio respuesta a la petición. Correo electrónico enviado el 06/09/2019</t>
  </si>
  <si>
    <t>MIFE GATIVA RODRIGUEZ</t>
  </si>
  <si>
    <t>CAC: OFICIO PUERTO GAITAN META</t>
  </si>
  <si>
    <t>09-09-2019 11:24 AM Archivar Paula Andrea Cortéz Mojica ARCHIVO 20191000001863</t>
  </si>
  <si>
    <t>CUERPO DE BOMBEROS VOLUNTARIOS DE FUSAGASUGA</t>
  </si>
  <si>
    <t>CLUB MILITAR</t>
  </si>
  <si>
    <t>RD: SOLICITUD DE CONCILIACIÓN CONVOCADA DIRECCIÓN NACIONAL DE BOMBEROS CONVOCANTE CLUB MILITAR</t>
  </si>
  <si>
    <t>El cambio de TRD no corresponde al cambio asignado por el funcionario. El procedimiento para cambios de TRD, es primero informar a la Oficina de Atención al Ciudadano el cambio y segundo, realizar el cambio sin dejar vencer el término inicialmente programado. El cambio de TRD se hizo a los 9 días; es decir a 1 día para vencerse la TRD inicialmente asignada. La reasignación al funcionario competente debe realizarse durante un tiempo prudente</t>
  </si>
  <si>
    <t>ALCALDÍA MUNICIPAL DE COTA</t>
  </si>
  <si>
    <t>RD: SOLICITUD DE INFORMACIÓN CBV COTA</t>
  </si>
  <si>
    <t>CUERPO DE BOMBEROS VOLUNTARIOS DE PLANADAS - TOLIMA</t>
  </si>
  <si>
    <t>CAC: SOLICITUD DOCUMENTACIÓN RUE BOMBEROS PLANADAS</t>
  </si>
  <si>
    <t>27-08-2019 17:56 PM Archivar Luis Alberto Valencia Pulido Buenas Tardes Se da respuesta mediante radicado No. 20192100007781</t>
  </si>
  <si>
    <t>ALCALDÍA MUNICIPAL DE MANZANARES</t>
  </si>
  <si>
    <t>RD: SOLICITUD DE ADQUISICIÓN DE UNA MÁQUINA PARA EL CUERPO DE BOMBEROS MANZANARES Y DE LA SOLICITUD REALIZADA EL 19 DE JUNIO DE 2019</t>
  </si>
  <si>
    <t>CAROLINA HOYOS</t>
  </si>
  <si>
    <t>CAC: DERECHO DE PETICIÓN</t>
  </si>
  <si>
    <t>09-09-2019 17:57 PM Archivar ELIANA GARCÍA CASTAÑO Mediante el oficio 20192050059311, se dio respuesta a la petición. Correo enviado el 09/09/2019</t>
  </si>
  <si>
    <t>CAC: INVESTIGAR</t>
  </si>
  <si>
    <t>CUERPO DE BOMBEROS VOLUNTARIOS DE FACATATIVÁ</t>
  </si>
  <si>
    <t>CAC: SOLICITUD</t>
  </si>
  <si>
    <t>10-09-2019 15:55 PM Archivar Jiug Magnoly Gaviria Narváez Se da respuesta con radicado DNBC N.20192100008071.</t>
  </si>
  <si>
    <t>CAC: OFI19-00097368 / IDM: SOLICITUD DE INTERVENCIÓN ANTE ENTIDAD PÚBLICA</t>
  </si>
  <si>
    <t>Otros</t>
  </si>
  <si>
    <t>CAC: OFI19-00097503 / IDM: DELEGADO TRANSFORMACIÓN DIGITAL</t>
  </si>
  <si>
    <t>Adriana Moreno Roncancio</t>
  </si>
  <si>
    <t>PLANEACIÓN ESTRATÉGICA</t>
  </si>
  <si>
    <t>Subdirección administrativa y financiera</t>
  </si>
  <si>
    <t>Petición entre autoridades</t>
  </si>
  <si>
    <t>Vence el 10-09-2019</t>
  </si>
  <si>
    <t>LUISA FERNANDA LOPEZ BLANDON</t>
  </si>
  <si>
    <t>CAC: PETICIÓN INFORMACIÓN BOMBEROS ANTIOQUIA</t>
  </si>
  <si>
    <t>10-09-2019 11:35 AM Archivar John Jairo Beltran Mahecha Se da respuesta DNBC con radicado No. 20192300008061.</t>
  </si>
  <si>
    <t>CUERPO DE BOMBEROS VOLUNTARIOS DE SOACHA</t>
  </si>
  <si>
    <t>10-09-2019 17:13 PM Archivar Jiug Magnoly Gaviria Narváez se da respuesta con radicado DNBC N0 20192100008081.</t>
  </si>
  <si>
    <t>CUERPO DE BOMBEROS VOLUNTARIOS DE SOPO</t>
  </si>
  <si>
    <t>RD: PETICIÓN DE PAGO</t>
  </si>
  <si>
    <t>10-09-2019 12:24 PM Archivar ELIANA GARCÍA CASTAÑO Mediante el oficio 20192050059321, se dio trámite a la solicitud. Correo enviado el 10/09/2019</t>
  </si>
  <si>
    <t>CUERPO DE BOMBEROS VOLUNTARIOS CHIQUINQUIRÁ</t>
  </si>
  <si>
    <t>SM: SOLICITUD AVAL CURSOS</t>
  </si>
  <si>
    <t>10-09-2019 13:11 PM Archivar Paula Andrea Cortéz Mojica archivo se envió por correo electrónico 20191000001873.</t>
  </si>
  <si>
    <t>CUERPO DE BOMBEROS VOLUNTARIOS DE GUAMAL</t>
  </si>
  <si>
    <t>Vence el 18-09-2019</t>
  </si>
  <si>
    <t>Amazonas</t>
  </si>
  <si>
    <t>BENEMÉRITO CUERPO DE BOMBEROS VOLUNTARIOS DE LETICIA</t>
  </si>
  <si>
    <t>RD: SOLICITUD EQUIPOS Y HERRAMIENTAS CONTRA INCENDIO</t>
  </si>
  <si>
    <t>CUERPO DE BOMBEROS VOLUNTARIOS DE ANSERMANUEVO</t>
  </si>
  <si>
    <t>SM: IRREGULARIDADES CBV ANSERMANUEVO - VALLE</t>
  </si>
  <si>
    <t>12-09-2019 17:42 PM Archivar ERIKA AGUIRRE LEMUS Se envió comunicación al peticionario con radicado de salida 20192050059641. Se adjunto pantallazo de envío.</t>
  </si>
  <si>
    <t>FISCALÍA GENERAL DE LA NACIÓN</t>
  </si>
  <si>
    <t>SM: CUMPLIMIENTO ORDEN DE POLICÍA JUDICIAL No 4660909 CUI 110019000050201709880</t>
  </si>
  <si>
    <t>11-09-2019 18:12 PM Archivar Carlos Armando López Barrera ARCHIVO 20191200001903</t>
  </si>
  <si>
    <t>POLICÍA NACIONAL</t>
  </si>
  <si>
    <t>RD: SOLICITUD APOYO</t>
  </si>
  <si>
    <t>EDWIN GONZALEZ MALAGON</t>
  </si>
  <si>
    <t>CUERPO DE BOMBEROS OFICIALES BOGOTá UAECOB D.C.</t>
  </si>
  <si>
    <t>SM: FIRMA DE CERTIFICADOS</t>
  </si>
  <si>
    <t>RD: CERTIFICADOS CURSO DE PROTECCIÓN CONTRA ARMAS QUÍMICAS Y AGENTES TÓXICOS DE LA INDUSTRIA</t>
  </si>
  <si>
    <t>CAC: DOCUMENTOS PARA ACLARAR SITUACIÓN CONCEJO MUNICIPAL PLANADAS</t>
  </si>
  <si>
    <t>29-08-2019 16:55 PM Archivar Andrea Bibiana Castañeda Durán SE DIO TRÁMITE CON EL RAD. 20192050058931 ENVIADO EL 29/08/2019</t>
  </si>
  <si>
    <t>CAC: INFORMACIÓN PARA AUTORIZACIÓN AVAL DE INSTRUCTORES</t>
  </si>
  <si>
    <t>09-09-2019 12:09 PM Archivar John Jairo Beltran Mahecha Se da respuesta DNBC con radicado No. 20192300007921.</t>
  </si>
  <si>
    <t>LICETH PÁJARO ESPINOSA</t>
  </si>
  <si>
    <t>CAC: BOMBEROS TURBANA</t>
  </si>
  <si>
    <t>10-09-2019 11:20 AM Archivar Andrea Bibiana Castañeda Durán SE DA TRÁMITE CON RAD. 20192050059391 ENVIADO EL 10/9/2019</t>
  </si>
  <si>
    <t>ALAN ROGER BOCANEGRA BARRAZA</t>
  </si>
  <si>
    <t>CAC: SOLICITUD ACOMPAÑAMIENTO</t>
  </si>
  <si>
    <t>11-09-2019 09:35 AM Archivar ERIKA AGUIRRE LEMUS Se archiva con radicado de salida número 20192050059401. se adjunto pantallazo de envío de comunicación al peticionario.</t>
  </si>
  <si>
    <t>MARCO DAVID HERNÁNDEZ ROJAS</t>
  </si>
  <si>
    <t>CAC: SOLICITUD CONCEPTO</t>
  </si>
  <si>
    <t>12-09-2019 17:54 PM Archivar ERIKA AGUIRRE LEMUS Se archiva con radicado de salida número 20192050059681. Se adjunto pantallazo de envío.</t>
  </si>
  <si>
    <t>SECRETARIA DESPACHO ALCALDE SANTA ROSA DEL SUR</t>
  </si>
  <si>
    <t>CUERPO DE BOMBEROS VOLUNTARIOS DE SAN PEDRO DE LOS MILAGROS</t>
  </si>
  <si>
    <t>CAC: SOLICITUD REGISTRO BOMBERO 1 Y 2</t>
  </si>
  <si>
    <t>11-09-2019 16:46 PM Archivar Paula Andrea Cortéz Mojica archivo 20191000001883</t>
  </si>
  <si>
    <t>CAC: TRASLADO DE INFORME POR COMPETENCIA</t>
  </si>
  <si>
    <t>11-09-2019 14:20 PM Archivar ELIANA GARCÍA CASTAÑO Con el oficio No. 20192050059491, se remitió respuesta. Correo electrónico del 11/09/2019.</t>
  </si>
  <si>
    <t>GOBERNACION DEL QUINDIO</t>
  </si>
  <si>
    <t>SM: TRASLADO OFICIO R-21092 (T.F.)</t>
  </si>
  <si>
    <t>SM: DERECHO DE PETICIÓN</t>
  </si>
  <si>
    <t>11-09-2019 16:47 PM Archivar Paula Andrea Cortéz Mojica archivo 20191000001863</t>
  </si>
  <si>
    <t>VICTOR MARIO VALENCIA MONDRAGON</t>
  </si>
  <si>
    <t>CAC: CUERPO DE BOMBEROS VOLUNTARIOS DE ROSAS - CAUCA</t>
  </si>
  <si>
    <t>CI: SOLICITUD BASE DE DATOS</t>
  </si>
  <si>
    <t>ARNALDO TORRES</t>
  </si>
  <si>
    <t>CAC: SOLICITUD DE CURSO</t>
  </si>
  <si>
    <t>11-09-2019 16:50 PM Archivar Paula Andrea Cortéz Mojica archivo 20191000001893</t>
  </si>
  <si>
    <t>CAC: INFORME NECESIDADES BCBL</t>
  </si>
  <si>
    <t>SECRETARIA DE GOBIERNO DE CUNDINAMARCA</t>
  </si>
  <si>
    <t>SM: RESPUESTA AL RADICADO 2019156661 DE FECHA 09/08/2019 08:41:20.0</t>
  </si>
  <si>
    <t>FORMULACIÓN Y ACTUALIZACIÓN NORMATIVA</t>
  </si>
  <si>
    <t>09-09-2019 16:26 PM Archivar Ricardo Rizo Salazar Soporte documental del radicado 20193320021592 el cual se tramitó completamente</t>
  </si>
  <si>
    <t>RD: TRASLADO POR COMPETENCIA ATENCIÓN TARDÍA DE INCENDIO ESTRUCTURAL INDUSTRIAS EL FORRAJE S.A.S MUNICIPIO DE PALMIRA, RADICADO UNGRD No 2019ER08474</t>
  </si>
  <si>
    <t>JUAN PABLO RODRIGUEZ HERNANDEZ</t>
  </si>
  <si>
    <t>CAC: REQUERIMIENTO Y ACOMPAÑAMIENTO</t>
  </si>
  <si>
    <t>20192050059101 y 20192050059471y 20192050059471,</t>
  </si>
  <si>
    <t>10-09-2019 14:12 PM Archivar ELIANA GARCÍA CASTAÑO Mediante los oficios 20192050059101 y 20192050059471 fue atendida la solicitud. El oficio 20192050059471, fue enviado el 10/09/2019</t>
  </si>
  <si>
    <t>ACUEDUCTO Y ALCANTARILLADO DE BOGOTÁ</t>
  </si>
  <si>
    <t>SM: CONCILIACIÓN DE OPERACIONES RECÍPROCAS SEGUNDO TRIMESTRE DE 2019</t>
  </si>
  <si>
    <t>05-09-2019 12:14 PM Archivar Marisol Mora Bustos El día 05 de septiembre de 2019 se dio respuesta de la información recíproca al acueducto mediante Orfeo de salida No. 20193620007981</t>
  </si>
  <si>
    <t>Debe existir pantallazo de envío de respuesta con la fecha visible, así mismo debe estar digitalizada la respuesta con su respectiva firma</t>
  </si>
  <si>
    <t>SM: INFORME</t>
  </si>
  <si>
    <t>CUERPO DE BOMBEROS VOLUNTARIOS DE TUTA</t>
  </si>
  <si>
    <t>RD: RESPUESTA A OFICIO 20192050056711 DE 24 DE JULIO DE 2019 - EN RESPUESTA A RADICADOS DNBC No 20193320016342 - 20193320016892.</t>
  </si>
  <si>
    <t>Subdirección estratégica y de coordinación bomberil</t>
  </si>
  <si>
    <t>20193320019382,20192050058071. 20193320016342 - 20193320016892</t>
  </si>
  <si>
    <t>16-08-2019 17:26 PM Archivar ELIANA GARCÍA CASTAÑO CONSTANCIA DE ENVÍO AL PETICIONARIO PETICIONES 20193320016342 - 20193320016892 – 20193320019382 COMUNICADO DE RESPUESTA 20192050058071. CORREO ENVIADO EL 16/08/2019</t>
  </si>
  <si>
    <t>CUERPO DE BOMBEROS VOLUNTARIOS DE VENTAQUEMADA</t>
  </si>
  <si>
    <t>RD: RESPUESTA A OFICIO 20192050056721 DE 24 DE JULIO DE 2019 - EN RESPUESTA A RADICADOS DNBC No 20193320016342 - 20193320016892</t>
  </si>
  <si>
    <t>20193320016342 - 20193320016892 – 20193320019382 20192050058071.</t>
  </si>
  <si>
    <t>16-08-2019 17:27 PM Archivar ELIANA GARCÍA CASTAÑO CONSTANCIA DE ENVÍO AL PETICIONARIO PETICIONES 20193320016342 - 20193320016892 – 20193320019382 COMUNICADO DE RESPUESTA 20192050058071. CORREO ENVIADO EL 16/08/2019</t>
  </si>
  <si>
    <t>MINISTERIO DE SALUD</t>
  </si>
  <si>
    <t>RD: REGISTRÓ EN SISPRO PARA EL REPORTE DE LISTADO CENSALES - RESOLUCIÓN 1838 DE 2019</t>
  </si>
  <si>
    <t>09-08-2019 14:37 PM Archivar MARYOLY DÍAZ Se procedió con la inscripción en el SISPRO y se asistió a capacitación para el manejo de la plataforma.</t>
  </si>
  <si>
    <t>CUERPO DE BOMBEROS VOLUNTARIOS DE PORE</t>
  </si>
  <si>
    <t>SM: REPORTE EMERGENCIAS PERIODO 2019</t>
  </si>
  <si>
    <t>05-08-2019 11:26 AM Archivar Massiel Mendez Se le informa al comandante que el proyecto se encuentra completo y listo para ser presentado en la próxima sesión de la Junta Nacional de Bomberos.</t>
  </si>
  <si>
    <t>PROCURADURÍA PROVINCIAL DE MANIZALES</t>
  </si>
  <si>
    <t>SM: PROCESO PREVENTIVO - ASUNTO ORDINARIO - GESTIÓN INTEGRAL DEL RIESGO CONTRA INCENDIOS E-2019-255494</t>
  </si>
  <si>
    <t>15-08-2019 10:25 AM Archivar Carlos Armando López Barrera archivo 20191200001633</t>
  </si>
  <si>
    <t>Documento sin firma y no se especifica medio de envío de respuesta</t>
  </si>
  <si>
    <t>Cauca</t>
  </si>
  <si>
    <t>CUERPO DE BOMBEROS VOLUNTARIOS DE MIRANDA</t>
  </si>
  <si>
    <t>SM: FIRMA DE CERTIFICADOS DE BOMBEROS UNO Y DOS. DE BOMBEROS TAMBO QUE LO DESARROLLARON CON BOMBEROS SUÁREZ, QUE SE CAMBIAN POR ERROR DE TRANSCRIPCIÓN</t>
  </si>
  <si>
    <t>26-08-2019 14:43 PM Archivar HAYVER LEONARDO SERRANO RODRIGUEZ Se le da respuesta con el radicado N° 20191000007691</t>
  </si>
  <si>
    <t>RD: SOLICITUD HISTÓRICO DE EVENTOS FORESTALES</t>
  </si>
  <si>
    <t>GESTIÓN ATENCIÓN AL CIUDADANO</t>
  </si>
  <si>
    <t>02-08-2019 09:11 AM Archivar USUARIO DE ATENCIÓN AL CIUDADANO Se responde con oficio de traslado 20193800006701</t>
  </si>
  <si>
    <t>Se envía el remisorio con Wilson, el documento de salida se encuentra en la oficina de Archivo</t>
  </si>
  <si>
    <t>RD: RADICACIÓN DE CERTIFICADOS BOMBERO NIVEL UNO PARA SU FIRMA</t>
  </si>
  <si>
    <t>21/08/0149</t>
  </si>
  <si>
    <t>21-08-2019 10:29 AM Archivar HAYVER LEONARDO SERRANO RODRIGUEZ Se le da respuesta con el radicado N° 20191000007501</t>
  </si>
  <si>
    <t>MARY MESTRE</t>
  </si>
  <si>
    <t>CAC: DIRECCIÓN NACIONAL BOMBEROS DE COLOMBIA / BOMBEROS VALLEDUPAR</t>
  </si>
  <si>
    <t>13-08-2019 12:12 PM Archivar Luis Alberto Valencia Pulido Se archiva oficio, se envía por correo electrónico el día 12 de Agosto del 2019.</t>
  </si>
  <si>
    <t>16-08-2019 18:10 PM Archivar ELIANA GARCÍA CASTAÑO Mediante el comunicado 20192050058121, se le dio trámite a la petición. Correo enviado el 16/08/2019</t>
  </si>
  <si>
    <t>CAC: RESPUESTA OFICIAL EXT_S19-00012540-PQRSD-012315-PQR - 2047295719192221934</t>
  </si>
  <si>
    <t>06-08-2019 16:28 PM Archivar Massiel Mendez Se le informa al solicitante vía correo electrónico, el estado de los proyectos presentados ante la DNBC, del Cuerpo de Bomberos.</t>
  </si>
  <si>
    <t>TIF</t>
  </si>
  <si>
    <t>CAC: RESPUESTA OFICIAL EXT_S19-00012685-PQRSD-102445-PQR - 08111914035456</t>
  </si>
  <si>
    <t>20-08-2019 16:50 PM Archivar Carlos Armando López Barrera archivo 20191200001723</t>
  </si>
  <si>
    <t>En el radicado de salida debe existir evidencia o pantallazo de envío de la respuesta. No se comunica el medio de envío de respuesta y documento sin firma.</t>
  </si>
  <si>
    <t>21-08-2019 10:49 AM Archivar Andrea Bibiana Castañeda Durán SE DIO RESPUESTA CON RADICADO 20192050058261 ENVIADO EL 21/08/2019</t>
  </si>
  <si>
    <t>ESCUELA SURCOLOMBIANA DE BOMBEROS - PITALITO</t>
  </si>
  <si>
    <t>CAC:SOLICITUD DE AVAL Y REGISTRO DE NUEVO CURSO</t>
  </si>
  <si>
    <t>16-08-2019 11:47 AM Archivar Paula Andrea Cortéz Mojica archivo 20191000001693</t>
  </si>
  <si>
    <t>No hay respuesta digitalizada con su respectiva firma.En el radicado de salida debe existir evidencia o pantallazo de envío de la respuesta. No se especifica medio por el cual se envio la peticion. En el radicado de salida debe existir evidencia o pantallazo de envío de la respuesta</t>
  </si>
  <si>
    <t>ALEXANDRA NIÑO TRASLAVINA</t>
  </si>
  <si>
    <t>CAC: SOLICITUD DOCUMENTOS procuraduría prov, villavicencio</t>
  </si>
  <si>
    <t>28-08-2019 13:36 PM Archivar ERIKA AGUIRRE LEMUS Se archiva con el radicado de salida número 20192050058551. Se anexa pantallazo de salida.</t>
  </si>
  <si>
    <t>CUERPO DE BOMBEROS VOLUNTARIOS DE DIBULLA</t>
  </si>
  <si>
    <t>CAC: TRASLADO POR COMPETENCIA</t>
  </si>
  <si>
    <t>28-08-2019 14:02 PM Archivar ERIKA AGUIRRE LEMUS Se archiva con el radicado de salida número 20192050058541. Se adjunto pantallazo de salida .</t>
  </si>
  <si>
    <t>RD: ACTA DE REUNIÓN PARA SOLICITUD DE REGISTRO DE CURSO</t>
  </si>
  <si>
    <t>16-08-2019 12:07 PM Archivar Paula Andrea Cortéz Mojica archivo se envió por correo electrónico</t>
  </si>
  <si>
    <t>RD: PROYECTO</t>
  </si>
  <si>
    <t>06-08-2019 14:24 PM Archivar Massiel Mendez Se le informa al comandante vía correo electrónico, la falta de documentos para continuar el proceso.</t>
  </si>
  <si>
    <t>En el radicado de salida debe existir evidencia o pantallazo de envío de la respuesta donde se pueda evidenciar la fecha de envío</t>
  </si>
  <si>
    <t>CUERPO DE BOMBEROS VOLUNTARIOS DE FLORIDA - VALLE</t>
  </si>
  <si>
    <t>SM: ENVÍO DE CERTIFICADOS CURSO DE DESARROLLO DE CAPACIDADES PARA INSTRUCCIÓN DE BOMBEROS</t>
  </si>
  <si>
    <t>05-09-2019 11:07 AM Archivar HAYVER LEONARDO SERRANO RODRIGUEZ Se le da respuesta con el radicado N° 20191000007951</t>
  </si>
  <si>
    <t>SM: ENVÍO DE CERTIFICADOS CURSO PSICOLOGÍA DE LA EMERGENCIA</t>
  </si>
  <si>
    <t>05-09-2019 11:08 AM Archivar HAYVER LEONARDO SERRANO RODRIGUEZ Se le da respuesta con el radicado N° 20191000007961</t>
  </si>
  <si>
    <t>CUERPO DE BOMBEROS VOLUNTARIOS DE DUITAMA</t>
  </si>
  <si>
    <t>SM: SOLICITUD CERTIFICACIÓN</t>
  </si>
  <si>
    <t>23-08-2019 15:27 PM Archivar Luis Alberto Valencia Pulido Se da respuesta de traslado mediante correo electrónico.</t>
  </si>
  <si>
    <t>CAC: DOCUMENTO ANEXO</t>
  </si>
  <si>
    <t>29-08-2019 17:55 PM Archivar ERIKA AGUIRRE LEMUS Se envió con radicado de salida número 20192050058701. Se anexo pantallazo.</t>
  </si>
  <si>
    <t>MARILUZ VILLALBA VARGAS</t>
  </si>
  <si>
    <t>CI: DERECHO DE PETICIÓN CONGRESO H.R. CHRISTIAN JOSÉ MORENO VILLAMIZAR</t>
  </si>
  <si>
    <t>08-08-2019 14:50 PM Archivar Carlos Armando López Barrera archivo 20191000006871</t>
  </si>
  <si>
    <t>En el radicado de salida debe existir evidencia o pantallazo de envío de la respuesta. No se comunica medio de envío de la respuesta, no se adjunta documento firmado.</t>
  </si>
  <si>
    <t>RD: REMISION DERECHO DE PETICIÓN OFI 19-29487-SEC-4000</t>
  </si>
  <si>
    <t>15-08-2019 10:52 AM Archivar Carlos Armando López Barrera archivo 20191000006871</t>
  </si>
  <si>
    <t>CUERPO DE BOMBEROS VOLUNTARIOS DE BUENAVENTURA</t>
  </si>
  <si>
    <t>CI: SOLICITUD CONCEPTO JURÍDICO RADICADO 20193320012872</t>
  </si>
  <si>
    <t>Y ACTUALIZACIÓN NORMATIVA Y OPERATIVA 20-08-2019 09:15 AM Archivar Andrea Bibiana Castañeda Durán SE DIO RESPUESTA CON RAD. 20192050058081 ENVIADO EL 16/8/2019</t>
  </si>
  <si>
    <t>CUERPO DE BOMBEROS VOLUNTARIOS DE MARÍA LA BAJA</t>
  </si>
  <si>
    <t>RD: ENTREGA DE DOCUMENTACIÓN PARA FIRMA DE CERTIFICADOS</t>
  </si>
  <si>
    <t>08-08-2019 16:09 PM Archivar HAYVER LEONARDO SERRANO RODRIGUEZ Se le da respuesta con el radicado N° 20191000006971</t>
  </si>
  <si>
    <t>SARAY PEÑUELA QUINTERO</t>
  </si>
  <si>
    <t>CAC: REQUERIMIENTO DE INFORMACIÓN</t>
  </si>
  <si>
    <t>28-08-2019 13:19 PM Archivar ERIKA AGUIRRE LEMUS Se archiva con el radicado de salida número 20192050058711. Se anexo pantallazo.</t>
  </si>
  <si>
    <t>CONSEJO TUTA</t>
  </si>
  <si>
    <t>CAC: SOLICITUD PARA CON BOMBERO TUTA</t>
  </si>
  <si>
    <t>28-08-2019 11:54 AM Archivar ELIANA GARCÍA CASTAÑO Mediante el oficio 20192050058271, se dio respuesta a la petición, por correo electrónico enviado el 28/08/2019</t>
  </si>
  <si>
    <t>CUERPO DE BOMBEROS VOLUNTARIOS DE TIMANÁ</t>
  </si>
  <si>
    <t>12-08-2019 12:19 PM Archivar HAYVER LEONARDO SERRANO RODRIGUEZ Se le da respuesta con el radicado N° 20191000007051</t>
  </si>
  <si>
    <t>CUERPO DE BOMBEROS VOLUNTARIOS DE LA MESA</t>
  </si>
  <si>
    <t>RD: RADICADO No 20192000005981</t>
  </si>
  <si>
    <t>28-08-2019 14:21 PM Archivar ERIKA AGUIRRE LEMUS Se archiva con el radicado de salida 20192050058721. Se anexo pantallazo.</t>
  </si>
  <si>
    <t>SM: TRASLADO OFICIO CON RADICADO EXTERNO No EXT 19-19584 OFI 19-26127-OIP-1300. UAECOB No 2019R004490 ID 12474</t>
  </si>
  <si>
    <t>04-09-2019 16:51 PM Archivar Massiel Mendez Se le informa al comandante vía correo electrónico, que el proyecto se encuentra en revisión técnica.</t>
  </si>
  <si>
    <t>La respuesta a las solicitudes deberán ir firmadas por el respectivo jefe inmediato, de igual forma deben ir en un formato formal. Se debe anexar pantallazo como evidencia de envio siendo visible LA FECHA</t>
  </si>
  <si>
    <t>SM: TRASLADO OFICIO CON RADICADO EXTERNO No EXT 19-25352 OFI 19-27672-OIP-1300. UAECOB No 2019R004619ID</t>
  </si>
  <si>
    <t>04-09-2019 16:54 PM Archivar Massiel Mendez Se le informa al comandante que la solicitud se encuentra en Revisión Técnica.</t>
  </si>
  <si>
    <t>GERMAN BARRERO TORRES</t>
  </si>
  <si>
    <t>CAC: ENVIÓ OFICIOS CAPITÁN GERMAN BARRERO TORRES MIEMBRO DEL CONSEJO DE OFICIALES</t>
  </si>
  <si>
    <t>21-08-2019 10:47 AM Archivar Andrea Bibiana Castañeda Durán SE DIO TRÁMITE CON RAD. 20192050058211 ENVIADO EL 21/08/2019</t>
  </si>
  <si>
    <t>CAC: RESPUESTA DENUNCIAS</t>
  </si>
  <si>
    <t>29-08-2019 13:42 PM Archivar Andrea Bibiana Castañeda Durán SE DIO RESPUESTA CON EL RAD. 20192050058531, ENVIADO EL 28/8/2019</t>
  </si>
  <si>
    <t>SERGIO ANDRES BUITRAGO TUTA</t>
  </si>
  <si>
    <t>RD: SOLICITUD</t>
  </si>
  <si>
    <t>09-09-2019 10:56 AM Archivar HAYVER LEONARDO SERRANO RODRIGUEZ Se archiva debido a que no es una petición como tal, es una duda en la realización de un curso, la cual es resuelta telefónicamente.</t>
  </si>
  <si>
    <t>Respuesta brindada via telefónica por el contratista</t>
  </si>
  <si>
    <t>CUERPO DE BOMBEROS VOLUNTARIOS DE VENADILLO</t>
  </si>
  <si>
    <t>RD: SOLICITUD FIRMAS DE CERTIFICADO</t>
  </si>
  <si>
    <t>28-08-2019 10:49 AM Archivar HAYVER LEONARDO SERRANO RODRIGUEZ Se le da respuesta con el radicado N° 20191000007801</t>
  </si>
  <si>
    <t>EDUAL ZAR</t>
  </si>
  <si>
    <t>20-08-2019 09:12 AM Archivar Andrea Bibiana Castañeda Durán SE DIO RESPUESTA CON RAD. 20192050058111 ENVIADO EL 16/8/2019</t>
  </si>
  <si>
    <t>SINOCHEM EMERALD ENERGY COLOMBIA</t>
  </si>
  <si>
    <t>RD: CONSULTA EN LÍNEA DE COMUNICACIÓN CUERPOS DE BOMBEROS</t>
  </si>
  <si>
    <t>CONSULTA</t>
  </si>
  <si>
    <t>20-08-2019 17:11 PM Archivar John Jairo Beltran Mahecha Se da respuesta DNBC con radicado No. 20192300007491</t>
  </si>
  <si>
    <t>RD: SOLICITUD ASAMBLEA EXTRAORDINARIA</t>
  </si>
  <si>
    <t>28-08-2019 16:15 PM Archivar ERIKA AGUIRRE LEMUS Se dio respuesta con el radicado de salida número 20192050058761. Se anexa pantallazo.</t>
  </si>
  <si>
    <t>CUERPO DE BOMBEROS VOLUNTARIOS DE ANAPOIMA</t>
  </si>
  <si>
    <t>RD: RENUNCIA DE LA ADMINISTRACIÓN MUNICIPAL EN EL CUMPLIMIENTO DE LA LEY 1575 DE 2012 - SOLICITUD DE APOYO</t>
  </si>
  <si>
    <t>29-08-2019 13:45 PM Archivar Andrea Bibiana Castañeda Durán SE DIO TRÁMITE CON RAD. 20192050058741 ENVIADO EL 28/8/2019</t>
  </si>
  <si>
    <t>DANIEL PONCE GARCIA</t>
  </si>
  <si>
    <t>CAC: SOLICITUD AVAL DE INSTRUCTOR</t>
  </si>
  <si>
    <t>22-08-2019 11:48 AM Archivar Jiug Magnoly Gaviria Narváez Se da respuesta con radicado DNBC No 20192100007601. Se envía por correo electrónico el día 03/09/2019.</t>
  </si>
  <si>
    <t>si</t>
  </si>
  <si>
    <t>No hay evidencia de envío de respuesta con pantallazo</t>
  </si>
  <si>
    <t>CUERPO DE BOMBEROS VOLUNTARIOS DE BUGALAGRANDE</t>
  </si>
  <si>
    <t>CAC: AUTORIZACIÓN COMO INSTRUCTOR POR LA DNBC</t>
  </si>
  <si>
    <t>20-08-2019 10:56 AM Archivar Jiug Magnoly Gaviria Narváez Se da respuesta con radicado DNBC No 20192100007451. Se envía por correo electrónico el día 03/09/2019.</t>
  </si>
  <si>
    <t>ANSELMO LOZANO MORENO</t>
  </si>
  <si>
    <t>CI: SOLICITUD DE INFORMACIÓN</t>
  </si>
  <si>
    <t>29-08-2019 17:30 PM Archivar ERIKA AGUIRRE LEMUS Se archiva con el radicado de salida número 20192050058281. Se anexo pantallazo de envío. Se envía por correo electrónico el día 29/08/2019.</t>
  </si>
  <si>
    <t>PLANEACIÓN TARAZA ANTIOQUIA</t>
  </si>
  <si>
    <t>CAC: CONVENIO CUERPO DE BOMBEROS VOLUNTARIO DE TARAZÁ ANTIOQUIA</t>
  </si>
  <si>
    <t>30-08-2019 09:08 AM Archivar ELIANA GARCÍA CASTAÑO Mediante el oficio 20192050058581, se remite respuesta a la petición, por correo electrónico enviado el 29/08/2019.</t>
  </si>
  <si>
    <t>Risaralda</t>
  </si>
  <si>
    <t>SECRETARIA DE GOBIERNO SANTA ROSA DE CABAL</t>
  </si>
  <si>
    <t>05-09-2019 14:29 PM Archivar ERIKA AGUIRRE LEMUS Se archiva con el radicado de salida número 20192050059161. Se adjunto pantallazo de envió.</t>
  </si>
  <si>
    <t>NURY STELLA HERRERA VELASQUEZ</t>
  </si>
  <si>
    <t>CAC: QUEJA NEGLIGENCIA BOMBEROS</t>
  </si>
  <si>
    <t>28-08-2019 12:02 PM Archivar ELIANA GARCÍA CASTAÑO Mediante el oficio 20192050058671, se dio respuesta al oficio enviado por correo electrónico el 28/08/2019</t>
  </si>
  <si>
    <t>JAZMIN ESTEFANY HERNANDEZ MENESES</t>
  </si>
  <si>
    <t>CAC: QUEJA</t>
  </si>
  <si>
    <r>
      <t>05-09-2019 10:47 AM Archivar ERIKA AGUIRRE LEMUS Se archiva con el radicado número 20192050059091. Se anexo pantallazo de envió.</t>
    </r>
    <r>
      <rPr>
        <sz val="14"/>
        <color rgb="FFFF0000"/>
        <rFont val="Arial"/>
        <family val="2"/>
      </rPr>
      <t>Se envía por correo electrónico el día 05/09/2019.</t>
    </r>
  </si>
  <si>
    <t>SUNET</t>
  </si>
  <si>
    <t>SM: SOLICITUD EN DERECHO DE PETICIÓN</t>
  </si>
  <si>
    <r>
      <t>05-09-2019 14:33 PM Archivar ERIKA AGUIRRE LEMUS Se archiva con el radicado de salida número 20192050059191. Se adjunto pantallazo de salida.</t>
    </r>
    <r>
      <rPr>
        <sz val="14"/>
        <color rgb="FFFF0000"/>
        <rFont val="Arial"/>
        <family val="2"/>
      </rPr>
      <t>Se envía por correo electrónico el día 05/09/2019.</t>
    </r>
  </si>
  <si>
    <t>CI: VERIFICACIÓN OPERATIVIDAD CBV COTA</t>
  </si>
  <si>
    <t>Ronny Estiven Romero Velandia</t>
  </si>
  <si>
    <t>20192050058501 Y 20192050058501</t>
  </si>
  <si>
    <r>
      <t xml:space="preserve">20-08-2019 17:48 PM Archivar Ronny Estiven Romero Velandia respondido con radicado: Al contestar cite este número: Radicado DNBC No. *20192050058501* **20192050058501** Bogotá D.C, 20-08-2019. </t>
    </r>
    <r>
      <rPr>
        <sz val="14"/>
        <color rgb="FFFF0000"/>
        <rFont val="Arial"/>
        <family val="2"/>
      </rPr>
      <t>Se envía por correo electrónico el día 21/08/2019.</t>
    </r>
  </si>
  <si>
    <t>En el radicado de salida debe existir evidencia o pantallazo de envío de la respuesta.</t>
  </si>
  <si>
    <t>CARLOS ANDRES RUIZ GONZALEZ</t>
  </si>
  <si>
    <t>03-09-2019 12:19 PM Archivar ELIANA GARCÍA CASTAÑO Mediante el oficio 20192050058901, se remitió respuesta por correo electrónico enviado el 03/09/2019</t>
  </si>
  <si>
    <t>GESTIÓN DEL RIESGO GAMBITA</t>
  </si>
  <si>
    <t>CAC: SOLICITUD INFORMACIÓN Y APOYO CAPACITACIÓN CUERPO DE BOMBEROS VOLUNTARIOS</t>
  </si>
  <si>
    <t>23-08-2019 12:34 PM Archivar John Jairo Beltran Mahecha Se da respuesta DNBC con radicado No.20192300007611</t>
  </si>
  <si>
    <t>COORDINACIÓN HSEQ ASIC SAS</t>
  </si>
  <si>
    <t>29-08-2019 09:24 AM Archivar Jiug Magnoly Gaviria Narváez Se da respuesta con radicado DNBC No 20192100007711.</t>
  </si>
  <si>
    <t>20192050059151 Y 20192050059141</t>
  </si>
  <si>
    <t>10-09-2019 14:56 PM Archivar Andrea Bibiana Castañeda Durán SE DIO TRÁMITE CON RAD. 20192050059151 Y 20192050059141 DONDE SE SOLICITÓ A LA GOBERNACIÓN Y AL CBV VARIOS DOCUMENTOS</t>
  </si>
  <si>
    <t>CUERPO DE BOMBEROS DE PUEBLO TAPAO</t>
  </si>
  <si>
    <t>02-09-2019 14:14 PM Archivar Carlos Armando López Barrera archivo por cuanto se adiciono la información al listado de vehículos por legalizar</t>
  </si>
  <si>
    <t>No existe radicado de salida en el cual debe existir evidencia o pantallazo de envío de la respuesta</t>
  </si>
  <si>
    <t>CUERPO DE BOMBEROS VOLUNTARIOS DE CLEMENCIA BOLIVAR</t>
  </si>
  <si>
    <t>CAC: DERECHO DE PETICIÓN Y RESPUESTA INFORME DE TRÁMITE DE SOLICITUD DE CONCEPTO TÉCNICO ANTE LA JUNTA DEPARTAMENTAL DE BOMBEROS</t>
  </si>
  <si>
    <t>04-09-2019 10:49 AM Archivar Andrea Bibiana Castañeda Durán SE DIO RESPUESTA CON RAD. 20192050058951 ENVIADO EL 04/09/2019</t>
  </si>
  <si>
    <t>ONG MUJERES DE PROGRESO</t>
  </si>
  <si>
    <t>RD: INFORMACIÓN</t>
  </si>
  <si>
    <t>21-08-2019 13:55 PM Archivar USUARIO DE ATENCIÓN AL CIUDADANO Se archiva con Rad 20193800007471 y se remite a Bomberos Oficiales Bogotá por medio de mensajería de la DNBC. (21-08-2019)</t>
  </si>
  <si>
    <t>MINISTERIO DE DEFENSA NACIONAL,</t>
  </si>
  <si>
    <t>SM: ENTREGA DE AGRADECIMIENTO</t>
  </si>
  <si>
    <t>22-08-2019 15:34 PM Archivar USUARIO DE ATENCIÓN AL CIUDADANO Se remite a Oficiales Bogotá con mensajería de la DNBC (22-08-2019) Rad.20193800007581</t>
  </si>
  <si>
    <t>Norte de Santander</t>
  </si>
  <si>
    <t>04-09-2019 10:46 AM Archivar Andrea Bibiana Castañeda Durán SE DIO RESPUESTA CON RAD. 20192050058861 ENVIADO EL 04/09/2019</t>
  </si>
  <si>
    <t>ASOCIACIÓN DE COMERCIANTES UNIDOS DE RIONEGRO SANTANDER ACURS</t>
  </si>
  <si>
    <t>SM: DERECHO DE PETICIÓN ART 23 C.P.</t>
  </si>
  <si>
    <t>05-09-2019 12:54 PM Archivar ELIANA GARCÍA CASTAÑO Con el oficio No. 20192050059031, se dio respuesta a la Asociación, correo enviado el 05/09/2019</t>
  </si>
  <si>
    <t>CUERPO DE BOMBEROS VOLUNTARIOS DE TOCAIMA - CUNDINAMARCA</t>
  </si>
  <si>
    <t>Solicitud de Recursos</t>
  </si>
  <si>
    <t>04-09-2019 12:45 PM Archivar Massiel Méndez se envía correo electrónico al comandante, informando que el proyecto se encuentra completo y listo para ser presentado en la próxima sesión de la Junta Nacional.</t>
  </si>
  <si>
    <t>Tif</t>
  </si>
  <si>
    <t>04-09-2019 12:52 PM Archivar Massiel Mendez Se le envía correo electrónico al comandante, informando que el proyecto se encuentra completo y listo para ser presentado a la próxima sesión de la Junta Nacional de Bomberos.</t>
  </si>
  <si>
    <t>EDGARDO DE JESUS BLANCO FLORES</t>
  </si>
  <si>
    <t>CAC: ASESORÍA</t>
  </si>
  <si>
    <t>21-08-2019 16:17 PM Archivar USUARIO DE ATENCIÓN AL CIUDADANO Se archiva puesto que se responde con radicado 20193320021042</t>
  </si>
  <si>
    <t>Se archiva por duplicado en solicitud respondida con número de radicado 20193320021042</t>
  </si>
  <si>
    <t>CUERPO DE BOMBEROS VOLUNTARIOS DE MONTELIBANO</t>
  </si>
  <si>
    <t>CAC: AVAL PARA INSTRUCTOR</t>
  </si>
  <si>
    <t>04-09-2019 09:30 AM Archivar Jiug Magnoly Gaviria Narváez Se da Respuesta con Radicado DNBC No.0192100007651</t>
  </si>
  <si>
    <t>Especificar siempre en el radicado de entrada la fecha de envío de respuesta y el medio de envío.</t>
  </si>
  <si>
    <t>CAC: SOLICITUD APOYO JURÍDICO</t>
  </si>
  <si>
    <t>05-09-2019 09:57 AM Archivar Andrea Bibiana Castañeda Durán SE DIO TRÁMITE CON RAD. 20192050059111 ENVIADO EL 5/9/019</t>
  </si>
  <si>
    <t>05-09-2019 14:22 PM Archivar Andrea Bibiana Castañeda Durán SE DIO TRÁMITE CON RADICADO 20192050059181 ENVIADO EL 5/9/2019</t>
  </si>
  <si>
    <t>BENEMÉRITO CUERPO DE BOMBEROS VOLUNTARIOS DE SAN JUAN DE PASTO</t>
  </si>
  <si>
    <t>Cuerpo de Bomberos</t>
  </si>
  <si>
    <t>RD: CONTESTACIÓN DE INFORMACIÓN CON RADICADO DNBC No 20192050057741</t>
  </si>
  <si>
    <t>05-09-2019 14:25 PM Archivar ELIANA GARCÍA CASTAÑO Mediante el oficio 20192050059131, se remitió oficio por correo electrónico del 05/09/2019.</t>
  </si>
  <si>
    <t>MARCO ARBELAEZ</t>
  </si>
  <si>
    <t>CAC: HALLAZGO INSTITUCIONAL</t>
  </si>
  <si>
    <t>05-09-2019 13:00 PM Archivar ELIANA GARCÍA CASTAÑO Con el oficio 20192050059041, se dio respuesta a la petición se remitió mediante correo electrónico del 05/09/2019</t>
  </si>
  <si>
    <t>COLOMBIA COMPRA EFICIENTE - AGENCIA NACIONAL DE CONTRATACIÓN PÚBLICA ANC COLOMBIA</t>
  </si>
  <si>
    <t>CAC: SOLICITUD DE INFORMACION ADICIONAL PARA EL CASO 13064</t>
  </si>
  <si>
    <t>LUZ HELENA GIRALDO</t>
  </si>
  <si>
    <t>GESTIÓN CONTRACTUAL</t>
  </si>
  <si>
    <t>30-08-2019 15:32 PM Archivar LUZ HELENA GIRALDO Se dio alcance a la información requerida para que COLOMBIA COMPRA adelante el trámite de actualización usuario comprador de la Tienda Virtual.</t>
  </si>
  <si>
    <t>PERSONERIA DE BOGOTA</t>
  </si>
  <si>
    <t>SM: REQUERIMIENTO CIUDADANO</t>
  </si>
  <si>
    <t>USUARIO DE ATENCIÓN AL CIUDADANO</t>
  </si>
  <si>
    <t>Competencia de otra entidad</t>
  </si>
  <si>
    <t>29-08-2019 16:18 PM Archivar USUARIO DE ATENCIÓN AL CIUDADANO Petición trasladada por mensajería de la DNBC el día 29-08-2019 con Rad.20193800007841</t>
  </si>
  <si>
    <t>CAC: ASESORÍA JURÍDICA</t>
  </si>
  <si>
    <t>05-09-2019 13:28 PM Archivar ELIANA GARCÍA CASTAÑO Mediante el oficio 20192050059051, se dio respuesta a la petición, enviado por correo electrónico el 06/09/2019.</t>
  </si>
  <si>
    <t>EDILSON LOPEZ</t>
  </si>
  <si>
    <t>29-08-2019 09:27 AM Archivar Jiug Magnoly Gaviria Narváez Se da respuesta con radicado DNBC No 20192100007711.</t>
  </si>
  <si>
    <t>SM: PAGO DE COMPARENDO No 11001000000022801302 Y SOLICITUD DE RECURSOS PARA TRASPASO (REMITIDO POR MININTERIOR OFI19-31961-DVP-2000)</t>
  </si>
  <si>
    <t>04-09-2019 15:53 PM Archivar Wilson Enrique Sánchez Laguado Se archiva documento, al darle la respuesta adecuada y oportuna al remitente.</t>
  </si>
  <si>
    <t>No se especifica medio de envío de respuesta</t>
  </si>
  <si>
    <t>COORDINADOR SST</t>
  </si>
  <si>
    <t>CAC: CUERPOS DE BOMBEROS AVALADOS PARA IMPARTIR FORMACIÓN DE ACUERDO A LA RESOLUCIÓN 0256 DE 2014</t>
  </si>
  <si>
    <t>29-08-2019 16:40 PM Archivar John Jairo Beltran Mahecha Se da respuesta DNBC con radicado 20192300007791.</t>
  </si>
  <si>
    <t>ALCALDÍA MUNICIPAL DE CONSACÁ - NARIÑO</t>
  </si>
  <si>
    <t>RD: SOLICITUD CARRO CISTERNA DE BOMBEROS</t>
  </si>
  <si>
    <t>04-09-2019 12:37 PM Archivar Massiel Méndez Se da respuesta vía correo electrónico al comandante, informando que el proyecto se encuentra incompleto y quedamos atentos de la remisión de los documentos solicitados.</t>
  </si>
  <si>
    <t>JUZGADO 01 PROMISCUO MUNICIPAL- BOLIVAR - TURBANA</t>
  </si>
  <si>
    <t>CI: COMUNICACIÓN DE REQUERIMIENTO INCIDENTE DE DESACATO RADICADO 13838-40-89-001-2019-00058-00</t>
  </si>
  <si>
    <t>29-08-2019 13:40 PM Archivar Andrea Bibiana Castañeda Durán SE DIO TRÁMITE CON EL RAD. 20192050058781 ENVIADO EL 28/08/2019</t>
  </si>
  <si>
    <t>DIANA LORENA GARZON GARCIA</t>
  </si>
  <si>
    <t>CAC: RESPUESTA DERECHO DE PETICIÓN 2019R004923 ID 14324</t>
  </si>
  <si>
    <t>03-09-2019 11:29 AM Archivar John Jairo Beltran Mahecha Se da respuesta DNBC con radicado 20192300007811.</t>
  </si>
  <si>
    <t>CAC: SOLICITUD DE ACTUALIZACIÓN CERTIFICADO COMO INSTRUCTOR</t>
  </si>
  <si>
    <t>04-09-2019 09:45 AM Archivar Jiug Magnoly Gaviria Narváez Se da rta con radicado DNBC No. 20192100007871.</t>
  </si>
  <si>
    <t>RD: SOLICITUD SOBRE REQUISITOS DEL A RESOLUCIÓN 1127</t>
  </si>
  <si>
    <t>04-09-2019 09:41 AM Archivar Jiug Magnoly Gaviria Narváez Se da respuesta con radicado DNBC N.20192100007851</t>
  </si>
  <si>
    <t>ALCALDÍA MUNICIPAL DE GAMBITA</t>
  </si>
  <si>
    <t>SM: SOLICITUD REITERATIVA INFORMACIÓN DE CAPACITACIÓN CUERPO DE BOMBEROS VOLUNTARIOS</t>
  </si>
  <si>
    <t>Jiug Magnoly Gaviria Narváez</t>
  </si>
  <si>
    <t>28/08/2019.</t>
  </si>
  <si>
    <t>04-09-2019 10:50 AM Archivar Jiug Magnoly Gaviria Narváez Se archiva porque ya cuenta con respuesta con radicado DNBC No. 20192300007611. dada por John Jairo Beltrán-con fecha de salida 23/08/2019.Se envía por correo electrónico el día 28/08/2019.</t>
  </si>
  <si>
    <t>NO EXISTE PANTALLAZO DE EVIDENCIA CON FECHA VISIBLE DE ENVÍO</t>
  </si>
  <si>
    <t>Petición por congresista</t>
  </si>
  <si>
    <t>Etiquetas de fila</t>
  </si>
  <si>
    <t>Total general</t>
  </si>
  <si>
    <t>Cuenta de Dependencia</t>
  </si>
  <si>
    <t>Cuenta de Estado</t>
  </si>
  <si>
    <t>Cuenta de Tipo de petición</t>
  </si>
  <si>
    <t>Evolución PQRSD</t>
  </si>
  <si>
    <t>Agosto</t>
  </si>
  <si>
    <t>Julio</t>
  </si>
  <si>
    <t>Junio</t>
  </si>
  <si>
    <t>Cuenta de Medio o canal de recepción</t>
  </si>
  <si>
    <t>Cuenta de Departamento</t>
  </si>
  <si>
    <t>Cuenta de Naturaleza jurídica del peticionario</t>
  </si>
  <si>
    <t>Cuenta de Tema de Consulta</t>
  </si>
  <si>
    <t xml:space="preserve">TIEMPO DE RESPUESTA </t>
  </si>
  <si>
    <t>Promedio de Tiempo de atención</t>
  </si>
  <si>
    <t>Las respuestas se deben realizar con el formato de la DNBC y en el radicado de salida debe existir evidencia o pantallazo de envío de la respuesta que se pueda evidenciar la fecha de envío.</t>
  </si>
  <si>
    <t>Canal Escrito</t>
  </si>
  <si>
    <t>Canal Virtual</t>
  </si>
  <si>
    <t>Canal virtual</t>
  </si>
  <si>
    <t>Canal escrito</t>
  </si>
  <si>
    <t>Cuenta de Canal Oficial de Entrada</t>
  </si>
  <si>
    <t>Edgar Hernán Molina Macíasl</t>
  </si>
  <si>
    <t>17/09/2019.</t>
  </si>
  <si>
    <r>
      <t xml:space="preserve">18-09-2019 10:00 AM Archivar Viviana Gonzalez Cano Contestación realizada el día 29 de agosto de 2019 bajo el radicado, DNBC 20193700007861.. </t>
    </r>
    <r>
      <rPr>
        <sz val="14"/>
        <color rgb="FFFF0000"/>
        <rFont val="Arial"/>
        <family val="2"/>
      </rPr>
      <t>Se envía por correo electrónico el día 17/09/2019.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</si>
</sst>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4"/>
      <color rgb="FF000000"/>
      <name val="Arial"/>
      <family val="2"/>
    </font>
    <font>
      <sz val="10"/>
      <color theme="1"/>
      <name val="Arial"/>
      <family val="2"/>
    </font>
    <font>
      <sz val="14"/>
      <color rgb="FF000000"/>
      <name val="Arial"/>
      <family val="2"/>
    </font>
    <font>
      <sz val="14"/>
      <color rgb="FFFF0000"/>
      <name val="Arial"/>
      <family val="2"/>
    </font>
    <font>
      <sz val="14"/>
      <color rgb="FF000000"/>
      <name val="Calibri"/>
      <family val="2"/>
    </font>
    <font>
      <sz val="14"/>
      <color theme="1"/>
      <name val="Verdana"/>
      <family val="2"/>
    </font>
    <font>
      <sz val="14"/>
      <color theme="1"/>
      <name val="Arial"/>
      <family val="2"/>
    </font>
    <font>
      <sz val="11"/>
      <color theme="1"/>
      <name val="Calibri"/>
      <family val="2"/>
      <scheme val="minor"/>
    </font>
    <font>
      <sz val="16"/>
      <color theme="1"/>
      <name val="Calibri"/>
      <family val="2"/>
      <scheme val="minor"/>
    </font>
    <font>
      <b/>
      <sz val="16"/>
      <color theme="1"/>
      <name val="Calibri"/>
      <family val="2"/>
      <scheme val="minor"/>
    </font>
    <font>
      <b/>
      <sz val="18"/>
      <color theme="1"/>
      <name val="Calibri"/>
      <family val="2"/>
      <scheme val="minor"/>
    </font>
    <font>
      <b/>
      <sz val="22"/>
      <color theme="1"/>
      <name val="Calibri"/>
      <family val="2"/>
      <scheme val="minor"/>
    </font>
  </fonts>
  <fills count="17">
    <fill>
      <patternFill patternType="none"/>
    </fill>
    <fill>
      <patternFill patternType="gray125"/>
    </fill>
    <fill>
      <patternFill patternType="solid">
        <fgColor rgb="FF999999"/>
        <bgColor indexed="64"/>
      </patternFill>
    </fill>
    <fill>
      <patternFill patternType="solid">
        <fgColor rgb="FF26D13A"/>
        <bgColor indexed="64"/>
      </patternFill>
    </fill>
    <fill>
      <patternFill patternType="solid">
        <fgColor rgb="FFFFFF00"/>
        <bgColor indexed="64"/>
      </patternFill>
    </fill>
    <fill>
      <patternFill patternType="solid">
        <fgColor rgb="FF6D9EEB"/>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0"/>
        <bgColor indexed="64"/>
      </patternFill>
    </fill>
    <fill>
      <patternFill patternType="solid">
        <fgColor rgb="FFCC0000"/>
        <bgColor indexed="64"/>
      </patternFill>
    </fill>
  </fills>
  <borders count="7">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9" fontId="8" fillId="0" borderId="0" applyFont="0" applyFill="0" applyBorder="0" applyAlignment="0" applyProtection="0"/>
  </cellStyleXfs>
  <cellXfs count="113">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4" borderId="5" xfId="0" applyFont="1" applyFill="1" applyBorder="1" applyAlignment="1">
      <alignment horizont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wrapText="1"/>
    </xf>
    <xf numFmtId="0" fontId="2" fillId="3" borderId="4" xfId="0" applyFont="1" applyFill="1" applyBorder="1" applyAlignment="1">
      <alignment horizontal="center" vertical="center" wrapText="1"/>
    </xf>
    <xf numFmtId="0" fontId="3" fillId="4" borderId="6" xfId="0" applyFont="1" applyFill="1" applyBorder="1" applyAlignment="1">
      <alignment horizontal="center" wrapText="1"/>
    </xf>
    <xf numFmtId="0" fontId="7" fillId="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 fontId="3" fillId="5" borderId="4" xfId="0" applyNumberFormat="1" applyFont="1" applyFill="1" applyBorder="1" applyAlignment="1">
      <alignment horizontal="center" vertical="center" wrapText="1"/>
    </xf>
    <xf numFmtId="1" fontId="7" fillId="3" borderId="4" xfId="0" applyNumberFormat="1" applyFont="1" applyFill="1" applyBorder="1" applyAlignment="1">
      <alignment horizontal="center" vertical="center" wrapText="1"/>
    </xf>
    <xf numFmtId="1" fontId="7" fillId="5" borderId="4"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3" fillId="5" borderId="4" xfId="0" applyNumberFormat="1" applyFont="1" applyFill="1" applyBorder="1" applyAlignment="1">
      <alignment horizontal="center" vertical="center" wrapText="1"/>
    </xf>
    <xf numFmtId="14" fontId="7" fillId="3" borderId="4" xfId="0" applyNumberFormat="1" applyFont="1" applyFill="1" applyBorder="1" applyAlignment="1">
      <alignment horizontal="center" vertical="center" wrapText="1"/>
    </xf>
    <xf numFmtId="14" fontId="7" fillId="5" borderId="4" xfId="0" applyNumberFormat="1" applyFont="1" applyFill="1" applyBorder="1" applyAlignment="1">
      <alignment horizontal="center" vertical="center" wrapText="1"/>
    </xf>
    <xf numFmtId="0" fontId="0" fillId="0" borderId="0" xfId="0" applyAlignment="1">
      <alignment horizontal="center"/>
    </xf>
    <xf numFmtId="1" fontId="2" fillId="5" borderId="4" xfId="0" applyNumberFormat="1" applyFont="1" applyFill="1" applyBorder="1" applyAlignment="1">
      <alignment horizontal="center" vertical="center" wrapText="1"/>
    </xf>
    <xf numFmtId="14" fontId="2" fillId="5" borderId="4" xfId="0"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1"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horizontal="center" wrapText="1"/>
    </xf>
    <xf numFmtId="0" fontId="0" fillId="6" borderId="0" xfId="0" applyFill="1"/>
    <xf numFmtId="0" fontId="0" fillId="6" borderId="0" xfId="0" applyFill="1" applyAlignment="1">
      <alignment horizontal="center" wrapText="1"/>
    </xf>
    <xf numFmtId="0" fontId="0" fillId="6" borderId="0" xfId="0" applyFill="1" applyAlignment="1">
      <alignment horizontal="left"/>
    </xf>
    <xf numFmtId="0" fontId="0" fillId="6" borderId="0" xfId="0" applyNumberFormat="1" applyFill="1" applyAlignment="1">
      <alignment horizontal="center" wrapText="1"/>
    </xf>
    <xf numFmtId="0" fontId="0" fillId="7" borderId="0" xfId="0" applyFill="1"/>
    <xf numFmtId="0" fontId="0" fillId="7" borderId="0" xfId="0" applyFill="1" applyAlignment="1">
      <alignment horizontal="center" wrapText="1"/>
    </xf>
    <xf numFmtId="0" fontId="0" fillId="7" borderId="0" xfId="0" applyFill="1" applyAlignment="1">
      <alignment horizontal="left"/>
    </xf>
    <xf numFmtId="0" fontId="0" fillId="8" borderId="0" xfId="0" applyFill="1"/>
    <xf numFmtId="0" fontId="0" fillId="8" borderId="0" xfId="0" applyFill="1" applyAlignment="1">
      <alignment horizontal="center" wrapText="1"/>
    </xf>
    <xf numFmtId="0" fontId="0" fillId="8" borderId="0" xfId="0" applyFill="1" applyAlignment="1">
      <alignment horizontal="left"/>
    </xf>
    <xf numFmtId="0" fontId="0" fillId="8" borderId="0" xfId="0" applyNumberFormat="1" applyFill="1" applyAlignment="1">
      <alignment horizontal="center" wrapText="1"/>
    </xf>
    <xf numFmtId="0" fontId="0" fillId="9" borderId="0" xfId="0" applyFill="1"/>
    <xf numFmtId="0" fontId="0" fillId="9" borderId="0" xfId="0" applyFill="1" applyAlignment="1">
      <alignment horizontal="center" wrapText="1"/>
    </xf>
    <xf numFmtId="0" fontId="0" fillId="9" borderId="0" xfId="0" applyFill="1" applyAlignment="1">
      <alignment horizontal="left"/>
    </xf>
    <xf numFmtId="0" fontId="0" fillId="9" borderId="0" xfId="0" applyNumberFormat="1" applyFill="1" applyAlignment="1">
      <alignment horizontal="center" wrapText="1"/>
    </xf>
    <xf numFmtId="0" fontId="0" fillId="10" borderId="0" xfId="0" applyFill="1"/>
    <xf numFmtId="0" fontId="0" fillId="10" borderId="0" xfId="0" applyFill="1" applyAlignment="1">
      <alignment horizontal="center" wrapText="1"/>
    </xf>
    <xf numFmtId="0" fontId="0" fillId="11" borderId="0" xfId="0" applyFill="1"/>
    <xf numFmtId="0" fontId="0" fillId="11" borderId="0" xfId="0" applyFill="1" applyAlignment="1">
      <alignment horizontal="center" wrapText="1"/>
    </xf>
    <xf numFmtId="0" fontId="0" fillId="11" borderId="0" xfId="0" applyFill="1" applyAlignment="1">
      <alignment horizontal="left"/>
    </xf>
    <xf numFmtId="0" fontId="0" fillId="11" borderId="0" xfId="0" applyNumberFormat="1" applyFill="1" applyAlignment="1">
      <alignment horizontal="center" wrapText="1"/>
    </xf>
    <xf numFmtId="0" fontId="0" fillId="12" borderId="0" xfId="0" applyFill="1"/>
    <xf numFmtId="0" fontId="0" fillId="12" borderId="0" xfId="0" applyFill="1" applyAlignment="1">
      <alignment horizontal="center" wrapText="1"/>
    </xf>
    <xf numFmtId="0" fontId="0" fillId="12" borderId="0" xfId="0" applyFill="1" applyAlignment="1">
      <alignment horizontal="left"/>
    </xf>
    <xf numFmtId="0" fontId="0" fillId="12" borderId="0" xfId="0" applyNumberFormat="1" applyFill="1" applyAlignment="1">
      <alignment horizontal="center" wrapText="1"/>
    </xf>
    <xf numFmtId="0" fontId="0" fillId="13" borderId="0" xfId="0" applyFill="1"/>
    <xf numFmtId="0" fontId="0" fillId="13" borderId="0" xfId="0" applyFill="1" applyAlignment="1">
      <alignment horizontal="center" wrapText="1"/>
    </xf>
    <xf numFmtId="0" fontId="0" fillId="13" borderId="0" xfId="0" applyFill="1" applyAlignment="1">
      <alignment horizontal="left"/>
    </xf>
    <xf numFmtId="0" fontId="0" fillId="13" borderId="0" xfId="0" applyNumberFormat="1" applyFill="1" applyAlignment="1">
      <alignment horizontal="center" wrapText="1"/>
    </xf>
    <xf numFmtId="0" fontId="0" fillId="14" borderId="0" xfId="0" applyFill="1"/>
    <xf numFmtId="0" fontId="0" fillId="14" borderId="0" xfId="0" applyFill="1" applyAlignment="1">
      <alignment horizontal="center" wrapText="1"/>
    </xf>
    <xf numFmtId="0" fontId="0" fillId="14" borderId="0" xfId="0" applyFill="1" applyAlignment="1">
      <alignment horizontal="left"/>
    </xf>
    <xf numFmtId="0" fontId="0" fillId="14" borderId="0" xfId="0" applyNumberFormat="1" applyFill="1" applyAlignment="1">
      <alignment horizontal="center" wrapText="1"/>
    </xf>
    <xf numFmtId="0" fontId="0" fillId="7" borderId="0" xfId="0" applyFill="1" applyAlignment="1">
      <alignment horizontal="center"/>
    </xf>
    <xf numFmtId="1" fontId="0" fillId="7" borderId="0" xfId="0" applyNumberFormat="1" applyFill="1" applyAlignment="1">
      <alignment horizontal="center" wrapText="1"/>
    </xf>
    <xf numFmtId="0" fontId="9" fillId="15" borderId="0" xfId="0" applyFont="1" applyFill="1"/>
    <xf numFmtId="0" fontId="9" fillId="9" borderId="0" xfId="0" applyFont="1" applyFill="1"/>
    <xf numFmtId="10" fontId="10" fillId="9" borderId="0" xfId="1" applyNumberFormat="1" applyFont="1" applyFill="1" applyAlignment="1">
      <alignment horizontal="center" vertical="center"/>
    </xf>
    <xf numFmtId="9" fontId="10" fillId="9" borderId="0" xfId="0" applyNumberFormat="1" applyFont="1" applyFill="1" applyAlignment="1">
      <alignment horizontal="center" vertical="center"/>
    </xf>
    <xf numFmtId="0" fontId="9" fillId="0" borderId="0" xfId="0" applyFont="1"/>
    <xf numFmtId="0" fontId="10" fillId="11" borderId="0" xfId="0" applyFont="1" applyFill="1" applyAlignment="1">
      <alignment horizontal="center" vertical="center"/>
    </xf>
    <xf numFmtId="10" fontId="10" fillId="11" borderId="0" xfId="1" applyNumberFormat="1" applyFont="1" applyFill="1" applyAlignment="1">
      <alignment horizontal="center" vertical="center"/>
    </xf>
    <xf numFmtId="9" fontId="10" fillId="11" borderId="0" xfId="0" applyNumberFormat="1" applyFont="1" applyFill="1" applyAlignment="1">
      <alignment horizontal="center" vertical="center"/>
    </xf>
    <xf numFmtId="0" fontId="9" fillId="6" borderId="0" xfId="0" applyFont="1" applyFill="1"/>
    <xf numFmtId="10" fontId="10" fillId="6" borderId="0" xfId="1" applyNumberFormat="1" applyFont="1" applyFill="1" applyAlignment="1">
      <alignment horizontal="center" vertical="center"/>
    </xf>
    <xf numFmtId="9" fontId="10" fillId="6" borderId="0" xfId="0" applyNumberFormat="1" applyFont="1" applyFill="1" applyAlignment="1">
      <alignment horizontal="center" vertical="center"/>
    </xf>
    <xf numFmtId="0" fontId="9" fillId="13" borderId="0" xfId="0" applyFont="1" applyFill="1"/>
    <xf numFmtId="10" fontId="10" fillId="13" borderId="0" xfId="1" applyNumberFormat="1" applyFont="1" applyFill="1"/>
    <xf numFmtId="9" fontId="10" fillId="13" borderId="0" xfId="0" applyNumberFormat="1" applyFont="1" applyFill="1"/>
    <xf numFmtId="0" fontId="9" fillId="14" borderId="0" xfId="0" applyFont="1" applyFill="1"/>
    <xf numFmtId="0" fontId="9" fillId="12" borderId="0" xfId="0" applyFont="1" applyFill="1"/>
    <xf numFmtId="10" fontId="11" fillId="14" borderId="0" xfId="1" applyNumberFormat="1" applyFont="1" applyFill="1" applyAlignment="1">
      <alignment horizontal="center" vertical="center"/>
    </xf>
    <xf numFmtId="9" fontId="11" fillId="14" borderId="0" xfId="0" applyNumberFormat="1" applyFont="1" applyFill="1" applyAlignment="1">
      <alignment horizontal="center" vertical="center"/>
    </xf>
    <xf numFmtId="10" fontId="11" fillId="12" borderId="0" xfId="1" applyNumberFormat="1" applyFont="1" applyFill="1" applyAlignment="1">
      <alignment horizontal="center" vertical="center"/>
    </xf>
    <xf numFmtId="9" fontId="11" fillId="12" borderId="0" xfId="0" applyNumberFormat="1" applyFont="1" applyFill="1" applyAlignment="1">
      <alignment horizontal="center" vertical="center"/>
    </xf>
    <xf numFmtId="0" fontId="7" fillId="3"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0" borderId="0" xfId="0" applyFont="1" applyAlignment="1">
      <alignment horizontal="center"/>
    </xf>
    <xf numFmtId="0" fontId="12" fillId="0" borderId="0" xfId="0" applyFont="1"/>
    <xf numFmtId="10" fontId="12" fillId="0" borderId="0" xfId="1" applyNumberFormat="1" applyFont="1"/>
    <xf numFmtId="9" fontId="12" fillId="0" borderId="0" xfId="0" applyNumberFormat="1" applyFont="1"/>
    <xf numFmtId="0" fontId="7" fillId="16" borderId="3" xfId="0" applyFont="1" applyFill="1" applyBorder="1" applyAlignment="1">
      <alignment horizontal="center" vertical="center" wrapText="1"/>
    </xf>
    <xf numFmtId="0" fontId="3" fillId="16" borderId="4" xfId="0" applyFont="1" applyFill="1" applyBorder="1" applyAlignment="1">
      <alignment horizontal="center" vertical="center" wrapText="1"/>
    </xf>
    <xf numFmtId="0" fontId="5" fillId="16" borderId="4" xfId="0" applyFont="1" applyFill="1" applyBorder="1" applyAlignment="1">
      <alignment horizontal="center" vertical="center" wrapText="1"/>
    </xf>
    <xf numFmtId="0" fontId="6" fillId="16" borderId="4" xfId="0" applyFont="1" applyFill="1" applyBorder="1" applyAlignment="1">
      <alignment horizontal="center" vertical="center" wrapText="1"/>
    </xf>
    <xf numFmtId="1" fontId="3" fillId="16" borderId="4" xfId="0" applyNumberFormat="1" applyFont="1" applyFill="1" applyBorder="1" applyAlignment="1">
      <alignment horizontal="center" vertical="center" wrapText="1"/>
    </xf>
    <xf numFmtId="14" fontId="3" fillId="16" borderId="4" xfId="0" applyNumberFormat="1" applyFont="1" applyFill="1" applyBorder="1" applyAlignment="1">
      <alignment horizontal="center" vertical="center" wrapText="1"/>
    </xf>
    <xf numFmtId="1" fontId="2" fillId="16" borderId="4" xfId="0" applyNumberFormat="1" applyFont="1" applyFill="1" applyBorder="1" applyAlignment="1">
      <alignment horizontal="center" vertical="center" wrapText="1"/>
    </xf>
    <xf numFmtId="14" fontId="2" fillId="16" borderId="4" xfId="0" applyNumberFormat="1" applyFont="1" applyFill="1" applyBorder="1" applyAlignment="1">
      <alignment horizontal="center" vertical="center" wrapText="1"/>
    </xf>
    <xf numFmtId="0" fontId="2" fillId="16" borderId="4" xfId="0" applyFont="1" applyFill="1" applyBorder="1" applyAlignment="1">
      <alignment horizontal="center" vertical="center" wrapText="1"/>
    </xf>
    <xf numFmtId="0" fontId="0" fillId="16" borderId="0" xfId="0" applyFill="1"/>
    <xf numFmtId="0" fontId="7" fillId="16" borderId="4" xfId="0" applyFont="1" applyFill="1" applyBorder="1" applyAlignment="1">
      <alignment horizontal="center" vertical="center" wrapText="1"/>
    </xf>
    <xf numFmtId="1" fontId="7" fillId="16" borderId="4" xfId="0" applyNumberFormat="1" applyFont="1" applyFill="1" applyBorder="1" applyAlignment="1">
      <alignment horizontal="center" vertical="center" wrapText="1"/>
    </xf>
    <xf numFmtId="14" fontId="7" fillId="16" borderId="4" xfId="0" applyNumberFormat="1" applyFont="1" applyFill="1" applyBorder="1" applyAlignment="1">
      <alignment horizontal="center" vertical="center" wrapText="1"/>
    </xf>
    <xf numFmtId="1" fontId="3" fillId="14" borderId="4" xfId="0" applyNumberFormat="1" applyFont="1" applyFill="1" applyBorder="1" applyAlignment="1">
      <alignment horizontal="center" vertical="center" wrapText="1"/>
    </xf>
    <xf numFmtId="14" fontId="7" fillId="14" borderId="4" xfId="0" applyNumberFormat="1"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3" fillId="14" borderId="4" xfId="0" applyFont="1" applyFill="1" applyBorder="1" applyAlignment="1">
      <alignment horizontal="center" vertical="center" wrapText="1"/>
    </xf>
    <xf numFmtId="14" fontId="3" fillId="14" borderId="4" xfId="0" applyNumberFormat="1" applyFont="1" applyFill="1" applyBorder="1" applyAlignment="1">
      <alignment horizontal="center" vertical="center" wrapText="1"/>
    </xf>
    <xf numFmtId="0" fontId="2" fillId="14" borderId="4" xfId="0" applyFont="1" applyFill="1" applyBorder="1" applyAlignment="1">
      <alignment horizontal="center" vertical="center" wrapText="1"/>
    </xf>
    <xf numFmtId="0" fontId="0" fillId="15" borderId="0" xfId="0" applyFill="1" applyAlignment="1">
      <alignment horizontal="center"/>
    </xf>
    <xf numFmtId="0" fontId="0" fillId="15" borderId="0" xfId="0" applyFill="1"/>
  </cellXfs>
  <cellStyles count="2">
    <cellStyle name="Normal" xfId="0" builtinId="0"/>
    <cellStyle name="Porcentaje" xfId="1" builtinId="5"/>
  </cellStyles>
  <dxfs count="493">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alignment wrapText="1" readingOrder="0"/>
    </dxf>
    <dxf>
      <alignment wrapText="1" readingOrder="0"/>
    </dxf>
    <dxf>
      <alignment wrapText="1" readingOrder="0"/>
    </dxf>
    <dxf>
      <alignment wrapText="0" readingOrder="0"/>
    </dxf>
    <dxf>
      <alignment wrapText="0" readingOrder="0"/>
    </dxf>
    <dxf>
      <alignment wrapText="0"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right" readingOrder="0"/>
    </dxf>
    <dxf>
      <alignment horizontal="right" readingOrder="0"/>
    </dxf>
    <dxf>
      <alignment horizontal="right"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alignment wrapText="1" readingOrder="0"/>
    </dxf>
    <dxf>
      <alignment wrapText="1" readingOrder="0"/>
    </dxf>
    <dxf>
      <alignment wrapText="1" readingOrder="0"/>
    </dxf>
    <dxf>
      <alignment wrapText="0" readingOrder="0"/>
    </dxf>
    <dxf>
      <alignment wrapText="0" readingOrder="0"/>
    </dxf>
    <dxf>
      <alignment wrapText="0"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right" readingOrder="0"/>
    </dxf>
    <dxf>
      <alignment horizontal="right" readingOrder="0"/>
    </dxf>
    <dxf>
      <alignment horizontal="right" readingOrder="0"/>
    </dxf>
    <dxf>
      <alignment vertical="center" readingOrder="0"/>
    </dxf>
    <dxf>
      <alignment horizontal="center" readingOrder="0"/>
    </dxf>
    <dxf>
      <numFmt numFmtId="1" formatCode="0"/>
    </dxf>
    <dxf>
      <numFmt numFmtId="164" formatCode="0.0"/>
    </dxf>
    <dxf>
      <numFmt numFmtId="2" formatCode="0.00"/>
    </dxf>
    <dxf>
      <numFmt numFmtId="165" formatCode="0.000"/>
    </dxf>
    <dxf>
      <numFmt numFmtId="166" formatCode="0.0000"/>
    </dxf>
    <dxf>
      <numFmt numFmtId="167" formatCode="0.00000"/>
    </dxf>
    <dxf>
      <numFmt numFmtId="168" formatCode="0.000000"/>
    </dxf>
    <dxf>
      <numFmt numFmtId="169" formatCode="0.0000000"/>
    </dxf>
    <dxf>
      <numFmt numFmtId="170" formatCode="0.00000000"/>
    </dxf>
    <dxf>
      <numFmt numFmtId="171" formatCode="0.000000000"/>
    </dxf>
    <dxf>
      <numFmt numFmtId="172" formatCode="0.0000000000"/>
    </dxf>
    <dxf>
      <numFmt numFmtId="171" formatCode="0.000000000"/>
    </dxf>
    <dxf>
      <numFmt numFmtId="170" formatCode="0.00000000"/>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alignment wrapText="1" readingOrder="0"/>
    </dxf>
    <dxf>
      <alignment wrapText="1" readingOrder="0"/>
    </dxf>
    <dxf>
      <alignment wrapText="1" readingOrder="0"/>
    </dxf>
    <dxf>
      <alignment wrapText="0" readingOrder="0"/>
    </dxf>
    <dxf>
      <alignment wrapText="0" readingOrder="0"/>
    </dxf>
    <dxf>
      <alignment wrapText="0"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right" readingOrder="0"/>
    </dxf>
    <dxf>
      <alignment horizontal="right" readingOrder="0"/>
    </dxf>
    <dxf>
      <alignment horizontal="right"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alignment wrapText="1" readingOrder="0"/>
    </dxf>
    <dxf>
      <alignment wrapText="1" readingOrder="0"/>
    </dxf>
    <dxf>
      <alignment wrapText="1" readingOrder="0"/>
    </dxf>
    <dxf>
      <alignment wrapText="0" readingOrder="0"/>
    </dxf>
    <dxf>
      <alignment wrapText="0" readingOrder="0"/>
    </dxf>
    <dxf>
      <alignment wrapText="0"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right" readingOrder="0"/>
    </dxf>
    <dxf>
      <alignment horizontal="right" readingOrder="0"/>
    </dxf>
    <dxf>
      <alignment horizontal="right"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alignment wrapText="1" readingOrder="0"/>
    </dxf>
    <dxf>
      <alignment wrapText="1" readingOrder="0"/>
    </dxf>
    <dxf>
      <alignment wrapText="1" readingOrder="0"/>
    </dxf>
    <dxf>
      <alignment wrapText="0" readingOrder="0"/>
    </dxf>
    <dxf>
      <alignment wrapText="0" readingOrder="0"/>
    </dxf>
    <dxf>
      <alignment wrapText="0"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right" readingOrder="0"/>
    </dxf>
    <dxf>
      <alignment horizontal="right" readingOrder="0"/>
    </dxf>
    <dxf>
      <alignment horizontal="right"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fill>
        <patternFill patternType="solid">
          <bgColor theme="8" tint="0.39997558519241921"/>
        </patternFill>
      </fill>
    </dxf>
    <dxf>
      <fill>
        <patternFill patternType="solid">
          <bgColor theme="8" tint="0.39997558519241921"/>
        </patternFill>
      </fill>
    </dxf>
    <dxf>
      <fill>
        <patternFill patternType="solid">
          <bgColor theme="8" tint="0.39997558519241921"/>
        </patternFill>
      </fill>
    </dxf>
    <dxf>
      <fill>
        <patternFill patternType="solid">
          <bgColor theme="8" tint="0.39997558519241921"/>
        </patternFill>
      </fill>
    </dxf>
    <dxf>
      <fill>
        <patternFill patternType="solid">
          <bgColor theme="8" tint="0.39997558519241921"/>
        </patternFill>
      </fill>
    </dxf>
    <dxf>
      <fill>
        <patternFill patternType="solid">
          <bgColor theme="8" tint="0.39997558519241921"/>
        </patternFill>
      </fill>
    </dxf>
    <dxf>
      <fill>
        <patternFill patternType="solid">
          <bgColor theme="8" tint="0.39997558519241921"/>
        </patternFill>
      </fill>
    </dxf>
    <dxf>
      <alignment wrapText="1" readingOrder="0"/>
    </dxf>
    <dxf>
      <alignment wrapText="1" readingOrder="0"/>
    </dxf>
    <dxf>
      <alignment wrapText="1" readingOrder="0"/>
    </dxf>
    <dxf>
      <alignment wrapText="0" readingOrder="0"/>
    </dxf>
    <dxf>
      <alignment wrapText="0" readingOrder="0"/>
    </dxf>
    <dxf>
      <alignment wrapText="0"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right" readingOrder="0"/>
    </dxf>
    <dxf>
      <alignment horizontal="right" readingOrder="0"/>
    </dxf>
    <dxf>
      <alignment horizontal="right"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fill>
        <patternFill patternType="solid">
          <bgColor rgb="FF00B0F0"/>
        </patternFill>
      </fill>
    </dxf>
    <dxf>
      <fill>
        <patternFill patternType="solid">
          <bgColor rgb="FF00B0F0"/>
        </patternFill>
      </fill>
    </dxf>
    <dxf>
      <fill>
        <patternFill patternType="solid">
          <bgColor rgb="FF00B0F0"/>
        </patternFill>
      </fill>
    </dxf>
    <dxf>
      <fill>
        <patternFill patternType="solid">
          <bgColor rgb="FF00B0F0"/>
        </patternFill>
      </fill>
    </dxf>
    <dxf>
      <fill>
        <patternFill patternType="solid">
          <bgColor rgb="FF00B0F0"/>
        </patternFill>
      </fill>
    </dxf>
    <dxf>
      <fill>
        <patternFill patternType="solid">
          <bgColor rgb="FF00B0F0"/>
        </patternFill>
      </fill>
    </dxf>
    <dxf>
      <fill>
        <patternFill patternType="solid">
          <bgColor rgb="FF00B0F0"/>
        </patternFill>
      </fill>
    </dxf>
    <dxf>
      <alignment wrapText="1" readingOrder="0"/>
    </dxf>
    <dxf>
      <alignment wrapText="1" readingOrder="0"/>
    </dxf>
    <dxf>
      <alignment wrapText="1" readingOrder="0"/>
    </dxf>
    <dxf>
      <alignment wrapText="0" readingOrder="0"/>
    </dxf>
    <dxf>
      <alignment wrapText="0" readingOrder="0"/>
    </dxf>
    <dxf>
      <alignment wrapText="0"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right" readingOrder="0"/>
    </dxf>
    <dxf>
      <alignment horizontal="right" readingOrder="0"/>
    </dxf>
    <dxf>
      <alignment horizontal="right"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alignment wrapText="1" readingOrder="0"/>
    </dxf>
    <dxf>
      <alignment wrapText="1" readingOrder="0"/>
    </dxf>
    <dxf>
      <alignment wrapText="1" readingOrder="0"/>
    </dxf>
    <dxf>
      <alignment wrapText="0" readingOrder="0"/>
    </dxf>
    <dxf>
      <alignment wrapText="0" readingOrder="0"/>
    </dxf>
    <dxf>
      <alignment wrapText="0"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right" readingOrder="0"/>
    </dxf>
    <dxf>
      <alignment horizontal="right" readingOrder="0"/>
    </dxf>
    <dxf>
      <alignment horizontal="right" readingOrder="0"/>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[excel.xlsx]DINÁMICAS!TablaDinámica3</c:name>
    <c:fmtId val="2"/>
  </c:pivotSource>
  <c:chart>
    <c:autoTitleDeleted val="1"/>
    <c:pivotFmts>
      <c:pivotFmt>
        <c:idx val="0"/>
        <c:spPr>
          <a:solidFill>
            <a:schemeClr val="accent2"/>
          </a:solidFill>
          <a:ln w="19050">
            <a:solidFill>
              <a:schemeClr val="lt1"/>
            </a:solidFill>
          </a:ln>
          <a:effectLst/>
        </c:spPr>
        <c:marker>
          <c:symbol val="none"/>
        </c:marker>
      </c:pivotFmt>
      <c:pivotFmt>
        <c:idx val="1"/>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2">
              <a:shade val="58000"/>
            </a:schemeClr>
          </a:solidFill>
          <a:ln w="19050">
            <a:solidFill>
              <a:schemeClr val="lt1"/>
            </a:solidFill>
          </a:ln>
          <a:effectLst/>
        </c:spPr>
      </c:pivotFmt>
      <c:pivotFmt>
        <c:idx val="3"/>
        <c:spPr>
          <a:solidFill>
            <a:schemeClr val="accent2">
              <a:shade val="86000"/>
            </a:schemeClr>
          </a:solidFill>
          <a:ln w="19050">
            <a:solidFill>
              <a:schemeClr val="lt1"/>
            </a:solidFill>
          </a:ln>
          <a:effectLst/>
        </c:spPr>
      </c:pivotFmt>
      <c:pivotFmt>
        <c:idx val="4"/>
        <c:spPr>
          <a:solidFill>
            <a:schemeClr val="accent2">
              <a:tint val="86000"/>
            </a:schemeClr>
          </a:solidFill>
          <a:ln w="19050">
            <a:solidFill>
              <a:schemeClr val="lt1"/>
            </a:solidFill>
          </a:ln>
          <a:effectLst/>
        </c:spPr>
      </c:pivotFmt>
      <c:pivotFmt>
        <c:idx val="5"/>
        <c:spPr>
          <a:solidFill>
            <a:schemeClr val="accent2">
              <a:tint val="58000"/>
            </a:schemeClr>
          </a:solidFill>
          <a:ln w="19050">
            <a:solidFill>
              <a:schemeClr val="lt1"/>
            </a:solidFill>
          </a:ln>
          <a:effectLst/>
        </c:spPr>
      </c:pivotFmt>
    </c:pivotFmts>
    <c:plotArea>
      <c:layout/>
      <c:doughnutChart>
        <c:varyColors val="1"/>
        <c:ser>
          <c:idx val="0"/>
          <c:order val="0"/>
          <c:tx>
            <c:strRef>
              <c:f>DINÁMICAS!$B$23</c:f>
              <c:strCache>
                <c:ptCount val="1"/>
                <c:pt idx="0">
                  <c:v>Total</c:v>
                </c:pt>
              </c:strCache>
            </c:strRef>
          </c:tx>
          <c:dPt>
            <c:idx val="0"/>
            <c:bubble3D val="0"/>
            <c:spPr>
              <a:solidFill>
                <a:schemeClr val="accent2">
                  <a:shade val="58000"/>
                </a:schemeClr>
              </a:solidFill>
              <a:ln w="19050">
                <a:solidFill>
                  <a:schemeClr val="lt1"/>
                </a:solidFill>
              </a:ln>
              <a:effectLst/>
            </c:spPr>
            <c:extLst>
              <c:ext xmlns:c16="http://schemas.microsoft.com/office/drawing/2014/chart" uri="{C3380CC4-5D6E-409C-BE32-E72D297353CC}">
                <c16:uniqueId val="{00000001-5BF1-48E6-9C37-E8F0740F51FB}"/>
              </c:ext>
            </c:extLst>
          </c:dPt>
          <c:dPt>
            <c:idx val="1"/>
            <c:bubble3D val="0"/>
            <c:spPr>
              <a:solidFill>
                <a:schemeClr val="accent2">
                  <a:shade val="86000"/>
                </a:schemeClr>
              </a:solidFill>
              <a:ln w="19050">
                <a:solidFill>
                  <a:schemeClr val="lt1"/>
                </a:solidFill>
              </a:ln>
              <a:effectLst/>
            </c:spPr>
            <c:extLst>
              <c:ext xmlns:c16="http://schemas.microsoft.com/office/drawing/2014/chart" uri="{C3380CC4-5D6E-409C-BE32-E72D297353CC}">
                <c16:uniqueId val="{00000003-5BF1-48E6-9C37-E8F0740F51FB}"/>
              </c:ext>
            </c:extLst>
          </c:dPt>
          <c:dPt>
            <c:idx val="2"/>
            <c:bubble3D val="0"/>
            <c:spPr>
              <a:solidFill>
                <a:schemeClr val="accent2">
                  <a:tint val="86000"/>
                </a:schemeClr>
              </a:solidFill>
              <a:ln w="19050">
                <a:solidFill>
                  <a:schemeClr val="lt1"/>
                </a:solidFill>
              </a:ln>
              <a:effectLst/>
            </c:spPr>
            <c:extLst>
              <c:ext xmlns:c16="http://schemas.microsoft.com/office/drawing/2014/chart" uri="{C3380CC4-5D6E-409C-BE32-E72D297353CC}">
                <c16:uniqueId val="{00000005-5BF1-48E6-9C37-E8F0740F51FB}"/>
              </c:ext>
            </c:extLst>
          </c:dPt>
          <c:dPt>
            <c:idx val="3"/>
            <c:bubble3D val="0"/>
            <c:spPr>
              <a:solidFill>
                <a:schemeClr val="accent2">
                  <a:tint val="58000"/>
                </a:schemeClr>
              </a:solidFill>
              <a:ln w="19050">
                <a:solidFill>
                  <a:schemeClr val="lt1"/>
                </a:solidFill>
              </a:ln>
              <a:effectLst/>
            </c:spPr>
            <c:extLst>
              <c:ext xmlns:c16="http://schemas.microsoft.com/office/drawing/2014/chart" uri="{C3380CC4-5D6E-409C-BE32-E72D297353CC}">
                <c16:uniqueId val="{00000007-5BF1-48E6-9C37-E8F0740F51F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DINÁMICAS!$A$24:$A$28</c:f>
              <c:strCache>
                <c:ptCount val="4"/>
                <c:pt idx="0">
                  <c:v>Cumplida</c:v>
                </c:pt>
                <c:pt idx="1">
                  <c:v>En proceso</c:v>
                </c:pt>
                <c:pt idx="2">
                  <c:v>Extemporánea</c:v>
                </c:pt>
                <c:pt idx="3">
                  <c:v>Vencida</c:v>
                </c:pt>
              </c:strCache>
            </c:strRef>
          </c:cat>
          <c:val>
            <c:numRef>
              <c:f>DINÁMICAS!$B$24:$B$28</c:f>
              <c:numCache>
                <c:formatCode>General</c:formatCode>
                <c:ptCount val="4"/>
                <c:pt idx="0">
                  <c:v>171</c:v>
                </c:pt>
                <c:pt idx="1">
                  <c:v>32</c:v>
                </c:pt>
                <c:pt idx="2">
                  <c:v>18</c:v>
                </c:pt>
                <c:pt idx="3">
                  <c:v>18</c:v>
                </c:pt>
              </c:numCache>
            </c:numRef>
          </c:val>
          <c:extLst>
            <c:ext xmlns:c16="http://schemas.microsoft.com/office/drawing/2014/chart" uri="{C3380CC4-5D6E-409C-BE32-E72D297353CC}">
              <c16:uniqueId val="{00000000-D375-4D81-A5D6-5FB87E7032B2}"/>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2.5000000000000001E-2"/>
          <c:y val="6.9444444444444448E-2"/>
          <c:w val="0.93888888888888888"/>
          <c:h val="0.85026975794692328"/>
        </c:manualLayout>
      </c:layout>
      <c:barChart>
        <c:barDir val="col"/>
        <c:grouping val="clustered"/>
        <c:varyColors val="0"/>
        <c:ser>
          <c:idx val="0"/>
          <c:order val="0"/>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DINÁMICAS!$A$44:$A$46</c:f>
              <c:strCache>
                <c:ptCount val="3"/>
                <c:pt idx="0">
                  <c:v>Junio</c:v>
                </c:pt>
                <c:pt idx="1">
                  <c:v>Julio</c:v>
                </c:pt>
                <c:pt idx="2">
                  <c:v>Agosto</c:v>
                </c:pt>
              </c:strCache>
            </c:strRef>
          </c:cat>
          <c:val>
            <c:numRef>
              <c:f>DINÁMICAS!$B$44:$B$46</c:f>
              <c:numCache>
                <c:formatCode>General</c:formatCode>
                <c:ptCount val="3"/>
                <c:pt idx="0">
                  <c:v>131</c:v>
                </c:pt>
                <c:pt idx="1">
                  <c:v>248</c:v>
                </c:pt>
                <c:pt idx="2">
                  <c:v>239</c:v>
                </c:pt>
              </c:numCache>
            </c:numRef>
          </c:val>
          <c:extLst>
            <c:ext xmlns:c16="http://schemas.microsoft.com/office/drawing/2014/chart" uri="{C3380CC4-5D6E-409C-BE32-E72D297353CC}">
              <c16:uniqueId val="{00000000-B05A-446C-BD06-47873223AC8E}"/>
            </c:ext>
          </c:extLst>
        </c:ser>
        <c:dLbls>
          <c:dLblPos val="outEnd"/>
          <c:showLegendKey val="0"/>
          <c:showVal val="1"/>
          <c:showCatName val="0"/>
          <c:showSerName val="0"/>
          <c:showPercent val="0"/>
          <c:showBubbleSize val="0"/>
        </c:dLbls>
        <c:gapWidth val="444"/>
        <c:overlap val="-90"/>
        <c:axId val="422524528"/>
        <c:axId val="422528688"/>
      </c:barChart>
      <c:catAx>
        <c:axId val="422524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22528688"/>
        <c:crosses val="autoZero"/>
        <c:auto val="1"/>
        <c:lblAlgn val="ctr"/>
        <c:lblOffset val="100"/>
        <c:noMultiLvlLbl val="0"/>
      </c:catAx>
      <c:valAx>
        <c:axId val="422528688"/>
        <c:scaling>
          <c:orientation val="minMax"/>
        </c:scaling>
        <c:delete val="1"/>
        <c:axPos val="l"/>
        <c:numFmt formatCode="General" sourceLinked="1"/>
        <c:majorTickMark val="none"/>
        <c:minorTickMark val="none"/>
        <c:tickLblPos val="nextTo"/>
        <c:crossAx val="42252452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pivotSource>
    <c:name>[excel.xlsx]DINÁMICAS!TablaDinámica5</c:name>
    <c:fmtId val="8"/>
  </c:pivotSource>
  <c:chart>
    <c:autoTitleDeleted val="1"/>
    <c:pivotFmts>
      <c:pivotFmt>
        <c:idx val="0"/>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5"/>
          </a:solidFill>
          <a:ln>
            <a:noFill/>
          </a:ln>
          <a:effectLst/>
        </c:spPr>
        <c:marker>
          <c:symbol val="none"/>
        </c:marker>
      </c:pivotFmt>
    </c:pivotFmts>
    <c:plotArea>
      <c:layout/>
      <c:barChart>
        <c:barDir val="col"/>
        <c:grouping val="stacked"/>
        <c:varyColors val="0"/>
        <c:ser>
          <c:idx val="0"/>
          <c:order val="0"/>
          <c:tx>
            <c:strRef>
              <c:f>DINÁMICAS!$B$59</c:f>
              <c:strCache>
                <c:ptCount val="1"/>
                <c:pt idx="0">
                  <c:v>Total</c:v>
                </c:pt>
              </c:strCache>
            </c:strRef>
          </c:tx>
          <c:spPr>
            <a:solidFill>
              <a:schemeClr val="accent5"/>
            </a:solidFill>
            <a:ln>
              <a:noFill/>
            </a:ln>
            <a:effectLst/>
          </c:spPr>
          <c:invertIfNegative val="0"/>
          <c:cat>
            <c:strRef>
              <c:f>DINÁMICAS!$A$60:$A$68</c:f>
              <c:strCache>
                <c:ptCount val="8"/>
                <c:pt idx="0">
                  <c:v>Competencia de otra entidad</c:v>
                </c:pt>
                <c:pt idx="1">
                  <c:v>Consulta</c:v>
                </c:pt>
                <c:pt idx="2">
                  <c:v>Informes con respuesta</c:v>
                </c:pt>
                <c:pt idx="3">
                  <c:v>Petición de documentos e información pública</c:v>
                </c:pt>
                <c:pt idx="4">
                  <c:v>Petición de interés general</c:v>
                </c:pt>
                <c:pt idx="5">
                  <c:v>Petición de interés particular</c:v>
                </c:pt>
                <c:pt idx="6">
                  <c:v>Petición entre autoridades</c:v>
                </c:pt>
                <c:pt idx="7">
                  <c:v>Petición por congresista</c:v>
                </c:pt>
              </c:strCache>
            </c:strRef>
          </c:cat>
          <c:val>
            <c:numRef>
              <c:f>DINÁMICAS!$B$60:$B$68</c:f>
              <c:numCache>
                <c:formatCode>General</c:formatCode>
                <c:ptCount val="8"/>
                <c:pt idx="0">
                  <c:v>7</c:v>
                </c:pt>
                <c:pt idx="1">
                  <c:v>19</c:v>
                </c:pt>
                <c:pt idx="2">
                  <c:v>23</c:v>
                </c:pt>
                <c:pt idx="3">
                  <c:v>22</c:v>
                </c:pt>
                <c:pt idx="4">
                  <c:v>84</c:v>
                </c:pt>
                <c:pt idx="5">
                  <c:v>81</c:v>
                </c:pt>
                <c:pt idx="6">
                  <c:v>2</c:v>
                </c:pt>
                <c:pt idx="7">
                  <c:v>1</c:v>
                </c:pt>
              </c:numCache>
            </c:numRef>
          </c:val>
          <c:extLst>
            <c:ext xmlns:c16="http://schemas.microsoft.com/office/drawing/2014/chart" uri="{C3380CC4-5D6E-409C-BE32-E72D297353CC}">
              <c16:uniqueId val="{00000000-895C-45EF-946B-1CCFC803073A}"/>
            </c:ext>
          </c:extLst>
        </c:ser>
        <c:dLbls>
          <c:showLegendKey val="0"/>
          <c:showVal val="0"/>
          <c:showCatName val="0"/>
          <c:showSerName val="0"/>
          <c:showPercent val="0"/>
          <c:showBubbleSize val="0"/>
        </c:dLbls>
        <c:gapWidth val="150"/>
        <c:overlap val="100"/>
        <c:axId val="422525776"/>
        <c:axId val="422527856"/>
      </c:barChart>
      <c:catAx>
        <c:axId val="42252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527856"/>
        <c:crosses val="autoZero"/>
        <c:auto val="1"/>
        <c:lblAlgn val="ctr"/>
        <c:lblOffset val="100"/>
        <c:noMultiLvlLbl val="0"/>
      </c:catAx>
      <c:valAx>
        <c:axId val="422527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525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pivotSource>
    <c:name>[excel.xlsx]DINÁMICAS!TablaDinámica9</c:name>
    <c:fmtId val="1"/>
  </c:pivotSource>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pivotFmt>
      <c:pivotFmt>
        <c:idx val="2"/>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
        <c:idx val="3"/>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
        <c:idx val="4"/>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
        <c:idx val="5"/>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DINÁMICAS!$B$110</c:f>
              <c:strCache>
                <c:ptCount val="1"/>
                <c:pt idx="0">
                  <c:v>Total</c:v>
                </c:pt>
              </c:strCache>
            </c:strRef>
          </c:tx>
          <c:dPt>
            <c:idx val="0"/>
            <c:bubble3D val="0"/>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EC9-4432-8C82-CCD300EB6902}"/>
              </c:ext>
            </c:extLst>
          </c:dPt>
          <c:dPt>
            <c:idx val="1"/>
            <c:bubble3D val="0"/>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EC9-4432-8C82-CCD300EB6902}"/>
              </c:ext>
            </c:extLst>
          </c:dPt>
          <c:dPt>
            <c:idx val="2"/>
            <c:bubble3D val="0"/>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EC9-4432-8C82-CCD300EB6902}"/>
              </c:ext>
            </c:extLst>
          </c:dPt>
          <c:dPt>
            <c:idx val="3"/>
            <c:bubble3D val="0"/>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EC9-4432-8C82-CCD300EB6902}"/>
              </c:ext>
            </c:extLst>
          </c:dPt>
          <c:cat>
            <c:strRef>
              <c:f>DINÁMICAS!$A$111:$A$115</c:f>
              <c:strCache>
                <c:ptCount val="4"/>
                <c:pt idx="0">
                  <c:v>Cuerpo de bomberos</c:v>
                </c:pt>
                <c:pt idx="1">
                  <c:v>Entidad pública</c:v>
                </c:pt>
                <c:pt idx="2">
                  <c:v>Persona jurídica</c:v>
                </c:pt>
                <c:pt idx="3">
                  <c:v>Persona natural</c:v>
                </c:pt>
              </c:strCache>
            </c:strRef>
          </c:cat>
          <c:val>
            <c:numRef>
              <c:f>DINÁMICAS!$B$111:$B$115</c:f>
              <c:numCache>
                <c:formatCode>General</c:formatCode>
                <c:ptCount val="4"/>
                <c:pt idx="0">
                  <c:v>116</c:v>
                </c:pt>
                <c:pt idx="1">
                  <c:v>50</c:v>
                </c:pt>
                <c:pt idx="2">
                  <c:v>17</c:v>
                </c:pt>
                <c:pt idx="3">
                  <c:v>56</c:v>
                </c:pt>
              </c:numCache>
            </c:numRef>
          </c:val>
          <c:extLst>
            <c:ext xmlns:c16="http://schemas.microsoft.com/office/drawing/2014/chart" uri="{C3380CC4-5D6E-409C-BE32-E72D297353CC}">
              <c16:uniqueId val="{00000000-1C36-4C9F-948E-7B474C5DBDF4}"/>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pivotSource>
    <c:name>[excel.xlsx]DINÁMICAS!TablaDinámica11</c:name>
    <c:fmtId val="0"/>
  </c:pivotSource>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34925" cap="rnd">
            <a:solidFill>
              <a:schemeClr val="accent6"/>
            </a:solidFill>
            <a:round/>
          </a:ln>
          <a:effectLst>
            <a:outerShdw blurRad="57150" dist="19050" dir="5400000" algn="ctr" rotWithShape="0">
              <a:srgbClr val="000000">
                <a:alpha val="63000"/>
              </a:srgbClr>
            </a:outerShdw>
          </a:effectLst>
        </c:spPr>
        <c:marker>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7150" dist="19050" dir="5400000" algn="ctr" rotWithShape="0">
                <a:srgbClr val="000000">
                  <a:alpha val="63000"/>
                </a:srgbClr>
              </a:outerShdw>
            </a:effectLst>
          </c:spPr>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ln w="34925" cap="rnd">
            <a:solidFill>
              <a:schemeClr val="accent6"/>
            </a:solidFill>
            <a:round/>
          </a:ln>
          <a:effectLst>
            <a:outerShdw blurRad="57150" dist="19050" dir="5400000" algn="ctr" rotWithShape="0">
              <a:srgbClr val="000000">
                <a:alpha val="63000"/>
              </a:srgbClr>
            </a:outerShdw>
          </a:effectLst>
        </c:spPr>
        <c:marker>
          <c:symbol val="none"/>
        </c:marker>
      </c:pivotFmt>
    </c:pivotFmts>
    <c:plotArea>
      <c:layout/>
      <c:lineChart>
        <c:grouping val="standard"/>
        <c:varyColors val="0"/>
        <c:ser>
          <c:idx val="0"/>
          <c:order val="0"/>
          <c:tx>
            <c:strRef>
              <c:f>DINÁMICAS!$B$134</c:f>
              <c:strCache>
                <c:ptCount val="1"/>
                <c:pt idx="0">
                  <c:v>Total</c:v>
                </c:pt>
              </c:strCache>
            </c:strRef>
          </c:tx>
          <c:spPr>
            <a:ln w="34925" cap="rnd">
              <a:solidFill>
                <a:schemeClr val="accent6"/>
              </a:solidFill>
              <a:round/>
            </a:ln>
            <a:effectLst>
              <a:outerShdw blurRad="57150" dist="19050" dir="5400000" algn="ctr" rotWithShape="0">
                <a:srgbClr val="000000">
                  <a:alpha val="63000"/>
                </a:srgbClr>
              </a:outerShdw>
            </a:effectLst>
          </c:spPr>
          <c:marker>
            <c:symbol val="none"/>
          </c:marker>
          <c:dLbls>
            <c:delete val="1"/>
          </c:dLbls>
          <c:cat>
            <c:strRef>
              <c:f>DINÁMICAS!$A$135:$A$158</c:f>
              <c:strCache>
                <c:ptCount val="23"/>
                <c:pt idx="0">
                  <c:v>Amazonas</c:v>
                </c:pt>
                <c:pt idx="1">
                  <c:v>Antioquia</c:v>
                </c:pt>
                <c:pt idx="2">
                  <c:v>Atlantico</c:v>
                </c:pt>
                <c:pt idx="3">
                  <c:v>Bogotá D.C.</c:v>
                </c:pt>
                <c:pt idx="4">
                  <c:v>Bolívar</c:v>
                </c:pt>
                <c:pt idx="5">
                  <c:v>Boyacá</c:v>
                </c:pt>
                <c:pt idx="6">
                  <c:v>Caldas</c:v>
                </c:pt>
                <c:pt idx="7">
                  <c:v>Caquetá</c:v>
                </c:pt>
                <c:pt idx="8">
                  <c:v>Casanare</c:v>
                </c:pt>
                <c:pt idx="9">
                  <c:v>Cauca</c:v>
                </c:pt>
                <c:pt idx="10">
                  <c:v>Cesar</c:v>
                </c:pt>
                <c:pt idx="11">
                  <c:v>Córdoba</c:v>
                </c:pt>
                <c:pt idx="12">
                  <c:v>Cundinamarca</c:v>
                </c:pt>
                <c:pt idx="13">
                  <c:v>Huila</c:v>
                </c:pt>
                <c:pt idx="14">
                  <c:v>Meta</c:v>
                </c:pt>
                <c:pt idx="15">
                  <c:v>Nariño</c:v>
                </c:pt>
                <c:pt idx="16">
                  <c:v>Norte de santander</c:v>
                </c:pt>
                <c:pt idx="17">
                  <c:v>Quindio</c:v>
                </c:pt>
                <c:pt idx="18">
                  <c:v>Risaralda</c:v>
                </c:pt>
                <c:pt idx="19">
                  <c:v>Santander</c:v>
                </c:pt>
                <c:pt idx="20">
                  <c:v>Tolima</c:v>
                </c:pt>
                <c:pt idx="21">
                  <c:v>Valle del cauca</c:v>
                </c:pt>
                <c:pt idx="22">
                  <c:v>Vichada</c:v>
                </c:pt>
              </c:strCache>
            </c:strRef>
          </c:cat>
          <c:val>
            <c:numRef>
              <c:f>DINÁMICAS!$B$135:$B$158</c:f>
              <c:numCache>
                <c:formatCode>General</c:formatCode>
                <c:ptCount val="23"/>
                <c:pt idx="0">
                  <c:v>2</c:v>
                </c:pt>
                <c:pt idx="1">
                  <c:v>12</c:v>
                </c:pt>
                <c:pt idx="2">
                  <c:v>6</c:v>
                </c:pt>
                <c:pt idx="3">
                  <c:v>92</c:v>
                </c:pt>
                <c:pt idx="4">
                  <c:v>6</c:v>
                </c:pt>
                <c:pt idx="5">
                  <c:v>11</c:v>
                </c:pt>
                <c:pt idx="6">
                  <c:v>8</c:v>
                </c:pt>
                <c:pt idx="7">
                  <c:v>5</c:v>
                </c:pt>
                <c:pt idx="8">
                  <c:v>4</c:v>
                </c:pt>
                <c:pt idx="9">
                  <c:v>2</c:v>
                </c:pt>
                <c:pt idx="10">
                  <c:v>1</c:v>
                </c:pt>
                <c:pt idx="11">
                  <c:v>3</c:v>
                </c:pt>
                <c:pt idx="12">
                  <c:v>22</c:v>
                </c:pt>
                <c:pt idx="13">
                  <c:v>5</c:v>
                </c:pt>
                <c:pt idx="14">
                  <c:v>9</c:v>
                </c:pt>
                <c:pt idx="15">
                  <c:v>6</c:v>
                </c:pt>
                <c:pt idx="16">
                  <c:v>3</c:v>
                </c:pt>
                <c:pt idx="17">
                  <c:v>4</c:v>
                </c:pt>
                <c:pt idx="18">
                  <c:v>1</c:v>
                </c:pt>
                <c:pt idx="19">
                  <c:v>5</c:v>
                </c:pt>
                <c:pt idx="20">
                  <c:v>4</c:v>
                </c:pt>
                <c:pt idx="21">
                  <c:v>26</c:v>
                </c:pt>
                <c:pt idx="22">
                  <c:v>2</c:v>
                </c:pt>
              </c:numCache>
            </c:numRef>
          </c:val>
          <c:smooth val="0"/>
          <c:extLst>
            <c:ext xmlns:c16="http://schemas.microsoft.com/office/drawing/2014/chart" uri="{C3380CC4-5D6E-409C-BE32-E72D297353CC}">
              <c16:uniqueId val="{00000000-56A1-465C-A847-EFCD551D0CFA}"/>
            </c:ext>
          </c:extLst>
        </c:ser>
        <c:dLbls>
          <c:dLblPos val="ctr"/>
          <c:showLegendKey val="0"/>
          <c:showVal val="1"/>
          <c:showCatName val="0"/>
          <c:showSerName val="0"/>
          <c:showPercent val="0"/>
          <c:showBubbleSize val="0"/>
        </c:dLbls>
        <c:smooth val="0"/>
        <c:axId val="801726640"/>
        <c:axId val="801734128"/>
      </c:lineChart>
      <c:catAx>
        <c:axId val="8017266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734128"/>
        <c:crosses val="autoZero"/>
        <c:auto val="1"/>
        <c:lblAlgn val="ctr"/>
        <c:lblOffset val="100"/>
        <c:noMultiLvlLbl val="0"/>
      </c:catAx>
      <c:valAx>
        <c:axId val="801734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7266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[excel.xlsx]DINÁMICAS!TablaDinámica13</c:name>
    <c:fmtId val="4"/>
  </c:pivotSource>
  <c:chart>
    <c:autoTitleDeleted val="1"/>
    <c:pivotFmts>
      <c:pivotFmt>
        <c:idx val="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DINÁMICAS!$B$180</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DINÁMICAS!$A$181:$A$190</c:f>
              <c:strCache>
                <c:ptCount val="9"/>
                <c:pt idx="0">
                  <c:v>Acompañamiento jurídico</c:v>
                </c:pt>
                <c:pt idx="1">
                  <c:v>Autorización</c:v>
                </c:pt>
                <c:pt idx="2">
                  <c:v>Legislación bomberil</c:v>
                </c:pt>
                <c:pt idx="3">
                  <c:v>Otros</c:v>
                </c:pt>
                <c:pt idx="4">
                  <c:v>Queja contra CB</c:v>
                </c:pt>
                <c:pt idx="5">
                  <c:v>Respuesta a requerimientos</c:v>
                </c:pt>
                <c:pt idx="6">
                  <c:v>Seguros de vida</c:v>
                </c:pt>
                <c:pt idx="7">
                  <c:v>Solicitud de información</c:v>
                </c:pt>
                <c:pt idx="8">
                  <c:v>Solicitud de recursos</c:v>
                </c:pt>
              </c:strCache>
            </c:strRef>
          </c:cat>
          <c:val>
            <c:numRef>
              <c:f>DINÁMICAS!$B$181:$B$190</c:f>
              <c:numCache>
                <c:formatCode>General</c:formatCode>
                <c:ptCount val="9"/>
                <c:pt idx="0">
                  <c:v>13</c:v>
                </c:pt>
                <c:pt idx="1">
                  <c:v>71</c:v>
                </c:pt>
                <c:pt idx="2">
                  <c:v>38</c:v>
                </c:pt>
                <c:pt idx="3">
                  <c:v>3</c:v>
                </c:pt>
                <c:pt idx="4">
                  <c:v>14</c:v>
                </c:pt>
                <c:pt idx="5">
                  <c:v>16</c:v>
                </c:pt>
                <c:pt idx="6">
                  <c:v>3</c:v>
                </c:pt>
                <c:pt idx="7">
                  <c:v>69</c:v>
                </c:pt>
                <c:pt idx="8">
                  <c:v>12</c:v>
                </c:pt>
              </c:numCache>
            </c:numRef>
          </c:val>
          <c:extLst>
            <c:ext xmlns:c16="http://schemas.microsoft.com/office/drawing/2014/chart" uri="{C3380CC4-5D6E-409C-BE32-E72D297353CC}">
              <c16:uniqueId val="{00000000-2E7E-4438-8F04-89E57F2C3E1E}"/>
            </c:ext>
          </c:extLst>
        </c:ser>
        <c:dLbls>
          <c:dLblPos val="ctr"/>
          <c:showLegendKey val="0"/>
          <c:showVal val="1"/>
          <c:showCatName val="0"/>
          <c:showSerName val="0"/>
          <c:showPercent val="0"/>
          <c:showBubbleSize val="0"/>
        </c:dLbls>
        <c:gapWidth val="150"/>
        <c:overlap val="100"/>
        <c:axId val="801752928"/>
        <c:axId val="801748768"/>
      </c:barChart>
      <c:catAx>
        <c:axId val="801752928"/>
        <c:scaling>
          <c:orientation val="minMax"/>
        </c:scaling>
        <c:delete val="0"/>
        <c:axPos val="l"/>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748768"/>
        <c:crosses val="autoZero"/>
        <c:auto val="1"/>
        <c:lblAlgn val="ctr"/>
        <c:lblOffset val="100"/>
        <c:noMultiLvlLbl val="0"/>
      </c:catAx>
      <c:valAx>
        <c:axId val="801748768"/>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752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pivotSource>
    <c:name>[excel.xlsx]DINÁMICAS!TablaDinámica4</c:name>
    <c:fmtId val="7"/>
  </c:pivotSource>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DINÁMICAS!$B$80</c:f>
              <c:strCache>
                <c:ptCount val="1"/>
                <c:pt idx="0">
                  <c:v>Total</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DINÁMICAS!$A$81:$A$83</c:f>
              <c:strCache>
                <c:ptCount val="2"/>
                <c:pt idx="0">
                  <c:v>Canal Escrito</c:v>
                </c:pt>
                <c:pt idx="1">
                  <c:v>Canal virtual</c:v>
                </c:pt>
              </c:strCache>
            </c:strRef>
          </c:cat>
          <c:val>
            <c:numRef>
              <c:f>DINÁMICAS!$B$81:$B$83</c:f>
              <c:numCache>
                <c:formatCode>General</c:formatCode>
                <c:ptCount val="2"/>
                <c:pt idx="0">
                  <c:v>108</c:v>
                </c:pt>
                <c:pt idx="1">
                  <c:v>131</c:v>
                </c:pt>
              </c:numCache>
            </c:numRef>
          </c:val>
          <c:extLst>
            <c:ext xmlns:c16="http://schemas.microsoft.com/office/drawing/2014/chart" uri="{C3380CC4-5D6E-409C-BE32-E72D297353CC}">
              <c16:uniqueId val="{00000000-27A1-48B8-A08A-E26D5149B860}"/>
            </c:ext>
          </c:extLst>
        </c:ser>
        <c:dLbls>
          <c:dLblPos val="outEnd"/>
          <c:showLegendKey val="0"/>
          <c:showVal val="1"/>
          <c:showCatName val="0"/>
          <c:showSerName val="0"/>
          <c:showPercent val="0"/>
          <c:showBubbleSize val="0"/>
        </c:dLbls>
        <c:gapWidth val="115"/>
        <c:overlap val="-20"/>
        <c:axId val="632954176"/>
        <c:axId val="632955840"/>
      </c:barChart>
      <c:catAx>
        <c:axId val="63295417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955840"/>
        <c:crosses val="autoZero"/>
        <c:auto val="1"/>
        <c:lblAlgn val="ctr"/>
        <c:lblOffset val="100"/>
        <c:noMultiLvlLbl val="0"/>
      </c:catAx>
      <c:valAx>
        <c:axId val="6329558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954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5">
  <a:schemeClr val="accent2"/>
</cs:colorStyle>
</file>

<file path=xl/charts/colors7.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4762</xdr:colOff>
      <xdr:row>17</xdr:row>
      <xdr:rowOff>180975</xdr:rowOff>
    </xdr:from>
    <xdr:to>
      <xdr:col>9</xdr:col>
      <xdr:colOff>190500</xdr:colOff>
      <xdr:row>32</xdr:row>
      <xdr:rowOff>66675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123824</xdr:colOff>
      <xdr:row>35</xdr:row>
      <xdr:rowOff>219075</xdr:rowOff>
    </xdr:from>
    <xdr:to>
      <xdr:col>11</xdr:col>
      <xdr:colOff>590549</xdr:colOff>
      <xdr:row>50</xdr:row>
      <xdr:rowOff>28575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447675</xdr:colOff>
      <xdr:row>54</xdr:row>
      <xdr:rowOff>57150</xdr:rowOff>
    </xdr:from>
    <xdr:to>
      <xdr:col>13</xdr:col>
      <xdr:colOff>247650</xdr:colOff>
      <xdr:row>72</xdr:row>
      <xdr:rowOff>114300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757237</xdr:colOff>
      <xdr:row>105</xdr:row>
      <xdr:rowOff>114300</xdr:rowOff>
    </xdr:from>
    <xdr:to>
      <xdr:col>10</xdr:col>
      <xdr:colOff>757237</xdr:colOff>
      <xdr:row>119</xdr:row>
      <xdr:rowOff>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728662</xdr:colOff>
      <xdr:row>132</xdr:row>
      <xdr:rowOff>161924</xdr:rowOff>
    </xdr:from>
    <xdr:to>
      <xdr:col>14</xdr:col>
      <xdr:colOff>133350</xdr:colOff>
      <xdr:row>156</xdr:row>
      <xdr:rowOff>57149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500062</xdr:colOff>
      <xdr:row>177</xdr:row>
      <xdr:rowOff>142875</xdr:rowOff>
    </xdr:from>
    <xdr:to>
      <xdr:col>13</xdr:col>
      <xdr:colOff>571500</xdr:colOff>
      <xdr:row>191</xdr:row>
      <xdr:rowOff>28575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223837</xdr:colOff>
      <xdr:row>78</xdr:row>
      <xdr:rowOff>200025</xdr:rowOff>
    </xdr:from>
    <xdr:to>
      <xdr:col>11</xdr:col>
      <xdr:colOff>600075</xdr:colOff>
      <xdr:row>91</xdr:row>
      <xdr:rowOff>66675</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dmin" refreshedDate="43724.452322569443" createdVersion="6" refreshedVersion="6" minRefreshableVersion="3" recordCount="239">
  <cacheSource type="worksheet">
    <worksheetSource ref="A1:Y240" sheet="EXCEL"/>
  </cacheSource>
  <cacheFields count="25">
    <cacheField name="Canal Oficial de Entrada" numFmtId="0">
      <sharedItems containsBlank="1" count="2">
        <m/>
        <s v="Atención escrita"/>
      </sharedItems>
    </cacheField>
    <cacheField name="Medio o canal de recepción" numFmtId="0">
      <sharedItems count="5">
        <s v="Radicación Directa"/>
        <s v="Servicio de Mensajería"/>
        <s v="Correo Atención Ciudadano"/>
        <s v="Correo Institucional"/>
        <s v="Formato PQRSD"/>
      </sharedItems>
    </cacheField>
    <cacheField name="Departamento" numFmtId="0">
      <sharedItems count="23">
        <s v="Boyacá"/>
        <s v="Bogotá D.C."/>
        <s v="Casanare"/>
        <s v="Valle del cauca"/>
        <s v="Caldas"/>
        <s v="Cauca"/>
        <s v="Meta"/>
        <s v="Atlantico"/>
        <s v="Cundinamarca"/>
        <s v="Santander"/>
        <s v="Caquetá"/>
        <s v="Huila"/>
        <s v="Quindio"/>
        <s v="Antioquia"/>
        <s v="Nariño"/>
        <s v="Bolívar"/>
        <s v="Norte de santander"/>
        <s v="Tolima"/>
        <s v="Cesar"/>
        <s v="Córdoba"/>
        <s v="Risaralda"/>
        <s v="Vichada"/>
        <s v="Amazonas"/>
      </sharedItems>
    </cacheField>
    <cacheField name="Peticionario" numFmtId="0">
      <sharedItems/>
    </cacheField>
    <cacheField name="Naturaleza jurídica del peticionario" numFmtId="0">
      <sharedItems count="4">
        <s v="Cuerpo de bomberos"/>
        <s v="Entidad pública"/>
        <s v="Persona jurídica"/>
        <s v="Persona natural"/>
      </sharedItems>
    </cacheField>
    <cacheField name="Tema de Consulta" numFmtId="0">
      <sharedItems count="9">
        <s v="Respuesta a requerimientos"/>
        <s v="Solicitud de información"/>
        <s v="Autorización"/>
        <s v="Seguros de vida"/>
        <s v="Legislación bomberil"/>
        <s v="Solicitud de recursos"/>
        <s v="Queja contra CB"/>
        <s v="Acompañamiento jurídico"/>
        <s v="Otros"/>
      </sharedItems>
    </cacheField>
    <cacheField name="Asunto" numFmtId="0">
      <sharedItems/>
    </cacheField>
    <cacheField name="Responsable" numFmtId="0">
      <sharedItems/>
    </cacheField>
    <cacheField name="Área" numFmtId="0">
      <sharedItems/>
    </cacheField>
    <cacheField name="Dependencia" numFmtId="0">
      <sharedItems count="4">
        <s v="SUBDIRECCIÓN ESTRATÉGICA Y DE COORDINACIÓN BOMBERIL"/>
        <s v="SUBDIRECCIÓN ADMINISTRATIVA Y FINANCIERA"/>
        <s v="DIRECCIÓN GENERAL"/>
        <s v="CONTROL INTERNO"/>
      </sharedItems>
    </cacheField>
    <cacheField name="Tipo de petición" numFmtId="0">
      <sharedItems count="8">
        <s v="Informes con respuesta"/>
        <s v="Petición de interés general"/>
        <s v="Petición de documentos e información pública"/>
        <s v="Competencia de otra entidad"/>
        <s v="Petición de interés particular"/>
        <s v="Consulta"/>
        <s v="Petición por congresista"/>
        <s v="Petición entre autoridades"/>
      </sharedItems>
    </cacheField>
    <cacheField name="Tiempo de respuesta legal" numFmtId="0">
      <sharedItems containsSemiMixedTypes="0" containsString="0" containsNumber="1" containsInteger="1" minValue="0" maxValue="30"/>
    </cacheField>
    <cacheField name="Número de radicación" numFmtId="1">
      <sharedItems containsSemiMixedTypes="0" containsString="0" containsNumber="1" containsInteger="1" minValue="20193320019052" maxValue="20193320023022"/>
    </cacheField>
    <cacheField name="Fecha de radicación" numFmtId="14">
      <sharedItems containsSemiMixedTypes="0" containsNonDate="0" containsDate="1" containsString="0" minDate="2019-08-01T10:51:19" maxDate="2019-08-30T16:47:43"/>
    </cacheField>
    <cacheField name="Número de salida" numFmtId="1">
      <sharedItems containsBlank="1" containsMixedTypes="1" containsNumber="1" containsInteger="1" minValue="2019330007731" maxValue="20193800007841"/>
    </cacheField>
    <cacheField name="Fecha de salida" numFmtId="14">
      <sharedItems containsDate="1" containsBlank="1" containsMixedTypes="1" minDate="2018-08-28T00:00:00" maxDate="2019-09-13T00:00:00"/>
    </cacheField>
    <cacheField name="Tiempo de respuesta días hábiles" numFmtId="0">
      <sharedItems containsString="0" containsBlank="1" containsNumber="1" containsInteger="1" minValue="0" maxValue="24"/>
    </cacheField>
    <cacheField name="Tiempo de atención" numFmtId="0">
      <sharedItems containsString="0" containsBlank="1" containsNumber="1" containsInteger="1" minValue="0" maxValue="24" count="24">
        <n v="10"/>
        <n v="5"/>
        <n v="6"/>
        <n v="2"/>
        <n v="9"/>
        <n v="15"/>
        <n v="1"/>
        <n v="12"/>
        <n v="14"/>
        <m/>
        <n v="13"/>
        <n v="17"/>
        <n v="16"/>
        <n v="8"/>
        <n v="24"/>
        <n v="21"/>
        <n v="3"/>
        <n v="19"/>
        <n v="11"/>
        <n v="18"/>
        <n v="0"/>
        <n v="20"/>
        <n v="7"/>
        <n v="4"/>
      </sharedItems>
    </cacheField>
    <cacheField name="Estado" numFmtId="0">
      <sharedItems count="4">
        <s v="Cumplida"/>
        <s v="Vencida"/>
        <s v="Extemporánea"/>
        <s v="En proceso"/>
      </sharedItems>
    </cacheField>
    <cacheField name="Observaciones" numFmtId="0">
      <sharedItems containsBlank="1" longText="1"/>
    </cacheField>
    <cacheField name="FECHA DIGITALIZACIÓN DOCUMENTO DE RESPUESTA" numFmtId="0">
      <sharedItems containsDate="1" containsBlank="1" containsMixedTypes="1" minDate="2019-08-02T00:00:00" maxDate="2019-09-13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dmin" refreshedDate="43724.691265856483" createdVersion="6" refreshedVersion="6" minRefreshableVersion="3" recordCount="239">
  <cacheSource type="worksheet">
    <worksheetSource ref="A1:A240" sheet="EXCEL"/>
  </cacheSource>
  <cacheFields count="1">
    <cacheField name="Canal Oficial de Entrada" numFmtId="0">
      <sharedItems count="2">
        <s v="Canal Escrito"/>
        <s v="Canal virtua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9">
  <r>
    <x v="0"/>
    <x v="0"/>
    <x v="0"/>
    <s v="CUERPO DE BOMBEROS VOLUNTARIOS DE TUTA"/>
    <x v="0"/>
    <x v="0"/>
    <s v="RD: RESPUESTA A OFICIO 20192050056711 DE 24 DE JULIO DE 2019 - EN RESPUESTA A RADICADOS DNBC No 20193320016342 - 20193320016892."/>
    <s v="ELIANA GARCÍA CASTAÑO"/>
    <s v="FORMULACIÓN Y ACTUALIZACIÓN NORMATIVA Y OPERATIVA"/>
    <x v="0"/>
    <x v="0"/>
    <n v="0"/>
    <n v="20193320019052"/>
    <d v="2019-08-01T10:51:19"/>
    <s v="20193320019382,20192050058071. 20193320016342 - 20193320016892"/>
    <d v="2019-08-16T00:00:00"/>
    <n v="10"/>
    <x v="0"/>
    <x v="0"/>
    <s v="16-08-2019 17:26 PM Archivar ELIANA GARCÍA CASTAÑO CONSTANCIA DE ENVÍO AL PETICIONARIO PETICIONES 20193320016342 - 20193320016892 – 20193320019382 COMUNICADO DE RESPUESTA 20192050058071. CORREO ENVIADO EL 16/08/2019"/>
    <d v="2019-08-16T00:00:00"/>
    <s v="PDF"/>
    <s v="SI"/>
    <m/>
    <m/>
  </r>
  <r>
    <x v="0"/>
    <x v="0"/>
    <x v="0"/>
    <s v="CUERPO DE BOMBEROS VOLUNTARIOS DE VENTAQUEMADA"/>
    <x v="0"/>
    <x v="0"/>
    <s v="RD: RESPUESTA A OFICIO 20192050056721 DE 24 DE JULIO DE 2019 - EN RESPUESTA A RADICADOS DNBC No 20193320016342 - 20193320016892"/>
    <s v="ELIANA GARCÍA CASTAÑO"/>
    <s v="FORMULACIÓN Y ACTUALIZACIÓN NORMATIVA Y OPERATIVA"/>
    <x v="0"/>
    <x v="0"/>
    <n v="0"/>
    <n v="20193320019062"/>
    <d v="2019-08-01T10:52:54"/>
    <s v="20193320016342 - 20193320016892 – 20193320019382 20192050058071."/>
    <d v="2019-08-16T00:00:00"/>
    <n v="10"/>
    <x v="0"/>
    <x v="0"/>
    <s v="16-08-2019 17:27 PM Archivar ELIANA GARCÍA CASTAÑO CONSTANCIA DE ENVÍO AL PETICIONARIO PETICIONES 20193320016342 - 20193320016892 – 20193320019382 COMUNICADO DE RESPUESTA 20192050058071. CORREO ENVIADO EL 16/08/2019"/>
    <d v="2019-08-16T00:00:00"/>
    <s v="PDF"/>
    <s v="SI"/>
    <m/>
    <m/>
  </r>
  <r>
    <x v="0"/>
    <x v="0"/>
    <x v="1"/>
    <s v="MINISTERIO DE SALUD"/>
    <x v="1"/>
    <x v="1"/>
    <s v="RD: REGISTRÓ EN SISPRO PARA EL REPORTE DE LISTADO CENSALES - RESOLUCIÓN 1838 DE 2019"/>
    <s v="MARYOLY DIAZ"/>
    <s v="GESTIÓN TALENTO HUMANO"/>
    <x v="1"/>
    <x v="1"/>
    <n v="15"/>
    <n v="20193320019072"/>
    <d v="2019-08-01T11:52:39"/>
    <s v="N/A"/>
    <d v="2019-08-09T00:00:00"/>
    <n v="5"/>
    <x v="1"/>
    <x v="0"/>
    <s v="09-08-2019 14:37 PM Archivar MARYOLY DÍAZ Se procedió con la inscripción en el SISPRO y se asistió a capacitación para el manejo de la plataforma."/>
    <s v="N/A"/>
    <s v="N/A"/>
    <s v="N/A"/>
    <s v="N/A"/>
    <s v="En el radicado de salida debe existir evidencia o pantallazo de envío de la respuesta"/>
  </r>
  <r>
    <x v="0"/>
    <x v="0"/>
    <x v="0"/>
    <s v="CUERPO DE BOMBEROS VOLUNTARIOS DE SUTATENZA"/>
    <x v="0"/>
    <x v="2"/>
    <s v="RD: SOLICITUD CERTIFICADO UNIDADES BOMBERILES"/>
    <s v="Luis Alberto Valencia Pulido"/>
    <s v="Área Central de Referencia Bomberil"/>
    <x v="0"/>
    <x v="1"/>
    <n v="15"/>
    <n v="20193320019082"/>
    <d v="2019-08-01T15:09:59"/>
    <n v="20192100006801"/>
    <d v="2019-08-12T00:00:00"/>
    <n v="6"/>
    <x v="2"/>
    <x v="0"/>
    <s v="13-08-2019 12:11 PM Archivar Luis Alberto Valencia Pulido Se archiva oficio, se envía por correo electrónico el día 12 de Agosto del 2019."/>
    <d v="2019-08-05T00:00:00"/>
    <s v="PDF"/>
    <s v="SI"/>
    <s v="N/A"/>
    <s v="En el radicado de salida debe existir evidencia o pantallazo de envío de la respuesta"/>
  </r>
  <r>
    <x v="0"/>
    <x v="1"/>
    <x v="2"/>
    <s v="CUERPO DE BOMBEROS VOLUNTARIOS DE PORE"/>
    <x v="0"/>
    <x v="0"/>
    <s v="SM: REPORTE EMERGENCIAS PERIODO 2019"/>
    <s v="Massiel Mendez"/>
    <s v="FORTALECIMIENTO BOMBERIL"/>
    <x v="2"/>
    <x v="0"/>
    <n v="0"/>
    <n v="20193320019092"/>
    <d v="2019-08-01T15:18:08"/>
    <s v="N/A"/>
    <d v="2019-08-05T00:00:00"/>
    <n v="2"/>
    <x v="3"/>
    <x v="0"/>
    <s v="05-08-2019 11:26 AM Archivar Massiel Mendez Se le informa al comandante que el proyecto se encuentra completo y listo para ser presentado en la próxima sesión de la Junta Nacional de Bomberos."/>
    <d v="2019-08-05T00:00:00"/>
    <s v="PDF"/>
    <s v="SI"/>
    <m/>
    <m/>
  </r>
  <r>
    <x v="0"/>
    <x v="1"/>
    <x v="3"/>
    <s v="CUERPO DE BOMBEROS SAN JUAN BAUTISTA DE GUACARI"/>
    <x v="0"/>
    <x v="3"/>
    <s v="SM: DOCUMENTOS SEGURO DE VIDA"/>
    <s v="Alejandra Patiño"/>
    <s v="FORTALECIMIENTO BOMBERIL"/>
    <x v="2"/>
    <x v="0"/>
    <n v="0"/>
    <n v="20193320019102"/>
    <d v="2019-08-01T15:23:59"/>
    <n v="20191000006821"/>
    <d v="2019-08-05T00:00:00"/>
    <n v="2"/>
    <x v="3"/>
    <x v="0"/>
    <s v="05-08-2019 11:58 AM Archivar Germán Andrés Miranda Montenegro SE ENVÍA A LA ASEGURADORA BAJO EL RADICADO nO. 20191000006821"/>
    <m/>
    <s v="WORD"/>
    <m/>
    <m/>
    <s v="No se encuentra el documento digitalizado con firma y no se notifica el medio de comunicación por el cual se dio respuesta al ciudadano."/>
  </r>
  <r>
    <x v="0"/>
    <x v="1"/>
    <x v="4"/>
    <s v="PROCURADURÍA PROVINCIAL DE MANIZALES"/>
    <x v="1"/>
    <x v="1"/>
    <s v="SM: PROCESO PREVENTIVO - ASUNTO ORDINARIO - GESTIÓN INTEGRAL DEL RIESGO CONTRA INCENDIOS E-2019-255494"/>
    <s v="Carlos Armando López Barrera"/>
    <s v="OFICINA ASESORA JURÍDICA"/>
    <x v="2"/>
    <x v="2"/>
    <n v="10"/>
    <n v="20193320019112"/>
    <d v="2019-08-01T15:34:34"/>
    <n v="20191200001633"/>
    <d v="2019-08-15T00:00:00"/>
    <n v="9"/>
    <x v="4"/>
    <x v="0"/>
    <s v="15-08-2019 10:25 AM Archivar Carlos Armando López Barrera archivo 20191200001633"/>
    <d v="2019-08-15T00:00:00"/>
    <s v="WORD"/>
    <s v="N/A"/>
    <s v="N/A"/>
    <s v="Documento sin firma y no se especifica medio de envío de respuesta"/>
  </r>
  <r>
    <x v="0"/>
    <x v="1"/>
    <x v="5"/>
    <s v="CUERPO DE BOMBEROS VOLUNTARIOS DE MIRANDA"/>
    <x v="0"/>
    <x v="2"/>
    <s v="SM: FIRMA DE CERTIFICADOS DE BOMBEROS UNO Y DOS. DE BOMBEROS TAMBO QUE LO DESARROLLARON CON BOMBEROS SUÁREZ, QUE SE CAMBIAN POR ERROR DE TRANSCRIPCIÓN"/>
    <s v="HAYVER LEONARDO SERRANO RODRIGUEZ"/>
    <s v="DIRECCIÓN GENERAL"/>
    <x v="2"/>
    <x v="1"/>
    <n v="15"/>
    <n v="20193320019152"/>
    <d v="2019-08-01T16:11:15"/>
    <n v="20191000007691"/>
    <d v="2019-08-26T00:00:00"/>
    <n v="15"/>
    <x v="5"/>
    <x v="0"/>
    <s v="26-08-2019 14:43 PM Archivar HAYVER LEONARDO SERRANO RODRIGUEZ Se le da respuesta con el radicado N° 20191000007691"/>
    <d v="2019-08-26T00:00:00"/>
    <s v="PDF"/>
    <s v="SI"/>
    <s v="N/A"/>
    <s v="En el radicado de salida debe existir evidencia o pantallazo de envío de la respuesta"/>
  </r>
  <r>
    <x v="0"/>
    <x v="0"/>
    <x v="6"/>
    <s v="CONCESIÓN VIAL DE LOS LLANOS"/>
    <x v="2"/>
    <x v="1"/>
    <s v="RD: SOLICITUD HISTÓRICO DE EVENTOS FORESTALES"/>
    <s v="GESTIÓN ATENCIÓN AL CIUDADANO"/>
    <s v="GESTIÓN ATENCIÓN AL CIUDADANO"/>
    <x v="1"/>
    <x v="3"/>
    <n v="5"/>
    <n v="20193320019162"/>
    <d v="2019-08-01T16:18:31"/>
    <n v="20193800006701"/>
    <d v="2019-08-02T00:00:00"/>
    <n v="1"/>
    <x v="6"/>
    <x v="0"/>
    <s v="02-08-2019 09:11 AM Archivar USUARIO DE ATENCIÓN AL CIUDADANO Se responde con oficio de traslado 20193800006701"/>
    <d v="2019-08-02T00:00:00"/>
    <s v="WORD"/>
    <s v="N/A"/>
    <s v="SI"/>
    <s v="Se envía el remisorio con Wilson, el documento de salida se encuentra en la oficina de Archivo"/>
  </r>
  <r>
    <x v="0"/>
    <x v="0"/>
    <x v="2"/>
    <s v="CUERPO DE BOMBEROS VOLUNTARIOS DE MANÍ - CASANARE"/>
    <x v="0"/>
    <x v="4"/>
    <s v="RD: SOLICITUD DE INFORMACIÓN QUE ACLAREN DIFERENTES ACTUACIONES HACIA MI PERSONA"/>
    <s v="Andrea Bibiana Castañeda Durán"/>
    <s v="FORMULACIÓN Y ACTUALIZACIÓN NORMATIVA Y OPERATIVA"/>
    <x v="0"/>
    <x v="4"/>
    <n v="15"/>
    <n v="20193320019172"/>
    <d v="2019-08-01T16:32:23"/>
    <n v="20192050058011"/>
    <d v="2019-08-15T00:00:00"/>
    <n v="9"/>
    <x v="4"/>
    <x v="0"/>
    <s v="15-08-2019 17:59 PM Archivar Andrea Bibiana Castañeda Durán SE DIO TRÁMITE CON RADICADO 20192050058011 ENVIADO EL 15/8/2019"/>
    <d v="2019-08-15T00:00:00"/>
    <s v="PDF"/>
    <s v="SI"/>
    <s v="N/A"/>
    <s v="En el radicado de salida debe existir evidencia o pantallazo de envío de la respuesta"/>
  </r>
  <r>
    <x v="0"/>
    <x v="0"/>
    <x v="7"/>
    <s v="CUERPO DE BOMBEROS VOLUNTARIOS SOLEDAD ATLÁNTICO"/>
    <x v="0"/>
    <x v="2"/>
    <s v="RD: RADICACIÓN DE CERTIFICADOS BOMBERO NIVEL UNO PARA SU FIRMA"/>
    <s v="HAYVER LEONARDO SERRANO RODRIGUEZ"/>
    <s v="DIRECCIÓN GENERAL"/>
    <x v="2"/>
    <x v="1"/>
    <n v="15"/>
    <n v="20193320019182"/>
    <d v="2019-08-01T16:36:13"/>
    <n v="20191000007501"/>
    <s v="21/08/0149"/>
    <n v="12"/>
    <x v="7"/>
    <x v="0"/>
    <s v="21-08-2019 10:29 AM Archivar HAYVER LEONARDO SERRANO RODRIGUEZ Se le da respuesta con el radicado N° 20191000007501"/>
    <d v="2019-08-21T00:00:00"/>
    <s v="PDF"/>
    <s v="SI"/>
    <s v="N/A"/>
    <s v="En el radicado de salida debe existir evidencia o pantallazo de envío de la respuesta"/>
  </r>
  <r>
    <x v="0"/>
    <x v="0"/>
    <x v="7"/>
    <s v="CUERPO DE BOMBEROS VOLUNTARIOS SOLEDAD ATLÁNTICO"/>
    <x v="0"/>
    <x v="2"/>
    <s v="RD: SOLICITUD GESTIÓN (AVAL) ESCUELA DE FORMACIÓN BOMBEROS - SOLEDAD ATLÁNTICO"/>
    <s v="Edgar Alexander Maya López"/>
    <s v="FORMULACIÓN Y ACTUALIZACIÓN NORMATIVA Y OPERATIVA"/>
    <x v="0"/>
    <x v="4"/>
    <n v="15"/>
    <n v="20193320019192"/>
    <d v="2019-08-01T16:38:17"/>
    <n v="20192050058441"/>
    <d v="2019-08-23T00:00:00"/>
    <n v="14"/>
    <x v="8"/>
    <x v="0"/>
    <s v="16-08-2019 16:00 PM Archivar Edgar Alexander Maya López Se da respuesta con radicado DNBC N° 20192050058441. Se envía por correo electrónico el día 23/08/2019."/>
    <d v="2019-08-23T00:00:00"/>
    <s v="PDF"/>
    <s v="SI"/>
    <s v="N/A"/>
    <s v="En el radicado de salida debe existir evidencia o pantallazo de envío de la respuesta"/>
  </r>
  <r>
    <x v="0"/>
    <x v="0"/>
    <x v="7"/>
    <s v="CUERPO DE BOMBEROS VOLUNTARIOS SOLEDAD ATLÁNTICO"/>
    <x v="0"/>
    <x v="2"/>
    <s v="RD: SOLICITUD (AVAL) PARA REGISTRO CURSO BOMBERO 1 Y 2 REF: RESOLUCIÓN 0661 DE JUNIO DEL 2014"/>
    <s v="Paula Andrea Cortéz Mojica"/>
    <s v="DIRECCIÓN GENERAL"/>
    <x v="2"/>
    <x v="4"/>
    <n v="15"/>
    <n v="20193320019202"/>
    <d v="2019-08-01T16:43:05"/>
    <n v="20191000001663"/>
    <d v="2019-08-15T00:00:00"/>
    <n v="9"/>
    <x v="4"/>
    <x v="0"/>
    <s v="15-08-2019 17:04 PM Archivar Paula Andrea Cortéz Mojica archivo 20191000001663"/>
    <m/>
    <s v="WORD"/>
    <s v="N/A"/>
    <s v="N/A"/>
    <s v="No hay respuesta digitalizada con su respectiva firma.En el radicado de salida debe existir evidencia o pantallazo de envío de la respuesta. No se especifica medio por el cual se envio la peticion."/>
  </r>
  <r>
    <x v="0"/>
    <x v="0"/>
    <x v="7"/>
    <s v="CUERPO DE BOMBEROS VOLUNTARIOS DE MALAMBO"/>
    <x v="0"/>
    <x v="5"/>
    <s v="RD: RADICAR PROYECTO"/>
    <s v="Massiel Mendez"/>
    <s v="FORTALECIMIENTO BOMBERIL"/>
    <x v="2"/>
    <x v="1"/>
    <n v="15"/>
    <n v="20193320019212"/>
    <d v="2019-08-01T17:07:26"/>
    <m/>
    <m/>
    <m/>
    <x v="9"/>
    <x v="1"/>
    <m/>
    <m/>
    <m/>
    <m/>
    <m/>
    <m/>
  </r>
  <r>
    <x v="0"/>
    <x v="2"/>
    <x v="3"/>
    <s v="CUERPO DE BOMBEROS VOLUNTARIOS DE ALCALÁ"/>
    <x v="0"/>
    <x v="2"/>
    <s v="CAC: ANEXO CERTIFICADO POR ARCHIVO DAÑADO"/>
    <s v="Paula Andrea Cortéz Mojica"/>
    <s v="DIRECCIÓN GENERAL"/>
    <x v="2"/>
    <x v="4"/>
    <n v="15"/>
    <n v="20193320019222"/>
    <d v="2019-08-01T17:12:16"/>
    <n v="20191000001673"/>
    <d v="2019-08-15T00:00:00"/>
    <n v="9"/>
    <x v="4"/>
    <x v="0"/>
    <s v="15-08-2019 17:07 PM Archivar Paula Andrea Cortéz Mojica ARCHIVO 20191000001673"/>
    <m/>
    <s v="WORD"/>
    <s v="N/A"/>
    <s v="N/A"/>
    <s v="No hay respuesta digitalizada con su respectiva firma.En el radicado de salida debe existir evidencia o pantallazo de envío de la respuesta. No se especifica medio por el cual se envio la peticion."/>
  </r>
  <r>
    <x v="0"/>
    <x v="2"/>
    <x v="8"/>
    <s v="CUERPO DE BOMBEROS VOLUNTARIOS DE GUADUAS"/>
    <x v="0"/>
    <x v="0"/>
    <s v="CAC: CONTESTACIÓN OFICIO 20192050057091"/>
    <s v="ELIANA GARCÍA CASTAÑO"/>
    <s v="FORMULACIÓN Y ACTUALIZACIÓN NORMATIVA Y OPERATIVA"/>
    <x v="0"/>
    <x v="0"/>
    <n v="0"/>
    <n v="20193320019232"/>
    <d v="2019-08-01T17:17:14"/>
    <n v="20192050058471"/>
    <d v="2019-08-26T00:00:00"/>
    <n v="15"/>
    <x v="5"/>
    <x v="0"/>
    <s v="26-08-2019 13:25 PM Archivar ELIANA GARCÍA CASTAÑO Mediante el oficio 20192050058471, se remitió dicho informe por medio de correo electrónico el 260/08/2019"/>
    <s v="26/0819"/>
    <s v="PDF"/>
    <s v="SI"/>
    <m/>
    <m/>
  </r>
  <r>
    <x v="0"/>
    <x v="2"/>
    <x v="1"/>
    <s v="ORLANDO MURILLO LOPEZ"/>
    <x v="3"/>
    <x v="1"/>
    <s v="CAC: DERECHO DE PETICIÓN URGENTE"/>
    <s v="Maria del Consuelo Arias Prieto"/>
    <s v="CONTROL INTERNO"/>
    <x v="3"/>
    <x v="4"/>
    <n v="15"/>
    <n v="20193320019252"/>
    <d v="2019-08-01T17:18:55"/>
    <n v="20193700007861"/>
    <m/>
    <m/>
    <x v="9"/>
    <x v="2"/>
    <m/>
    <m/>
    <s v="WORD"/>
    <m/>
    <m/>
    <s v="Según lo establecido en el formato de procedimientos del trámite interno de PQRS. cuando el funcionario no es el competente para resolver la petición, deberá devolverla a atención al ciudadano en un tiempo prudencial sin que se venza la petición. Todo con el fin de cumplir con la Ley 1755 de 2015."/>
  </r>
  <r>
    <x v="0"/>
    <x v="2"/>
    <x v="1"/>
    <s v="MARY MESTRE"/>
    <x v="3"/>
    <x v="1"/>
    <s v="CAC: DIRECCIÓN NACIONAL BOMBEROS DE COLOMBIA / BOMBEROS VALLEDUPAR"/>
    <s v="Luis Alberto Valencia Pulido"/>
    <s v="Área Central de Referencia Bomberil"/>
    <x v="0"/>
    <x v="4"/>
    <n v="15"/>
    <n v="20193320019262"/>
    <d v="2019-08-01T17:19:54"/>
    <n v="20192100006961"/>
    <d v="2019-08-12T00:00:00"/>
    <n v="6"/>
    <x v="2"/>
    <x v="0"/>
    <s v="13-08-2019 12:12 PM Archivar Luis Alberto Valencia Pulido Se archiva oficio, se envía por correo electrónico el día 12 de Agosto del 2019."/>
    <d v="2019-08-12T00:00:00"/>
    <s v="PDF"/>
    <s v="SI"/>
    <s v="N/A"/>
    <s v="En el radicado de salida debe existir evidencia o pantallazo de envío de la respuesta"/>
  </r>
  <r>
    <x v="0"/>
    <x v="2"/>
    <x v="1"/>
    <s v="MARY MESTRE"/>
    <x v="3"/>
    <x v="1"/>
    <s v="CAC: DIRECCIÓN NACIONAL BOMBEROS DE COLOMBIA / BOMBEROS VALLEDUPAR"/>
    <s v="ELIANA GARCÍA CASTAÑO"/>
    <s v="FORMULACIÓN Y ACTUALIZACIÓN NORMATIVA Y OPERATIVA"/>
    <x v="0"/>
    <x v="4"/>
    <n v="15"/>
    <n v="20193320019272"/>
    <d v="2019-08-01T17:20:42"/>
    <n v="20192050058121"/>
    <d v="2019-08-16T00:00:00"/>
    <n v="10"/>
    <x v="0"/>
    <x v="0"/>
    <s v="16-08-2019 18:10 PM Archivar ELIANA GARCÍA CASTAÑO Mediante el comunicado 20192050058121, se le dio trámite a la petición. Correo enviado el 16/08/2019"/>
    <d v="2019-08-12T00:00:00"/>
    <s v="PDF"/>
    <s v="SI"/>
    <s v="N/A"/>
    <m/>
  </r>
  <r>
    <x v="0"/>
    <x v="2"/>
    <x v="9"/>
    <s v="CUERPO DE BOMBEROS VOLUNTARIOS DE SABANA DE TORRES"/>
    <x v="0"/>
    <x v="2"/>
    <s v="CAC: DOCUMENTOS PARA SOLICITUD DE REGISTROS"/>
    <s v="Paula Andrea Cortéz Mojica"/>
    <s v="DIRECCIÓN GENERAL"/>
    <x v="2"/>
    <x v="1"/>
    <n v="15"/>
    <n v="20193320019282"/>
    <d v="2019-08-01T17:26:38"/>
    <s v="N/A"/>
    <d v="2019-08-15T00:00:00"/>
    <n v="9"/>
    <x v="4"/>
    <x v="0"/>
    <s v="15-08-2019 09:02 AM Archivar Paula Andrea Cortés Mojica archivo se envió por correo electrónico"/>
    <m/>
    <m/>
    <s v="SI"/>
    <s v="N/A"/>
    <s v="No hay respuesta digitalizada con su respectiva firma.En el radicado de salida debe existir evidencia o pantallazo de envío de la respuesta. No se especifica medio por el cual se envio la peticion."/>
  </r>
  <r>
    <x v="0"/>
    <x v="3"/>
    <x v="1"/>
    <s v="ABEL GRANADA"/>
    <x v="3"/>
    <x v="4"/>
    <s v="CI: DERECHO DE PETICIÓN"/>
    <s v="ELIANA GARCÍA CASTAÑO"/>
    <s v="FORMULACIÓN Y ACTUALIZACIÓN NORMATIVA Y OPERATIVA"/>
    <x v="0"/>
    <x v="5"/>
    <n v="30"/>
    <n v="20193320019312"/>
    <d v="2019-08-01T17:33:24"/>
    <n v="20192050058401"/>
    <d v="2019-08-22T00:00:00"/>
    <n v="13"/>
    <x v="10"/>
    <x v="0"/>
    <s v="30-08-2019 13:58 PM Archivar ELIANA GARCÍA CASTAÑO Mediante el oficio 20192050058401, se dio respuesta a la consulta enviada por correo electrónico enviado desde el 22 de agosto."/>
    <d v="2019-08-23T00:00:00"/>
    <s v="PDF"/>
    <s v="SI"/>
    <m/>
    <m/>
  </r>
  <r>
    <x v="0"/>
    <x v="2"/>
    <x v="1"/>
    <s v="GUSTAVO ALBERTO CALLEJAS AGUDELO"/>
    <x v="3"/>
    <x v="2"/>
    <s v="CI: SOLICITUD DE REGISTRO CURSOS BOMBERO 1"/>
    <s v="Paula Andrea Cortéz Mojica"/>
    <s v="DIRECCIÓN GENERAL"/>
    <x v="2"/>
    <x v="1"/>
    <n v="15"/>
    <n v="20193320019322"/>
    <d v="2019-08-01T17:48:47"/>
    <s v="N/A"/>
    <d v="2019-08-15T00:00:00"/>
    <n v="10"/>
    <x v="0"/>
    <x v="0"/>
    <s v="15-08-2019 17:08 PM Archivar Paula Andrea Cortés Mojica ARCHIVO SE ENVIÓ POR CORREO ELECTRÓNICO"/>
    <m/>
    <m/>
    <s v="SI"/>
    <s v="N/A"/>
    <s v="No hay respuesta digitalizada con su respectiva firma.En el radicado de salida debe existir evidencia o pantallazo de envío de la respuesta. No se especifica medio por el cual se envio la peticion."/>
  </r>
  <r>
    <x v="0"/>
    <x v="2"/>
    <x v="1"/>
    <s v="PRESIDENCIA DE LA REPÚBLICA"/>
    <x v="1"/>
    <x v="4"/>
    <s v="CAC: OFI19-00086855/IDM: TRASLADO POR COMPETENCIA, ARTÍCULO 21 DE LA LEY 1437 DE 2011 APLICADO A LA LUZ DE LA LEY 1755 DE 2015"/>
    <s v="Andrea Bibiana Castañeda Durán"/>
    <s v="FORMULACIÓN Y ACTUALIZACIÓN NORMATIVA Y OPERATIVA"/>
    <x v="0"/>
    <x v="4"/>
    <n v="15"/>
    <n v="20193320019332"/>
    <d v="2019-08-01T17:50:06"/>
    <n v="20192050058311"/>
    <s v="15/019"/>
    <n v="10"/>
    <x v="0"/>
    <x v="0"/>
    <s v="15-08-2019 17:17 PM Archivar Andrea Bibiana Castañeda Durán SE DIO TRÁMITE CON RADICADO 20192050058311, ENVIADO EL 15/8/2019"/>
    <d v="2019-08-15T00:00:00"/>
    <s v="PDF"/>
    <s v="SI"/>
    <s v="N/A"/>
    <s v="En el radicado de salida debe existir evidencia o pantallazo de envío de la respuesta"/>
  </r>
  <r>
    <x v="0"/>
    <x v="2"/>
    <x v="1"/>
    <s v="JOHN MANUEL ZULUAGA SANCHEZ"/>
    <x v="3"/>
    <x v="4"/>
    <s v="CAC: CENTROS DE FORMACIÓN DE BRIGADAS DE EMERGENCIA."/>
    <s v="Edgar Alexander Maya López"/>
    <s v="FORMULACIÓN Y ACTUALIZACIÓN NORMATIVA Y OPERATIVA"/>
    <x v="0"/>
    <x v="5"/>
    <n v="30"/>
    <n v="20193320019342"/>
    <d v="2019-08-02T08:44:44"/>
    <m/>
    <m/>
    <m/>
    <x v="9"/>
    <x v="3"/>
    <s v="vence 17/09/19"/>
    <m/>
    <m/>
    <m/>
    <m/>
    <s v="En el radicado de salida debe existir evidencia o pantallazo de envío de la respuesta"/>
  </r>
  <r>
    <x v="0"/>
    <x v="2"/>
    <x v="1"/>
    <s v="MINISTERIO DE INTERIOR PQRSD"/>
    <x v="1"/>
    <x v="1"/>
    <s v="CAC: RESPUESTA OFICIAL EXT_S19-00012540-PQRSD-012315-PQR - 2047295719192221934"/>
    <s v="Massiel Mendez"/>
    <s v="FORTALECIMIENTO BOMBERIL"/>
    <x v="2"/>
    <x v="2"/>
    <n v="10"/>
    <n v="20193320019362"/>
    <d v="2019-08-02T08:48:21"/>
    <s v="N/A"/>
    <d v="2019-08-06T00:00:00"/>
    <n v="2"/>
    <x v="3"/>
    <x v="0"/>
    <s v="06-08-2019 16:28 PM Archivar Massiel Mendez Se le informa al solicitante vía correo electrónico, el estado de los proyectos presentados ante la DNBC, del Cuerpo de Bomberos."/>
    <d v="2019-08-06T00:00:00"/>
    <s v="TIF"/>
    <s v="SI"/>
    <s v="N/A"/>
    <s v="Las respuestas se deben realizar con el formato de la NBC y en el radicado de salida debe existir evidencia o pantallazo de envío de la respuesta que se pueda evidenciar la fecha de envío."/>
  </r>
  <r>
    <x v="0"/>
    <x v="2"/>
    <x v="1"/>
    <s v="MINISTERIO DE INTERIOR PQRSD"/>
    <x v="1"/>
    <x v="1"/>
    <s v="CAC: RESPUESTA OFICIAL EXT_S19-00012685-PQRSD-102445-PQR - 08111914035456"/>
    <s v="Carlos Armando López Barrera"/>
    <s v="OFICINA ASESORA JURÍDICA"/>
    <x v="2"/>
    <x v="4"/>
    <n v="15"/>
    <n v="20193320019372"/>
    <d v="2019-08-02T09:07:35"/>
    <n v="20191200001723"/>
    <d v="2019-08-20T00:00:00"/>
    <n v="12"/>
    <x v="7"/>
    <x v="0"/>
    <s v="20-08-2019 16:50 PM Archivar Carlos Armando López Barrera archivo 20191200001723"/>
    <d v="2019-08-20T00:00:00"/>
    <s v="WORD"/>
    <m/>
    <m/>
    <s v="En el radicado de salida debe existir evidencia o pantallazo de envío de la respuesta. No se comunica el medio de envío de respuesta y documento sin firma."/>
  </r>
  <r>
    <x v="0"/>
    <x v="2"/>
    <x v="1"/>
    <s v="CARMEN CAMARGO"/>
    <x v="3"/>
    <x v="0"/>
    <s v="CAC: RESPUESTA PETICIÓN"/>
    <s v="ELIANA GARCÍA CASTAÑO"/>
    <s v="FORMULACIÓN Y ACTUALIZACIÓN NORMATIVA Y OPERATIVA"/>
    <x v="0"/>
    <x v="4"/>
    <n v="15"/>
    <n v="20193320019382"/>
    <d v="2019-08-02T09:10:57"/>
    <n v="20192050058071"/>
    <d v="2019-08-16T00:00:00"/>
    <n v="10"/>
    <x v="0"/>
    <x v="0"/>
    <s v="16-08-2019 17:28 PM Archivar ELIANA GARCÍA CASTAÑO CONSTANCIA DE ENVÍO AL PETICIONARIO PETICIONES 20193320016342 - 20193320016892 – 20193320019382 COMUNICADO DE RESPUESTA 20192050058071. CORREO ENVIADO EL 16/08/2019"/>
    <d v="2019-08-16T00:00:00"/>
    <s v="PDF"/>
    <s v="SI"/>
    <s v="N/A"/>
    <s v="En el radicado de salida debe existir evidencia o pantallazo de envío de la respuesta"/>
  </r>
  <r>
    <x v="0"/>
    <x v="2"/>
    <x v="3"/>
    <s v="CUERPO DE BOMBEROS VOLUNTARIOS DE ALCALÁ"/>
    <x v="0"/>
    <x v="4"/>
    <s v="CAC: ANEXO CERTIFICADO POR ARCHIVO DAÑADO"/>
    <s v="Andrea Bibiana Castañeda Durán"/>
    <s v="FORMULACIÓN Y ACTUALIZACIÓN NORMATIVA Y OPERATIVA"/>
    <x v="0"/>
    <x v="4"/>
    <n v="15"/>
    <n v="20193320019392"/>
    <d v="2019-08-02T09:13:59"/>
    <n v="20192050058261"/>
    <d v="2019-08-21T00:00:00"/>
    <n v="13"/>
    <x v="10"/>
    <x v="0"/>
    <s v="21-08-2019 10:49 AM Archivar Andrea Bibiana Castañeda Durán SE DIO RESPUESTA CON RADICADO 20192050058261 ENVIADO EL 21/08/2019"/>
    <d v="2019-08-21T00:00:00"/>
    <s v="PDF"/>
    <s v="SI"/>
    <m/>
    <s v="En el radicado de salida debe existir evidencia o pantallazo de envío de la respuesta"/>
  </r>
  <r>
    <x v="0"/>
    <x v="2"/>
    <x v="10"/>
    <s v="CUERPO DE BOMBEROS VOLUNTARIOS DE FLORENCIA"/>
    <x v="0"/>
    <x v="2"/>
    <s v="CAC: SOLICITUD CURSOS"/>
    <s v="Paula Andrea Cortéz Mojica"/>
    <s v="DIRECCIÓN GENERAL"/>
    <x v="2"/>
    <x v="4"/>
    <n v="15"/>
    <n v="20193320019412"/>
    <d v="2019-08-02T09:23:12"/>
    <n v="20191000001683"/>
    <d v="2019-08-16T00:00:00"/>
    <n v="10"/>
    <x v="0"/>
    <x v="0"/>
    <s v="16-08-2019 10:42 AM Archivar Paula Andrea Cortéz Mojica ARCHIVO 20191000001683"/>
    <m/>
    <s v="WORD"/>
    <m/>
    <m/>
    <s v="En el radicado de salida debe existir evidencia o pantallazo de envío de la respuesta. Documento de respuesta sin firma y no se comunica el medio de envío de respuesta"/>
  </r>
  <r>
    <x v="0"/>
    <x v="2"/>
    <x v="11"/>
    <s v="ESCUELA SURCOLOMBIANA DE BOMBEROS - PITALITO"/>
    <x v="0"/>
    <x v="2"/>
    <s v="CAC:SOLICITUD DE AVAL Y REGISTRO DE NUEVO CURSO"/>
    <s v="Paula Andrea Cortéz Mojica"/>
    <s v="DIRECCIÓN GENERAL"/>
    <x v="2"/>
    <x v="4"/>
    <n v="15"/>
    <n v="20193320019422"/>
    <d v="2019-08-02T09:25:08"/>
    <n v="20191000001693"/>
    <d v="2019-08-16T00:00:00"/>
    <n v="10"/>
    <x v="0"/>
    <x v="0"/>
    <s v="16-08-2019 11:47 AM Archivar Paula Andrea Cortéz Mojica archivo 20191000001693"/>
    <d v="2019-08-16T00:00:00"/>
    <s v="WORD"/>
    <m/>
    <m/>
    <s v="No hay respuesta digitalizada con su respectiva firma.En el radicado de salida debe existir evidencia o pantallazo de envío de la respuesta. No se especifica medio por el cual se envio la peticion. En el radicado de salida debe existir evidencia o pantallazo de envío de la respuesta"/>
  </r>
  <r>
    <x v="0"/>
    <x v="2"/>
    <x v="6"/>
    <s v="ALEXANDRA NIÑO TRASLAVINA"/>
    <x v="3"/>
    <x v="1"/>
    <s v="CAC: SOLICITUD DOCUMENTOS procuraduría prov, villavicencio"/>
    <s v="ERIKA AGUIRRE LEMUS"/>
    <s v="FORMULACIÓN Y ACTUALIZACIÓN NORMATIVA Y OPERATIVA"/>
    <x v="0"/>
    <x v="1"/>
    <n v="15"/>
    <n v="20193320019432"/>
    <d v="2019-08-02T09:29:35"/>
    <n v="20192050058551"/>
    <d v="2019-08-28T00:00:00"/>
    <n v="17"/>
    <x v="11"/>
    <x v="2"/>
    <s v="28-08-2019 13:36 PM Archivar ERIKA AGUIRRE LEMUS Se archiva con el radicado de salida número 20192050058551. Se anexa pantallazo de salida."/>
    <d v="2019-08-28T00:00:00"/>
    <s v="PDF"/>
    <s v="SI"/>
    <m/>
    <m/>
  </r>
  <r>
    <x v="0"/>
    <x v="2"/>
    <x v="12"/>
    <s v="CUERPO DE BOMBEROS QUIMBAYA"/>
    <x v="0"/>
    <x v="2"/>
    <s v="CAC: SOLICITUD REGISTRO DE CURSO"/>
    <s v="Paula Andrea Cortéz Mojica"/>
    <s v="DIRECCIÓN GENERAL"/>
    <x v="2"/>
    <x v="4"/>
    <n v="15"/>
    <n v="20193320019442"/>
    <d v="2019-08-02T09:32:12"/>
    <s v="N/A"/>
    <d v="2019-08-16T00:00:00"/>
    <n v="9"/>
    <x v="4"/>
    <x v="0"/>
    <s v="16-08-2019 11:50 AM Archivar Paula Andrea Cortéz Mojica Archivo se envío por correo electrónico"/>
    <m/>
    <s v="WORD"/>
    <s v="SI"/>
    <m/>
    <s v="No hay respuesta digitalizada con su respectiva firma.En el radicado de salida debe existir evidencia o pantallazo de envío de la respuesta."/>
  </r>
  <r>
    <x v="0"/>
    <x v="2"/>
    <x v="1"/>
    <s v="CUERPO DE BOMBEROS VOLUNTARIOS DE DIBULLA"/>
    <x v="0"/>
    <x v="0"/>
    <s v="CAC: TRASLADO POR COMPETENCIA"/>
    <s v="ERIKA AGUIRRE LEMUS"/>
    <s v="FORMULACIÓN Y ACTUALIZACIÓN NORMATIVA Y OPERATIVA"/>
    <x v="0"/>
    <x v="0"/>
    <n v="0"/>
    <n v="20193320019452"/>
    <d v="2019-08-02T09:34:02"/>
    <n v="20192050058541"/>
    <d v="2019-08-27T00:00:00"/>
    <n v="16"/>
    <x v="12"/>
    <x v="0"/>
    <s v="28-08-2019 14:02 PM Archivar ERIKA AGUIRRE LEMUS Se archiva con el radicado de salida número 20192050058541. Se adjunto pantallazo de salida ."/>
    <d v="2019-08-28T00:00:00"/>
    <s v="PDF"/>
    <s v="SI"/>
    <m/>
    <m/>
  </r>
  <r>
    <x v="0"/>
    <x v="3"/>
    <x v="6"/>
    <s v="CONCESIÓN VIAL DE LOS LLANOS"/>
    <x v="3"/>
    <x v="1"/>
    <s v="CI: SOLICITUD HISTÓRICO DE EVENTOS FORESTALES"/>
    <s v="Juan Carlos Puerto Prieto"/>
    <s v="CENTRAL DE INFORMACIÓN Y TELECOMUNICACIONES"/>
    <x v="0"/>
    <x v="1"/>
    <n v="15"/>
    <n v="20193320019462"/>
    <d v="2019-08-02T11:05:32"/>
    <s v="N/A"/>
    <d v="2019-08-14T00:00:00"/>
    <n v="8"/>
    <x v="13"/>
    <x v="0"/>
    <s v="14-08-2019 17:39 PM Archivar Juan Carlos Puerto Prieto se envía oficio de contestación por correo electrónico al remitente moreno@cllanos.co, como fue solicitado"/>
    <d v="2019-08-14T00:00:00"/>
    <s v="PDF"/>
    <s v="SI"/>
    <s v="N/A"/>
    <s v="En el radicado de salida debe existir evidencia o pantallazo de envío de la respuesta"/>
  </r>
  <r>
    <x v="0"/>
    <x v="0"/>
    <x v="8"/>
    <s v="CUERPO DE BOMBEROS VOLUNTARIOS DE PULI - CUNDINAMARCA"/>
    <x v="0"/>
    <x v="1"/>
    <s v="RD: SOLICITUD PRONUNCIAMIENTO"/>
    <s v="Luis Alberto Valencia Pulido"/>
    <s v="Área Central de Referencia Bomberil"/>
    <x v="0"/>
    <x v="2"/>
    <n v="10"/>
    <n v="20193320019482"/>
    <d v="2019-08-02T14:07:30"/>
    <n v="20192100007511"/>
    <d v="2019-08-26T00:00:00"/>
    <n v="15"/>
    <x v="5"/>
    <x v="2"/>
    <s v="21-08-2019 11:05 AM Archivar Luis Alberto Valencia Pulido Se da respuesta mediante Orfeo No 20192100007511. Se envía por correo electrónico el día 26/08/2019."/>
    <d v="2019-08-26T00:00:00"/>
    <s v="PDF"/>
    <s v="SI"/>
    <m/>
    <s v="En el radicado de salida debe existir evidencia o pantallazo de envío de la respuesta"/>
  </r>
  <r>
    <x v="0"/>
    <x v="0"/>
    <x v="8"/>
    <s v="CUERPO DE BOMBEROS VOLUNTARIOS DE PULI - CUNDINAMARCA"/>
    <x v="0"/>
    <x v="4"/>
    <s v="RD: INFORME DE ASCENSO A GRADO"/>
    <s v="ELIANA GARCÍA CASTAÑO"/>
    <s v="FORMULACIÓN Y ACTUALIZACIÓN NORMATIVA Y OPERATIVA"/>
    <x v="0"/>
    <x v="0"/>
    <n v="0"/>
    <n v="20193320019492"/>
    <d v="2019-08-02T14:18:11"/>
    <n v="20192050058161"/>
    <d v="2019-08-16T00:00:00"/>
    <n v="9"/>
    <x v="4"/>
    <x v="0"/>
    <s v="16-08-2019 18:17 PM Archivar ELIANA GARCÍA CASTAÑO Mediante el oficio 20192050058161, se dio respuesta al peticionario. Correo enviado el 16/08/2019."/>
    <d v="2019-08-16T00:00:00"/>
    <s v="PDF"/>
    <s v="SI"/>
    <m/>
    <m/>
  </r>
  <r>
    <x v="0"/>
    <x v="0"/>
    <x v="8"/>
    <s v="CUERPO DE BOMBEROS VOLUNTARIOS DE PULI - CUNDINAMARCA"/>
    <x v="0"/>
    <x v="2"/>
    <s v="RD: ACTA DE REUNIÓN PARA SOLICITUD DE REGISTRO DE CURSO"/>
    <s v="Paula Andrea Cortéz Mojica"/>
    <s v="DIRECCIÓN GENERAL"/>
    <x v="2"/>
    <x v="4"/>
    <n v="15"/>
    <n v="20193320019502"/>
    <d v="2019-08-02T14:20:02"/>
    <s v="N/A"/>
    <d v="2019-08-16T00:00:00"/>
    <n v="9"/>
    <x v="4"/>
    <x v="0"/>
    <s v="16-08-2019 12:07 PM Archivar Paula Andrea Cortéz Mojica archivo se envió por correo electrónico"/>
    <d v="2019-08-16T00:00:00"/>
    <s v="WORD"/>
    <s v="SI"/>
    <m/>
    <s v="No hay respuesta digitalizada con su respectiva firma.En el radicado de salida debe existir evidencia o pantallazo de envío de la respuesta."/>
  </r>
  <r>
    <x v="0"/>
    <x v="0"/>
    <x v="13"/>
    <s v="CUERPO DE BOMBEROS VOLUNTARIO DE HELICONIA ANTIOQUIA"/>
    <x v="0"/>
    <x v="6"/>
    <s v="RD: ACUSACIONES DE (MALOS PROCEDIMIENTOS EN INSPECCIONES SEGÚN ARTÍCULO 42 DE LA LEY 1575 DEL 2012)"/>
    <s v="ERIKA AGUIRRE LEMUS"/>
    <s v="FORMULACIÓN Y ACTUALIZACIÓN NORMATIVA Y OPERATIVA"/>
    <x v="0"/>
    <x v="0"/>
    <n v="0"/>
    <n v="20193320019512"/>
    <d v="2019-08-02T16:02:14"/>
    <n v="20192050059331"/>
    <d v="2019-09-09T00:00:00"/>
    <n v="24"/>
    <x v="14"/>
    <x v="0"/>
    <s v="09-09-2019 11:03 AM Archivar ERIKA AGUIRRE LEMUS Se archiva con el número de radicado de salida 20192050059331. De adjunto pantallazo de envío."/>
    <d v="2019-09-09T00:00:00"/>
    <s v="PDF"/>
    <s v="SI"/>
    <m/>
    <m/>
  </r>
  <r>
    <x v="0"/>
    <x v="0"/>
    <x v="13"/>
    <s v="CUERPO DE BOMBEROS VOLUNTARIO DE HELICONIA ANTIOQUIA"/>
    <x v="0"/>
    <x v="5"/>
    <s v="RD: PROYECTO"/>
    <s v="Massiel Mendez"/>
    <s v="FORTALECIMIENTO BOMBERIL"/>
    <x v="2"/>
    <x v="1"/>
    <n v="15"/>
    <n v="20193320019522"/>
    <d v="2019-08-02T16:11:03"/>
    <s v="N/A"/>
    <d v="2019-08-06T00:00:00"/>
    <n v="2"/>
    <x v="3"/>
    <x v="0"/>
    <s v="06-08-2019 14:24 PM Archivar Massiel Mendez Se le informa al comandante vía correo electrónico, la falta de documentos para continuar el proceso."/>
    <d v="2019-08-06T00:00:00"/>
    <s v="TIF"/>
    <s v="SI"/>
    <m/>
    <s v="En el radicado de salida debe existir evidencia o pantallazo de envío de la respuesta donde se pueda evidenciar la fecha de envío"/>
  </r>
  <r>
    <x v="0"/>
    <x v="1"/>
    <x v="3"/>
    <s v="CUERPO DE BOMBEROS VOLUNTARIOS DE FLORIDA - VALLE"/>
    <x v="0"/>
    <x v="2"/>
    <s v="SM: ENVÍO DE CERTIFICADOS CURSO DE DESARROLLO DE CAPACIDADES PARA INSTRUCCIÓN DE BOMBEROS"/>
    <s v="HAYVER LEONARDO SERRANO RODRIGUEZ"/>
    <s v="DIRECCIÓN GENERAL"/>
    <x v="2"/>
    <x v="4"/>
    <n v="15"/>
    <n v="20193320019562"/>
    <d v="2019-08-05T11:00:19"/>
    <n v="20191000007951"/>
    <d v="2019-09-05T00:00:00"/>
    <n v="21"/>
    <x v="15"/>
    <x v="2"/>
    <s v="05-09-2019 11:07 AM Archivar HAYVER LEONARDO SERRANO RODRIGUEZ Se le da respuesta con el radicado N° 20191000007951"/>
    <d v="2019-09-05T00:00:00"/>
    <s v="PDF"/>
    <s v="SI"/>
    <m/>
    <s v="Se debe anexar pantallazo como evidencia de envio siendo visible LA FECHA"/>
  </r>
  <r>
    <x v="0"/>
    <x v="1"/>
    <x v="3"/>
    <s v="CUERPO DE BOMBEROS VOLUNTARIOS DE FLORIDA - VALLE"/>
    <x v="0"/>
    <x v="2"/>
    <s v="SM: ENVÍO DE CERTIFICADOS CURSO PSICOLOGÍA DE LA EMERGENCIA"/>
    <s v="HAYVER LEONARDO SERRANO RODRIGUEZ"/>
    <s v="DIRECCIÓN GENERAL"/>
    <x v="2"/>
    <x v="4"/>
    <n v="15"/>
    <n v="20193320019572"/>
    <d v="2019-08-05T11:14:01"/>
    <n v="20191000007961"/>
    <d v="2019-09-05T00:00:00"/>
    <n v="21"/>
    <x v="15"/>
    <x v="2"/>
    <s v="05-09-2019 11:08 AM Archivar HAYVER LEONARDO SERRANO RODRIGUEZ Se le da respuesta con el radicado N° 20191000007961"/>
    <d v="2019-09-05T00:00:00"/>
    <s v="PDF"/>
    <s v="SI"/>
    <m/>
    <s v="Se debe anexar pantallazo como evidencia de envio siendo visible LA FECHA"/>
  </r>
  <r>
    <x v="0"/>
    <x v="1"/>
    <x v="1"/>
    <s v="MINISTERIO DE INTERIOR PQRSD"/>
    <x v="1"/>
    <x v="4"/>
    <s v="SM: REMISIÓN DE EXPEDIENTE POR COMPETENCIA OFI 19-29052-GCD-4001"/>
    <s v="Andrea Bibiana Castañeda Durán"/>
    <s v="FORMULACIÓN Y ACTUALIZACIÓN NORMATIVA Y OPERATIVA"/>
    <x v="0"/>
    <x v="4"/>
    <n v="15"/>
    <n v="20193320019582"/>
    <d v="2019-08-05T15:53:33"/>
    <n v="20192050057681"/>
    <d v="2019-08-13T00:00:00"/>
    <n v="6"/>
    <x v="2"/>
    <x v="0"/>
    <s v="13-08-2019 17:14 PM Archivar Andrea Bibiana Castañeda Durán SE DIO TRÁMITE CON RADICADO 20192050057681 ENVIADO EL 13/8/2019"/>
    <d v="2019-08-13T00:00:00"/>
    <s v="PDF"/>
    <s v="SI"/>
    <m/>
    <s v="En el radicado de salida debe existir evidencia o pantallazo de envío de la respuesta"/>
  </r>
  <r>
    <x v="0"/>
    <x v="1"/>
    <x v="6"/>
    <s v="CUERPO DE BOMBEROS VOLUNTARIOS DE VILLAVICENCIO"/>
    <x v="0"/>
    <x v="2"/>
    <s v="SM: SOLICITUD DE FIRMAS CERTIFICADOS CURSO"/>
    <s v="HAYVER LEONARDO SERRANO RODRIGUEZ"/>
    <s v="DIRECCIÓN GENERAL"/>
    <x v="2"/>
    <x v="4"/>
    <n v="15"/>
    <n v="20193320019592"/>
    <d v="2019-08-05T16:19:02"/>
    <n v="20191000007661"/>
    <d v="2019-08-26T00:00:00"/>
    <n v="14"/>
    <x v="8"/>
    <x v="0"/>
    <s v="26-08-2019 10:16 AM Archivar HAYVER LEONARDO SERRANO RODRIGUEZ Se le da respuesta con el radicado N° 20191000007661"/>
    <m/>
    <s v="WORD"/>
    <m/>
    <m/>
    <s v="En el radicado de salida debe existir evidencia o pantallazo de envío de la respuesta. Documento de respuesta sin firma y sin digitalizar. No se informa por cual medio se envió la petición."/>
  </r>
  <r>
    <x v="0"/>
    <x v="0"/>
    <x v="1"/>
    <s v="DELEGACIÓN DEPARTAMENTAL DE BOMBEROS CUNDINAMARCA"/>
    <x v="0"/>
    <x v="2"/>
    <s v="RD: REMISIÓN DE CERTIFICADOS"/>
    <s v="HAYVER LEONARDO SERRANO RODRIGUEZ"/>
    <s v="DIRECCIÓN GENERAL"/>
    <x v="2"/>
    <x v="4"/>
    <n v="15"/>
    <n v="20193320019602"/>
    <d v="2019-08-05T16:20:15"/>
    <m/>
    <m/>
    <m/>
    <x v="9"/>
    <x v="1"/>
    <m/>
    <m/>
    <m/>
    <m/>
    <m/>
    <m/>
  </r>
  <r>
    <x v="0"/>
    <x v="1"/>
    <x v="8"/>
    <s v="CORPORACION PRODESARROLLO Y SEGURIDAD DE GIRARDOT"/>
    <x v="1"/>
    <x v="2"/>
    <s v="SM: SOLICITUD PARA EMITIR RESOLUCIÓN COMO INSTRUCTOR"/>
    <s v="Edgar Alexander Maya López"/>
    <s v="FORMULACIÓN Y ACTUALIZACIÓN NORMATIVA Y OPERATIVA"/>
    <x v="0"/>
    <x v="4"/>
    <n v="15"/>
    <n v="20193320019612"/>
    <d v="2019-08-05T17:52:39"/>
    <n v="20192050056961"/>
    <d v="2019-08-08T00:00:00"/>
    <n v="3"/>
    <x v="16"/>
    <x v="0"/>
    <s v="08-08-2019 09:17 AM Archivar Edgar Alexander Maya López Se archiva por ser de carácter informativo y complemento de solicitud que se dio respuesta con radicado DNBC N° 20192050056961"/>
    <d v="2019-08-12T00:00:00"/>
    <s v="PDF"/>
    <s v="SI"/>
    <m/>
    <s v="En el radicado de salida debe existir evidencia o pantallazo de envío de la respuesta"/>
  </r>
  <r>
    <x v="0"/>
    <x v="1"/>
    <x v="12"/>
    <s v="CUERPO DE BOMBEROS VOLUNTARIOS CÓRDOBA QUINDÍO"/>
    <x v="0"/>
    <x v="5"/>
    <s v="SM: SOLICITUD INCLUSION PROYECTO"/>
    <s v="Massiel Mendez"/>
    <s v="FORTALECIMIENTO BOMBERIL"/>
    <x v="2"/>
    <x v="1"/>
    <n v="15"/>
    <n v="20193320019652"/>
    <d v="2019-08-06T12:43:39"/>
    <m/>
    <m/>
    <m/>
    <x v="9"/>
    <x v="1"/>
    <m/>
    <m/>
    <m/>
    <m/>
    <m/>
    <m/>
  </r>
  <r>
    <x v="0"/>
    <x v="1"/>
    <x v="0"/>
    <s v="CUERPO DE BOMBEROS VOLUNTARIOS DE DUITAMA"/>
    <x v="0"/>
    <x v="1"/>
    <s v="SM: SOLICITUD CERTIFICACIÓN"/>
    <s v="Luis Alberto Valencia Pulido"/>
    <s v="Área Central de Referencia Bomberil"/>
    <x v="0"/>
    <x v="3"/>
    <n v="5"/>
    <n v="20193320019662"/>
    <d v="2019-08-06T12:51:54"/>
    <n v="20192100007531"/>
    <d v="2019-08-26T00:00:00"/>
    <n v="13"/>
    <x v="10"/>
    <x v="2"/>
    <s v="23-08-2019 15:27 PM Archivar Luis Alberto Valencia Pulido Se da respuesta de traslado mediante correo electrónico."/>
    <d v="2019-08-26T00:00:00"/>
    <s v="PDF"/>
    <s v="SI"/>
    <m/>
    <s v="En el radicado de salida debe existir evidencia o pantallazo de envío de la respuesta"/>
  </r>
  <r>
    <x v="0"/>
    <x v="2"/>
    <x v="1"/>
    <s v="ARMANDO CASTRO MENDOZA"/>
    <x v="3"/>
    <x v="7"/>
    <s v="CAC: ALCALDÍA DE VALLEDUPAR.. NOTIFICACIÓN URGENTE"/>
    <s v="Andrea Bibiana Castañeda Durán"/>
    <s v="FORMULACIÓN Y ACTUALIZACIÓN NORMATIVA Y OPERATIVA"/>
    <x v="0"/>
    <x v="1"/>
    <n v="15"/>
    <n v="20193320019672"/>
    <d v="2019-08-06T14:06:07"/>
    <n v="20192050058351"/>
    <d v="2019-08-21T00:00:00"/>
    <n v="9"/>
    <x v="4"/>
    <x v="0"/>
    <s v="10-09-2019 14:51 PM Archivar Andrea Bibiana Castañeda Durán SE DIO TRÁMITE CON RAD. 20192050058351 ENVIADO EL 21/08/2019."/>
    <d v="2019-08-22T00:00:00"/>
    <s v="PDF"/>
    <s v="SI"/>
    <m/>
    <m/>
  </r>
  <r>
    <x v="0"/>
    <x v="2"/>
    <x v="13"/>
    <s v="CUERPO DE BOMBEROS VOLUNTARIO DE HELICONIA ANTIOQUIA"/>
    <x v="0"/>
    <x v="0"/>
    <s v="CAC: DOCUMENTO ANEXO"/>
    <s v="ERIKA AGUIRRE LEMUS"/>
    <s v="FORMULACIÓN Y ACTUALIZACIÓN NORMATIVA Y OPERATIVA"/>
    <x v="0"/>
    <x v="0"/>
    <n v="0"/>
    <n v="20193320019682"/>
    <d v="2019-08-06T14:08:04"/>
    <n v="20192050058701"/>
    <d v="2019-08-29T00:00:00"/>
    <n v="15"/>
    <x v="5"/>
    <x v="0"/>
    <s v="29-08-2019 17:55 PM Archivar ERIKA AGUIRRE LEMUS Se envió con radicado de salida número 20192050058701. Se anexo pantallazo."/>
    <d v="2019-08-29T00:00:00"/>
    <s v="PDF"/>
    <s v="SI"/>
    <s v="N/A"/>
    <s v="N/A"/>
  </r>
  <r>
    <x v="0"/>
    <x v="3"/>
    <x v="1"/>
    <s v="MARILUZ VILLALBA VARGAS"/>
    <x v="3"/>
    <x v="1"/>
    <s v="CI: DERECHO DE PETICIÓN CONGRESO H.R. CHRISTIAN JOSÉ MORENO VILLAMIZAR"/>
    <s v="Carlos Armando López Barrera"/>
    <s v="OFICINA ASESORA JURÍDICA"/>
    <x v="2"/>
    <x v="6"/>
    <n v="5"/>
    <n v="20193320019692"/>
    <d v="2019-08-06T14:10:24"/>
    <n v="20191000006871"/>
    <d v="2019-08-08T00:00:00"/>
    <n v="2"/>
    <x v="3"/>
    <x v="0"/>
    <s v="08-08-2019 14:50 PM Archivar Carlos Armando López Barrera archivo 20191000006871"/>
    <d v="2019-08-08T00:00:00"/>
    <s v="WORD"/>
    <m/>
    <m/>
    <s v="En el radicado de salida debe existir evidencia o pantallazo de envío de la respuesta. No se comunica medio de envío de la respuesta, no se adjunta documento firmado."/>
  </r>
  <r>
    <x v="0"/>
    <x v="0"/>
    <x v="1"/>
    <s v="MINISTERIO DE INTERIOR PQRSD"/>
    <x v="1"/>
    <x v="1"/>
    <s v="RD: REMISION DERECHO DE PETICIÓN OFI 19-29487-SEC-4000"/>
    <s v="Carlos Armando López Barrera"/>
    <s v="OFICINA ASESORA JURÍDICA"/>
    <x v="2"/>
    <x v="2"/>
    <n v="10"/>
    <n v="20193320019702"/>
    <d v="2019-08-06T14:12:34"/>
    <n v="20191000006871"/>
    <d v="2019-08-08T00:00:00"/>
    <n v="2"/>
    <x v="3"/>
    <x v="0"/>
    <s v="15-08-2019 10:52 AM Archivar Carlos Armando López Barrera archivo 20191000006871"/>
    <d v="2019-08-08T00:00:00"/>
    <s v="WORD"/>
    <m/>
    <m/>
    <s v="En el radicado de salida debe existir evidencia o pantallazo de envío de la respuesta"/>
  </r>
  <r>
    <x v="0"/>
    <x v="3"/>
    <x v="14"/>
    <s v="CUERPO DE BOMBEROS VOLUNTARIOS DE POLICARPA - NARIÑO"/>
    <x v="0"/>
    <x v="7"/>
    <s v="CI: DERECHOS DE PETICIÓN"/>
    <s v="ELIANA GARCÍA CASTAÑO"/>
    <s v="FORMULACIÓN Y ACTUALIZACIÓN NORMATIVA Y OPERATIVA"/>
    <x v="0"/>
    <x v="4"/>
    <n v="15"/>
    <n v="20193320019712"/>
    <d v="2019-08-06T14:16:38"/>
    <n v="20192050058131"/>
    <d v="2019-08-16T00:00:00"/>
    <n v="8"/>
    <x v="13"/>
    <x v="0"/>
    <s v="16-08-2019 18:13 PM Archivar ELIANA GARCÍA CASTAÑO Mediante el oficio 20192050058131, se dio respuesta. Correo electrónico del 16/08/2019."/>
    <d v="2019-08-16T00:00:00"/>
    <s v="PDF"/>
    <s v="SI"/>
    <m/>
    <m/>
  </r>
  <r>
    <x v="0"/>
    <x v="3"/>
    <x v="3"/>
    <s v="CUERPO DE BOMBEROS VOLUNTARIOS DE BUENAVENTURA"/>
    <x v="0"/>
    <x v="4"/>
    <s v="CI: SOLICITUD CONCEPTO JURÍDICO RADICADO 20193320012872"/>
    <s v="Andrea Bibiana Castañeda Durán"/>
    <s v="FORMULACIÓN Y ACTUALIZACIÓN NORMATIVA Y OPERATIVA"/>
    <x v="0"/>
    <x v="2"/>
    <n v="10"/>
    <n v="20193320019722"/>
    <d v="2019-08-06T14:18:34"/>
    <n v="20192050058081"/>
    <d v="2019-08-16T00:00:00"/>
    <n v="8"/>
    <x v="13"/>
    <x v="0"/>
    <s v="Y ACTUALIZACIÓN NORMATIVA Y OPERATIVA 20-08-2019 09:15 AM Archivar Andrea Bibiana Castañeda Durán SE DIO RESPUESTA CON RAD. 20192050058081 ENVIADO EL 16/8/2019"/>
    <d v="2019-08-16T00:00:00"/>
    <s v="PDF"/>
    <s v="SI"/>
    <m/>
    <s v="En el radicado de salida debe existir evidencia o pantallazo de envío de la respuesta"/>
  </r>
  <r>
    <x v="0"/>
    <x v="2"/>
    <x v="1"/>
    <s v="BIOGESTIÓN S.A.S"/>
    <x v="2"/>
    <x v="1"/>
    <s v="CAC: PETICIÓN:ACLARACIÓN ALCANCE RES 256 DE 2014"/>
    <s v="John Jairo Beltran Mahecha"/>
    <s v="Área Central de Referencia Bomberil"/>
    <x v="0"/>
    <x v="4"/>
    <n v="15"/>
    <n v="20193320019762"/>
    <d v="2019-08-06T15:13:12"/>
    <n v="20192300007441"/>
    <d v="2019-08-26T00:00:00"/>
    <n v="13"/>
    <x v="10"/>
    <x v="0"/>
    <s v="20-08-2019 10:36 AM Archivar John Jairo Beltran Mahecha Se da respuesta DNBC con radicado No. 20192300007441. Se envía por correo electrónico el día 26/08/2019."/>
    <d v="2019-08-26T00:00:00"/>
    <s v="PDF"/>
    <s v="SI"/>
    <m/>
    <s v="En el radicado de salida debe existir evidencia o pantallazo de envío de la respuesta"/>
  </r>
  <r>
    <x v="0"/>
    <x v="2"/>
    <x v="10"/>
    <s v="CUERPO DE BOMBEROS VOLUNTARIOS EL DONCELLO - CAQUETÁ"/>
    <x v="0"/>
    <x v="6"/>
    <s v="CAC: QUEJA GLORIA WILCHES"/>
    <s v="Andrea Bibiana Castañeda Durán"/>
    <s v="FORMULACIÓN Y ACTUALIZACIÓN NORMATIVA Y OPERATIVA"/>
    <x v="0"/>
    <x v="4"/>
    <n v="15"/>
    <n v="20193320019772"/>
    <d v="2019-08-06T15:15:09"/>
    <s v="N/A"/>
    <d v="2019-09-04T00:00:00"/>
    <n v="19"/>
    <x v="17"/>
    <x v="2"/>
    <s v="04-09-2019 17:43 PM Archivar Andrea Bibiana Castañeda Durán SE DIO TRÁMITE CON RAD. ENVIADO EL 04/09/2019"/>
    <d v="2019-09-04T00:00:00"/>
    <m/>
    <s v="SI"/>
    <m/>
    <s v="No hay respuesta de salida"/>
  </r>
  <r>
    <x v="0"/>
    <x v="0"/>
    <x v="15"/>
    <s v="CUERPO DE BOMBEROS VOLUNTARIOS DE MARÍA LA BAJA"/>
    <x v="0"/>
    <x v="2"/>
    <s v="RD: ENTREGA DE DOCUMENTACIÓN PARA FIRMA DE CERTIFICADOS"/>
    <s v="HAYVER LEONARDO SERRANO RODRIGUEZ"/>
    <s v="DIRECCIÓN GENERAL"/>
    <x v="2"/>
    <x v="1"/>
    <n v="15"/>
    <n v="20193320019782"/>
    <d v="2019-08-06T15:27:01"/>
    <n v="20191000006971"/>
    <d v="2019-08-08T00:00:00"/>
    <n v="2"/>
    <x v="3"/>
    <x v="0"/>
    <s v="08-08-2019 16:09 PM Archivar HAYVER LEONARDO SERRANO RODRIGUEZ Se le da respuesta con el radicado N° 20191000006971"/>
    <d v="2019-08-08T00:00:00"/>
    <s v="PDF"/>
    <s v="SI"/>
    <m/>
    <s v="En el radicado de salida debe existir evidencia o pantallazo de envío de la respuesta"/>
  </r>
  <r>
    <x v="0"/>
    <x v="2"/>
    <x v="1"/>
    <s v="SARAY PEÑUELA QUINTERO"/>
    <x v="3"/>
    <x v="0"/>
    <s v="CAC: REQUERIMIENTO DE INFORMACIÓN"/>
    <s v="ERIKA AGUIRRE LEMUS"/>
    <s v="FORMULACIÓN Y ACTUALIZACIÓN NORMATIVA Y OPERATIVA"/>
    <x v="0"/>
    <x v="0"/>
    <n v="0"/>
    <n v="20193320019792"/>
    <d v="2019-08-06T15:27:55"/>
    <n v="20192050058711"/>
    <d v="2018-08-28T00:00:00"/>
    <n v="14"/>
    <x v="8"/>
    <x v="0"/>
    <s v="28-08-2019 13:19 PM Archivar ERIKA AGUIRRE LEMUS Se archiva con el radicado de salida número 20192050058711. Se anexo pantallazo."/>
    <d v="2019-08-28T00:00:00"/>
    <s v="PDF"/>
    <s v="SI"/>
    <s v="N/A"/>
    <s v="N/A"/>
  </r>
  <r>
    <x v="0"/>
    <x v="2"/>
    <x v="0"/>
    <s v="CUERPO DE BOMBEROS VOLUNTARIOS DE VILLA DE LEYVA"/>
    <x v="0"/>
    <x v="1"/>
    <s v="CAC: SOLICITUD CERTIFICACIÓN BOMBEROS VILLA DE LEYVA"/>
    <s v="Luis Alberto Valencia Pulido"/>
    <s v="Área Central de Referencia Bomberil"/>
    <x v="0"/>
    <x v="1"/>
    <n v="15"/>
    <n v="20193320019812"/>
    <d v="2019-08-06T16:15:33"/>
    <n v="20192100007551"/>
    <d v="2019-08-23T00:00:00"/>
    <n v="13"/>
    <x v="10"/>
    <x v="0"/>
    <s v="23-08-2019 11:54 AM Archivar Luis Alberto Valencia Pulido Se dio respuesta por medio de correo electrónico."/>
    <d v="2019-08-23T00:00:00"/>
    <s v="PDF"/>
    <s v="SI"/>
    <m/>
    <s v="En el radicado de salida debe existir evidencia o pantallazo de envío de la respuesta"/>
  </r>
  <r>
    <x v="0"/>
    <x v="2"/>
    <x v="0"/>
    <s v="DAVID GUILLERMO PACHON GONZALEZ"/>
    <x v="3"/>
    <x v="1"/>
    <s v="CAC: SOLICITUD CERTIFICACIÓN INGRESOS Y RETENCIONES"/>
    <s v="Marisol Mora Bustos"/>
    <s v="GESTIÓN CONTABLE"/>
    <x v="1"/>
    <x v="4"/>
    <n v="15"/>
    <n v="20193320019822"/>
    <d v="2019-08-06T16:17:27"/>
    <s v="N/A"/>
    <d v="2019-08-09T00:00:00"/>
    <n v="3"/>
    <x v="16"/>
    <x v="0"/>
    <s v="09-08-2019 09:49 AM Archivar Marisol Mora Bustos Se expide certificado de Ingresos y Retenciones correspondiente a la vigencia 2018 a nombre del señor David Guillermo pachón identificado con C.C 1.010.212.146 y se envía por correo electrónico a davidgonzalezz29@hotmail.com de acuerdo a la solicitud."/>
    <m/>
    <m/>
    <s v="SI"/>
    <m/>
    <s v="En el radicado de salida debe existir evidencia o pantallazo de envío de la respuesta. No existe respuesta al peticionario digitalizada"/>
  </r>
  <r>
    <x v="0"/>
    <x v="2"/>
    <x v="16"/>
    <s v="GESTIÓN DEL RIESGO LOS PATIOS - NORTE DE SANTANDER"/>
    <x v="1"/>
    <x v="2"/>
    <s v="CAC: SOLICITUD DE INFORMACIÓN"/>
    <s v="Paula Andrea Cortéz Mojica"/>
    <s v="DIRECCIÓN GENERAL"/>
    <x v="2"/>
    <x v="4"/>
    <n v="15"/>
    <n v="20193320019832"/>
    <d v="2019-08-06T16:18:16"/>
    <n v="20191000001703"/>
    <d v="2019-08-16T00:00:00"/>
    <n v="8"/>
    <x v="13"/>
    <x v="0"/>
    <s v="16-08-2019 15:37 PM Archivar Paula Andrea Cortéz Mojica archivo 20191000001703"/>
    <m/>
    <s v="WORD"/>
    <m/>
    <m/>
    <s v="En el radicado de salida debe existir evidencia o pantallazo de envío de la respuesta. No existe respuesta al peticionario digitalizada y no se comunica medio de envío"/>
  </r>
  <r>
    <x v="0"/>
    <x v="2"/>
    <x v="15"/>
    <s v="GESTIÓN DEL RIESGO ARJONA - BOLÍVAR"/>
    <x v="1"/>
    <x v="2"/>
    <s v="CAC: SOLICITUD DE REGISTRO PARA REALIZACIÓN DE CURSOS"/>
    <s v="Paula Andrea Cortéz Mojica"/>
    <s v="DIRECCIÓN GENERAL"/>
    <x v="2"/>
    <x v="4"/>
    <n v="15"/>
    <n v="20193320019842"/>
    <d v="2019-08-06T16:20:13"/>
    <n v="20191000001743"/>
    <d v="2019-08-21T00:00:00"/>
    <n v="11"/>
    <x v="18"/>
    <x v="0"/>
    <s v="21-08-2019 15:55 PM Archivar Paula Andrea Cortéz Mojica archivo 20191000001743"/>
    <m/>
    <s v="WORD"/>
    <m/>
    <m/>
    <s v="No hay respuesta digitalizada con su respectiva firma.En el radicado de salida debe existir evidencia o pantallazo de envío de la respuesta. No se especifica medio por el cual se envio la peticion."/>
  </r>
  <r>
    <x v="0"/>
    <x v="2"/>
    <x v="1"/>
    <s v="COORDINACIÓN ACADÉMICA GFC"/>
    <x v="2"/>
    <x v="2"/>
    <s v="CAC: SOLICITUD DE REGISTROS ESCUELA VILLAVICENCIO"/>
    <s v="Paula Andrea Cortéz Mojica"/>
    <s v="DIRECCIÓN GENERAL"/>
    <x v="2"/>
    <x v="4"/>
    <n v="15"/>
    <n v="20193320019852"/>
    <d v="2019-08-06T16:21:48"/>
    <s v="N/A"/>
    <d v="2019-08-21T00:00:00"/>
    <n v="11"/>
    <x v="18"/>
    <x v="0"/>
    <s v="21-08-2019 16:01 PM Archivar Paula Andrea Cortéz Mojica archivo se envió por correo electrónico"/>
    <m/>
    <m/>
    <s v="SI"/>
    <m/>
    <s v="No hay respuesta digitalizada con su respectiva firma.En el radicado de salida debe existir evidencia o pantallazo de envío de la respuesta. No se especifica medio por el cual se envio la peticion."/>
  </r>
  <r>
    <x v="0"/>
    <x v="2"/>
    <x v="0"/>
    <s v="CONSEJO TUTA"/>
    <x v="1"/>
    <x v="0"/>
    <s v="CAC: SOLICITUD PARA CON BOMBERO TUTA"/>
    <s v="ELIANA GARCÍA CASTAÑO"/>
    <s v="FORMULACIÓN Y ACTUALIZACIÓN NORMATIVA Y OPERATIVA"/>
    <x v="0"/>
    <x v="0"/>
    <n v="0"/>
    <n v="20193320019862"/>
    <d v="2019-08-06T16:24:04"/>
    <n v="20192050058271"/>
    <d v="2018-08-28T00:00:00"/>
    <n v="14"/>
    <x v="8"/>
    <x v="0"/>
    <s v="28-08-2019 11:54 AM Archivar ELIANA GARCÍA CASTAÑO Mediante el oficio 20192050058271, se dio respuesta a la petición, por correo electrónico enviado el 28/08/2019"/>
    <d v="2019-08-28T00:00:00"/>
    <s v="PDF"/>
    <s v="SI"/>
    <s v="N/A"/>
    <s v="N/A"/>
  </r>
  <r>
    <x v="0"/>
    <x v="2"/>
    <x v="3"/>
    <s v="CUERPO DE BOMBEROS VOLUNTARIOS DE LA UNIÓN"/>
    <x v="0"/>
    <x v="2"/>
    <s v="CAC: SOLICITUD REGISTRO"/>
    <s v="Paula Andrea Cortéz Mojica"/>
    <s v="DIRECCIÓN GENERAL"/>
    <x v="2"/>
    <x v="4"/>
    <n v="15"/>
    <n v="20193320019872"/>
    <d v="2019-08-06T16:25:10"/>
    <s v="N/A"/>
    <d v="2019-08-21T00:00:00"/>
    <n v="11"/>
    <x v="18"/>
    <x v="0"/>
    <s v="21-08-2019 16:05 PM Archivar Paula Andrea Cortéz Mojica archivo se envió por correo electrónico."/>
    <m/>
    <m/>
    <s v="SI"/>
    <m/>
    <s v="No hay respuesta digitalizada con su respectiva firma.En el radicado de salida debe existir evidencia o pantallazo de envío de la respuesta. No se especifica medio por el cual se envio la peticion."/>
  </r>
  <r>
    <x v="0"/>
    <x v="0"/>
    <x v="1"/>
    <s v="FIDUPREVISORA S.A."/>
    <x v="2"/>
    <x v="1"/>
    <s v="RD: NOTIFICACIÓN PAGO COMPARENDO VEHÍCULO PLACA OCK 008"/>
    <s v="Wilson Enrique Sánchez Laguado"/>
    <s v="GESTIÓN ADMINISTRATIVA"/>
    <x v="1"/>
    <x v="0"/>
    <n v="0"/>
    <n v="20193320019892"/>
    <d v="2019-08-06T16:25:10"/>
    <n v="2019330007731"/>
    <d v="2019-08-27T00:00:00"/>
    <n v="2"/>
    <x v="3"/>
    <x v="0"/>
    <s v="27-08-2019 13:55 PM Archivar Wilson Enrique Sánchez Laguado Se archiva, con respuesta mediante oficio 2019330007731 del 26-08-2019. Se anexó copia de recibo de pago comparendo y radicar físicamente en FIDUPREVISORA."/>
    <m/>
    <m/>
    <m/>
    <m/>
    <s v="No hay respuesta digitalizada con su respectiva firma.En el radicado de salida debe existir evidencia o pantallazo de envío de la respuesta. No se especifica medio por el cual se envio la peticion."/>
  </r>
  <r>
    <x v="0"/>
    <x v="4"/>
    <x v="17"/>
    <s v="DIANA ROCIO DONOSO"/>
    <x v="3"/>
    <x v="3"/>
    <s v="FT: ANEXO DOCUMENTOS FALTANTES RADICADO 2019332009852"/>
    <s v="Alejandra Patiño"/>
    <s v="DIRECCIÓN GENERAL"/>
    <x v="2"/>
    <x v="0"/>
    <n v="0"/>
    <n v="20193320019902"/>
    <d v="2019-08-08T10:59:15"/>
    <n v="20191000007011"/>
    <d v="2019-08-12T00:00:00"/>
    <n v="2"/>
    <x v="3"/>
    <x v="0"/>
    <s v="12-08-2019 10:09 AM Archivar Germán Andrés Miranda Montenegro SE ENVÍA A LA ASEGURADORA BAJO EL rADICADO nO. 20191000007011"/>
    <m/>
    <m/>
    <m/>
    <m/>
    <s v="No se adjunta documento confirma,no se adjunta evidencia de envio de respuesta por ningún medio."/>
  </r>
  <r>
    <x v="0"/>
    <x v="1"/>
    <x v="3"/>
    <s v="CUERPO DE BOMBEROS SAN JUAN BAUTISTA DE GUACARI"/>
    <x v="0"/>
    <x v="3"/>
    <s v="SM: CERTIFICACIÓN BANCARIA SEGURO DE VIDA JOSE LUIS TORO TORRES"/>
    <s v="Alejandra Patiño"/>
    <s v="DIRECCIÓN GENERAL"/>
    <x v="2"/>
    <x v="0"/>
    <n v="0"/>
    <n v="20193320019922"/>
    <d v="2019-08-08T12:27:51"/>
    <n v="20191000007011"/>
    <d v="2019-08-12T00:00:00"/>
    <n v="2"/>
    <x v="3"/>
    <x v="0"/>
    <s v="12-08-2019 10:21 AM Archivar Germán Andrés Miranda Montenegro SE ENVÍA A LA ASEGURADORA BAJO EL RADICADO No. 20191000007021"/>
    <m/>
    <m/>
    <m/>
    <m/>
    <s v="No se adjunta documento confirma,no se adjunta evidencia de envio de respuesta por ningún medio."/>
  </r>
  <r>
    <x v="1"/>
    <x v="4"/>
    <x v="1"/>
    <s v="JULIO HERNANDO ROMERO AGUIRRE"/>
    <x v="3"/>
    <x v="1"/>
    <s v="FT: PETICIÓN"/>
    <s v="Luis Alberto Valencia Pulido"/>
    <s v="Área Central de Referencia Bomberil"/>
    <x v="0"/>
    <x v="4"/>
    <n v="15"/>
    <n v="20193320019932"/>
    <d v="2019-08-08T12:30:37"/>
    <n v="20192100007561"/>
    <d v="2019-08-22T00:00:00"/>
    <n v="10"/>
    <x v="0"/>
    <x v="0"/>
    <s v="23-08-2019 11:55 AM Archivar Luis Alberto Valencia Pulido Se da respuesta mediante correo electrónico e dia Jueves 22 de Agosto del 2019."/>
    <m/>
    <s v="WORD"/>
    <s v="SI"/>
    <m/>
    <s v="En el radicado de salida debe existir evidencia o pantallazo de envío de la respuesta. Documento de respuesta sin firma."/>
  </r>
  <r>
    <x v="0"/>
    <x v="0"/>
    <x v="18"/>
    <s v="CUERPO DE BOMBEROS VOLUNTARIOS DE VALLEDUPAR"/>
    <x v="0"/>
    <x v="1"/>
    <s v="RD: DERECHO DE PETICIÓN DE INFORMACIÓN"/>
    <s v="MARYOLY DIAZ"/>
    <s v="GESTIÓN TALENTO HUMANO"/>
    <x v="1"/>
    <x v="2"/>
    <n v="10"/>
    <n v="20193320019942"/>
    <d v="2019-08-08T14:41:03"/>
    <s v="N/A"/>
    <d v="2019-08-16T00:00:00"/>
    <n v="6"/>
    <x v="2"/>
    <x v="0"/>
    <s v="16-08-2019 10:15 AM Archivar MARYOLY DÍAZ Se emite respuesta y se envía al correo bermudez juan felipe@hotmail.com, con los anexos solicitados."/>
    <m/>
    <m/>
    <s v="SI"/>
    <m/>
    <s v="En el radicado de salida debe existir evidencia o pantallazo de envío de la respuesta. No existe documento de respuesta"/>
  </r>
  <r>
    <x v="0"/>
    <x v="1"/>
    <x v="11"/>
    <s v="CUERPO DE BOMBEROS VOLUNTARIOS DE TIMANÁ"/>
    <x v="0"/>
    <x v="2"/>
    <s v="SM: CERTIFICADOS"/>
    <s v="HAYVER LEONARDO SERRANO RODRIGUEZ"/>
    <s v="DIRECCIÓN GENERAL"/>
    <x v="2"/>
    <x v="1"/>
    <n v="15"/>
    <n v="20193320019962"/>
    <d v="2019-08-08T15:04:06"/>
    <n v="20191000007051"/>
    <d v="2019-08-12T00:00:00"/>
    <n v="2"/>
    <x v="3"/>
    <x v="0"/>
    <s v="12-08-2019 12:19 PM Archivar HAYVER LEONARDO SERRANO RODRIGUEZ Se le da respuesta con el radicado N° 20191000007051"/>
    <d v="2019-08-12T00:00:00"/>
    <s v="PDF"/>
    <s v="SI"/>
    <m/>
    <s v="En el radicado de salida debe existir evidencia o pantallazo de envío de la respuesta"/>
  </r>
  <r>
    <x v="0"/>
    <x v="0"/>
    <x v="1"/>
    <s v="A&amp;S CONSTRUCTORES LIMITADA"/>
    <x v="2"/>
    <x v="1"/>
    <s v="RD: DERECHO DE PETICIÓN"/>
    <s v="Luis Alberto Valencia Pulido"/>
    <s v="Área Central de Referencia Bomberil"/>
    <x v="0"/>
    <x v="4"/>
    <n v="15"/>
    <n v="20193320019982"/>
    <d v="2019-08-08T15:14:39"/>
    <n v="20192100007621"/>
    <d v="2019-08-23T00:00:00"/>
    <n v="11"/>
    <x v="18"/>
    <x v="0"/>
    <s v="23-08-2019 17:19 PM Archivar Luis Alberto Valencia Pulido Se dio traslado al Cuerpo de Bomberos Oficiales de Bogotá, ya que son el ente encargado de las inspecciones de seguridad humana. Se envía por correo electrónico el día 23/08/2019."/>
    <d v="2019-08-23T00:00:00"/>
    <s v="PDF"/>
    <s v="SI"/>
    <m/>
    <s v="En el radicado de salida debe existir evidencia o pantallazo de envío de la respuesta"/>
  </r>
  <r>
    <x v="0"/>
    <x v="0"/>
    <x v="8"/>
    <s v="CUERPO DE BOMBEROS VOLUNTARIOS DE LA MESA"/>
    <x v="0"/>
    <x v="0"/>
    <s v="RD: RADICADO No 20192000005981"/>
    <s v="ERIKA AGUIRRE LEMUS"/>
    <s v="FORMULACIÓN Y ACTUALIZACIÓN NORMATIVA Y OPERATIVA"/>
    <x v="0"/>
    <x v="0"/>
    <n v="0"/>
    <n v="20193320020002"/>
    <d v="2019-08-08T15:31:06"/>
    <n v="20192050058721"/>
    <d v="2019-08-28T00:00:00"/>
    <n v="13"/>
    <x v="10"/>
    <x v="0"/>
    <s v="28-08-2019 14:21 PM Archivar ERIKA AGUIRRE LEMUS Se archiva con el radicado de salida 20192050058721. Se anexo pantallazo."/>
    <d v="2019-08-28T00:00:00"/>
    <s v="PDF"/>
    <s v="SI"/>
    <s v="N/A"/>
    <s v="N/A"/>
  </r>
  <r>
    <x v="0"/>
    <x v="1"/>
    <x v="1"/>
    <s v="UNIDAD ADMINISTRATIVA ESPECIAL CUERPO OFICIAL DE BOMBEROS DE BOGOTÁ UAECOB"/>
    <x v="0"/>
    <x v="5"/>
    <s v="SM: TRASLADO OFICIO CON RADICADO EXTERNO No EXT 19-19584 OFI 19-26127-OIP-1300. UAECOB No 2019R004490 ID 12474"/>
    <s v="Massiel Mendez"/>
    <s v="FORTALECIMIENTO BOMBERIL"/>
    <x v="2"/>
    <x v="1"/>
    <n v="15"/>
    <n v="20193320020012"/>
    <d v="2019-08-08T15:53:56"/>
    <s v="N/A"/>
    <d v="2019-09-04T00:00:00"/>
    <n v="18"/>
    <x v="19"/>
    <x v="2"/>
    <s v="04-09-2019 16:51 PM Archivar Massiel Mendez Se le informa al comandante vía correo electrónico, que el proyecto se encuentra en revisión técnica."/>
    <d v="2019-09-04T00:00:00"/>
    <s v="TIF"/>
    <s v="SI"/>
    <m/>
    <s v="La respuesta a las solicitudes deberán ir firmadas por el respectivo jefe inmediato, de igual forma deben ir en un formato formal. Se debe anexar pantallazo como evidencia de envio siendo visible LA FECHA"/>
  </r>
  <r>
    <x v="0"/>
    <x v="1"/>
    <x v="1"/>
    <s v="UNIDAD ADMINISTRATIVA ESPECIAL CUERPO OFICIAL DE BOMBEROS DE BOGOTÁ UAECOB"/>
    <x v="0"/>
    <x v="5"/>
    <s v="SM: TRASLADO OFICIO CON RADICADO EXTERNO No EXT 19-25352 OFI 19-27672-OIP-1300. UAECOB No 2019R004619ID"/>
    <s v="Massiel Mendez"/>
    <s v="DIRECCIÓN GENERAL"/>
    <x v="2"/>
    <x v="1"/>
    <n v="15"/>
    <n v="20193320020022"/>
    <d v="2019-08-08T16:02:06"/>
    <s v="N/A"/>
    <d v="2019-09-04T00:00:00"/>
    <n v="18"/>
    <x v="19"/>
    <x v="2"/>
    <s v="04-09-2019 16:54 PM Archivar Massiel Mendez Se le informa al comandante que la solicitud se encuentra en Revisión Técnica."/>
    <d v="2019-09-04T00:00:00"/>
    <s v="TIF"/>
    <s v="SI"/>
    <m/>
    <s v="La respuesta a las solicitudes deberán ir firmadas por el respectivo jefe inmediato, de igual forma deben ir en un formato formal. Se debe anexar pantallazo como evidencia de envio siendo visible LA FECHA"/>
  </r>
  <r>
    <x v="0"/>
    <x v="1"/>
    <x v="3"/>
    <s v="BENEMÉRITO CUERPO DE BOMBEROS VOLUNTARIOS DE CALI ACADEMIA"/>
    <x v="0"/>
    <x v="2"/>
    <s v="SM: ENVÍO DE CERTIFICADOS"/>
    <s v="HAYVER LEONARDO SERRANO RODRIGUEZ"/>
    <s v="DIRECCIÓN GENERAL"/>
    <x v="2"/>
    <x v="1"/>
    <n v="15"/>
    <n v="20193320020032"/>
    <d v="2019-08-08T16:14:18"/>
    <n v="20191000008031"/>
    <d v="2019-09-09T00:00:00"/>
    <n v="21"/>
    <x v="15"/>
    <x v="2"/>
    <s v="09-09-2019 13:26 PM Archivar HAYVER LEONARDO SERRANO RODRIGUEZ Se le da respuesta con el radicado N° 20191000008031"/>
    <d v="2019-09-09T00:00:00"/>
    <s v="PDF"/>
    <s v="SI"/>
    <m/>
    <s v="Debe existir una evidencia de los correos enviados, donde sea visible la fecha de envío"/>
  </r>
  <r>
    <x v="0"/>
    <x v="2"/>
    <x v="8"/>
    <s v="GERMAN BARRERO TORRES"/>
    <x v="3"/>
    <x v="4"/>
    <s v="CAC: ENVIÓ OFICIOS CAPITÁN GERMAN BARRERO TORRES MIEMBRO DEL CONSEJO DE OFICIALES"/>
    <s v="Andrea Bibiana Castañeda Durán"/>
    <s v="FORMULACIÓN Y ACTUALIZACIÓN NORMATIVA Y OPERATIVA"/>
    <x v="0"/>
    <x v="1"/>
    <n v="15"/>
    <n v="20193320020042"/>
    <d v="2019-08-08T16:28:17"/>
    <n v="20192050058211"/>
    <d v="2019-08-21T00:00:00"/>
    <n v="9"/>
    <x v="4"/>
    <x v="0"/>
    <s v="21-08-2019 10:47 AM Archivar Andrea Bibiana Castañeda Durán SE DIO TRÁMITE CON RAD. 20192050058211 ENVIADO EL 21/08/2019"/>
    <d v="2019-08-21T00:00:00"/>
    <s v="PDF"/>
    <s v="SI"/>
    <m/>
    <m/>
  </r>
  <r>
    <x v="0"/>
    <x v="3"/>
    <x v="11"/>
    <s v="CUERPO DE BOMBEROS VOLUNTARIOS DE NEIVA"/>
    <x v="0"/>
    <x v="4"/>
    <s v="CI: DERECHO DE PETICIÓN SOLICITUD DE CONCEPTO CONTRATACIÓN DE BOMBEROS MEDIANTE CONTRATO DE PRESTACIÓN DE SERVICIOS LEY 80"/>
    <s v="ERIKA AGUIRRE LEMUS"/>
    <s v="FORMULACIÓN Y ACTUALIZACIÓN NORMATIVA Y OPERATIVA"/>
    <x v="0"/>
    <x v="1"/>
    <n v="15"/>
    <n v="20193320020052"/>
    <d v="2019-08-08T16:30:09"/>
    <n v="20192050058301"/>
    <d v="2019-08-15T00:00:00"/>
    <n v="5"/>
    <x v="1"/>
    <x v="0"/>
    <s v="26-08-2019 17:26 PM Archivar ERIKA AGUIRRE LEMUS Se archiva porque se dio respuesta a este requerimiento con el número de salida 20192050058301. Se dio respuesta el día jueves 15 de agosto de 2019, por medio de correo electrónico."/>
    <d v="2019-08-15T00:00:00"/>
    <s v="PDF"/>
    <s v="SI"/>
    <m/>
    <s v="En el radicado de salida debe existir evidencia o pantallazo de envío de la respuesta"/>
  </r>
  <r>
    <x v="0"/>
    <x v="3"/>
    <x v="19"/>
    <s v="CUERPO DE BOMBEROS VOLUNTARIOS BELALCÁZAR CALDAS"/>
    <x v="0"/>
    <x v="1"/>
    <s v="CI: PROYECTO DE ADQUISICIÓN DE VEHÍCULO CARROTANQUE"/>
    <s v="Angélica Xiomara Rosado Bayona"/>
    <s v="SUBDIRECCIÓN ESTRATÉGICA Y DE COORDINACIÓN BOMBERIL"/>
    <x v="0"/>
    <x v="1"/>
    <n v="15"/>
    <n v="20193320020062"/>
    <d v="2019-08-08T16:33:45"/>
    <n v="20193320016702"/>
    <d v="2019-08-01T00:00:00"/>
    <n v="0"/>
    <x v="20"/>
    <x v="0"/>
    <s v="01-08-2019 14:19 PM Archivar Angélica Xiomara Rosado Bayona Se archiva en la carpeta de CBO, Decreto 256 de 2013. Radicado anterior: 20193320016702."/>
    <m/>
    <m/>
    <m/>
    <m/>
    <s v="En el radicado de salida debe existir evidencia o pantallazo de envío de la respuesta"/>
  </r>
  <r>
    <x v="0"/>
    <x v="2"/>
    <x v="10"/>
    <s v="CUERPO DE BOMBEROS VOLUNTARIOS EL DONCELLO - CAQUETÁ"/>
    <x v="0"/>
    <x v="6"/>
    <s v="CAC: QUEJA FORMAL SUBTENIENTE GLORIA WILCHES CUERPO DE BOMBEROS MONIQUIRA"/>
    <s v="Andrea Bibiana Castañeda Durán"/>
    <s v="FORMULACIÓN Y ACTUALIZACIÓN NORMATIVA Y OPERATIVA"/>
    <x v="0"/>
    <x v="1"/>
    <n v="15"/>
    <n v="20193320020082"/>
    <d v="2019-08-08T16:38:02"/>
    <n v="20192050058971"/>
    <d v="2019-09-04T00:00:00"/>
    <n v="18"/>
    <x v="19"/>
    <x v="2"/>
    <s v="04-09-2019 17:44 PM Archivar Andrea Bibiana Castañeda Durán SE DIO TRÁMITE CON RAD. 20192050058971 ENVIADO EL 04/09/2019"/>
    <d v="2019-09-04T00:00:00"/>
    <s v="PDF"/>
    <s v="SI"/>
    <m/>
    <m/>
  </r>
  <r>
    <x v="0"/>
    <x v="2"/>
    <x v="7"/>
    <s v="CUERPO DE BOMBEROS VOLUNTARIOS DE MALAMBO"/>
    <x v="0"/>
    <x v="0"/>
    <s v="CAC: RESPUESTA DENUNCIAS"/>
    <s v="Andrea Bibiana Castañeda Durán"/>
    <s v="FORMULACIÓN Y ACTUALIZACIÓN NORMATIVA Y OPERATIVA"/>
    <x v="0"/>
    <x v="0"/>
    <n v="0"/>
    <n v="20193320020092"/>
    <d v="2019-08-08T16:38:48"/>
    <n v="20192050058531"/>
    <d v="2019-08-28T00:00:00"/>
    <n v="13"/>
    <x v="10"/>
    <x v="0"/>
    <s v="29-08-2019 13:42 PM Archivar Andrea Bibiana Castañeda Durán SE DIO RESPUESTA CON EL RAD. 20192050058531, ENVIADO EL 28/8/2019"/>
    <d v="2019-08-28T00:00:00"/>
    <s v="PDF"/>
    <s v="SI"/>
    <s v="N/A"/>
    <s v="N/A"/>
  </r>
  <r>
    <x v="0"/>
    <x v="2"/>
    <x v="1"/>
    <s v="COORDINACIÓN ACADÉMICA GFC"/>
    <x v="2"/>
    <x v="2"/>
    <s v="CAC: SOLICITUD REGISTROS ESCUELA VILLAVICENCIO"/>
    <s v="Paula Andrea Cortéz Mojica"/>
    <s v="DIRECCIÓN GENERAL"/>
    <x v="2"/>
    <x v="4"/>
    <n v="15"/>
    <n v="20193320020102"/>
    <d v="2019-08-08T16:40:08"/>
    <n v="20191000001583"/>
    <d v="2019-08-12T00:00:00"/>
    <n v="2"/>
    <x v="3"/>
    <x v="0"/>
    <s v="12-08-2019 11:28 AM Archivar Paula Andrea Cortéz Mojica ARCHIVO 20191000001583"/>
    <m/>
    <m/>
    <m/>
    <m/>
    <s v="No hay respuesta digitalizada con su respectiva firma.En el radicado de salida debe existir evidencia o pantallazo de envío de la respuesta. No se especifica medio por el cual se envio la peticion."/>
  </r>
  <r>
    <x v="0"/>
    <x v="0"/>
    <x v="1"/>
    <s v="SERGIO ANDRES BUITRAGO TUTA"/>
    <x v="3"/>
    <x v="2"/>
    <s v="RD: SOLICITUD"/>
    <s v="HAYVER LEONARDO SERRANO RODRIGUEZ"/>
    <s v="DIRECCIÓN GENERAL"/>
    <x v="2"/>
    <x v="2"/>
    <n v="10"/>
    <n v="20193320020112"/>
    <d v="2019-08-09T09:19:11"/>
    <s v="N/A"/>
    <d v="2019-09-09T00:00:00"/>
    <n v="20"/>
    <x v="21"/>
    <x v="2"/>
    <s v="09-09-2019 10:56 AM Archivar HAYVER LEONARDO SERRANO RODRIGUEZ Se archiva debido a que no es una petición como tal, es una duda en la realización de un curso, la cual es resuelta telefónicamente."/>
    <s v="N/A"/>
    <s v="N/A"/>
    <s v="N/A"/>
    <m/>
    <s v="Respuesta brindada via telefónica por el contratista"/>
  </r>
  <r>
    <x v="0"/>
    <x v="0"/>
    <x v="17"/>
    <s v="CUERPO DE BOMBEROS VOLUNTARIOS DE VENADILLO"/>
    <x v="0"/>
    <x v="2"/>
    <s v="RD: SOLICITUD FIRMAS DE CERTIFICADO"/>
    <s v="HAYVER LEONARDO SERRANO RODRIGUEZ"/>
    <s v="DIRECCIÓN GENERAL"/>
    <x v="2"/>
    <x v="1"/>
    <n v="15"/>
    <n v="20193320020122"/>
    <d v="2019-08-09T09:39:04"/>
    <n v="20191000007801"/>
    <d v="2019-08-28T00:00:00"/>
    <n v="12"/>
    <x v="7"/>
    <x v="0"/>
    <s v="28-08-2019 10:49 AM Archivar HAYVER LEONARDO SERRANO RODRIGUEZ Se le da respuesta con el radicado N° 20191000007801"/>
    <d v="2019-08-28T00:00:00"/>
    <s v="PDF"/>
    <s v="SI"/>
    <m/>
    <m/>
  </r>
  <r>
    <x v="0"/>
    <x v="0"/>
    <x v="1"/>
    <s v="MINISTERIO DE INTERIOR"/>
    <x v="1"/>
    <x v="4"/>
    <s v="RD: SOLICITUD DE INFORMACIÓN Y VERIFICACIÓN"/>
    <s v="Carlos Armando López Barrera"/>
    <s v="OFICINA ASESORA JURÍDICA"/>
    <x v="2"/>
    <x v="2"/>
    <n v="10"/>
    <n v="20193320020132"/>
    <d v="2019-08-09T10:43:58"/>
    <n v="20191200001613"/>
    <d v="2019-08-13T00:00:00"/>
    <n v="2"/>
    <x v="3"/>
    <x v="0"/>
    <s v="13-08-2019 10:42 AM Archivar Carlos Armando López Barrera archivo 20191200001613"/>
    <m/>
    <m/>
    <m/>
    <m/>
    <s v="No hay respuesta digitalizada con su respectiva firma.En el radicado de salida debe existir evidencia o pantallazo de envío de la respuesta. No se especifica medio por el cual se envio la peticion. Documento de respuesta sin firma"/>
  </r>
  <r>
    <x v="0"/>
    <x v="2"/>
    <x v="1"/>
    <s v="EDUAL ZAR"/>
    <x v="3"/>
    <x v="1"/>
    <s v="CAC: SOLICITUD"/>
    <s v="Andrea Bibiana Castañeda Durán"/>
    <s v="FORMULACIÓN Y ACTUALIZACIÓN NORMATIVA Y OPERATIVA"/>
    <x v="0"/>
    <x v="1"/>
    <n v="15"/>
    <n v="20193320020142"/>
    <d v="2019-08-09T10:59:28"/>
    <n v="20192050058111"/>
    <d v="2019-08-16T00:00:00"/>
    <n v="5"/>
    <x v="1"/>
    <x v="0"/>
    <s v="20-08-2019 09:12 AM Archivar Andrea Bibiana Castañeda Durán SE DIO RESPUESTA CON RAD. 20192050058111 ENVIADO EL 16/8/2019"/>
    <d v="2019-08-16T00:00:00"/>
    <s v="PDF"/>
    <s v="SI"/>
    <m/>
    <m/>
  </r>
  <r>
    <x v="0"/>
    <x v="0"/>
    <x v="1"/>
    <s v="SINOCHEM EMERALD ENERGY COLOMBIA"/>
    <x v="2"/>
    <x v="1"/>
    <s v="RD: CONSULTA EN LÍNEA DE COMUNICACIÓN CUERPOS DE BOMBEROS"/>
    <s v="John Jairo Beltran Mahecha"/>
    <s v="Área Central de Referencia Bomberil"/>
    <x v="0"/>
    <x v="5"/>
    <n v="30"/>
    <n v="20193320020152"/>
    <d v="2019-08-09T15:50:23"/>
    <n v="20192300007491"/>
    <d v="2019-08-20T00:00:00"/>
    <n v="7"/>
    <x v="22"/>
    <x v="0"/>
    <s v="20-08-2019 17:11 PM Archivar John Jairo Beltran Mahecha Se da respuesta DNBC con radicado No. 20192300007491"/>
    <d v="2019-08-28T00:00:00"/>
    <s v="PDF"/>
    <m/>
    <s v="SI"/>
    <s v="En el radicado de salida debe existir evidencia o pantallazo de envío de la respuesta"/>
  </r>
  <r>
    <x v="0"/>
    <x v="0"/>
    <x v="7"/>
    <s v="CUERPO DE BOMBEROS VOLUNTARIOS DE GALAPA - ATLÁNTICO"/>
    <x v="0"/>
    <x v="2"/>
    <s v="RD: SOLICITUD DE AVAL PARA CURSOS DE FORMACIÓN BOMBERIL"/>
    <s v="Paula Andrea Cortéz Mojica"/>
    <s v="DIRECCIÓN GENERAL"/>
    <x v="2"/>
    <x v="4"/>
    <n v="15"/>
    <n v="20193320020162"/>
    <d v="2019-08-12T09:10:55"/>
    <n v="20191000001753"/>
    <d v="2019-08-22T00:00:00"/>
    <n v="8"/>
    <x v="13"/>
    <x v="0"/>
    <s v="22-08-2019 11:03 AM Archivar Paula Andrea Cortéz Mojica archivo 20191000001753"/>
    <m/>
    <s v="WORD"/>
    <m/>
    <m/>
    <s v="No hay respuesta digitalizada con su respectiva firma.En el radicado de salida debe existir evidencia o pantallazo de envío de la respuesta. No se especifica medio por el cual se envio la peticion. Documento de respuesta sin firma"/>
  </r>
  <r>
    <x v="0"/>
    <x v="0"/>
    <x v="8"/>
    <s v="CUERPO DE BOMBEROS VOLUNTARIOS DE LA MESA"/>
    <x v="0"/>
    <x v="4"/>
    <s v="RD: SOLICITUD ASAMBLEA EXTRAORDINARIA"/>
    <s v="ERIKA AGUIRRE LEMUS"/>
    <s v="FORMULACIÓN Y ACTUALIZACIÓN NORMATIVA Y OPERATIVA"/>
    <x v="0"/>
    <x v="1"/>
    <n v="15"/>
    <n v="20193320020202"/>
    <d v="2019-08-12T10:08:30"/>
    <n v="20192050058761"/>
    <d v="2019-08-28T00:00:00"/>
    <n v="11"/>
    <x v="18"/>
    <x v="0"/>
    <s v="28-08-2019 16:15 PM Archivar ERIKA AGUIRRE LEMUS Se dio respuesta con el radicado de salida número 20192050058761. Se anexa pantallazo."/>
    <d v="2019-08-28T00:00:00"/>
    <s v="PDF"/>
    <s v="SI"/>
    <m/>
    <m/>
  </r>
  <r>
    <x v="0"/>
    <x v="0"/>
    <x v="8"/>
    <s v="CUERPO DE BOMBEROS VOLUNTARIOS DE ANAPOIMA"/>
    <x v="0"/>
    <x v="4"/>
    <s v="RD: RENUNCIA DE LA ADMINISTRACIÓN MUNICIPAL EN EL CUMPLIMIENTO DE LA LEY 1575 DE 2012 - SOLICITUD DE APOYO"/>
    <s v="Andrea Bibiana Castañeda Durán"/>
    <s v="FORMULACIÓN Y ACTUALIZACIÓN NORMATIVA Y OPERATIVA"/>
    <x v="0"/>
    <x v="1"/>
    <n v="15"/>
    <n v="20193320020212"/>
    <d v="2019-08-12T10:55:15"/>
    <n v="20192050058741"/>
    <d v="2019-08-28T00:00:00"/>
    <n v="11"/>
    <x v="18"/>
    <x v="0"/>
    <s v="29-08-2019 13:45 PM Archivar Andrea Bibiana Castañeda Durán SE DIO TRÁMITE CON RAD. 20192050058741 ENVIADO EL 28/8/2019"/>
    <d v="2019-08-28T00:00:00"/>
    <s v="PDF"/>
    <s v="SI"/>
    <m/>
    <m/>
  </r>
  <r>
    <x v="0"/>
    <x v="1"/>
    <x v="13"/>
    <s v="CUERPO DE BOMBEROS VOLUNTARIOS DE CAUCASIA - ANTIOQUIA"/>
    <x v="0"/>
    <x v="2"/>
    <s v="SM: CORRECCIÓN DE CERTIFICADOS"/>
    <s v="HAYVER LEONARDO SERRANO RODRIGUEZ"/>
    <s v="DIRECCIÓN GENERAL"/>
    <x v="2"/>
    <x v="1"/>
    <n v="15"/>
    <n v="20193320020222"/>
    <d v="2019-08-12T11:46:42"/>
    <n v="20191000008001"/>
    <d v="2019-09-09T00:00:00"/>
    <n v="20"/>
    <x v="21"/>
    <x v="2"/>
    <s v="09-09-2019 10:53 AM Archivar HAYVER LEONARDO SERRANO RODRIGUEZ Se le da respuesta con el radicado N° 20191000008001"/>
    <d v="2019-09-09T00:00:00"/>
    <s v="PDF"/>
    <s v="SI"/>
    <m/>
    <s v="Debe existir una evidencia de los correos enviados, donde sea visible la fecha de envío"/>
  </r>
  <r>
    <x v="0"/>
    <x v="1"/>
    <x v="3"/>
    <s v="CUERPO DE BOMBEROS VOLUNTARIOS PRADERA"/>
    <x v="0"/>
    <x v="2"/>
    <s v="SM: CERTIFICADOS"/>
    <s v="HAYVER LEONARDO SERRANO RODRIGUEZ"/>
    <s v="DIRECCIÓN GENERAL"/>
    <x v="2"/>
    <x v="1"/>
    <n v="15"/>
    <n v="20193320020232"/>
    <d v="2019-08-12T12:01:38"/>
    <m/>
    <m/>
    <m/>
    <x v="9"/>
    <x v="1"/>
    <m/>
    <m/>
    <m/>
    <m/>
    <m/>
    <m/>
  </r>
  <r>
    <x v="0"/>
    <x v="1"/>
    <x v="6"/>
    <s v="CUERPO DE BOMBEROS VOLUNTARIOS DE PUERTO LÓPEZ"/>
    <x v="0"/>
    <x v="2"/>
    <s v="SM: INFORMACIÓN PARA CAPACITACIÓN DE UNIDADES BOMBERILES"/>
    <s v="Paula Andrea Cortéz Mojica"/>
    <s v="DIRECCIÓN GENERAL"/>
    <x v="2"/>
    <x v="2"/>
    <n v="10"/>
    <n v="20193320020242"/>
    <d v="2019-08-12T12:33:51"/>
    <n v="20191000001763"/>
    <d v="2019-08-23T00:00:00"/>
    <n v="9"/>
    <x v="4"/>
    <x v="0"/>
    <s v="23-08-2019 11:06 AM Archivar Paula Andrea Cortéz Mojica archivo 20191000001763"/>
    <m/>
    <s v="WORD"/>
    <m/>
    <m/>
    <s v="No hay respuesta digitalizada con su respectiva firma.En el radicado de salida debe existir evidencia o pantallazo de envío de la respuesta. No se especifica medio por el cual se envio la peticion. Documento de respuesta sin firma"/>
  </r>
  <r>
    <x v="0"/>
    <x v="1"/>
    <x v="1"/>
    <s v="DIRECCIÓN DE IMPUESTOS Y ADUANAS NACIONALES DIAN"/>
    <x v="1"/>
    <x v="1"/>
    <s v="SM: SOLICITUD DE ALMACENAMIENTO Y CUSTODIA DE MERCANCÍA DE CARÁCTER ESPECIAL, VEHÍCULO DE BOMBEROS"/>
    <s v="Andrés Fernando Muñoz Cabrera"/>
    <s v="Área Central de Referencia Bomberil"/>
    <x v="0"/>
    <x v="4"/>
    <n v="15"/>
    <n v="20193320020272"/>
    <d v="2019-08-12T15:24:55"/>
    <m/>
    <m/>
    <m/>
    <x v="9"/>
    <x v="1"/>
    <m/>
    <m/>
    <m/>
    <m/>
    <m/>
    <m/>
  </r>
  <r>
    <x v="0"/>
    <x v="1"/>
    <x v="16"/>
    <s v="ALCALDÍA DE LOS PATIOS - NORTE DE SANTANDER"/>
    <x v="1"/>
    <x v="2"/>
    <s v="SM: SOLICITUD DE INFORMACIÓN"/>
    <s v="Paula Andrea Cortéz Mojica"/>
    <s v="DIRECCIÓN GENERAL"/>
    <x v="2"/>
    <x v="2"/>
    <n v="10"/>
    <n v="20193320020292"/>
    <d v="2019-08-12T15:44:34"/>
    <n v="20191000001703"/>
    <d v="2019-08-23T00:00:00"/>
    <n v="9"/>
    <x v="4"/>
    <x v="0"/>
    <s v="23-08-2019 11:08 AM Archivar Paula Andrea Cortéz Mojica archivo 20191000001703"/>
    <m/>
    <s v="WORD"/>
    <m/>
    <m/>
    <s v="No hay respuesta digitalizada con su respectiva firma.En el radicado de salida debe existir evidencia o pantallazo de envío de la respuesta. No se especifica medio por el cual se envio la peticion. Documento de respuesta sin firma"/>
  </r>
  <r>
    <x v="0"/>
    <x v="1"/>
    <x v="9"/>
    <s v="CUERPO DE BOMBEROS VOLUNTARIOS DE RIONEGRO"/>
    <x v="0"/>
    <x v="2"/>
    <s v="SM: CERTIFICADOS"/>
    <s v="HAYVER LEONARDO SERRANO RODRIGUEZ"/>
    <s v="DIRECCIÓN GENERAL"/>
    <x v="2"/>
    <x v="1"/>
    <n v="15"/>
    <n v="20193320020302"/>
    <d v="2019-08-12T16:07:39"/>
    <n v="20191000008021"/>
    <d v="2019-09-09T00:00:00"/>
    <n v="20"/>
    <x v="21"/>
    <x v="2"/>
    <s v="09-09-2019 11:17 AM Archivar HAYVER LEONARDO SERRANO RODRIGUEZ Se le da respuesta con el radicado N° 20191000008021"/>
    <d v="2019-09-09T00:00:00"/>
    <s v="PDF"/>
    <s v="SI"/>
    <m/>
    <s v="Debe existir una evidencia de los correos enviados, donde sea visible la fecha de envío"/>
  </r>
  <r>
    <x v="0"/>
    <x v="2"/>
    <x v="1"/>
    <s v="DANIEL PONCE GARCIA"/>
    <x v="3"/>
    <x v="2"/>
    <s v="CAC: SOLICITUD AVAL DE INSTRUCTOR"/>
    <s v="Jiug Magnoly Gaviria Narvaez"/>
    <s v="Área Central de Referencia Bomberil"/>
    <x v="0"/>
    <x v="4"/>
    <n v="15"/>
    <n v="20193320020312"/>
    <d v="2019-08-12T16:13:48"/>
    <n v="20192100007601"/>
    <d v="2019-09-03T00:00:00"/>
    <n v="15"/>
    <x v="5"/>
    <x v="0"/>
    <s v="22-08-2019 11:48 AM Archivar Jiug Magnoly Gaviria Narváez Se da respuesta con radicado DNBC No 20192100007601. Se envía por correo electrónico el día 03/09/2019."/>
    <d v="2019-09-03T00:00:00"/>
    <s v="PDF"/>
    <s v="SI"/>
    <m/>
    <s v="No hay evidencia de envío de respuesta con pantallazo"/>
  </r>
  <r>
    <x v="0"/>
    <x v="2"/>
    <x v="3"/>
    <s v="CUERPO DE BOMBEROS VOLUNTARIOS DE BUGALAGRANDE"/>
    <x v="0"/>
    <x v="2"/>
    <s v="CAC: AUTORIZACIÓN COMO INSTRUCTOR POR LA DNBC"/>
    <s v="Jiug Magnoly Gaviria Narvaez"/>
    <s v="Área Central de Referencia Bomberil"/>
    <x v="0"/>
    <x v="4"/>
    <n v="15"/>
    <n v="20193320020322"/>
    <d v="2019-08-12T16:15:40"/>
    <n v="20192100007451"/>
    <d v="2019-09-03T00:00:00"/>
    <n v="15"/>
    <x v="5"/>
    <x v="0"/>
    <s v="20-08-2019 10:56 AM Archivar Jiug Magnoly Gaviria Narváez Se da respuesta con radicado DNBC No 20192100007451. Se envía por correo electrónico el día 03/09/2019."/>
    <d v="2019-09-03T00:00:00"/>
    <s v="PDF"/>
    <s v="SI"/>
    <m/>
    <s v="No hay evidencia de envío de respuesta con pantallazo"/>
  </r>
  <r>
    <x v="0"/>
    <x v="2"/>
    <x v="1"/>
    <s v="FERNANDO ANDRES PANIAGUA ARIAS"/>
    <x v="3"/>
    <x v="7"/>
    <s v="CAC: AYUDA NO DEJEMOS ACABAR EL CUERPO DE BOMBEROS DE VALPARAÍSO, ANTIOQUIA"/>
    <s v="ELIANA GARCÍA CASTAÑO"/>
    <s v="FORMULACIÓN Y ACTUALIZACIÓN NORMATIVA Y OPERATIVA"/>
    <x v="0"/>
    <x v="1"/>
    <n v="15"/>
    <n v="20193320020332"/>
    <d v="2019-08-12T16:18:15"/>
    <n v="20192050058451"/>
    <s v="23/08/2019."/>
    <n v="9"/>
    <x v="4"/>
    <x v="0"/>
    <s v="27-08-2019 16:08 PM Archivar ELIANA GARCÍA CASTAÑO Mediante el oficio 20192050058451, se dio trámite respuesta mediante correo electrónico enviado el 23/08/2019."/>
    <d v="2019-08-23T00:00:00"/>
    <s v="PDF"/>
    <s v="SI"/>
    <m/>
    <m/>
  </r>
  <r>
    <x v="0"/>
    <x v="3"/>
    <x v="1"/>
    <s v="LUIS ENRIQUE CELIS GUEVARA"/>
    <x v="3"/>
    <x v="1"/>
    <s v="CI: REQUERIMIENTO DE INFORMACIÓN - CGR"/>
    <s v="Luis Alberto Valencia Pulido"/>
    <s v="Área Central de Referencia Bomberil"/>
    <x v="0"/>
    <x v="2"/>
    <n v="10"/>
    <n v="20193320020342"/>
    <d v="2019-08-12T16:20:14"/>
    <n v="20192100007741"/>
    <d v="2019-08-27T00:00:00"/>
    <n v="10"/>
    <x v="0"/>
    <x v="0"/>
    <s v="27-08-2019 15:07 PM Archivar Luis Alberto Valencia Pulido Buenas Tardes Se envía por medio informacion solicitada."/>
    <m/>
    <s v="WORD"/>
    <m/>
    <m/>
    <s v="No hay respuesta digitalizada con su respectiva firma.En el radicado de salida debe existir evidencia o pantallazo de envío de la respuesta. No se especifica medio por el cual se envio la peticion. Documento de respuesta sin firma"/>
  </r>
  <r>
    <x v="0"/>
    <x v="3"/>
    <x v="5"/>
    <s v="ANSELMO LOZANO MORENO"/>
    <x v="3"/>
    <x v="1"/>
    <s v="CI: SOLICITUD DE INFORMACIÓN"/>
    <s v="ERIKA AGUIRRE LEMUS"/>
    <s v="FORMULACIÓN Y ACTUALIZACIÓN NORMATIVA Y OPERATIVA"/>
    <x v="0"/>
    <x v="2"/>
    <n v="10"/>
    <n v="20193320020352"/>
    <d v="2019-08-12T16:21:27"/>
    <n v="20192050058281"/>
    <d v="2019-08-29T00:00:00"/>
    <n v="11"/>
    <x v="18"/>
    <x v="2"/>
    <s v="29-08-2019 17:30 PM Archivar ERIKA AGUIRRE LEMUS Se archiva con el radicado de salida número 20192050058281. Se anexo pantallazo de envío. Se envía por correo electrónico el día 29/08/2019."/>
    <d v="2019-08-29T00:00:00"/>
    <s v="PDF"/>
    <s v="SI"/>
    <m/>
    <m/>
  </r>
  <r>
    <x v="0"/>
    <x v="2"/>
    <x v="1"/>
    <s v="AUGUSTO JANAYA"/>
    <x v="3"/>
    <x v="6"/>
    <s v="CAC: DENUNCIA"/>
    <s v="Luis Alberto Valencia Pulido"/>
    <s v="Área Central de Referencia Bomberil"/>
    <x v="0"/>
    <x v="4"/>
    <n v="15"/>
    <n v="20193320020362"/>
    <d v="2019-08-12T16:33:42"/>
    <n v="20192100007931"/>
    <d v="2019-09-04T00:00:00"/>
    <n v="16"/>
    <x v="12"/>
    <x v="2"/>
    <s v="05-09-2019 08:17 AM Archivar Luis Alberto Valencia Pulido Se da respuesta por medio de correo electrónico el día 04-09-2019, con el Radicado No. 20192100007931"/>
    <d v="2019-09-04T00:00:00"/>
    <s v="PDF"/>
    <s v="SI"/>
    <m/>
    <s v="Se debe anexar pantallazo como evidencia de envio siendo visible LA FECHA"/>
  </r>
  <r>
    <x v="0"/>
    <x v="0"/>
    <x v="1"/>
    <s v="UNIDAD ADMINISTRATIVA ESPECIAL CUERPO OFICIAL DE BOMBEROS DE BOGOTÁ UAECOB"/>
    <x v="0"/>
    <x v="2"/>
    <s v="RD: OBSERVACIONES Y ACTUALIZACIÓN DE INSTRUCTORES AVALADOS POR LA DNBC"/>
    <s v="Edgar Alexander Maya López"/>
    <s v="FORMULACIÓN Y ACTUALIZACIÓN NORMATIVA Y OPERATIVA"/>
    <x v="0"/>
    <x v="1"/>
    <n v="15"/>
    <n v="20193320020372"/>
    <d v="2019-08-13T12:11:30"/>
    <m/>
    <m/>
    <m/>
    <x v="9"/>
    <x v="1"/>
    <m/>
    <m/>
    <m/>
    <m/>
    <m/>
    <s v="El cambio de TRD no corresponde al cambio asignado por el funcionario. El procedimiento para cambios de TRD, es primero informar a la Oficina de Atención al Ciudadano el cambio y segundo, realizar el cambio sin dejar vencer el término inicialmente programado. Según el OPAS, el aval de instructores debe realizarse en 15 días"/>
  </r>
  <r>
    <x v="0"/>
    <x v="0"/>
    <x v="1"/>
    <s v="UNIDAD ADMINISTRATIVA ESPECIAL CUERPO OFICIAL DE BOMBEROS DE BOGOTÁ UAECOB"/>
    <x v="0"/>
    <x v="2"/>
    <s v="RD: FIRMA DE CERTIFICADOS"/>
    <s v="HAYVER LEONARDO SERRANO RODRIGUEZ"/>
    <s v="DIRECCIÓN GENERAL"/>
    <x v="2"/>
    <x v="1"/>
    <n v="15"/>
    <n v="20193320020382"/>
    <d v="2019-08-13T12:12:50"/>
    <m/>
    <m/>
    <m/>
    <x v="9"/>
    <x v="1"/>
    <m/>
    <m/>
    <m/>
    <m/>
    <m/>
    <m/>
  </r>
  <r>
    <x v="0"/>
    <x v="2"/>
    <x v="1"/>
    <s v="PLANEACIÓN TARAZA ANTIOQUIA"/>
    <x v="1"/>
    <x v="7"/>
    <s v="CAC: CONVENIO CUERPO DE BOMBEROS VOLUNTARIO DE TARAZÁ ANTIOQUIA"/>
    <s v="ELIANA GARCÍA CASTAÑO"/>
    <s v="FORMULACIÓN Y ACTUALIZACIÓN NORMATIVA Y OPERATIVA"/>
    <x v="0"/>
    <x v="1"/>
    <n v="15"/>
    <n v="20193320020422"/>
    <d v="2019-08-13T17:10:16"/>
    <n v="20192050058581"/>
    <d v="2019-08-29T00:00:00"/>
    <n v="10"/>
    <x v="0"/>
    <x v="0"/>
    <s v="30-08-2019 09:08 AM Archivar ELIANA GARCÍA CASTAÑO Mediante el oficio 20192050058581, se remite respuesta a la petición, por correo electrónico enviado el 29/08/2019."/>
    <d v="2019-08-29T00:00:00"/>
    <s v="PDF"/>
    <s v="SI"/>
    <m/>
    <m/>
  </r>
  <r>
    <x v="0"/>
    <x v="2"/>
    <x v="1"/>
    <s v="ANDRES FELIPE BARRAGAN MEDINA"/>
    <x v="3"/>
    <x v="2"/>
    <s v="CAC: SOLICITUD AUTORIZACIÓN DE INSTRUCTOR"/>
    <s v="Jiug Magnoly Gaviria Narvaez"/>
    <s v="Área Central de Referencia Bomberil"/>
    <x v="0"/>
    <x v="4"/>
    <n v="15"/>
    <n v="20193320020452"/>
    <d v="2019-08-13T17:16:56"/>
    <n v="20192100007461"/>
    <d v="2019-08-20T00:00:00"/>
    <n v="5"/>
    <x v="1"/>
    <x v="0"/>
    <s v="20-08-2019 12:36 PM Archivar Jiug Magnoly Gaviria Narváez Se da respuesta con DNBC No 20192100007461."/>
    <d v="2019-08-26T00:00:00"/>
    <s v="PDF"/>
    <s v="SI"/>
    <m/>
    <m/>
  </r>
  <r>
    <x v="0"/>
    <x v="2"/>
    <x v="20"/>
    <s v="SECRETARIA DE GOBIERNO SANTA ROSA DE CABAL"/>
    <x v="1"/>
    <x v="4"/>
    <s v="CAC: SOLICITUD DE CONCEPTO"/>
    <s v="ERIKA AGUIRRE LEMUS"/>
    <s v="FORMULACIÓN Y ACTUALIZACIÓN NORMATIVA Y OPERATIVA"/>
    <x v="0"/>
    <x v="5"/>
    <n v="30"/>
    <n v="20193320020462"/>
    <d v="2019-08-13T17:19:54"/>
    <n v="20192050059161"/>
    <d v="2019-09-05T00:00:00"/>
    <n v="16"/>
    <x v="12"/>
    <x v="0"/>
    <s v="05-09-2019 14:29 PM Archivar ERIKA AGUIRRE LEMUS Se archiva con el radicado de salida número 20192050059161. Se adjunto pantallazo de envió."/>
    <d v="2019-09-05T00:00:00"/>
    <s v="PDF"/>
    <s v="SI"/>
    <m/>
    <m/>
  </r>
  <r>
    <x v="0"/>
    <x v="2"/>
    <x v="1"/>
    <s v="NIDIA SIERRA"/>
    <x v="3"/>
    <x v="7"/>
    <s v="CAC: CONSULTA-VISITA TÉCNICA DE INSPECCIÓN DE SEGURIDAD BOMBEROS"/>
    <s v="Edgar Alexander Maya López"/>
    <s v="FORMULACIÓN Y ACTUALIZACIÓN NORMATIVA Y OPERATIVA"/>
    <x v="0"/>
    <x v="5"/>
    <n v="30"/>
    <n v="20193320020472"/>
    <d v="2019-08-13T17:21:34"/>
    <m/>
    <m/>
    <m/>
    <x v="9"/>
    <x v="3"/>
    <m/>
    <m/>
    <m/>
    <m/>
    <m/>
    <m/>
  </r>
  <r>
    <x v="0"/>
    <x v="2"/>
    <x v="1"/>
    <s v="JENNIFFER HERNANDEZ GARCIA"/>
    <x v="3"/>
    <x v="1"/>
    <s v="CAC: SOLICITUD DE INFORMACIÓN INUNDACIÓN LA VEGA - 2006"/>
    <s v="Alejandra Patiño"/>
    <s v="DIRECCIÓN GENERAL"/>
    <x v="2"/>
    <x v="5"/>
    <n v="30"/>
    <n v="20193320020502"/>
    <d v="2019-08-13T17:27:11"/>
    <m/>
    <m/>
    <m/>
    <x v="9"/>
    <x v="3"/>
    <m/>
    <m/>
    <m/>
    <m/>
    <m/>
    <m/>
  </r>
  <r>
    <x v="0"/>
    <x v="2"/>
    <x v="11"/>
    <s v="CUERPO DE BOMBEROS VOLUNTARIOS DE YAGUARA"/>
    <x v="0"/>
    <x v="2"/>
    <s v="CAC: SOLICITUD REGISTRO CURSOS"/>
    <s v="Paula Andrea Cortéz Mojica"/>
    <s v="DIRECCIÓN GENERAL"/>
    <x v="2"/>
    <x v="4"/>
    <n v="15"/>
    <n v="20193320020522"/>
    <d v="2019-08-13T17:29:43"/>
    <n v="20191000001773"/>
    <d v="2019-08-23T00:00:00"/>
    <n v="7"/>
    <x v="22"/>
    <x v="0"/>
    <s v="23-08-2019 11:56 AM Archivar Paula Andrea Cortéz Mojica archivo 20191000001773"/>
    <m/>
    <s v="WORD"/>
    <m/>
    <m/>
    <s v="No hay respuesta digitalizada con su respectiva firma.En el radicado de salida debe existir evidencia o pantallazo de envío de la respuesta. No se especifica medio por el cual se envio la peticion."/>
  </r>
  <r>
    <x v="0"/>
    <x v="2"/>
    <x v="3"/>
    <s v="CUERPO DE BOMBEROS VOLUNTARIOS DE LA UNIÓN"/>
    <x v="0"/>
    <x v="2"/>
    <s v="CAC: SOLICITUD REGISTROS"/>
    <s v="Paula Andrea Cortéz Mojica"/>
    <s v="DIRECCIÓN GENERAL"/>
    <x v="2"/>
    <x v="4"/>
    <n v="15"/>
    <n v="20193320020532"/>
    <d v="2019-08-13T17:30:26"/>
    <n v="20191000001783"/>
    <d v="2019-08-26T00:00:00"/>
    <n v="8"/>
    <x v="13"/>
    <x v="0"/>
    <s v="26-08-2019 15:46 PM Archivar Paula Andrea Cortéz Mojica archivo 20191000001783"/>
    <m/>
    <s v="WORD"/>
    <m/>
    <m/>
    <s v="No hay respuesta digitalizada con su respectiva firma.En el radicado de salida debe existir evidencia o pantallazo de envío de la respuesta. No se especifica medio por el cual se envio la peticion."/>
  </r>
  <r>
    <x v="0"/>
    <x v="3"/>
    <x v="1"/>
    <s v="AUDITORÍAS Y DENUNCIAS CDM"/>
    <x v="2"/>
    <x v="6"/>
    <s v="CI: TRASLADO DENUNCIA 11 DE 2019"/>
    <s v="Andrea Bibiana Castañeda Durán"/>
    <s v="FORMULACIÓN Y ACTUALIZACIÓN NORMATIVA Y OPERATIVA"/>
    <x v="0"/>
    <x v="4"/>
    <n v="15"/>
    <n v="20193320020552"/>
    <d v="2019-08-14T10:16:19"/>
    <n v="20192050059061"/>
    <d v="2019-09-04T00:00:00"/>
    <n v="15"/>
    <x v="5"/>
    <x v="0"/>
    <s v="05-09-2019 09:19 AM Archivar Andrea Bibiana Castañeda Durán SE DIO TRÁMITE CON RAD. 20192050059061 ENVIADO EL 4/09/2019"/>
    <d v="2019-09-04T00:00:00"/>
    <s v="PDF"/>
    <s v="SI"/>
    <m/>
    <m/>
  </r>
  <r>
    <x v="0"/>
    <x v="2"/>
    <x v="11"/>
    <s v="CUERPO DE BOMBEROS VOLUNTARIOS DE PITALITO"/>
    <x v="0"/>
    <x v="2"/>
    <s v="CAC: SOLICITUD AUTORIZACIÓN REGISTRO PARA CURSOS"/>
    <s v="Paula Andrea Cortéz Mojica"/>
    <s v="DIRECCIÓN GENERAL"/>
    <x v="2"/>
    <x v="4"/>
    <n v="15"/>
    <n v="20193320020572"/>
    <d v="2019-08-14T10:21:49"/>
    <n v="20191000001793"/>
    <d v="2019-08-26T00:00:00"/>
    <n v="7"/>
    <x v="22"/>
    <x v="0"/>
    <s v="26-08-2019 16:24 PM Archivar Paula Andrea Cortéz Mojica archivo 20191000001793"/>
    <m/>
    <s v="WORD"/>
    <m/>
    <m/>
    <s v="No hay respuesta digitalizada con su respectiva firma.En el radicado de salida debe existir evidencia o pantallazo de envío de la respuesta. No se especifica medio por el cual se envio la peticion."/>
  </r>
  <r>
    <x v="0"/>
    <x v="1"/>
    <x v="3"/>
    <s v="BENEMÉRITO CUERPO DE BOMBEROS VOLUNTARIOS DE CALI ACADEMIA"/>
    <x v="0"/>
    <x v="2"/>
    <s v="SM: ENVÍO DE CERTIFICADOS"/>
    <s v="HAYVER LEONARDO SERRANO RODRIGUEZ"/>
    <s v="DIRECCIÓN GENERAL"/>
    <x v="2"/>
    <x v="1"/>
    <n v="15"/>
    <n v="20193320020582"/>
    <d v="2019-08-14T10:29:58"/>
    <m/>
    <m/>
    <m/>
    <x v="9"/>
    <x v="1"/>
    <m/>
    <m/>
    <m/>
    <m/>
    <m/>
    <m/>
  </r>
  <r>
    <x v="0"/>
    <x v="1"/>
    <x v="3"/>
    <s v="CUERPO DE BOMBEROS VOLUNTARIOS DE VILLAGORGONA"/>
    <x v="0"/>
    <x v="2"/>
    <s v="SM: CERTIFICADOS"/>
    <s v="HAYVER LEONARDO SERRANO RODRIGUEZ"/>
    <s v="DIRECCIÓN GENERAL"/>
    <x v="2"/>
    <x v="1"/>
    <n v="15"/>
    <n v="20193320020592"/>
    <d v="2019-08-14T10:40:00"/>
    <m/>
    <m/>
    <m/>
    <x v="9"/>
    <x v="1"/>
    <m/>
    <m/>
    <m/>
    <m/>
    <m/>
    <m/>
  </r>
  <r>
    <x v="0"/>
    <x v="1"/>
    <x v="1"/>
    <s v="ANDRES QUICENO"/>
    <x v="3"/>
    <x v="4"/>
    <s v="SM: PETICIÓN DE CONSULTA"/>
    <s v="ELIANA GARCÍA CASTAÑO"/>
    <s v="FORMULACIÓN Y ACTUALIZACIÓN NORMATIVA Y OPERATIVA"/>
    <x v="0"/>
    <x v="5"/>
    <n v="30"/>
    <n v="20193320020612"/>
    <d v="2019-08-14T12:14:34"/>
    <m/>
    <m/>
    <m/>
    <x v="9"/>
    <x v="3"/>
    <m/>
    <m/>
    <m/>
    <m/>
    <m/>
    <m/>
  </r>
  <r>
    <x v="0"/>
    <x v="2"/>
    <x v="4"/>
    <s v="BOMBEROS VOLUNTARIOS NEIRA - CALDAS"/>
    <x v="0"/>
    <x v="4"/>
    <s v="CAC: DERECHO DE PETICIÓN OFICIO 100-2019"/>
    <s v="Paula Andrea Cortéz Mojica"/>
    <s v="FORMULACIÓN Y ACTUALIZACIÓN NORMATIVA Y OPERATIVA"/>
    <x v="2"/>
    <x v="4"/>
    <n v="15"/>
    <n v="20193320020622"/>
    <d v="2019-08-14T14:42:51"/>
    <n v="20191000001023"/>
    <d v="2019-08-26T00:00:00"/>
    <n v="7"/>
    <x v="22"/>
    <x v="0"/>
    <s v="26-08-2019 16:27 PM Archivar Paula Andrea Cortéz Mojica archivo 20191000001023"/>
    <m/>
    <s v="WORD"/>
    <m/>
    <m/>
    <s v="No hay respuesta y no se encuentra digitalizada con su respectiva firma.En el radicado de salida debe existir evidencia o pantallazo de envío de la respuesta. No se especifica medio por el cual se envio la peticion."/>
  </r>
  <r>
    <x v="0"/>
    <x v="2"/>
    <x v="15"/>
    <s v="CUERPO DE BOMBEROS VOLUNTARIOS MAGANGUÉ - BOLÍVAR"/>
    <x v="0"/>
    <x v="4"/>
    <s v="CAC: NUEVO DOCUMENTO 2019-08-14 09.41.08"/>
    <s v="Andrea Bibiana Castañeda Durán"/>
    <s v="FORMULACIÓN Y ACTUALIZACIÓN NORMATIVA Y OPERATIVA"/>
    <x v="0"/>
    <x v="4"/>
    <n v="15"/>
    <n v="20193320020632"/>
    <d v="2019-08-14T14:44:08"/>
    <n v="20192050058811"/>
    <s v="04/09/20419"/>
    <n v="15"/>
    <x v="5"/>
    <x v="0"/>
    <s v="04-09-2019 10:41 AM Archivar Andrea Bibiana Castañeda Durán SE DIO TRÁMITE CON RAD. 20192050058811 DONDE SE REQUIRIÓ A LA GOBERNACIÓN SOBRE ASUNTOS DE DIGNATARIOS, ENVIADO EL 04/09/20419"/>
    <s v="04/09/20419"/>
    <s v="PDF"/>
    <s v="SI"/>
    <m/>
    <m/>
  </r>
  <r>
    <x v="0"/>
    <x v="2"/>
    <x v="1"/>
    <s v="NURY STELLA HERRERA VELASQUEZ"/>
    <x v="3"/>
    <x v="6"/>
    <s v="CAC: QUEJA NEGLIGENCIA BOMBEROS"/>
    <s v="ELIANA GARCÍA CASTAÑO"/>
    <s v="FORMULACIÓN Y ACTUALIZACIÓN NORMATIVA Y OPERATIVA"/>
    <x v="0"/>
    <x v="3"/>
    <n v="5"/>
    <n v="20193320020652"/>
    <d v="2019-08-14T14:48:23"/>
    <n v="20192050058671"/>
    <d v="2019-08-28T00:00:00"/>
    <n v="9"/>
    <x v="4"/>
    <x v="2"/>
    <s v="28-08-2019 12:02 PM Archivar ELIANA GARCÍA CASTAÑO Mediante el oficio 20192050058671, se dio respuesta al oficio enviado por correo electrónico el 28/08/2019"/>
    <d v="2019-08-28T00:00:00"/>
    <s v="PDF"/>
    <s v="SI"/>
    <m/>
    <m/>
  </r>
  <r>
    <x v="0"/>
    <x v="2"/>
    <x v="1"/>
    <s v="JAZMIN ESTEFANY HERNANDEZ MENESES"/>
    <x v="3"/>
    <x v="6"/>
    <s v="CAC: QUEJA"/>
    <s v="ERIKA AGUIRRE LEMUS"/>
    <s v="FORMULACIÓN Y ACTUALIZACIÓN NORMATIVA Y OPERATIVA"/>
    <x v="0"/>
    <x v="4"/>
    <n v="15"/>
    <n v="20193320020662"/>
    <d v="2019-08-14T14:51:20"/>
    <n v="20192050059091"/>
    <d v="2019-09-05T00:00:00"/>
    <n v="15"/>
    <x v="5"/>
    <x v="0"/>
    <s v="05-09-2019 10:47 AM Archivar ERIKA AGUIRRE LEMUS Se archiva con el radicado número 20192050059091. Se anexo pantallazo de envió.Se envía por correo electrónico el día 05/09/2019."/>
    <d v="2019-09-05T00:00:00"/>
    <s v="PDF"/>
    <s v="SI"/>
    <m/>
    <m/>
  </r>
  <r>
    <x v="0"/>
    <x v="2"/>
    <x v="1"/>
    <s v="ADRIANA INES MARTIN ROMERO"/>
    <x v="3"/>
    <x v="1"/>
    <s v="CAC: CIR1900000031_IDM (presidencia)"/>
    <s v="MARYOLY DIAZ"/>
    <s v="GESTIÓN TALENTO HUMANO"/>
    <x v="1"/>
    <x v="2"/>
    <n v="10"/>
    <n v="20193320020672"/>
    <d v="2019-08-14T14:53:15"/>
    <s v="N/A"/>
    <d v="2019-08-16T00:00:00"/>
    <n v="2"/>
    <x v="3"/>
    <x v="0"/>
    <s v="16-08-2019 09:55 AM Archivar MARYOLY DÍAZ Se tendrá en cuenta para cuando sea necesaria la publicación de Hojas de Vida en el aplicativo de la Presidencia."/>
    <m/>
    <m/>
    <m/>
    <m/>
    <m/>
  </r>
  <r>
    <x v="0"/>
    <x v="2"/>
    <x v="1"/>
    <s v="AVISOS ICBF"/>
    <x v="2"/>
    <x v="7"/>
    <s v="CAC: SEGUIMIENTO CASO:662642"/>
    <s v="ELIANA GARCÍA CASTAÑO"/>
    <s v="FORMULACIÓN Y ACTUALIZACIÓN NORMATIVA Y OPERATIVA"/>
    <x v="0"/>
    <x v="3"/>
    <n v="5"/>
    <n v="20193320020682"/>
    <d v="2019-08-14T14:55:47"/>
    <n v="20192050058421"/>
    <d v="2019-08-23T00:00:00"/>
    <n v="6"/>
    <x v="2"/>
    <x v="2"/>
    <s v="23-08-2019 17:03 PM Archivar ELIANA GARCÍA CASTAÑO Mediante el oficio 20192050058421, se dio traslado por competencia mediante correo electrónico el 23/08/2019"/>
    <d v="2019-08-23T00:00:00"/>
    <s v="PDF"/>
    <s v="SI"/>
    <m/>
    <m/>
  </r>
  <r>
    <x v="0"/>
    <x v="2"/>
    <x v="4"/>
    <s v="BOMBEROS VOLUNTARIOS NEIRA - CALDAS"/>
    <x v="0"/>
    <x v="2"/>
    <s v="CAC: SOLICITUD AVAL PARA INSTRUCTORES"/>
    <s v="Jiug Magnoly Gaviria Narvaez"/>
    <s v="Área Central de Referencia Bomberil"/>
    <x v="0"/>
    <x v="4"/>
    <n v="15"/>
    <n v="20193320020692"/>
    <d v="2019-08-14T14:56:38"/>
    <m/>
    <m/>
    <m/>
    <x v="9"/>
    <x v="1"/>
    <m/>
    <m/>
    <m/>
    <m/>
    <m/>
    <s v="El cambio de TRD no corresponde al cambio asignado por el funcionario. El procedimiento para cambios de TRD, es primero informar a la Oficina de Atención al Ciudadano el cambio y segundo, realizar el cambio sin dejar vencer el término inicialmente programado. Según el OPAS, el aval de instructores debe realizarse en 15 días"/>
  </r>
  <r>
    <x v="0"/>
    <x v="2"/>
    <x v="1"/>
    <s v="CAMBIO CLIMÁTICO GESTIÓN DEL RIESGO"/>
    <x v="1"/>
    <x v="1"/>
    <s v="CAC: BASE DE DATOS INSTRUCTORES"/>
    <s v="Jiug Magnoly Gaviria Narvaez"/>
    <s v="Área Central de Referencia Bomberil"/>
    <x v="0"/>
    <x v="4"/>
    <n v="15"/>
    <n v="20193320020732"/>
    <d v="2019-08-14T17:22:11"/>
    <n v="20192100007431"/>
    <d v="2019-08-23T00:00:00"/>
    <n v="7"/>
    <x v="22"/>
    <x v="0"/>
    <s v="20-08-2019 09:03 AM Archivar Jiug Magnoly Gaviria Narváez se da respuesta de radicado con DNBC No. 20192100007431"/>
    <d v="2019-08-23T00:00:00"/>
    <s v="PDF"/>
    <s v="SI"/>
    <m/>
    <s v=".En el radicado de salida debe existir evidencia o pantallazo de envío de la respuesta."/>
  </r>
  <r>
    <x v="0"/>
    <x v="1"/>
    <x v="1"/>
    <s v="SUNET"/>
    <x v="2"/>
    <x v="1"/>
    <s v="SM: SOLICITUD EN DERECHO DE PETICIÓN"/>
    <s v="ERIKA AGUIRRE LEMUS"/>
    <s v="FORMULACIÓN Y ACTUALIZACIÓN NORMATIVA Y OPERATIVA"/>
    <x v="0"/>
    <x v="4"/>
    <n v="15"/>
    <n v="20193320020762"/>
    <d v="2019-08-15T15:13:19"/>
    <n v="20192050059191"/>
    <d v="2019-09-05T00:00:00"/>
    <n v="14"/>
    <x v="8"/>
    <x v="0"/>
    <s v="05-09-2019 14:33 PM Archivar ERIKA AGUIRRE LEMUS Se archiva con el radicado de salida número 20192050059191. Se adjunto pantallazo de salida.Se envía por correo electrónico el día 05/09/2019."/>
    <d v="2019-09-05T00:00:00"/>
    <s v="PDF"/>
    <s v="SI"/>
    <m/>
    <m/>
  </r>
  <r>
    <x v="0"/>
    <x v="2"/>
    <x v="1"/>
    <s v="HECTOR RIASCOS"/>
    <x v="3"/>
    <x v="6"/>
    <s v="CAC: DENUNCIA"/>
    <s v="Andrea Bibiana Castañeda Durán"/>
    <s v="FORMULACIÓN Y ACTUALIZACIÓN NORMATIVA Y OPERATIVA"/>
    <x v="0"/>
    <x v="4"/>
    <n v="15"/>
    <n v="20193320020802"/>
    <d v="2019-08-16T15:56:55"/>
    <n v="20192050059081"/>
    <d v="2019-09-04T00:00:00"/>
    <n v="13"/>
    <x v="10"/>
    <x v="0"/>
    <s v="05-09-2019 09:21 AM Archivar Andrea Bibiana Castañeda Durán SE DIO TRÁMITE CON RAD. 20192050059081 ENVIADO EL 04/09/2019"/>
    <d v="2019-09-04T00:00:00"/>
    <s v="PDF"/>
    <s v="SI"/>
    <m/>
    <m/>
  </r>
  <r>
    <x v="0"/>
    <x v="2"/>
    <x v="10"/>
    <s v="CUERPO DE BOMBEROS VOLUNTARIOS DE FLORENCIA"/>
    <x v="0"/>
    <x v="4"/>
    <s v="CAC: BOMBEROS FLORENCIA"/>
    <s v="Andrea Bibiana Castañeda Durán"/>
    <s v="FORMULACIÓN Y ACTUALIZACIÓN NORMATIVA Y OPERATIVA"/>
    <x v="0"/>
    <x v="4"/>
    <n v="15"/>
    <n v="20193320020812"/>
    <d v="2019-08-16T16:03:46"/>
    <n v="20192050058971"/>
    <d v="2019-09-04T00:00:00"/>
    <n v="13"/>
    <x v="10"/>
    <x v="0"/>
    <s v="04-09-2019 17:45 PM Archivar Andrea Bibiana Castañeda Durán SE DIO TRÁMITE CON RAD. 20192050058971 ENVIADO EL 04/09/2019"/>
    <d v="2019-09-04T00:00:00"/>
    <s v="PDF"/>
    <s v="SI"/>
    <m/>
    <m/>
  </r>
  <r>
    <x v="0"/>
    <x v="3"/>
    <x v="8"/>
    <s v="ALCALDÍA MUNICIPAL DE COTA"/>
    <x v="1"/>
    <x v="7"/>
    <s v="CI: VERIFICACIÓN OPERATIVIDAD CBV COTA"/>
    <s v="Ronny Estiven Romero Velandia"/>
    <s v="FORMULACIÓN Y ACTUALIZACIÓN NORMATIVA Y OPERATIVA"/>
    <x v="0"/>
    <x v="1"/>
    <n v="15"/>
    <n v="20193320020822"/>
    <d v="2019-08-16T16:57:54"/>
    <s v="20192050058501 Y 20192050058501"/>
    <d v="2019-08-21T00:00:00"/>
    <n v="2"/>
    <x v="3"/>
    <x v="0"/>
    <s v="20-08-2019 17:48 PM Archivar Ronny Estiven Romero Velandia respondido con radicado: Al contestar cite este número: Radicado DNBC No. *20192050058501* **20192050058501** Bogotá D.C, 20-08-2019. Se envía por correo electrónico el día 21/08/2019."/>
    <d v="2019-08-21T00:00:00"/>
    <s v="PDF"/>
    <s v="SI"/>
    <m/>
    <s v="En el radicado de salida debe existir evidencia o pantallazo de envío de la respuesta."/>
  </r>
  <r>
    <x v="0"/>
    <x v="2"/>
    <x v="1"/>
    <s v="CARLOS ANDRES RUIZ GONZALEZ"/>
    <x v="3"/>
    <x v="1"/>
    <s v="CAC: SOLICITUD"/>
    <s v="ELIANA GARCÍA CASTAÑO"/>
    <s v="FORMULACIÓN Y ACTUALIZACIÓN NORMATIVA Y OPERATIVA"/>
    <x v="0"/>
    <x v="5"/>
    <n v="30"/>
    <n v="20193320020832"/>
    <d v="2019-08-16T16:59:45"/>
    <n v="20192050058901"/>
    <d v="2019-09-03T00:00:00"/>
    <n v="11"/>
    <x v="18"/>
    <x v="0"/>
    <s v="03-09-2019 12:19 PM Archivar ELIANA GARCÍA CASTAÑO Mediante el oficio 20192050058901, se remitió respuesta por correo electrónico enviado el 03/09/2019"/>
    <d v="2019-09-03T00:00:00"/>
    <s v="PDF"/>
    <s v="SI"/>
    <m/>
    <m/>
  </r>
  <r>
    <x v="0"/>
    <x v="2"/>
    <x v="6"/>
    <s v="CUERPO DE BOMBEROS VOLUNTARIOS DE PUERTO GAITÁN"/>
    <x v="0"/>
    <x v="6"/>
    <s v="CAC: QUEJA SEÑORA WILCHES"/>
    <s v="Andrea Bibiana Castañeda Durán"/>
    <s v="FORMULACIÓN Y ACTUALIZACIÓN NORMATIVA Y OPERATIVA"/>
    <x v="0"/>
    <x v="4"/>
    <n v="15"/>
    <n v="20193320020852"/>
    <d v="2019-08-16T17:07:15"/>
    <n v="20192050058971"/>
    <d v="2019-09-04T00:00:00"/>
    <n v="12"/>
    <x v="7"/>
    <x v="0"/>
    <s v="04-09-2019 17:46 PM Archivar Andrea Bibiana Castañeda Durán SE DIO TRÁMITE CON RAD. ENVIADO EL 04/09/2019"/>
    <d v="2019-09-04T00:00:00"/>
    <s v="PDF"/>
    <s v="SI"/>
    <m/>
    <m/>
  </r>
  <r>
    <x v="0"/>
    <x v="2"/>
    <x v="1"/>
    <s v="PLANEACIÓN PAMPLONITA NORTE DE SANTANDER"/>
    <x v="1"/>
    <x v="7"/>
    <s v="CAC: REQUERIMENTO ACTIVACIÓN CONVENIO ALCALDÍA DE PAMPLONITA BOMBEROS VOLUNTARIOS"/>
    <s v="ERIKA AGUIRRE LEMUS"/>
    <s v="FORMULACIÓN Y ACTUALIZACIÓN NORMATIVA Y OPERATIVA"/>
    <x v="0"/>
    <x v="1"/>
    <n v="15"/>
    <n v="20193320020872"/>
    <d v="2019-08-16T17:16:27"/>
    <n v="20192050059291"/>
    <d v="2019-09-09T00:00:00"/>
    <n v="15"/>
    <x v="5"/>
    <x v="0"/>
    <s v="10-09-2019 10:00 AM Archivar ERIKA AGUIRRE LEMUS Se archiva con radicado de salida número 20192050059291. Se adjunto pantallazo de envío."/>
    <d v="2019-09-09T00:00:00"/>
    <s v="PDF"/>
    <s v="SI"/>
    <m/>
    <m/>
  </r>
  <r>
    <x v="0"/>
    <x v="2"/>
    <x v="13"/>
    <s v="CUERPO DE BOMBEROS VOLUNTARIOS DE COPACABANA"/>
    <x v="0"/>
    <x v="2"/>
    <s v="CAC: SOLICITUD DE REGISTRO PARA CAPACITACIÓN DE FORMACIÓN A BOMBEROS"/>
    <s v="Paula Andrea Cortéz Mojica"/>
    <s v="DIRECCIÓN GENERAL"/>
    <x v="2"/>
    <x v="4"/>
    <n v="15"/>
    <n v="20193320020892"/>
    <d v="2019-08-16T17:23:00"/>
    <n v="20191000001813"/>
    <d v="2019-08-27T00:00:00"/>
    <n v="6"/>
    <x v="2"/>
    <x v="0"/>
    <s v="27-08-2019 15:42 PM Archivar Paula Andrea Cortéz Mojica archivo 20191000001813"/>
    <m/>
    <s v="WORD"/>
    <m/>
    <m/>
    <s v="No hay respuesta digitalizada con su respectiva firma.En el radicado de salida debe existir evidencia o pantallazo de envío de la respuesta. No se especifica medio por el cual se envio la peticion."/>
  </r>
  <r>
    <x v="0"/>
    <x v="2"/>
    <x v="3"/>
    <s v="CUERPO DE BOMBEROS VOLUNTARIOS DE CALIMA EL DARIEN"/>
    <x v="0"/>
    <x v="2"/>
    <s v="CAC: SOLICITUD ASIGNACIÓN DE REGISTRO CURSO"/>
    <s v="Paula Andrea Cortéz Mojica"/>
    <s v="DIRECCIÓN GENERAL"/>
    <x v="2"/>
    <x v="4"/>
    <n v="15"/>
    <n v="20193320020902"/>
    <d v="2019-08-16T17:23:56"/>
    <n v="20191000001803"/>
    <d v="2019-08-27T00:00:00"/>
    <n v="6"/>
    <x v="2"/>
    <x v="0"/>
    <s v="27-08-2019 11:49 AM Archivar Paula Andrea Cortéz Mojica archivo 20191000001803"/>
    <m/>
    <s v="WORD"/>
    <m/>
    <m/>
    <s v="No hay respuesta digitalizada con su respectiva firma.En el radicado de salida debe existir evidencia o pantallazo de envío de la respuesta. No se especifica medio por el cual se envio la peticion."/>
  </r>
  <r>
    <x v="0"/>
    <x v="2"/>
    <x v="1"/>
    <s v="GESTIÓN DEL RIESGO GAMBITA"/>
    <x v="1"/>
    <x v="1"/>
    <s v="CAC: SOLICITUD INFORMACIÓN Y APOYO CAPACITACIÓN CUERPO DE BOMBEROS VOLUNTARIOS"/>
    <s v="John Jairo Beltran Mahecha"/>
    <s v="Área Central de Referencia Bomberil"/>
    <x v="0"/>
    <x v="4"/>
    <n v="15"/>
    <n v="20193320020922"/>
    <d v="2019-08-16T17:33:23"/>
    <n v="20192300007611"/>
    <d v="2019-08-28T00:00:00"/>
    <n v="7"/>
    <x v="22"/>
    <x v="0"/>
    <s v="23-08-2019 12:34 PM Archivar John Jairo Beltran Mahecha Se da respuesta DNBC con radicado No.20192300007611"/>
    <d v="2019-08-28T00:00:00"/>
    <s v="PDF"/>
    <s v="SI"/>
    <m/>
    <s v="En el radicado de salida debe existir evidencia o pantallazo de envío de la respuesta."/>
  </r>
  <r>
    <x v="0"/>
    <x v="2"/>
    <x v="1"/>
    <s v="COORDINACIÓN ACADÉMICA GFC"/>
    <x v="2"/>
    <x v="2"/>
    <s v="CAC: SOLICITUD REGISTRO ESCUELA VILLAVICENCIO"/>
    <s v="Paula Andrea Cortéz Mojica"/>
    <s v="Área Central de Referencia Bomberil"/>
    <x v="2"/>
    <x v="4"/>
    <n v="15"/>
    <n v="20193320020932"/>
    <d v="2019-08-16T17:36:38"/>
    <s v="N/A"/>
    <d v="2019-08-27T00:00:00"/>
    <n v="6"/>
    <x v="2"/>
    <x v="0"/>
    <s v="27-08-2019 15:45 PM Archivar Paula Andrea Cortéz Mojica archivo se envío por correo electrónico"/>
    <m/>
    <m/>
    <m/>
    <m/>
    <s v="No hay respuesta digitalizada con su respectiva firma.En el radicado de salida debe existir evidencia o pantallazo de envío de la respuesta. No se especifica medio por el cual se envio la peticion."/>
  </r>
  <r>
    <x v="0"/>
    <x v="2"/>
    <x v="1"/>
    <s v="COORDINACIÓN HSEQ ASIC SAS"/>
    <x v="2"/>
    <x v="1"/>
    <s v="CAC: SOLICITUD"/>
    <s v="Jiug Magnoly Gaviria Narvaez"/>
    <s v="Área Central de Referencia Bomberil"/>
    <x v="0"/>
    <x v="4"/>
    <n v="15"/>
    <n v="20193320020942"/>
    <d v="2019-08-16T17:38:06"/>
    <n v="20192100007711"/>
    <d v="2019-08-29T00:00:00"/>
    <n v="8"/>
    <x v="13"/>
    <x v="0"/>
    <s v="29-08-2019 09:24 AM Archivar Jiug Magnoly Gaviria Narváez Se da respuesta con radicado DNBC No 20192100007711."/>
    <d v="2019-08-28T00:00:00"/>
    <s v="PDF"/>
    <s v="SI"/>
    <m/>
    <m/>
  </r>
  <r>
    <x v="0"/>
    <x v="2"/>
    <x v="1"/>
    <s v="EDUAL ZAR"/>
    <x v="3"/>
    <x v="4"/>
    <s v="CAC: DERECHO DE PETICIÓN"/>
    <s v="Andrea Bibiana Castañeda Durán"/>
    <s v="FORMULACIÓN Y ACTUALIZACIÓN NORMATIVA"/>
    <x v="0"/>
    <x v="4"/>
    <n v="15"/>
    <n v="20193320021022"/>
    <d v="2019-08-20T10:51:59"/>
    <s v="20192050059151 Y 20192050059141"/>
    <d v="2019-09-05T00:00:00"/>
    <n v="12"/>
    <x v="7"/>
    <x v="0"/>
    <s v="10-09-2019 14:56 PM Archivar Andrea Bibiana Castañeda Durán SE DIO TRÁMITE CON RAD. 20192050059151 Y 20192050059141 DONDE SE SOLICITÓ A LA GOBERNACIÓN Y AL CBV VARIOS DOCUMENTOS"/>
    <d v="2019-09-05T00:00:00"/>
    <s v="PDF"/>
    <s v="SI"/>
    <m/>
    <m/>
  </r>
  <r>
    <x v="0"/>
    <x v="0"/>
    <x v="12"/>
    <s v="CUERPO DE BOMBEROS DE PUEBLO TAPAO"/>
    <x v="0"/>
    <x v="1"/>
    <s v="RD: SOLICITUD"/>
    <s v="Carlos Armando López Barrera"/>
    <s v="OFICINA ASESORA JURÍDICA"/>
    <x v="2"/>
    <x v="4"/>
    <n v="15"/>
    <n v="20193320021032"/>
    <d v="2019-08-20T11:01:15"/>
    <s v="N/A"/>
    <d v="2019-09-02T00:00:00"/>
    <n v="9"/>
    <x v="4"/>
    <x v="0"/>
    <s v="02-09-2019 14:14 PM Archivar Carlos Armando López Barrera archivo por cuanto se adiciono la información al listado de vehículos por legalizar"/>
    <s v="N/A"/>
    <s v="N/A"/>
    <s v="N/A"/>
    <s v="N/A"/>
    <s v="No existe radicado de salida en el cual debe existir evidencia o pantallazo de envío de la respuesta"/>
  </r>
  <r>
    <x v="0"/>
    <x v="2"/>
    <x v="13"/>
    <s v="MARIA ANGELICA HERNANDEZ CLAVIJO"/>
    <x v="3"/>
    <x v="4"/>
    <s v="CAC: ASESORÍA ELECCIÓN DE DIGNATARIOS"/>
    <s v="ERIKA AGUIRRE LEMUS"/>
    <s v="FORMULACIÓN Y ACTUALIZACIÓN NORMATIVA Y OPERATIVA"/>
    <x v="0"/>
    <x v="1"/>
    <n v="15"/>
    <n v="20193320021042"/>
    <d v="2019-08-20T11:10:31"/>
    <n v="20192050059271"/>
    <d v="2019-09-06T00:00:00"/>
    <n v="13"/>
    <x v="10"/>
    <x v="0"/>
    <s v="06-09-2019 18:00 PM Archivar ERIKA AGUIRRE LEMUS Se archiva con el radicado de salida número 20192050059271. Se anexo pantallazo."/>
    <m/>
    <m/>
    <m/>
    <m/>
    <m/>
  </r>
  <r>
    <x v="0"/>
    <x v="2"/>
    <x v="15"/>
    <s v="CUERPO DE BOMBEROS VOLUNTARIOS DE CLEMENCIA BOLIVAR"/>
    <x v="0"/>
    <x v="4"/>
    <s v="CAC: DERECHO DE PETICIÓN Y RESPUESTA INFORME DE TRÁMITE DE SOLICITUD DE CONCEPTO TÉCNICO ANTE LA JUNTA DEPARTAMENTAL DE BOMBEROS"/>
    <s v="Andrea Bibiana Castañeda Durán"/>
    <s v="FORMULACIÓN Y ACTUALIZACIÓN NORMATIVA Y OPERATIVA"/>
    <x v="0"/>
    <x v="4"/>
    <n v="15"/>
    <n v="20193320021062"/>
    <d v="2019-08-20T11:15:27"/>
    <n v="20192050058951"/>
    <d v="2019-09-04T00:00:00"/>
    <n v="12"/>
    <x v="7"/>
    <x v="0"/>
    <s v="04-09-2019 10:49 AM Archivar Andrea Bibiana Castañeda Durán SE DIO RESPUESTA CON RAD. 20192050058951 ENVIADO EL 04/09/2019"/>
    <d v="2019-09-03T00:00:00"/>
    <s v="PDF"/>
    <s v="SI"/>
    <s v="N/A"/>
    <s v="N/A"/>
  </r>
  <r>
    <x v="0"/>
    <x v="1"/>
    <x v="1"/>
    <s v="ONG MUJERES DE PROGRESO"/>
    <x v="2"/>
    <x v="1"/>
    <s v="RD: INFORMACIÓN"/>
    <s v="GESTIÓN ATENCIÓN AL CIUDADANO"/>
    <s v="GESTIÓN ATENCIÓN AL CIUDADANO"/>
    <x v="1"/>
    <x v="3"/>
    <n v="5"/>
    <n v="20193320021102"/>
    <d v="2019-08-20T13:42:02"/>
    <n v="20193800007471"/>
    <d v="2019-08-21T00:00:00"/>
    <n v="1"/>
    <x v="6"/>
    <x v="0"/>
    <s v="21-08-2019 13:55 PM Archivar USUARIO DE ATENCIÓN AL CIUDADANO Se archiva con Rad 20193800007471 y se remite a Bomberos Oficiales Bogotá por medio de mensajería de la DNBC. (21-08-2019)"/>
    <d v="2019-08-28T00:00:00"/>
    <s v="PDF"/>
    <s v="N/A"/>
    <s v="SI"/>
    <m/>
  </r>
  <r>
    <x v="0"/>
    <x v="1"/>
    <x v="13"/>
    <s v="CUERPO DE BOMBEROS VOLUNTARIOS DE YARUMAL"/>
    <x v="0"/>
    <x v="2"/>
    <s v="SM: CERTIFICADOS PARA SER FIRMADOS"/>
    <s v="HAYVER LEONARDO SERRANO RODRIGUEZ"/>
    <s v="DIRECCIÓN GENERAL"/>
    <x v="2"/>
    <x v="1"/>
    <n v="15"/>
    <n v="20193320021112"/>
    <d v="2019-08-20T13:50:25"/>
    <m/>
    <m/>
    <m/>
    <x v="9"/>
    <x v="1"/>
    <s v="Vence el dia 09-09-2019"/>
    <m/>
    <m/>
    <m/>
    <m/>
    <m/>
  </r>
  <r>
    <x v="0"/>
    <x v="1"/>
    <x v="9"/>
    <s v="PERSONERIA MUNICIPAL DE CHARTA - SANTANDER"/>
    <x v="1"/>
    <x v="4"/>
    <s v="SM: REMISIÓN DE PROCESO DISC POR COMPETENCIA - CBV CHARTA SANTANDER"/>
    <s v="ERIKA AGUIRRE LEMUS"/>
    <s v="FORMULACIÓN Y ACTUALIZACIÓN NORMATIVA Y OPERATIVA"/>
    <x v="0"/>
    <x v="1"/>
    <n v="15"/>
    <n v="20193320021122"/>
    <d v="2019-08-20T14:32:01"/>
    <n v="20192050059521"/>
    <d v="2019-09-10T00:00:00"/>
    <n v="15"/>
    <x v="5"/>
    <x v="0"/>
    <s v="11-09-2019 10:05 AM Archivar ERIKA AGUIRRE LEMUS Se archiva con el radicado de salida número 20192050059521. Se adjunto pantallazo de envío. Se envía por correo electrónico el día 10/09/2019."/>
    <s v="10/09/2019."/>
    <s v="PDF"/>
    <s v="SI"/>
    <m/>
    <m/>
  </r>
  <r>
    <x v="0"/>
    <x v="1"/>
    <x v="1"/>
    <s v="MINISTERIO DE DEFENSA NACIONAL,"/>
    <x v="1"/>
    <x v="1"/>
    <s v="SM: ENTREGA DE AGRADECIMIENTO"/>
    <s v="GESTIÓN ATENCIÓN AL CIUDADANO"/>
    <s v="FORMULACIÓN Y ACTUALIZACIÓN NORMATIVA Y OPERATIVA"/>
    <x v="1"/>
    <x v="3"/>
    <n v="5"/>
    <n v="20193320021132"/>
    <d v="2019-08-20T14:38:07"/>
    <n v="20193800007581"/>
    <d v="2019-08-22T00:00:00"/>
    <n v="2"/>
    <x v="3"/>
    <x v="0"/>
    <s v="22-08-2019 15:34 PM Archivar USUARIO DE ATENCIÓN AL CIUDADANO Se remite a Oficiales Bogotá con mensajería de la DNBC (22-08-2019) Rad.20193800007581"/>
    <d v="2019-08-28T00:00:00"/>
    <s v="PDF"/>
    <s v="N/A"/>
    <s v="SI"/>
    <m/>
  </r>
  <r>
    <x v="0"/>
    <x v="1"/>
    <x v="16"/>
    <s v="ALCALDÍA DE LOS PATIOS - NORTE DE SANTANDER"/>
    <x v="1"/>
    <x v="1"/>
    <s v="SM: SOLICITUD DE INFORMACIÓN"/>
    <s v="Andrea Bibiana Castañeda Durán"/>
    <s v="FORMULACIÓN Y ACTUALIZACIÓN NORMATIVA Y OPERATIVA"/>
    <x v="0"/>
    <x v="1"/>
    <n v="15"/>
    <n v="20193320021142"/>
    <d v="2019-08-20T15:13:14"/>
    <n v="20192050058861"/>
    <d v="2019-09-04T00:00:00"/>
    <n v="12"/>
    <x v="7"/>
    <x v="0"/>
    <s v="04-09-2019 10:46 AM Archivar Andrea Bibiana Castañeda Durán SE DIO RESPUESTA CON RAD. 20192050058861 ENVIADO EL 04/09/2019"/>
    <d v="2019-09-03T00:00:00"/>
    <s v="PDF"/>
    <s v="SI"/>
    <s v="N/A"/>
    <s v="N/A"/>
  </r>
  <r>
    <x v="0"/>
    <x v="1"/>
    <x v="9"/>
    <s v="ASOCIACIÓN DE COMERCIANTES UNIDOS DE RIONEGRO SANTANDER ACURS"/>
    <x v="2"/>
    <x v="4"/>
    <s v="SM: DERECHO DE PETICIÓN ART 23 C.P."/>
    <s v="ELIANA GARCÍA CASTAÑO"/>
    <s v="FORMULACIÓN Y ACTUALIZACIÓN NORMATIVA Y OPERATIVA"/>
    <x v="0"/>
    <x v="5"/>
    <n v="30"/>
    <n v="20193320021162"/>
    <d v="2019-08-20T16:06:34"/>
    <n v="20192050059031"/>
    <d v="2019-09-05T00:00:00"/>
    <n v="13"/>
    <x v="10"/>
    <x v="0"/>
    <s v="05-09-2019 12:54 PM Archivar ELIANA GARCÍA CASTAÑO Con el oficio No. 20192050059031, se dio respuesta a la Asociación, correo enviado el 05/09/2019"/>
    <d v="2019-09-05T00:00:00"/>
    <s v="PDF"/>
    <s v="SI"/>
    <s v="N/A"/>
    <s v="N/A"/>
  </r>
  <r>
    <x v="0"/>
    <x v="0"/>
    <x v="8"/>
    <s v="CUERPO DE BOMBEROS VOLUNTARIOS DE TOCAIMA - CUNDINAMARCA"/>
    <x v="0"/>
    <x v="5"/>
    <s v="RD: PROYECTO"/>
    <s v="Massiel Mendez"/>
    <s v="FORTALECIMIENTO BOMBERIL"/>
    <x v="2"/>
    <x v="1"/>
    <n v="15"/>
    <n v="20193320021172"/>
    <d v="2019-08-20T16:16:18"/>
    <s v="N/A"/>
    <d v="2019-09-04T00:00:00"/>
    <n v="12"/>
    <x v="7"/>
    <x v="0"/>
    <s v="04-09-2019 12:45 PM Archivar Massiel Méndez se envía correo electrónico al comandante, informando que el proyecto se encuentra completo y listo para ser presentado en la próxima sesión de la Junta Nacional."/>
    <d v="2019-09-04T00:00:00"/>
    <s v="TIF"/>
    <s v="SI"/>
    <s v="N/A"/>
    <s v="En el radicado de salida debe existir evidencia o pantallazo de envío de la respuesta donde se pueda evidenciar la fecha de envío"/>
  </r>
  <r>
    <x v="0"/>
    <x v="0"/>
    <x v="8"/>
    <s v="CUERPO DE BOMBEROS VOLUNTARIOS DE TOCAIMA - CUNDINAMARCA"/>
    <x v="0"/>
    <x v="5"/>
    <s v="RD: PROYECTO"/>
    <s v="Massiel Mendez"/>
    <s v="FORTALECIMIENTO BOMBERIL"/>
    <x v="2"/>
    <x v="1"/>
    <n v="15"/>
    <n v="20193320021182"/>
    <d v="2019-08-20T16:22:47"/>
    <s v="N/A"/>
    <d v="2019-09-04T00:00:00"/>
    <n v="12"/>
    <x v="7"/>
    <x v="0"/>
    <s v="04-09-2019 12:52 PM Archivar Massiel Mendez Se le envía correo electrónico al comandante, informando que el proyecto se encuentra completo y listo para ser presentado a la próxima sesión de la Junta Nacional de Bomberos."/>
    <d v="2019-09-04T00:00:00"/>
    <s v="TIF"/>
    <s v="SI"/>
    <s v="N/A"/>
    <s v="En el radicado de salida debe existir evidencia o pantallazo de envío de la respuesta donde se pueda evidenciar la fecha de envío"/>
  </r>
  <r>
    <x v="0"/>
    <x v="1"/>
    <x v="3"/>
    <s v="CUERPO DE BOMBEROS VOLUNTARIOS DE LA UNIÓN"/>
    <x v="0"/>
    <x v="2"/>
    <s v="SM: FIRMA CERTIFICADOS"/>
    <s v="HAYVER LEONARDO SERRANO RODRIGUEZ"/>
    <s v="DIRECCIÓN GENERAL"/>
    <x v="2"/>
    <x v="1"/>
    <n v="15"/>
    <n v="20193320021192"/>
    <d v="2019-08-21T09:21:36"/>
    <m/>
    <m/>
    <m/>
    <x v="9"/>
    <x v="1"/>
    <s v="Vence el 11-09-2019"/>
    <m/>
    <m/>
    <m/>
    <m/>
    <m/>
  </r>
  <r>
    <x v="0"/>
    <x v="2"/>
    <x v="1"/>
    <s v="EDGARDO DE JESUS BLANCO FLORES"/>
    <x v="3"/>
    <x v="1"/>
    <s v="CAC: ASESORÍA"/>
    <s v="GESTIÓN ATENCIÓN AL CIUDADANO"/>
    <s v="GESTIÓN ATENCIÓN AL CIUDADANO"/>
    <x v="1"/>
    <x v="5"/>
    <n v="30"/>
    <n v="20193320021252"/>
    <d v="2019-08-21T10:54:43"/>
    <n v="20193320021042"/>
    <d v="2019-08-21T00:00:00"/>
    <n v="0"/>
    <x v="20"/>
    <x v="0"/>
    <s v="21-08-2019 16:17 PM Archivar USUARIO DE ATENCIÓN AL CIUDADANO Se archiva puesto que se responde con radicado 20193320021042"/>
    <s v="N/A"/>
    <s v="N/A"/>
    <s v="N/A"/>
    <s v="N/A"/>
    <s v="Se archiva por duplicado en solicitud respondida con número de radicado 20193320021042"/>
  </r>
  <r>
    <x v="0"/>
    <x v="2"/>
    <x v="19"/>
    <s v="CUERPO DE BOMBEROS VOLUNTARIOS DE MONTELIBANO"/>
    <x v="0"/>
    <x v="2"/>
    <s v="CAC: AVAL PARA INSTRUCTOR"/>
    <s v="Jiug Magnoly Gaviria Narvaez"/>
    <s v="Área Central de Referencia Bomberil"/>
    <x v="0"/>
    <x v="4"/>
    <n v="15"/>
    <n v="20193320021262"/>
    <d v="2019-08-21T10:55:54"/>
    <n v="20192100007651"/>
    <d v="2019-09-03T00:00:00"/>
    <n v="10"/>
    <x v="0"/>
    <x v="0"/>
    <s v="04-09-2019 09:30 AM Archivar Jiug Magnoly Gaviria Narváez Se da Respuesta con Radicado DNBC No.0192100007651"/>
    <d v="2019-09-03T00:00:00"/>
    <s v="PDF"/>
    <s v="SI"/>
    <s v="N/A"/>
    <s v="Especificar siempre en el radicado de entrada la fecha de envío de respuesta y el medio de envío."/>
  </r>
  <r>
    <x v="0"/>
    <x v="2"/>
    <x v="1"/>
    <s v="WILLIAM ENRIQUE BENAVIDES CALDERON"/>
    <x v="3"/>
    <x v="0"/>
    <s v="CAC: CONTESTACIÓN RADICADO #2019050057711"/>
    <s v="Andrea Bibiana Castañeda Durán"/>
    <s v="FORMULACIÓN Y ACTUALIZACIÓN NORMATIVA Y OPERATIVA"/>
    <x v="0"/>
    <x v="0"/>
    <n v="0"/>
    <n v="20193320021272"/>
    <d v="2019-08-21T10:56:55"/>
    <n v="20192050059541"/>
    <d v="2019-09-11T00:00:00"/>
    <n v="15"/>
    <x v="5"/>
    <x v="0"/>
    <s v="11-09-2019 11:01 AM Archivar Andrea Bibiana Castañeda Durán SE DIO TRÁMITE CON EL RAD. 201920559541 ENVIADO EL 11/09/2019"/>
    <d v="2019-09-11T00:00:00"/>
    <s v="PDF"/>
    <s v="SI"/>
    <s v="N/A"/>
    <s v="N/A"/>
  </r>
  <r>
    <x v="0"/>
    <x v="2"/>
    <x v="13"/>
    <s v="EDGAR DE JESUS GOMEZ ARIAS"/>
    <x v="3"/>
    <x v="1"/>
    <s v="CAC: CONTRATOS A UNIDADES DE CUERPOS DE BOMBEROS MUNICIPIOS"/>
    <s v="Ricardo Rizo Salazar"/>
    <s v="FORMULACIÓN Y ACTUALIZACIÓN NORMATIVA Y OPERATIVA"/>
    <x v="0"/>
    <x v="4"/>
    <n v="15"/>
    <n v="20193320021282"/>
    <d v="2019-08-21T10:59:45"/>
    <n v="20192050058921"/>
    <d v="2019-08-29T00:00:00"/>
    <n v="6"/>
    <x v="2"/>
    <x v="0"/>
    <s v="09-09-2019 16:07 PM Archivar Ricardo Rizo Salazar Tramitado"/>
    <m/>
    <s v="WORD"/>
    <m/>
    <m/>
    <s v="No se comunica medio de envío de respuesta, tampoco se adjunta pantallazo de envío como evidencia de envio"/>
  </r>
  <r>
    <x v="0"/>
    <x v="3"/>
    <x v="1"/>
    <s v="JULIO CESAR GARCIA TRIANA"/>
    <x v="3"/>
    <x v="4"/>
    <s v="CI: SOLICITUD DE CONCEPTO"/>
    <s v="Ricardo Rizo Salazar"/>
    <s v="FORMULACIÓN Y ACTUALIZACIÓN NORMATIVA Y OPERATIVA"/>
    <x v="0"/>
    <x v="4"/>
    <n v="15"/>
    <n v="20193320021332"/>
    <d v="2019-08-21T11:24:39"/>
    <n v="20192050058961"/>
    <d v="2019-09-09T00:00:00"/>
    <n v="6"/>
    <x v="2"/>
    <x v="0"/>
    <s v="09-09-2019 16:04 PM Archivar Ricardo Rizo Salazar Tramitado"/>
    <m/>
    <s v="WORD"/>
    <m/>
    <m/>
    <s v="No se comunica medio de envío de respuesta"/>
  </r>
  <r>
    <x v="0"/>
    <x v="2"/>
    <x v="10"/>
    <s v="CUERPO DE BOMBEROS VOLUNTARIOS EL DONCELLO - CAQUETÁ"/>
    <x v="0"/>
    <x v="7"/>
    <s v="CAC: SOLICITUD APOYO JURÍDICO"/>
    <s v="Andrea Bibiana Castañeda Durán"/>
    <s v="FORMULACIÓN Y ACTUALIZACIÓN NORMATIVA Y OPERATIVA"/>
    <x v="0"/>
    <x v="1"/>
    <n v="15"/>
    <n v="20193320021372"/>
    <d v="2019-08-21T12:14:27"/>
    <n v="20192050059111"/>
    <d v="2019-09-05T00:00:00"/>
    <n v="11"/>
    <x v="18"/>
    <x v="0"/>
    <s v="05-09-2019 09:57 AM Archivar Andrea Bibiana Castañeda Durán SE DIO TRÁMITE CON RAD. 20192050059111 ENVIADO EL 5/9/019"/>
    <d v="2019-09-05T00:00:00"/>
    <s v="PDF"/>
    <s v="SI"/>
    <s v="N/A"/>
    <s v="N/A"/>
  </r>
  <r>
    <x v="0"/>
    <x v="2"/>
    <x v="3"/>
    <s v="FRANKLIN ROLANDO CANO VALCÁRCEL"/>
    <x v="3"/>
    <x v="4"/>
    <s v="CAC: SOLICITUD CONCEPTO COMPETENCIA ENTIDADES DEL ESTADO AMONESTACIONES, MULTAS POR EXTINTORES, SISTEMAS, EQUIPOS DE CONTRAINCENDIOS VENCIDOS O DETERIORADOS"/>
    <s v="Ricardo Rizo Salazar"/>
    <s v="FORMULACIÓN Y ACTUALIZACIÓN NORMATIVA Y OPERATIVA"/>
    <x v="0"/>
    <x v="4"/>
    <n v="15"/>
    <n v="20193320021382"/>
    <d v="2019-08-21T12:15:54"/>
    <s v="20192050059001, 20192050059011"/>
    <d v="2019-09-09T00:00:00"/>
    <n v="6"/>
    <x v="2"/>
    <x v="0"/>
    <s v="09-09-2019 16:14 PM Archivar Ricardo Rizo Salazar Tramitado"/>
    <m/>
    <s v="WORD"/>
    <m/>
    <m/>
    <s v="No se comunica medio de envío de respuesta"/>
  </r>
  <r>
    <x v="0"/>
    <x v="2"/>
    <x v="8"/>
    <s v="CUERPO DE BOMBEROS VOLUNTARIOS DE ZIPAQUIRÁ"/>
    <x v="0"/>
    <x v="4"/>
    <s v="CAC: SOLICITUD DE CONCEPTO"/>
    <s v="ELIANA GARCÍA CASTAÑO"/>
    <s v="FORMULACIÓN Y ACTUALIZACIÓN NORMATIVA Y OPERATIVA"/>
    <x v="0"/>
    <x v="5"/>
    <n v="30"/>
    <n v="20193320021392"/>
    <d v="2019-08-21T14:10:57"/>
    <n v="20192050058651"/>
    <d v="2019-08-26T00:00:00"/>
    <n v="3"/>
    <x v="16"/>
    <x v="0"/>
    <s v="26-08-2019 16:15 PM Archivar ELIANA GARCÍA CASTAÑO Mediante el oficio 20192050058651, se dio respuesta a la consulta realizada enviada mediante correo electrónico el 26/08/2019"/>
    <d v="2019-08-26T00:00:00"/>
    <s v="PDF"/>
    <s v="SI"/>
    <s v="N/A"/>
    <s v="N/A"/>
  </r>
  <r>
    <x v="0"/>
    <x v="2"/>
    <x v="0"/>
    <s v="CUERPO DE BOMBEROS VOLUNTARIOS CHIQUINQUIRÁ"/>
    <x v="0"/>
    <x v="1"/>
    <s v="CAC: SOLICITUD DE INFORMACIÓN"/>
    <s v="Andrea Bibiana Castañeda Durán"/>
    <s v="FORMULACIÓN Y ACTUALIZACIÓN NORMATIVA Y OPERATIVA"/>
    <x v="0"/>
    <x v="5"/>
    <n v="30"/>
    <n v="20193320021402"/>
    <d v="2019-08-21T14:11:41"/>
    <n v="20192050059181"/>
    <d v="2019-09-05T00:00:00"/>
    <n v="2"/>
    <x v="3"/>
    <x v="0"/>
    <s v="05-09-2019 14:22 PM Archivar Andrea Bibiana Castañeda Durán SE DIO TRÁMITE CON RADICADO 20192050059181 ENVIADO EL 5/9/2019"/>
    <d v="2019-09-05T00:00:00"/>
    <s v="PDF"/>
    <s v="SI"/>
    <s v="N/A"/>
    <s v="N/A"/>
  </r>
  <r>
    <x v="0"/>
    <x v="0"/>
    <x v="14"/>
    <s v="BENEMÉRITO CUERPO DE BOMBEROS VOLUNTARIOS DE SAN JUAN DE PASTO"/>
    <x v="0"/>
    <x v="0"/>
    <s v="RD: CONTESTACIÓN DE INFORMACIÓN CON RADICADO DNBC No 20192050057741"/>
    <s v="ELIANA GARCÍA CASTAÑO"/>
    <s v="FORMULACIÓN Y ACTUALIZACIÓN NORMATIVA Y OPERATIVA"/>
    <x v="0"/>
    <x v="0"/>
    <n v="0"/>
    <n v="20193320021422"/>
    <d v="2019-08-21T14:29:28"/>
    <n v="20192050059131"/>
    <d v="2019-09-05T00:00:00"/>
    <n v="11"/>
    <x v="18"/>
    <x v="0"/>
    <s v="05-09-2019 14:25 PM Archivar ELIANA GARCÍA CASTAÑO Mediante el oficio 20192050059131, se remitió oficio por correo electrónico del 05/09/2019."/>
    <d v="2019-09-05T00:00:00"/>
    <s v="PDF"/>
    <s v="SI"/>
    <s v="N/A"/>
    <s v="N/A"/>
  </r>
  <r>
    <x v="0"/>
    <x v="3"/>
    <x v="1"/>
    <s v="STEFANY MURILLO"/>
    <x v="3"/>
    <x v="1"/>
    <s v="CI: AMABLE SOLICITUD"/>
    <s v="Ricardo Rizo Salazar"/>
    <s v="FORMULACIÓN Y ACTUALIZACIÓN NORMATIVA Y OPERATIVA"/>
    <x v="0"/>
    <x v="4"/>
    <n v="15"/>
    <n v="20193320021562"/>
    <d v="2019-08-21T17:10:33"/>
    <n v="20192050059301"/>
    <d v="2019-09-09T00:00:00"/>
    <n v="13"/>
    <x v="10"/>
    <x v="0"/>
    <s v="09-09-2019 16:16 PM Archivar Ricardo Rizo Salazar Tramitado"/>
    <m/>
    <s v="WORD"/>
    <m/>
    <m/>
    <s v="Documento de respuesta sin firma, no se comunica medio de envío"/>
  </r>
  <r>
    <x v="0"/>
    <x v="2"/>
    <x v="1"/>
    <s v="MARCO ARBELAEZ"/>
    <x v="3"/>
    <x v="6"/>
    <s v="CAC: HALLAZGO INSTITUCIONAL"/>
    <s v="ELIANA GARCÍA CASTAÑO"/>
    <s v="FORMULACIÓN Y ACTUALIZACIÓN NORMATIVA Y OPERATIVA"/>
    <x v="0"/>
    <x v="4"/>
    <n v="15"/>
    <n v="20193320021572"/>
    <d v="2019-08-21T17:14:18"/>
    <n v="20192050059041"/>
    <d v="2019-09-05T00:00:00"/>
    <n v="11"/>
    <x v="18"/>
    <x v="0"/>
    <s v="05-09-2019 13:00 PM Archivar ELIANA GARCÍA CASTAÑO Con el oficio 20192050059041, se dio respuesta a la petición se remitió mediante correo electrónico del 05/09/2019"/>
    <d v="2019-09-05T00:00:00"/>
    <s v="PDF"/>
    <s v="SI"/>
    <s v="N/A"/>
    <s v="N/A"/>
  </r>
  <r>
    <x v="0"/>
    <x v="2"/>
    <x v="2"/>
    <s v="CUERPO DE BOMBEROS VOLUNTARIOS DE VILLANUEVA - CASANARE"/>
    <x v="0"/>
    <x v="4"/>
    <s v="CAC: CONCEPTO JURÍDICO Y TÉCNICO INVERSIÓN SOBRETASA EN ESTACIÓN DE BOMBEROS"/>
    <s v="Ricardo Rizo Salazar"/>
    <s v="FORMULACIÓN Y ACTUALIZACIÓN NORMATIVA Y OPERATIVA"/>
    <x v="0"/>
    <x v="5"/>
    <n v="30"/>
    <n v="20193320021582"/>
    <d v="2019-08-21T17:50:31"/>
    <m/>
    <m/>
    <m/>
    <x v="9"/>
    <x v="3"/>
    <s v="Vence el 02-10-2019"/>
    <m/>
    <m/>
    <m/>
    <m/>
    <m/>
  </r>
  <r>
    <x v="0"/>
    <x v="3"/>
    <x v="8"/>
    <s v="GOBERNACIÓN DE RICAURTE - CUNDINAMARCA"/>
    <x v="1"/>
    <x v="1"/>
    <s v="CI: SOLICITUD DE PERMISO PARA CONTRATAR SERVICIO"/>
    <s v="Ricardo Rizo Salazar"/>
    <s v="FORMULACIÓN Y ACTUALIZACIÓN NORMATIVA Y OPERATIVA"/>
    <x v="0"/>
    <x v="1"/>
    <n v="15"/>
    <n v="20193320021592"/>
    <d v="2019-08-21T17:51:45"/>
    <m/>
    <m/>
    <m/>
    <x v="9"/>
    <x v="1"/>
    <s v="Vence el 11-09-2019"/>
    <m/>
    <m/>
    <m/>
    <m/>
    <m/>
  </r>
  <r>
    <x v="0"/>
    <x v="1"/>
    <x v="4"/>
    <s v="CUERPO DE BOMBEROS VOLUNTARIOS DE CHINCHINA"/>
    <x v="0"/>
    <x v="2"/>
    <s v="SM: SOLICITUD DE CAMBIO DE CERTIFICADO"/>
    <s v="HAYVER LEONARDO SERRANO RODRIGUEZ"/>
    <s v="DIRECCIÓN GENERAL"/>
    <x v="2"/>
    <x v="1"/>
    <n v="15"/>
    <n v="20193320021632"/>
    <d v="2019-08-22T12:00:11"/>
    <m/>
    <m/>
    <m/>
    <x v="9"/>
    <x v="1"/>
    <s v="Vence el 12-09-2019"/>
    <m/>
    <m/>
    <m/>
    <m/>
    <m/>
  </r>
  <r>
    <x v="0"/>
    <x v="1"/>
    <x v="4"/>
    <s v="CUERPO DE BOMBEROS VOLUNTARIOS DE CHINCHINA"/>
    <x v="0"/>
    <x v="2"/>
    <s v="SM: CERTIFICADOS"/>
    <s v="HAYVER LEONARDO SERRANO RODRIGUEZ"/>
    <s v="DIRECCIÓN GENERAL"/>
    <x v="2"/>
    <x v="1"/>
    <n v="15"/>
    <n v="20193320021652"/>
    <d v="2019-08-22T12:27:53"/>
    <m/>
    <m/>
    <m/>
    <x v="9"/>
    <x v="1"/>
    <s v="Vence el 12-09-2019"/>
    <m/>
    <m/>
    <m/>
    <m/>
    <m/>
  </r>
  <r>
    <x v="0"/>
    <x v="2"/>
    <x v="21"/>
    <s v="CUERPO DE BOMBEROS VOLUNTARIOS DE PUERTO CARREÑO - VICHADA"/>
    <x v="0"/>
    <x v="1"/>
    <s v="CAC: APOYO A LA IMPLEMENTACIÓN DE UN PLAN DE MEJORAMIENTO"/>
    <s v="Paula Andrea Cortéz Mojica"/>
    <s v="DIRECCIÓN GENERAL"/>
    <x v="2"/>
    <x v="1"/>
    <n v="15"/>
    <n v="20193320021712"/>
    <d v="2019-08-22T15:57:06"/>
    <n v="20191000001823"/>
    <d v="2019-08-27T00:00:00"/>
    <n v="2"/>
    <x v="3"/>
    <x v="0"/>
    <s v="27-08-2019 16:38 PM Archivar Paula Andrea Cortéz Mojica archivo 20191000001823"/>
    <m/>
    <m/>
    <m/>
    <m/>
    <s v="No hay respuesta digitalizada con su respectiva firma.En el radicado de salida debe existir evidencia o pantallazo de envío de la respuesta. No se especifica medio por el cual se envio la peticion."/>
  </r>
  <r>
    <x v="0"/>
    <x v="2"/>
    <x v="1"/>
    <s v="COLOMBIA COMPRA EFICIENTE - AGENCIA NACIONAL DE CONTRATACIÓN PÚBLICA ANC COLOMBIA"/>
    <x v="1"/>
    <x v="1"/>
    <s v="CAC: SOLICITUD DE INFORMACION ADICIONAL PARA EL CASO 13064"/>
    <s v="LUZ HELENA GIRALDO"/>
    <s v="GESTIÓN CONTRACTUAL"/>
    <x v="1"/>
    <x v="2"/>
    <n v="10"/>
    <n v="20193320021732"/>
    <d v="2019-08-22T15:59:29"/>
    <s v="N/A"/>
    <d v="2019-08-30T00:00:00"/>
    <n v="6"/>
    <x v="2"/>
    <x v="0"/>
    <s v="30-08-2019 15:32 PM Archivar LUZ HELENA GIRALDO Se dio alcance a la información requerida para que COLOMBIA COMPRA adelante el trámite de actualización usuario comprador de la Tienda Virtual."/>
    <d v="2019-08-30T00:00:00"/>
    <s v="PDF"/>
    <s v="N/A"/>
    <s v="N/A"/>
    <s v="No hay respuesta digitalizada con su respectiva firma.En el radicado de salida debe existir evidencia o pantallazo de envío de la respuesta. No se especifica medio por el cual se envio la peticion."/>
  </r>
  <r>
    <x v="0"/>
    <x v="2"/>
    <x v="1"/>
    <s v="DIRECTORA SSTA"/>
    <x v="2"/>
    <x v="4"/>
    <s v="CAC INQUIETUD DE IDONEIDAD BOMBERO ENTRENADOR RESOLUCIÓN 256 DE 2014"/>
    <s v="ERIKA AGUIRRE LEMUS"/>
    <s v="FORMULACIÓN Y ACTUALIZACIÓN NORMATIVA Y OPERATIVA"/>
    <x v="0"/>
    <x v="5"/>
    <n v="30"/>
    <n v="20193320021782"/>
    <d v="2019-08-22T16:23:13"/>
    <n v="20192050059591"/>
    <d v="2019-09-12T00:00:00"/>
    <n v="15"/>
    <x v="5"/>
    <x v="0"/>
    <s v="12-09-2019 14:59 PM Archivar ERIKA AGUIRRE LEMUS Se dio respuesta con radicado de salida número 20192050059591. Se adjunto pantallazo de envío."/>
    <d v="2019-09-12T00:00:00"/>
    <s v="PDF"/>
    <s v="SI"/>
    <m/>
    <m/>
  </r>
  <r>
    <x v="0"/>
    <x v="1"/>
    <x v="1"/>
    <s v="PERSONERIA DE BOGOTA"/>
    <x v="1"/>
    <x v="1"/>
    <s v="SM: REQUERIMIENTO CIUDADANO"/>
    <s v="GESTIÓN ATENCIÓN AL CIUDADANO"/>
    <s v="USUARIO DE ATENCIÓN AL CIUDADANO"/>
    <x v="1"/>
    <x v="3"/>
    <n v="5"/>
    <n v="20193320021842"/>
    <d v="2019-08-23T10:10:27"/>
    <n v="20193800007841"/>
    <d v="2019-08-29T00:00:00"/>
    <n v="4"/>
    <x v="23"/>
    <x v="0"/>
    <s v="29-08-2019 16:18 PM Archivar USUARIO DE ATENCIÓN AL CIUDADANO Petición trasladada por mensajería de la DNBC el día 29-08-2019 con Rad.20193800007841"/>
    <d v="2019-08-29T00:00:00"/>
    <s v="PDF"/>
    <s v="N/A"/>
    <s v="N/A"/>
    <m/>
  </r>
  <r>
    <x v="0"/>
    <x v="0"/>
    <x v="2"/>
    <s v="CUERPO DE BOMBEROS VOLUNTARIOS DE YOPAL"/>
    <x v="0"/>
    <x v="2"/>
    <s v="RD: CERTIFICADOS"/>
    <s v="HAYVER LEONARDO SERRANO RODRIGUEZ"/>
    <s v="DIRECCIÓN GENERAL"/>
    <x v="2"/>
    <x v="1"/>
    <n v="15"/>
    <n v="20193320021852"/>
    <d v="2019-08-23T11:03:57"/>
    <m/>
    <m/>
    <m/>
    <x v="9"/>
    <x v="3"/>
    <m/>
    <m/>
    <m/>
    <m/>
    <m/>
    <m/>
  </r>
  <r>
    <x v="0"/>
    <x v="2"/>
    <x v="3"/>
    <s v="BENEMÉRITO CUERPO DE BOMBEROS VOLUNTARIOS TULUÁ - DEPARTAMENTO DE EDUCACIÓN"/>
    <x v="0"/>
    <x v="2"/>
    <s v="CAC: SOLICITUD CURSO PRIMAP"/>
    <s v="Paula Andrea Cortéz Mojica"/>
    <s v="DIRECCIÓN GENERAL"/>
    <x v="2"/>
    <x v="1"/>
    <n v="15"/>
    <n v="20193320021962"/>
    <d v="2019-08-23T14:27:03"/>
    <n v="20191000001833"/>
    <d v="2019-09-04T00:00:00"/>
    <n v="8"/>
    <x v="13"/>
    <x v="0"/>
    <s v="04-09-2019 12:27 PM Archivar Paula Andrea Cortéz Mojica archivo 20191000001833"/>
    <m/>
    <m/>
    <m/>
    <m/>
    <s v="No hay respuesta digitalizada con su respectiva firma.En el radicado de salida debe existir evidencia o pantallazo de envío de la respuesta. No se especifica medio por el cual se envio la peticion."/>
  </r>
  <r>
    <x v="0"/>
    <x v="2"/>
    <x v="1"/>
    <s v="EUDIS ALVAREZ"/>
    <x v="3"/>
    <x v="1"/>
    <s v="CAC: SIN ASUNTO"/>
    <s v="Andrea Bibiana Castañeda Durán"/>
    <s v="FORMULACIÓN Y ACTUALIZACIÓN NORMATIVA Y OPERATIVA"/>
    <x v="0"/>
    <x v="4"/>
    <n v="15"/>
    <n v="20193320021972"/>
    <d v="2019-08-23T14:29:28"/>
    <n v="20192050059261"/>
    <d v="2019-09-09T00:00:00"/>
    <n v="11"/>
    <x v="18"/>
    <x v="0"/>
    <s v="09-09-2019 14:08 PM Archivar Andrea Bibiana Castañeda Durán SE DIO RESPUESTA CON RAD. 20192050059261 ENVIADO EL 9/9/201"/>
    <d v="2019-09-09T00:00:00"/>
    <s v="PDF"/>
    <s v="SI"/>
    <m/>
    <m/>
  </r>
  <r>
    <x v="0"/>
    <x v="2"/>
    <x v="21"/>
    <s v="CUERPO DE BOMBEROS VOLUNTARIOS DE PUERTO CARREÑO - VICHADA"/>
    <x v="0"/>
    <x v="1"/>
    <s v="CAC: ASESORÍA JURÍDICA"/>
    <s v="ELIANA GARCÍA CASTAÑO"/>
    <s v="FORMULACIÓN Y ACTUALIZACIÓN NORMATIVA Y OPERATIVA"/>
    <x v="0"/>
    <x v="1"/>
    <n v="15"/>
    <n v="20193320021982"/>
    <d v="2019-08-23T14:32:34"/>
    <n v="20192050059051"/>
    <d v="2019-09-06T00:00:00"/>
    <n v="10"/>
    <x v="0"/>
    <x v="0"/>
    <s v="05-09-2019 13:28 PM Archivar ELIANA GARCÍA CASTAÑO Mediante el oficio 20192050059051, se dio respuesta a la petición, enviado por correo electrónico el 06/09/2019."/>
    <d v="2019-09-05T00:00:00"/>
    <s v="PDF"/>
    <s v="SI"/>
    <s v="N/A"/>
    <s v="N/A"/>
  </r>
  <r>
    <x v="0"/>
    <x v="2"/>
    <x v="15"/>
    <s v="SECRETARIA DEL INTERIOR BOLÍVAR"/>
    <x v="1"/>
    <x v="0"/>
    <s v="CAC:BOMBEROS VOL MOMPOX@GMAIL.COM"/>
    <s v="ELIANA GARCÍA CASTAÑO"/>
    <s v="FORMULACIÓN Y ACTUALIZACIÓN NORMATIVA Y OPERATIVA"/>
    <x v="0"/>
    <x v="0"/>
    <n v="0"/>
    <n v="20193320021992"/>
    <d v="2019-08-23T14:40:27"/>
    <s v="20192050059231 y 20192050059241"/>
    <d v="2019-09-06T00:00:00"/>
    <n v="10"/>
    <x v="0"/>
    <x v="0"/>
    <s v="09-09-2019 14:15 PM Archivar ELIANA GARCÍA CASTAÑO Mediante los oficios 20192050059231 y 20192050059241, se atención el Informe. Correo enviados el 06/09/2019"/>
    <s v="06/09/2019 y 09/09/2019"/>
    <s v="PDF"/>
    <s v="SI"/>
    <s v="N/A"/>
    <s v="N/A"/>
  </r>
  <r>
    <x v="0"/>
    <x v="2"/>
    <x v="1"/>
    <s v="EDILSON LOPEZ"/>
    <x v="3"/>
    <x v="1"/>
    <s v="CAC: SOLICITUD"/>
    <s v="Jiug Magnoly Gaviria Narvaez"/>
    <s v="Área Central de Referencia Bomberil"/>
    <x v="0"/>
    <x v="4"/>
    <n v="15"/>
    <n v="20193320022002"/>
    <d v="2019-08-23T14:41:50"/>
    <n v="20192100007711"/>
    <d v="2019-08-28T00:00:00"/>
    <n v="3"/>
    <x v="16"/>
    <x v="0"/>
    <s v="29-08-2019 09:27 AM Archivar Jiug Magnoly Gaviria Narváez Se da respuesta con radicado DNBC No 20192100007711."/>
    <d v="2019-08-28T00:00:00"/>
    <s v="PDF"/>
    <s v="SI"/>
    <s v="N/A"/>
    <s v="N/A"/>
  </r>
  <r>
    <x v="0"/>
    <x v="2"/>
    <x v="3"/>
    <s v="BENEMÉRITO CUERPO DE BOMBEROS VOLUNTARIOS TULUÁ - DEPARTAMENTO DE EDUCACIÓN"/>
    <x v="0"/>
    <x v="2"/>
    <s v="CAC: SOLICITUD DE REGISTRO CURSO DE FORMACIÓN PARA INSTRUCTORES DE BOMBEROS"/>
    <s v="Paula Andrea Cortéz Mojica"/>
    <s v="DIRECCIÓN GENERAL"/>
    <x v="2"/>
    <x v="1"/>
    <n v="15"/>
    <n v="20193320022012"/>
    <d v="2019-08-23T14:42:57"/>
    <n v="20191000001843"/>
    <d v="2019-09-05T00:00:00"/>
    <n v="9"/>
    <x v="4"/>
    <x v="0"/>
    <s v="05-09-2019 11:12 AM Archivar Paula Andrea Cortéz Mojica archivo 20191000001843"/>
    <m/>
    <m/>
    <m/>
    <m/>
    <s v="No hay respuesta digitalizada con su respectiva firma.En el radicado de salida debe existir evidencia o pantallazo de envío de la respuesta. No se especifica medio por el cual se envio la peticion."/>
  </r>
  <r>
    <x v="0"/>
    <x v="1"/>
    <x v="4"/>
    <s v="ALCALDÍA MUNICIPAL DE MANIZALES"/>
    <x v="1"/>
    <x v="1"/>
    <s v="SM: OFI 19-00082222/IDM 1202000 RADICADO EXT 19-00069044 (REMITIDO POR MININTERIOR OFI19-31961-DVP-2000)"/>
    <s v="Massiel Mendez"/>
    <s v="FORTALECIMIENTO BOMBERIL"/>
    <x v="2"/>
    <x v="2"/>
    <n v="10"/>
    <n v="20193320022032"/>
    <d v="2019-08-23T16:02:18"/>
    <m/>
    <m/>
    <m/>
    <x v="9"/>
    <x v="1"/>
    <m/>
    <m/>
    <m/>
    <m/>
    <m/>
    <m/>
  </r>
  <r>
    <x v="0"/>
    <x v="1"/>
    <x v="1"/>
    <s v="FIDUPREVISORA S.A."/>
    <x v="2"/>
    <x v="1"/>
    <s v="SM: PAGO DE COMPARENDO No 11001000000022801302 Y SOLICITUD DE RECURSOS PARA TRASPASO (REMITIDO POR MININTERIOR OFI19-31961-DVP-2000)"/>
    <s v="Wilson Enrique Sánchez Laguado"/>
    <s v="GESTIÓN ADMINISTRATIVA"/>
    <x v="1"/>
    <x v="1"/>
    <n v="15"/>
    <n v="20193320022042"/>
    <d v="2019-08-23T16:16:15"/>
    <n v="20193300007911"/>
    <d v="2019-09-03T00:00:00"/>
    <n v="7"/>
    <x v="22"/>
    <x v="0"/>
    <s v="04-09-2019 15:53 PM Archivar Wilson Enrique Sánchez Laguado Se archiva documento, al darle la respuesta adecuada y oportuna al remitente."/>
    <d v="2019-09-03T00:00:00"/>
    <s v="PDF"/>
    <s v="N/A"/>
    <m/>
    <s v="No se especifica medio de envío de respuesta"/>
  </r>
  <r>
    <x v="0"/>
    <x v="1"/>
    <x v="13"/>
    <s v="MINISTERIO DE INTERIOR"/>
    <x v="1"/>
    <x v="1"/>
    <s v="SM: TRASLADO POR COMPETENCIA DERECHO DE PETICIÓN EN MODALIDAD DE CONSULTA EXT 19-25816 DEL 25 DE JUNIO DE 2019 - OFI 19-28758 OAJ-1400"/>
    <s v="Ricardo Rizo Salazar"/>
    <s v="FORMULACIÓN Y ACTUALIZACIÓN NORMATIVA Y OPERATIVA"/>
    <x v="0"/>
    <x v="5"/>
    <n v="30"/>
    <n v="20193320022052"/>
    <d v="2019-08-23T16:31:26"/>
    <m/>
    <m/>
    <m/>
    <x v="9"/>
    <x v="3"/>
    <m/>
    <m/>
    <m/>
    <m/>
    <m/>
    <m/>
  </r>
  <r>
    <x v="0"/>
    <x v="1"/>
    <x v="1"/>
    <s v="MINISTERIO DE INTERIOR"/>
    <x v="1"/>
    <x v="7"/>
    <s v="SM: REUNIÓN CUERPO DE BOMBEROS DE LOS MUNICIPIOS DEL SUR DE LA GUAJIRA"/>
    <s v="Carlos Armando López Barrera"/>
    <s v="OFICINA ASESORA JURÍDICA"/>
    <x v="2"/>
    <x v="1"/>
    <n v="15"/>
    <n v="20193320022062"/>
    <d v="2019-08-23T16:52:45"/>
    <m/>
    <m/>
    <m/>
    <x v="9"/>
    <x v="3"/>
    <s v="Vence el 13-09-2019"/>
    <m/>
    <m/>
    <m/>
    <m/>
    <m/>
  </r>
  <r>
    <x v="0"/>
    <x v="1"/>
    <x v="3"/>
    <s v="CUERPO DE BOMBEROS VOLUNTARIOS DE SEVILLA"/>
    <x v="0"/>
    <x v="2"/>
    <s v="SM: CERTIFICADOS"/>
    <s v="HAYVER LEONARDO SERRANO RODRIGUEZ"/>
    <s v="DIRECCIÓN GENERAL"/>
    <x v="2"/>
    <x v="1"/>
    <n v="15"/>
    <n v="20193320022132"/>
    <d v="2019-08-26T12:31:10"/>
    <m/>
    <m/>
    <m/>
    <x v="9"/>
    <x v="3"/>
    <s v="Vence el 16-09-2019"/>
    <m/>
    <m/>
    <m/>
    <m/>
    <m/>
  </r>
  <r>
    <x v="0"/>
    <x v="2"/>
    <x v="13"/>
    <s v="COORDINADOR SST"/>
    <x v="2"/>
    <x v="1"/>
    <s v="CAC: CUERPOS DE BOMBEROS AVALADOS PARA IMPARTIR FORMACIÓN DE ACUERDO A LA RESOLUCIÓN 0256 DE 2014"/>
    <s v="John Jairo Beltran Mahecha"/>
    <s v="Área Central de Referencia Bomberil"/>
    <x v="0"/>
    <x v="4"/>
    <n v="15"/>
    <n v="20193320022152"/>
    <d v="2019-08-26T12:42:55"/>
    <n v="20192300007791"/>
    <d v="2019-08-29T00:00:00"/>
    <n v="3"/>
    <x v="16"/>
    <x v="0"/>
    <s v="29-08-2019 16:40 PM Archivar John Jairo Beltran Mahecha Se da respuesta DNBC con radicado 20192300007791."/>
    <d v="2019-08-29T00:00:00"/>
    <s v="PDF"/>
    <s v="SI"/>
    <s v="N/A"/>
    <s v="N/A"/>
  </r>
  <r>
    <x v="0"/>
    <x v="2"/>
    <x v="3"/>
    <s v="MARDELLY CHAMORRO"/>
    <x v="3"/>
    <x v="6"/>
    <s v="CAC: SOLICITUD BASADA EN DEBIDO PROCESO"/>
    <s v="Andrea Bibiana Castañeda Durán"/>
    <s v="FORMULACIÓN Y ACTUALIZACIÓN NORMATIVA Y OPERATIVA"/>
    <x v="0"/>
    <x v="4"/>
    <n v="15"/>
    <n v="20193320022162"/>
    <d v="2019-08-26T12:44:03"/>
    <n v="20192050059381"/>
    <d v="2019-09-10T00:00:00"/>
    <n v="11"/>
    <x v="18"/>
    <x v="0"/>
    <s v="10-09-2019 11:23 AM Archivar Andrea Bibiana Castañeda Durán SE DIO TRÁMITE CON RAD. 20192050059381 ENVIADO EL 10/9/2019"/>
    <d v="2019-09-10T00:00:00"/>
    <s v="PDF"/>
    <s v="SI"/>
    <m/>
    <m/>
  </r>
  <r>
    <x v="0"/>
    <x v="2"/>
    <x v="0"/>
    <s v="SECRETARIA DE PLANEACIÓN DE TIBASOSA - BOYACÁ"/>
    <x v="1"/>
    <x v="4"/>
    <s v="CAC: SOLICITUD CONCEPTO DE VIABILIDAD LOTE DE TERRENO CBV TIBASOSA"/>
    <s v="Ricardo Rizo Salazar"/>
    <s v="FORMULACIÓN Y ACTUALIZACIÓN NORMATIVA Y OPERATIVA"/>
    <x v="0"/>
    <x v="1"/>
    <n v="15"/>
    <n v="20193320022172"/>
    <d v="2019-08-26T12:46:25"/>
    <m/>
    <m/>
    <m/>
    <x v="9"/>
    <x v="3"/>
    <s v="Vence el 16-09-2019"/>
    <m/>
    <m/>
    <m/>
    <m/>
    <m/>
  </r>
  <r>
    <x v="0"/>
    <x v="2"/>
    <x v="14"/>
    <s v="CUERPO DE BOMBEROS VOLUNTARIOS DE PUPIALES"/>
    <x v="0"/>
    <x v="2"/>
    <s v="CAC: SOLICITUD DE NÚMERO DE REGISTRO CURSO DE FORMACIÓN BOMBERIL"/>
    <s v="Paula Andrea Cortéz Mojica"/>
    <s v="DIRECCIÓN GENERAL"/>
    <x v="2"/>
    <x v="4"/>
    <n v="15"/>
    <n v="20193320022182"/>
    <d v="2019-08-26T12:47:22"/>
    <n v="20191000001853"/>
    <d v="2019-09-05T00:00:00"/>
    <n v="8"/>
    <x v="13"/>
    <x v="0"/>
    <s v="05-09-2019 17:12 PM Archivar Paula Andrea Cortéz Mojica archivo 20191000001853"/>
    <m/>
    <s v="WORD"/>
    <m/>
    <m/>
    <s v="Archivo de respuesta en Word, sin firmas. No se muestra pantallazo y no se comunica por cual medio se envio la peticion"/>
  </r>
  <r>
    <x v="0"/>
    <x v="2"/>
    <x v="1"/>
    <s v="LEANDRA CECILIA ESCOBAR DUITAMA"/>
    <x v="3"/>
    <x v="2"/>
    <s v="CAC: SOLICITUD DE RESOLUCIÓN"/>
    <s v="HAYVER LEONARDO SERRANO RODRIGUEZ"/>
    <s v="DIRECCIÓN GENERAL"/>
    <x v="2"/>
    <x v="1"/>
    <n v="15"/>
    <n v="20193320022192"/>
    <d v="2019-08-26T12:49:00"/>
    <m/>
    <m/>
    <m/>
    <x v="9"/>
    <x v="3"/>
    <s v="Vence el 16-09-2019"/>
    <m/>
    <m/>
    <m/>
    <m/>
    <m/>
  </r>
  <r>
    <x v="0"/>
    <x v="2"/>
    <x v="0"/>
    <s v="FREDY COCA"/>
    <x v="3"/>
    <x v="1"/>
    <s v="CAC: SOLICITUD DE RESPUESTA OFICIO DEL 14 DE JUNIO DEL 2019"/>
    <s v="Luis Alberto Valencia Pulido"/>
    <s v="Área Central de Referencia Bomberil"/>
    <x v="0"/>
    <x v="4"/>
    <n v="15"/>
    <n v="20193320022202"/>
    <d v="2019-08-26T12:51:02"/>
    <n v="20192100008051"/>
    <d v="2019-09-09T00:00:00"/>
    <n v="10"/>
    <x v="0"/>
    <x v="0"/>
    <s v="09-09-2019 15:29 PM Archivar Luis Alberto Valencia Pulido Se da respuesta mediante Oficio No 20192100008051. cORREO ENVIADO EL 09/09/19"/>
    <d v="2019-09-09T00:00:00"/>
    <s v="PDF"/>
    <s v="SI"/>
    <m/>
    <s v="NO SE ADJUNTA PANTALLAZO COMO EVIDENCIA DE ENVIO"/>
  </r>
  <r>
    <x v="0"/>
    <x v="1"/>
    <x v="8"/>
    <s v="PROCURADURÍA PROVINCIAL DE ZIPAQUIRÁ"/>
    <x v="1"/>
    <x v="1"/>
    <s v="SM: EXPEDIENTE IUS - E- 2019-130044 PROCESO VERBAL"/>
    <s v="ELIANA GARCÍA CASTAÑO"/>
    <s v="Área Central de Referencia Bomberil"/>
    <x v="0"/>
    <x v="2"/>
    <n v="10"/>
    <n v="20193320022212"/>
    <d v="2019-08-26T13:39:04"/>
    <n v="20192050059281"/>
    <d v="2019-09-09T00:00:00"/>
    <n v="10"/>
    <x v="0"/>
    <x v="0"/>
    <s v="09-09-2019 15:33 PM Archivar ELIANA GARCÍA CASTAÑO Mediante el oficio No. 20192050059281, se dio respuesta a la petición. Correo enviado el 09/09/2019"/>
    <d v="2019-09-09T00:00:00"/>
    <s v="PDF"/>
    <s v="SI"/>
    <m/>
    <m/>
  </r>
  <r>
    <x v="0"/>
    <x v="1"/>
    <x v="3"/>
    <s v="BENEMÉRITO CUERPO DE BOMBEROS VOLUNTARIOS DE CALI"/>
    <x v="0"/>
    <x v="2"/>
    <s v="SM: ENVÍO DE CERTIFICADOS"/>
    <s v="HAYVER LEONARDO SERRANO RODRIGUEZ"/>
    <s v="DIRECCIÓN GENERAL"/>
    <x v="2"/>
    <x v="1"/>
    <n v="15"/>
    <n v="20193320022232"/>
    <d v="2019-08-26T13:52:58"/>
    <m/>
    <m/>
    <m/>
    <x v="9"/>
    <x v="3"/>
    <s v="Vence el 16-09-2019"/>
    <m/>
    <m/>
    <m/>
    <m/>
    <m/>
  </r>
  <r>
    <x v="0"/>
    <x v="1"/>
    <x v="3"/>
    <s v="BENEMÉRITO CUERPO DE BOMBEROS VOLUNTARIOS DE CALI"/>
    <x v="0"/>
    <x v="2"/>
    <s v="SM: ENVÍO DE CERTIFICADOS"/>
    <s v="HAYVER LEONARDO SERRANO RODRIGUEZ"/>
    <s v="DIRECCIÓN GENERAL"/>
    <x v="2"/>
    <x v="1"/>
    <n v="15"/>
    <n v="20193320022242"/>
    <d v="2019-08-26T14:07:12"/>
    <m/>
    <m/>
    <m/>
    <x v="9"/>
    <x v="3"/>
    <s v="Vence el 16-09-2019"/>
    <m/>
    <m/>
    <m/>
    <m/>
    <m/>
  </r>
  <r>
    <x v="0"/>
    <x v="0"/>
    <x v="14"/>
    <s v="ALCALDÍA MUNICIPAL DE CONSACÁ - NARIÑO"/>
    <x v="1"/>
    <x v="5"/>
    <s v="RD: SOLICITUD CARRO CISTERNA DE BOMBEROS"/>
    <s v="Massiel Mendez"/>
    <s v="FORTALECIMIENTO BOMBERIL"/>
    <x v="2"/>
    <x v="1"/>
    <n v="15"/>
    <n v="20193320022332"/>
    <d v="2019-08-27T09:13:27"/>
    <s v="N/A"/>
    <d v="2019-09-04T00:00:00"/>
    <n v="6"/>
    <x v="2"/>
    <x v="0"/>
    <s v="04-09-2019 12:37 PM Archivar Massiel Méndez Se da respuesta vía correo electrónico al comandante, informando que el proyecto se encuentra incompleto y quedamos atentos de la remisión de los documentos solicitados."/>
    <d v="2019-08-28T00:00:00"/>
    <s v="TIF"/>
    <s v="SI"/>
    <s v="N/A"/>
    <s v="En el radicado de salida debe existir evidencia o pantallazo de envío de la respuesta donde se pueda evidenciar la fecha de envío"/>
  </r>
  <r>
    <x v="0"/>
    <x v="3"/>
    <x v="15"/>
    <s v="JUZGADO 01 PROMISCUO MUNICIPAL- BOLIVAR - TURBANA"/>
    <x v="1"/>
    <x v="6"/>
    <s v="CI: COMUNICACIÓN DE REQUERIMIENTO INCIDENTE DE DESACATO RADICADO 13838-40-89-001-2019-00058-00"/>
    <s v="Andrea Bibiana Castañeda Durán"/>
    <s v="Área Central de Referencia Bomberil"/>
    <x v="0"/>
    <x v="2"/>
    <n v="10"/>
    <n v="20193320022352"/>
    <d v="2019-08-27T10:06:01"/>
    <n v="20192050058781"/>
    <d v="2019-08-28T00:00:00"/>
    <n v="1"/>
    <x v="6"/>
    <x v="0"/>
    <s v="29-08-2019 13:40 PM Archivar Andrea Bibiana Castañeda Durán SE DIO TRÁMITE CON EL RAD. 20192050058781 ENVIADO EL 28/08/2019"/>
    <d v="2019-08-28T00:00:00"/>
    <s v="PDF"/>
    <s v="SI"/>
    <s v="N/A"/>
    <s v="N/A"/>
  </r>
  <r>
    <x v="0"/>
    <x v="1"/>
    <x v="14"/>
    <s v="CUERPO DE BOMBEROS VOLUNTARIOS DE EL TAMBO - NARIÑO"/>
    <x v="0"/>
    <x v="2"/>
    <s v="SM: CERTIFICADOS"/>
    <s v="HAYVER LEONARDO SERRANO RODRIGUEZ"/>
    <s v="DIRECCIÓN GENERAL"/>
    <x v="2"/>
    <x v="1"/>
    <n v="15"/>
    <n v="20193320022372"/>
    <d v="2019-08-27T10:22:13"/>
    <m/>
    <m/>
    <m/>
    <x v="9"/>
    <x v="3"/>
    <s v="Vence el 17-09-2019"/>
    <m/>
    <m/>
    <m/>
    <m/>
    <m/>
  </r>
  <r>
    <x v="0"/>
    <x v="0"/>
    <x v="1"/>
    <s v="UNGRD"/>
    <x v="1"/>
    <x v="4"/>
    <s v="RD: TRASLADO POR COMPETENCIA RADICADO UNGRD No 2019ER08686"/>
    <s v="ELIANA GARCÍA CASTAÑO"/>
    <s v="FORMULACIÓN Y ACTUALIZACIÓN NORMATIVA Y OPERATIVA"/>
    <x v="0"/>
    <x v="1"/>
    <n v="15"/>
    <n v="20193320022392"/>
    <d v="2019-08-27T10:42:41"/>
    <n v="20192050059251"/>
    <d v="2019-09-06T00:00:00"/>
    <n v="8"/>
    <x v="13"/>
    <x v="0"/>
    <s v="09-09-2019 14:25 PM Archivar ELIANA GARCÍA CASTAÑO Con el oficio 20192050059251, se dio respuesta a la petición. Correo electrónico enviado el 06/09/2019"/>
    <d v="2019-09-06T00:00:00"/>
    <s v="PDF"/>
    <s v="SI"/>
    <m/>
    <m/>
  </r>
  <r>
    <x v="0"/>
    <x v="2"/>
    <x v="6"/>
    <s v="MIFE GATIVA RODRIGUEZ"/>
    <x v="0"/>
    <x v="1"/>
    <s v="CAC: OFICIO PUERTO GAITAN META"/>
    <s v="Paula Andrea Cortéz Mojica"/>
    <s v="DIRECCIÓN GENERAL"/>
    <x v="2"/>
    <x v="2"/>
    <n v="10"/>
    <n v="20193320022412"/>
    <d v="2019-08-27T11:17:29"/>
    <n v="20191000001863"/>
    <d v="2019-09-09T00:00:00"/>
    <n v="9"/>
    <x v="4"/>
    <x v="0"/>
    <s v="09-09-2019 11:24 AM Archivar Paula Andrea Cortéz Mojica ARCHIVO 20191000001863"/>
    <m/>
    <s v="WORD"/>
    <m/>
    <m/>
    <s v="Archivo de respuesta en Word, sin firmas. No se muestra pantallazo y no se comunica por cual medio se envio la peticion"/>
  </r>
  <r>
    <x v="0"/>
    <x v="0"/>
    <x v="8"/>
    <s v="CUERPO DE BOMBEROS VOLUNTARIOS DE FUSAGASUGA"/>
    <x v="0"/>
    <x v="2"/>
    <s v="RD: CERTIFICADOS"/>
    <s v="HAYVER LEONARDO SERRANO RODRIGUEZ"/>
    <s v="DIRECCIÓN GENERAL"/>
    <x v="2"/>
    <x v="1"/>
    <n v="15"/>
    <n v="20193320022422"/>
    <d v="2019-08-27T11:48:38"/>
    <m/>
    <m/>
    <m/>
    <x v="9"/>
    <x v="3"/>
    <s v="Vence el 17-09-2019"/>
    <m/>
    <m/>
    <m/>
    <m/>
    <m/>
  </r>
  <r>
    <x v="0"/>
    <x v="1"/>
    <x v="3"/>
    <s v="BENEMÉRITO CUERPO DE BOMBEROS VOLUNTARIOS TULUÁ - DEPARTAMENTO DE EDUCACIÓN"/>
    <x v="0"/>
    <x v="2"/>
    <s v="SM: CERTIFICADOS"/>
    <s v="HAYVER LEONARDO SERRANO RODRIGUEZ"/>
    <s v="DIRECCIÓN GENERAL"/>
    <x v="2"/>
    <x v="1"/>
    <n v="15"/>
    <n v="20193320022442"/>
    <d v="2019-08-27T12:31:03"/>
    <m/>
    <m/>
    <m/>
    <x v="9"/>
    <x v="3"/>
    <s v="Vence el 17-09-2019"/>
    <m/>
    <m/>
    <m/>
    <m/>
    <m/>
  </r>
  <r>
    <x v="0"/>
    <x v="0"/>
    <x v="1"/>
    <s v="CLUB MILITAR"/>
    <x v="1"/>
    <x v="1"/>
    <s v="RD: SOLICITUD DE CONCILIACIÓN CONVOCADA DIRECCIÓN NACIONAL DE BOMBEROS CONVOCANTE CLUB MILITAR"/>
    <s v="Rainer Narval Naranjo Charrasquiel"/>
    <s v="SUBDIRECCIÓN ADMINISTRATIVA Y FINANCIERA"/>
    <x v="1"/>
    <x v="2"/>
    <n v="10"/>
    <n v="20193320022452"/>
    <d v="2019-08-27T14:35:41"/>
    <m/>
    <m/>
    <m/>
    <x v="9"/>
    <x v="1"/>
    <m/>
    <m/>
    <m/>
    <m/>
    <m/>
    <s v="El cambio de TRD no corresponde al cambio asignado por el funcionario. El procedimiento para cambios de TRD, es primero informar a la Oficina de Atención al Ciudadano el cambio y segundo, realizar el cambio sin dejar vencer el término inicialmente programado. El cambio de TRD se hizo a los 9 días; es decir a 1 día para vencerse la TRD inicialmente asignada. La reasignación al funcionario competente debe realizarse durante un tiempo prudente"/>
  </r>
  <r>
    <x v="0"/>
    <x v="0"/>
    <x v="8"/>
    <s v="ALCALDÍA MUNICIPAL DE COTA"/>
    <x v="1"/>
    <x v="1"/>
    <s v="RD: SOLICITUD DE INFORMACIÓN CBV COTA"/>
    <s v="Andrea Bibiana Castañeda Durán"/>
    <s v="FORMULACIÓN Y ACTUALIZACIÓN NORMATIVA Y OPERATIVA"/>
    <x v="0"/>
    <x v="5"/>
    <n v="30"/>
    <n v="20193320022462"/>
    <d v="2019-08-27T14:44:36"/>
    <m/>
    <m/>
    <m/>
    <x v="9"/>
    <x v="3"/>
    <m/>
    <m/>
    <m/>
    <m/>
    <m/>
    <m/>
  </r>
  <r>
    <x v="0"/>
    <x v="2"/>
    <x v="17"/>
    <s v="CUERPO DE BOMBEROS VOLUNTARIOS DE PLANADAS - TOLIMA"/>
    <x v="0"/>
    <x v="1"/>
    <s v="CAC: SOLICITUD DOCUMENTACIÓN RUE BOMBEROS PLANADAS"/>
    <s v="Luis Alberto Valencia Pulido"/>
    <s v="Área Central de Referencia Bomberil"/>
    <x v="0"/>
    <x v="1"/>
    <n v="15"/>
    <n v="20193320022472"/>
    <d v="2019-08-27T16:01:57"/>
    <n v="20192100007781"/>
    <d v="2019-08-27T00:00:00"/>
    <n v="0"/>
    <x v="20"/>
    <x v="0"/>
    <s v="27-08-2019 17:56 PM Archivar Luis Alberto Valencia Pulido Buenas Tardes Se da respuesta mediante radicado No. 20192100007781"/>
    <m/>
    <m/>
    <m/>
    <m/>
    <s v="No hay respuesta digitalizada con su respectiva firma.En el radicado de salida debe existir evidencia o pantallazo de envío de la respuesta. No se especifica medio por el cual se envio la peticion."/>
  </r>
  <r>
    <x v="0"/>
    <x v="0"/>
    <x v="4"/>
    <s v="ALCALDÍA MUNICIPAL DE MANZANARES"/>
    <x v="1"/>
    <x v="5"/>
    <s v="RD: SOLICITUD DE ADQUISICIÓN DE UNA MÁQUINA PARA EL CUERPO DE BOMBEROS MANZANARES Y DE LA SOLICITUD REALIZADA EL 19 DE JUNIO DE 2019"/>
    <s v="Massiel Mendez"/>
    <s v="FORTALECIMIENTO BOMBERIL"/>
    <x v="2"/>
    <x v="1"/>
    <n v="15"/>
    <n v="20193320022482"/>
    <d v="2019-08-27T16:04:43"/>
    <m/>
    <m/>
    <m/>
    <x v="9"/>
    <x v="3"/>
    <m/>
    <m/>
    <m/>
    <m/>
    <m/>
    <m/>
  </r>
  <r>
    <x v="0"/>
    <x v="2"/>
    <x v="1"/>
    <s v="CAROLINA HOYOS"/>
    <x v="3"/>
    <x v="1"/>
    <s v="CAC: DERECHO DE PETICIÓN"/>
    <s v="ELIANA GARCÍA CASTAÑO"/>
    <s v="FORMULACIÓN Y ACTUALIZACIÓN NORMATIVA Y OPERATIVA"/>
    <x v="0"/>
    <x v="1"/>
    <n v="15"/>
    <n v="20193320022492"/>
    <d v="2019-08-27T16:34:11"/>
    <n v="20192050059311"/>
    <d v="2019-09-09T00:00:00"/>
    <n v="9"/>
    <x v="4"/>
    <x v="0"/>
    <s v="09-09-2019 17:57 PM Archivar ELIANA GARCÍA CASTAÑO Mediante el oficio 20192050059311, se dio respuesta a la petición. Correo enviado el 09/09/2019"/>
    <d v="2019-09-09T00:00:00"/>
    <s v="PDF"/>
    <s v="SI"/>
    <s v="N/A"/>
    <m/>
  </r>
  <r>
    <x v="0"/>
    <x v="2"/>
    <x v="1"/>
    <s v="HECTOR RIASCOS"/>
    <x v="3"/>
    <x v="6"/>
    <s v="CAC: INVESTIGAR"/>
    <s v="ERIKA AGUIRRE LEMUS"/>
    <s v="FORMULACIÓN Y ACTUALIZACIÓN NORMATIVA Y OPERATIVA"/>
    <x v="0"/>
    <x v="4"/>
    <n v="15"/>
    <n v="20193320022502"/>
    <d v="2019-08-27T16:36:14"/>
    <m/>
    <m/>
    <m/>
    <x v="9"/>
    <x v="3"/>
    <s v="Vence el 17-09-2019"/>
    <m/>
    <m/>
    <m/>
    <m/>
    <m/>
  </r>
  <r>
    <x v="0"/>
    <x v="2"/>
    <x v="1"/>
    <s v="DIANA LORENA GARZON GARCIA"/>
    <x v="3"/>
    <x v="1"/>
    <s v="CAC: RESPUESTA DERECHO DE PETICIÓN 2019R004923 ID 14324"/>
    <s v="John Jairo Beltran Mahecha"/>
    <s v="Área Central de Referencia Bomberil"/>
    <x v="0"/>
    <x v="2"/>
    <n v="10"/>
    <n v="20193320022512"/>
    <d v="2019-08-27T16:40:53"/>
    <n v="20192300007811"/>
    <d v="2019-09-03T00:00:00"/>
    <n v="5"/>
    <x v="1"/>
    <x v="0"/>
    <s v="03-09-2019 11:29 AM Archivar John Jairo Beltran Mahecha Se da respuesta DNBC con radicado 20192300007811."/>
    <d v="2019-09-03T00:00:00"/>
    <s v="PDF"/>
    <s v="SI"/>
    <s v="N/A"/>
    <s v="N/A"/>
  </r>
  <r>
    <x v="0"/>
    <x v="2"/>
    <x v="14"/>
    <s v="CUERPO DE BOMBEROS VOLUNTARIOS DE PUPIALES"/>
    <x v="0"/>
    <x v="1"/>
    <s v="CAC: SOLICITUD DE ACTUALIZACIÓN CERTIFICADO COMO INSTRUCTOR"/>
    <s v="Jiug Magnoly Gaviria Narvaez"/>
    <s v="Área Central de Referencia Bomberil"/>
    <x v="0"/>
    <x v="1"/>
    <n v="15"/>
    <n v="20193320022522"/>
    <d v="2019-08-27T16:44:08"/>
    <n v="20192100007871"/>
    <d v="2019-09-04T00:00:00"/>
    <n v="6"/>
    <x v="2"/>
    <x v="0"/>
    <s v="04-09-2019 09:45 AM Archivar Jiug Magnoly Gaviria Narváez Se da rta con radicado DNBC No. 20192100007871."/>
    <d v="2019-09-03T00:00:00"/>
    <s v="PDF"/>
    <s v="SI"/>
    <s v="N/A"/>
    <s v="N/A"/>
  </r>
  <r>
    <x v="0"/>
    <x v="2"/>
    <x v="8"/>
    <s v="CUERPO DE BOMBEROS VOLUNTARIOS DE FACATATIVÁ"/>
    <x v="0"/>
    <x v="1"/>
    <s v="CAC: SOLICITUD"/>
    <s v="Jiug Magnoly Gaviria Narvaez"/>
    <s v="Área Central de Referencia Bomberil"/>
    <x v="0"/>
    <x v="1"/>
    <n v="15"/>
    <n v="20193320022532"/>
    <d v="2019-08-27T16:51:06"/>
    <n v="20192100008071"/>
    <d v="2019-09-10T00:00:00"/>
    <n v="10"/>
    <x v="0"/>
    <x v="0"/>
    <s v="10-09-2019 15:55 PM Archivar Jiug Magnoly Gaviria Narváez Se da respuesta con radicado DNBC N.20192100008071."/>
    <d v="2019-09-10T00:00:00"/>
    <s v="PDF"/>
    <s v="SI"/>
    <m/>
    <m/>
  </r>
  <r>
    <x v="0"/>
    <x v="2"/>
    <x v="1"/>
    <s v="PRESIDENCIA DE LA REPÚBLICA"/>
    <x v="1"/>
    <x v="5"/>
    <s v="CAC: OFI19-00097368 / IDM: SOLICITUD DE INTERVENCIÓN ANTE ENTIDAD PÚBLICA"/>
    <s v="Massiel Mendez"/>
    <s v="FORTALECIMIENTO BOMBERIL"/>
    <x v="2"/>
    <x v="1"/>
    <n v="15"/>
    <n v="20193320022552"/>
    <d v="2019-08-27T17:53:30"/>
    <m/>
    <m/>
    <m/>
    <x v="9"/>
    <x v="3"/>
    <s v="Vence el 17-09-2019"/>
    <m/>
    <m/>
    <m/>
    <m/>
    <m/>
  </r>
  <r>
    <x v="0"/>
    <x v="2"/>
    <x v="1"/>
    <s v="PRESIDENCIA DE LA REPÚBLICA"/>
    <x v="1"/>
    <x v="8"/>
    <s v="CAC: OFI19-00097503 / IDM: DELEGADO TRANSFORMACIÓN DIGITAL"/>
    <s v="Adriana Moreno Roncancio"/>
    <s v="PLANEACIÓN ESTRATÉGICA"/>
    <x v="1"/>
    <x v="7"/>
    <n v="10"/>
    <n v="20193320022562"/>
    <d v="2019-08-27T17:55:32"/>
    <m/>
    <m/>
    <m/>
    <x v="9"/>
    <x v="1"/>
    <s v="Vence el 10-09-2019"/>
    <m/>
    <m/>
    <m/>
    <m/>
    <m/>
  </r>
  <r>
    <x v="0"/>
    <x v="2"/>
    <x v="13"/>
    <s v="LUISA FERNANDA LOPEZ BLANDON"/>
    <x v="3"/>
    <x v="1"/>
    <s v="CAC: PETICIÓN INFORMACIÓN BOMBEROS ANTIOQUIA"/>
    <s v="John Jairo Beltran Mahecha"/>
    <s v="Área Central de Referencia Bomberil"/>
    <x v="0"/>
    <x v="2"/>
    <n v="10"/>
    <n v="20193320022572"/>
    <d v="2019-08-27T17:56:56"/>
    <n v="20192300008061"/>
    <d v="2019-09-10T00:00:00"/>
    <n v="10"/>
    <x v="0"/>
    <x v="0"/>
    <s v="10-09-2019 11:35 AM Archivar John Jairo Beltran Mahecha Se da respuesta DNBC con radicado No. 20192300008061."/>
    <d v="2019-09-10T00:00:00"/>
    <s v="PDF"/>
    <s v="SI"/>
    <s v="N/A"/>
    <m/>
  </r>
  <r>
    <x v="0"/>
    <x v="4"/>
    <x v="8"/>
    <s v="CUERPO DE BOMBEROS VOLUNTARIOS DE SOACHA"/>
    <x v="0"/>
    <x v="1"/>
    <s v="FT: PETICIÓN"/>
    <s v="Jiug Magnoly Gaviria Narvaez"/>
    <s v="Área Central de Referencia Bomberil"/>
    <x v="0"/>
    <x v="1"/>
    <n v="15"/>
    <n v="20193320022592"/>
    <d v="2019-08-28T09:51:32"/>
    <n v="20192100008081"/>
    <d v="2019-09-10T00:00:00"/>
    <n v="9"/>
    <x v="4"/>
    <x v="0"/>
    <s v="10-09-2019 17:13 PM Archivar Jiug Magnoly Gaviria Narváez se da respuesta con radicado DNBC N0 20192100008081."/>
    <d v="2019-09-10T00:00:00"/>
    <s v="PDF"/>
    <s v="SI"/>
    <m/>
    <m/>
  </r>
  <r>
    <x v="0"/>
    <x v="0"/>
    <x v="8"/>
    <s v="CUERPO DE BOMBEROS VOLUNTARIOS DE SOPO"/>
    <x v="0"/>
    <x v="4"/>
    <s v="RD: SOLICITUD SOBRE REQUISITOS DEL A RESOLUCIÓN 1127"/>
    <s v="Jiug Magnoly Gaviria Narvaez"/>
    <s v="Área Central de Referencia Bomberil"/>
    <x v="0"/>
    <x v="1"/>
    <n v="15"/>
    <n v="20193320022612"/>
    <d v="2019-08-28T10:23:12"/>
    <n v="20192100007851"/>
    <d v="2019-09-04T00:00:00"/>
    <n v="5"/>
    <x v="1"/>
    <x v="0"/>
    <s v="04-09-2019 09:41 AM Archivar Jiug Magnoly Gaviria Narváez Se da respuesta con radicado DNBC N.20192100007851"/>
    <d v="2019-09-03T00:00:00"/>
    <s v="PDF"/>
    <s v="SI"/>
    <s v="N/A"/>
    <s v="N/A"/>
  </r>
  <r>
    <x v="0"/>
    <x v="0"/>
    <x v="8"/>
    <s v="CUERPO DE BOMBEROS VOLUNTARIOS DE SOPO"/>
    <x v="0"/>
    <x v="0"/>
    <s v="RD: PETICIÓN DE PAGO"/>
    <s v="ELIANA GARCÍA CASTAÑO"/>
    <s v="FORMULACIÓN Y ACTUALIZACIÓN NORMATIVA Y OPERATIVA"/>
    <x v="0"/>
    <x v="0"/>
    <n v="0"/>
    <n v="20193320022622"/>
    <d v="2019-08-28T10:24:20"/>
    <n v="20192050059321"/>
    <d v="2019-09-10T00:00:00"/>
    <n v="9"/>
    <x v="4"/>
    <x v="0"/>
    <s v="10-09-2019 12:24 PM Archivar ELIANA GARCÍA CASTAÑO Mediante el oficio 20192050059321, se dio trámite a la solicitud. Correo enviado el 10/09/2019"/>
    <d v="2019-09-10T00:00:00"/>
    <s v="PDF"/>
    <s v="SI"/>
    <s v="N/A"/>
    <m/>
  </r>
  <r>
    <x v="0"/>
    <x v="1"/>
    <x v="0"/>
    <s v="CUERPO DE BOMBEROS VOLUNTARIOS CHIQUINQUIRÁ"/>
    <x v="0"/>
    <x v="2"/>
    <s v="SM: SOLICITUD AVAL CURSOS"/>
    <s v="Paula Andrea Cortéz Mojica"/>
    <s v="DIRECCIÓN GENERAL"/>
    <x v="2"/>
    <x v="1"/>
    <n v="15"/>
    <n v="20193320022632"/>
    <d v="2019-08-28T11:43:18"/>
    <n v="20191000001873"/>
    <d v="2019-09-10T00:00:00"/>
    <n v="9"/>
    <x v="4"/>
    <x v="0"/>
    <s v="10-09-2019 13:11 PM Archivar Paula Andrea Cortéz Mojica archivo se envió por correo electrónico 20191000001873."/>
    <m/>
    <m/>
    <m/>
    <m/>
    <s v="No hay respuesta digitalizada con su respectiva firma.En el radicado de salida debe existir evidencia o pantallazo de envío de la respuesta. No se especifica medio por el cual se envio la peticion."/>
  </r>
  <r>
    <x v="0"/>
    <x v="0"/>
    <x v="6"/>
    <s v="CUERPO DE BOMBEROS VOLUNTARIOS DE GUAMAL"/>
    <x v="0"/>
    <x v="2"/>
    <s v="RD: CERTIFICADOS"/>
    <s v="HAYVER LEONARDO SERRANO RODRIGUEZ"/>
    <s v="DIRECCIÓN GENERAL"/>
    <x v="2"/>
    <x v="1"/>
    <n v="15"/>
    <n v="20193320022642"/>
    <d v="2019-08-28T11:44:40"/>
    <m/>
    <m/>
    <m/>
    <x v="9"/>
    <x v="3"/>
    <s v="Vence el 18-09-2019"/>
    <m/>
    <m/>
    <m/>
    <m/>
    <m/>
  </r>
  <r>
    <x v="0"/>
    <x v="0"/>
    <x v="22"/>
    <s v="BENEMÉRITO CUERPO DE BOMBEROS VOLUNTARIOS DE LETICIA"/>
    <x v="0"/>
    <x v="5"/>
    <s v="RD: SOLICITUD EQUIPOS Y HERRAMIENTAS CONTRA INCENDIO"/>
    <s v="Massiel Mendez"/>
    <s v="FORTALECIMIENTO BOMBERIL"/>
    <x v="2"/>
    <x v="1"/>
    <n v="15"/>
    <n v="20193320022662"/>
    <d v="2019-08-28T12:46:51"/>
    <m/>
    <m/>
    <m/>
    <x v="9"/>
    <x v="3"/>
    <m/>
    <m/>
    <m/>
    <m/>
    <m/>
    <m/>
  </r>
  <r>
    <x v="0"/>
    <x v="1"/>
    <x v="3"/>
    <s v="CUERPO DE BOMBEROS VOLUNTARIOS DE ANSERMANUEVO"/>
    <x v="0"/>
    <x v="6"/>
    <s v="SM: IRREGULARIDADES CBV ANSERMANUEVO - VALLE"/>
    <s v="ERIKA AGUIRRE LEMUS"/>
    <s v="FORMULACIÓN Y ACTUALIZACIÓN NORMATIVA Y OPERATIVA"/>
    <x v="0"/>
    <x v="1"/>
    <n v="15"/>
    <n v="20193320022672"/>
    <d v="2019-08-28T12:51:22"/>
    <n v="20192050059641"/>
    <d v="2019-09-12T00:00:00"/>
    <n v="11"/>
    <x v="18"/>
    <x v="0"/>
    <s v="12-09-2019 17:42 PM Archivar ERIKA AGUIRRE LEMUS Se envió comunicación al peticionario con radicado de salida 20192050059641. Se adjunto pantallazo de envío."/>
    <d v="2019-09-12T00:00:00"/>
    <s v="PDF"/>
    <s v="SI"/>
    <m/>
    <m/>
  </r>
  <r>
    <x v="0"/>
    <x v="1"/>
    <x v="1"/>
    <s v="FISCALÍA GENERAL DE LA NACIÓN"/>
    <x v="1"/>
    <x v="8"/>
    <s v="SM: CUMPLIMIENTO ORDEN DE POLICÍA JUDICIAL No 4660909 CUI 110019000050201709880"/>
    <s v="Carlos Armando López Barrera"/>
    <s v="OFICINA ASESORA JURÍDICA"/>
    <x v="2"/>
    <x v="7"/>
    <n v="10"/>
    <n v="20193320022712"/>
    <d v="2019-08-28T16:02:00"/>
    <n v="20191200001903"/>
    <d v="2019-09-11T00:00:00"/>
    <n v="10"/>
    <x v="0"/>
    <x v="0"/>
    <s v="11-09-2019 18:12 PM Archivar Carlos Armando López Barrera ARCHIVO 20191200001903"/>
    <m/>
    <m/>
    <m/>
    <m/>
    <m/>
  </r>
  <r>
    <x v="0"/>
    <x v="0"/>
    <x v="1"/>
    <s v="POLICÍA NACIONAL"/>
    <x v="1"/>
    <x v="8"/>
    <s v="RD: SOLICITUD APOYO"/>
    <s v="EDWIN GONZALEZ MALAGON"/>
    <s v="Área Central de Referencia Bomberil"/>
    <x v="0"/>
    <x v="1"/>
    <n v="15"/>
    <n v="20193320022732"/>
    <d v="2019-08-28T16:12:55"/>
    <m/>
    <m/>
    <m/>
    <x v="9"/>
    <x v="3"/>
    <s v="Vence el 18-09-2019"/>
    <m/>
    <m/>
    <m/>
    <m/>
    <m/>
  </r>
  <r>
    <x v="0"/>
    <x v="1"/>
    <x v="1"/>
    <s v="CUERPO DE BOMBEROS OFICIALES BOGOTá UAECOB D.C."/>
    <x v="0"/>
    <x v="2"/>
    <s v="SM: FIRMA DE CERTIFICADOS"/>
    <s v="HAYVER LEONARDO SERRANO RODRIGUEZ"/>
    <s v="DIRECCIÓN GENERAL"/>
    <x v="2"/>
    <x v="1"/>
    <n v="15"/>
    <n v="20193320022762"/>
    <d v="2019-08-29T10:29:24"/>
    <m/>
    <m/>
    <m/>
    <x v="9"/>
    <x v="3"/>
    <m/>
    <m/>
    <m/>
    <m/>
    <m/>
    <m/>
  </r>
  <r>
    <x v="0"/>
    <x v="0"/>
    <x v="8"/>
    <s v="CUERPO DE BOMBEROS VOLUNTARIOS DE FUSAGASUGA"/>
    <x v="0"/>
    <x v="2"/>
    <s v="RD: CERTIFICADOS CURSO DE PROTECCIÓN CONTRA ARMAS QUÍMICAS Y AGENTES TÓXICOS DE LA INDUSTRIA"/>
    <s v="HAYVER LEONARDO SERRANO RODRIGUEZ"/>
    <s v="DIRECCIÓN GENERAL"/>
    <x v="2"/>
    <x v="1"/>
    <n v="15"/>
    <n v="20193320022772"/>
    <d v="2019-08-29T11:14:55"/>
    <m/>
    <m/>
    <m/>
    <x v="9"/>
    <x v="3"/>
    <m/>
    <m/>
    <m/>
    <m/>
    <m/>
    <m/>
  </r>
  <r>
    <x v="0"/>
    <x v="2"/>
    <x v="17"/>
    <s v="CUERPO DE BOMBEROS VOLUNTARIOS DE PLANADAS - TOLIMA"/>
    <x v="0"/>
    <x v="4"/>
    <s v="CAC: DOCUMENTOS PARA ACLARAR SITUACIÓN CONCEJO MUNICIPAL PLANADAS"/>
    <s v="Andrea Bibiana Castañeda Durán"/>
    <s v="FORMULACIÓN Y ACTUALIZACIÓN NORMATIVA Y OPERATIVA"/>
    <x v="0"/>
    <x v="4"/>
    <n v="15"/>
    <n v="20193320022782"/>
    <d v="2019-08-29T11:30:50"/>
    <n v="20192050058931"/>
    <d v="2019-08-29T00:00:00"/>
    <n v="0"/>
    <x v="20"/>
    <x v="0"/>
    <s v="29-08-2019 16:55 PM Archivar Andrea Bibiana Castañeda Durán SE DIO TRÁMITE CON EL RAD. 20192050058931 ENVIADO EL 29/08/2019"/>
    <d v="2019-08-29T00:00:00"/>
    <s v="PDF"/>
    <s v="SI"/>
    <m/>
    <m/>
  </r>
  <r>
    <x v="0"/>
    <x v="2"/>
    <x v="3"/>
    <s v="CUERPO DE BOMBEROS VOLUNTARIOS DE VILLAGORGONA"/>
    <x v="0"/>
    <x v="2"/>
    <s v="CAC: INFORMACIÓN PARA AUTORIZACIÓN AVAL DE INSTRUCTORES"/>
    <s v="John Jairo Beltran Mahecha"/>
    <s v="Área Central de Referencia Bomberil"/>
    <x v="0"/>
    <x v="4"/>
    <n v="15"/>
    <n v="20193320022792"/>
    <d v="2019-08-29T11:34:52"/>
    <n v="20192300007921"/>
    <d v="2019-09-09T00:00:00"/>
    <n v="8"/>
    <x v="13"/>
    <x v="0"/>
    <s v="09-09-2019 12:09 PM Archivar John Jairo Beltran Mahecha Se da respuesta DNBC con radicado No. 20192300007921."/>
    <d v="2019-09-09T00:00:00"/>
    <s v="PDF"/>
    <s v="SI"/>
    <m/>
    <m/>
  </r>
  <r>
    <x v="0"/>
    <x v="2"/>
    <x v="1"/>
    <s v="LICETH PÁJARO ESPINOSA"/>
    <x v="3"/>
    <x v="4"/>
    <s v="CAC: BOMBEROS TURBANA"/>
    <s v="Andrea Bibiana Castañeda Durán"/>
    <s v="FORMULACIÓN Y ACTUALIZACIÓN NORMATIVA Y OPERATIVA"/>
    <x v="0"/>
    <x v="4"/>
    <n v="15"/>
    <n v="20193320022812"/>
    <d v="2019-08-29T11:39:25"/>
    <n v="20192050059391"/>
    <d v="2019-09-10T00:00:00"/>
    <n v="8"/>
    <x v="13"/>
    <x v="0"/>
    <s v="10-09-2019 11:20 AM Archivar Andrea Bibiana Castañeda Durán SE DA TRÁMITE CON RAD. 20192050059391 ENVIADO EL 10/9/2019"/>
    <d v="2019-09-10T00:00:00"/>
    <s v="PDF"/>
    <s v="SI"/>
    <m/>
    <m/>
  </r>
  <r>
    <x v="0"/>
    <x v="2"/>
    <x v="1"/>
    <s v="ALAN ROGER BOCANEGRA BARRAZA"/>
    <x v="3"/>
    <x v="7"/>
    <s v="CAC: SOLICITUD ACOMPAÑAMIENTO"/>
    <s v="ERIKA AGUIRRE LEMUS"/>
    <s v="FORMULACIÓN Y ACTUALIZACIÓN NORMATIVA Y OPERATIVA"/>
    <x v="0"/>
    <x v="4"/>
    <n v="15"/>
    <n v="20193320022822"/>
    <d v="2019-08-29T11:40:19"/>
    <n v="20192050059401"/>
    <d v="2019-09-11T00:00:00"/>
    <n v="9"/>
    <x v="4"/>
    <x v="0"/>
    <s v="11-09-2019 09:35 AM Archivar ERIKA AGUIRRE LEMUS Se archiva con radicado de salida número 20192050059401. se adjunto pantallazo de envío de comunicación al peticionario."/>
    <d v="2019-09-11T00:00:00"/>
    <s v="PDF"/>
    <s v="SI"/>
    <m/>
    <m/>
  </r>
  <r>
    <x v="0"/>
    <x v="2"/>
    <x v="1"/>
    <s v="MARCO DAVID HERNÁNDEZ ROJAS"/>
    <x v="3"/>
    <x v="4"/>
    <s v="CAC: SOLICITUD CONCEPTO"/>
    <s v="ERIKA AGUIRRE LEMUS"/>
    <s v="FORMULACIÓN Y ACTUALIZACIÓN NORMATIVA Y OPERATIVA"/>
    <x v="0"/>
    <x v="5"/>
    <n v="30"/>
    <n v="20193320022832"/>
    <d v="2019-08-29T11:43:36"/>
    <n v="20192050059681"/>
    <d v="2019-09-12T00:00:00"/>
    <n v="10"/>
    <x v="0"/>
    <x v="0"/>
    <s v="12-09-2019 17:54 PM Archivar ERIKA AGUIRRE LEMUS Se archiva con radicado de salida número 20192050059681. Se adjunto pantallazo de envío."/>
    <d v="2019-09-12T00:00:00"/>
    <s v="PDF"/>
    <s v="SI"/>
    <m/>
    <m/>
  </r>
  <r>
    <x v="0"/>
    <x v="2"/>
    <x v="1"/>
    <s v="SECRETARIA DESPACHO ALCALDE SANTA ROSA DEL SUR"/>
    <x v="1"/>
    <x v="4"/>
    <s v="CAC: SOLICITUD DE INFORMACIÓN"/>
    <s v="ELIANA GARCÍA CASTAÑO"/>
    <s v="FORMULACIÓN Y ACTUALIZACIÓN NORMATIVA Y OPERATIVA"/>
    <x v="0"/>
    <x v="5"/>
    <n v="30"/>
    <n v="20193320022842"/>
    <d v="2019-08-29T11:45:23"/>
    <m/>
    <m/>
    <m/>
    <x v="9"/>
    <x v="3"/>
    <m/>
    <m/>
    <m/>
    <m/>
    <m/>
    <m/>
  </r>
  <r>
    <x v="0"/>
    <x v="2"/>
    <x v="13"/>
    <s v="CUERPO DE BOMBEROS VOLUNTARIOS DE SAN PEDRO DE LOS MILAGROS"/>
    <x v="0"/>
    <x v="2"/>
    <s v="CAC: SOLICITUD REGISTRO BOMBERO 1 Y 2"/>
    <s v="Paula Andrea Cortéz Mojica"/>
    <s v="DIRECCIÓN GENERAL"/>
    <x v="2"/>
    <x v="4"/>
    <n v="15"/>
    <n v="20193320022852"/>
    <d v="2019-08-29T11:46:34"/>
    <n v="20191000001883"/>
    <d v="2019-09-11T00:00:00"/>
    <n v="9"/>
    <x v="4"/>
    <x v="0"/>
    <s v="11-09-2019 16:46 PM Archivar Paula Andrea Cortéz Mojica archivo 20191000001883"/>
    <m/>
    <m/>
    <m/>
    <m/>
    <s v="Archivo de respuesta en Word, sin firmas. No se muestra pantallazo y no se comunica por cual medio se envio la peticion"/>
  </r>
  <r>
    <x v="0"/>
    <x v="2"/>
    <x v="19"/>
    <s v="CUERPO DE BOMBEROS VOLUNTARIOS DE NEIVA"/>
    <x v="0"/>
    <x v="4"/>
    <s v="CAC: TRASLADO DE INFORME POR COMPETENCIA"/>
    <s v="ELIANA GARCÍA CASTAÑO"/>
    <s v="FORMULACIÓN Y ACTUALIZACIÓN NORMATIVA Y OPERATIVA"/>
    <x v="0"/>
    <x v="0"/>
    <n v="0"/>
    <n v="20193320022862"/>
    <d v="2019-08-29T11:49:53"/>
    <n v="20192050059491"/>
    <d v="2019-09-11T00:00:00"/>
    <n v="9"/>
    <x v="4"/>
    <x v="0"/>
    <s v="11-09-2019 14:20 PM Archivar ELIANA GARCÍA CASTAÑO Con el oficio No. 20192050059491, se remitió respuesta. Correo electrónico del 11/09/2019."/>
    <d v="2019-09-11T00:00:00"/>
    <s v="PDF"/>
    <s v="SI"/>
    <m/>
    <m/>
  </r>
  <r>
    <x v="0"/>
    <x v="1"/>
    <x v="9"/>
    <s v="ALCALDÍA MUNICIPAL DE GAMBITA"/>
    <x v="1"/>
    <x v="1"/>
    <s v="SM: SOLICITUD REITERATIVA INFORMACIÓN DE CAPACITACIÓN CUERPO DE BOMBEROS VOLUNTARIOS"/>
    <s v="Jiug Magnoly Gaviria Narváez"/>
    <s v="Área Central de Referencia Bomberil"/>
    <x v="0"/>
    <x v="4"/>
    <n v="15"/>
    <n v="20193320022872"/>
    <d v="2019-08-29T14:56:47"/>
    <n v="20192300007611"/>
    <s v="28/08/2019."/>
    <n v="0"/>
    <x v="20"/>
    <x v="0"/>
    <s v="04-09-2019 10:50 AM Archivar Jiug Magnoly Gaviria Narváez Se archiva porque ya cuenta con respuesta con radicado DNBC No. 20192300007611. dada por John Jairo Beltrán-con fecha de salida 23/08/2019.Se envía por correo electrónico el día 28/08/2019."/>
    <d v="2019-08-28T00:00:00"/>
    <s v="PDF"/>
    <s v="SI"/>
    <m/>
    <s v="NO EXISTE PANTALLAZO DE EVIDENCIA CON FECHA VISIBLE DE ENVÍO"/>
  </r>
  <r>
    <x v="0"/>
    <x v="1"/>
    <x v="12"/>
    <s v="GOBERNACION DEL QUINDIO"/>
    <x v="1"/>
    <x v="1"/>
    <s v="SM: TRASLADO OFICIO R-21092 (T.F.)"/>
    <s v="Luis Alberto Valencia Pulido"/>
    <s v="Área Central de Referencia Bomberil"/>
    <x v="0"/>
    <x v="4"/>
    <n v="15"/>
    <n v="20193320022892"/>
    <d v="2019-08-29T15:28:28"/>
    <m/>
    <m/>
    <m/>
    <x v="9"/>
    <x v="3"/>
    <m/>
    <m/>
    <m/>
    <m/>
    <m/>
    <m/>
  </r>
  <r>
    <x v="0"/>
    <x v="1"/>
    <x v="6"/>
    <s v="CUERPO DE BOMBEROS VOLUNTARIOS DE PUERTO GAITÁN"/>
    <x v="0"/>
    <x v="2"/>
    <s v="SM: DERECHO DE PETICIÓN"/>
    <s v="Paula Andrea Cortéz Mojica"/>
    <s v="DIRECCIÓN GENERAL"/>
    <x v="2"/>
    <x v="2"/>
    <n v="10"/>
    <n v="20193320022912"/>
    <d v="2019-08-29T15:53:26"/>
    <n v="20191000001863"/>
    <d v="2019-09-11T00:00:00"/>
    <n v="9"/>
    <x v="4"/>
    <x v="0"/>
    <s v="11-09-2019 16:47 PM Archivar Paula Andrea Cortéz Mojica archivo 20191000001863"/>
    <m/>
    <m/>
    <m/>
    <m/>
    <s v="Archivo de respuesta en Word, sin firmas. No se muestra pantallazo y no se comunica por cual medio se envio la peticion"/>
  </r>
  <r>
    <x v="0"/>
    <x v="2"/>
    <x v="1"/>
    <s v="VICTOR MARIO VALENCIA MONDRAGON"/>
    <x v="3"/>
    <x v="4"/>
    <s v="CAC: CUERPO DE BOMBEROS VOLUNTARIOS DE ROSAS - CAUCA"/>
    <s v="ERIKA AGUIRRE LEMUS"/>
    <s v="FORMULACIÓN Y ACTUALIZACIÓN NORMATIVA Y OPERATIVA"/>
    <x v="0"/>
    <x v="5"/>
    <n v="30"/>
    <n v="20193320022932"/>
    <d v="2019-08-29T16:13:45"/>
    <m/>
    <m/>
    <m/>
    <x v="9"/>
    <x v="3"/>
    <m/>
    <m/>
    <m/>
    <m/>
    <m/>
    <m/>
  </r>
  <r>
    <x v="0"/>
    <x v="3"/>
    <x v="1"/>
    <s v="CAMBIO CLIMÁTICO GESTIÓN DEL RIESGO"/>
    <x v="1"/>
    <x v="1"/>
    <s v="CI: SOLICITUD BASE DE DATOS"/>
    <s v="Jiug Magnoly Gaviria Narvaez"/>
    <s v="Área Central de Referencia Bomberil"/>
    <x v="0"/>
    <x v="1"/>
    <n v="15"/>
    <n v="20193320022942"/>
    <d v="2019-08-29T16:20:17"/>
    <m/>
    <m/>
    <m/>
    <x v="9"/>
    <x v="3"/>
    <m/>
    <m/>
    <m/>
    <m/>
    <m/>
    <m/>
  </r>
  <r>
    <x v="0"/>
    <x v="2"/>
    <x v="1"/>
    <s v="ARNALDO TORRES"/>
    <x v="3"/>
    <x v="2"/>
    <s v="CAC: SOLICITUD DE CURSO"/>
    <s v="Paula Andrea Cortéz Mojica"/>
    <s v="DIRECCIÓN GENERAL"/>
    <x v="2"/>
    <x v="4"/>
    <n v="15"/>
    <n v="20193320022952"/>
    <d v="2019-08-29T16:21:25"/>
    <n v="20191000001893"/>
    <d v="2019-09-11T00:00:00"/>
    <n v="9"/>
    <x v="4"/>
    <x v="0"/>
    <s v="11-09-2019 16:50 PM Archivar Paula Andrea Cortéz Mojica archivo 20191000001893"/>
    <m/>
    <m/>
    <m/>
    <m/>
    <s v="Archivo de respuesta en Word, sin firmas. No se muestra pantallazo y no se comunica por cual medio se envio la peticion"/>
  </r>
  <r>
    <x v="0"/>
    <x v="2"/>
    <x v="22"/>
    <s v="BENEMÉRITO CUERPO DE BOMBEROS VOLUNTARIOS DE LETICIA"/>
    <x v="0"/>
    <x v="7"/>
    <s v="CAC: INFORME NECESIDADES BCBL"/>
    <s v="ERIKA AGUIRRE LEMUS"/>
    <s v="FORMULACIÓN Y ACTUALIZACIÓN NORMATIVA Y OPERATIVA"/>
    <x v="0"/>
    <x v="1"/>
    <n v="15"/>
    <n v="20193320022962"/>
    <d v="2019-08-29T17:32:53"/>
    <m/>
    <m/>
    <m/>
    <x v="9"/>
    <x v="3"/>
    <m/>
    <m/>
    <m/>
    <m/>
    <m/>
    <m/>
  </r>
  <r>
    <x v="0"/>
    <x v="1"/>
    <x v="1"/>
    <s v="SECRETARIA DE GOBIERNO DE CUNDINAMARCA"/>
    <x v="1"/>
    <x v="0"/>
    <s v="SM: RESPUESTA AL RADICADO 2019156661 DE FECHA 09/08/2019 08:41:20.0"/>
    <s v="Ricardo Rizo Salazar"/>
    <s v="FORMULACIÓN Y ACTUALIZACIÓN NORMATIVA"/>
    <x v="0"/>
    <x v="0"/>
    <n v="0"/>
    <n v="20193320022972"/>
    <d v="2019-08-30T11:04:46"/>
    <n v="20193320021592"/>
    <d v="2019-09-09T00:00:00"/>
    <n v="6"/>
    <x v="2"/>
    <x v="0"/>
    <s v="09-09-2019 16:26 PM Archivar Ricardo Rizo Salazar Soporte documental del radicado 20193320021592 el cual se tramitó completamente"/>
    <m/>
    <m/>
    <m/>
    <m/>
    <m/>
  </r>
  <r>
    <x v="0"/>
    <x v="0"/>
    <x v="1"/>
    <s v="UNGRD"/>
    <x v="1"/>
    <x v="4"/>
    <s v="RD: TRASLADO POR COMPETENCIA ATENCIÓN TARDÍA DE INCENDIO ESTRUCTURAL INDUSTRIAS EL FORRAJE S.A.S MUNICIPIO DE PALMIRA, RADICADO UNGRD No 2019ER08474"/>
    <s v="ERIKA AGUIRRE LEMUS"/>
    <s v="FORMULACIÓN Y ACTUALIZACIÓN NORMATIVA Y OPERATIVA"/>
    <x v="0"/>
    <x v="1"/>
    <n v="15"/>
    <n v="20193320022982"/>
    <d v="2019-08-30T12:01:25"/>
    <m/>
    <m/>
    <m/>
    <x v="9"/>
    <x v="3"/>
    <m/>
    <m/>
    <m/>
    <m/>
    <m/>
    <m/>
  </r>
  <r>
    <x v="0"/>
    <x v="2"/>
    <x v="1"/>
    <s v="JUAN PABLO RODRIGUEZ HERNANDEZ"/>
    <x v="3"/>
    <x v="7"/>
    <s v="CAC: REQUERIMIENTO Y ACOMPAÑAMIENTO"/>
    <s v="ELIANA GARCÍA CASTAÑO"/>
    <s v="FORMULACIÓN Y ACTUALIZACIÓN NORMATIVA Y OPERATIVA"/>
    <x v="0"/>
    <x v="4"/>
    <n v="15"/>
    <n v="20193320022992"/>
    <d v="2019-08-30T12:11:47"/>
    <s v="20192050059101 y 20192050059471y 20192050059471,"/>
    <d v="2019-09-10T00:00:00"/>
    <n v="7"/>
    <x v="22"/>
    <x v="0"/>
    <s v="10-09-2019 14:12 PM Archivar ELIANA GARCÍA CASTAÑO Mediante los oficios 20192050059101 y 20192050059471 fue atendida la solicitud. El oficio 20192050059471, fue enviado el 10/09/2019"/>
    <d v="2019-09-10T00:00:00"/>
    <s v="PDF"/>
    <s v="SI"/>
    <m/>
    <m/>
  </r>
  <r>
    <x v="0"/>
    <x v="1"/>
    <x v="1"/>
    <s v="ACUEDUCTO Y ALCANTARILLADO DE BOGOTÁ"/>
    <x v="1"/>
    <x v="1"/>
    <s v="SM: CONCILIACIÓN DE OPERACIONES RECÍPROCAS SEGUNDO TRIMESTRE DE 2019"/>
    <s v="Marisol Mora Bustos"/>
    <s v="GESTIÓN CONTABLE"/>
    <x v="1"/>
    <x v="0"/>
    <n v="0"/>
    <n v="20193320023012"/>
    <d v="2019-08-30T16:45:06"/>
    <n v="20193620007981"/>
    <d v="2019-09-05T00:00:00"/>
    <n v="5"/>
    <x v="1"/>
    <x v="0"/>
    <s v="05-09-2019 12:14 PM Archivar Marisol Mora Bustos El día 05 de septiembre de 2019 se dio respuesta de la información recíproca al acueducto mediante Orfeo de salida No. 20193620007981"/>
    <m/>
    <m/>
    <m/>
    <m/>
    <s v="Debe existir pantallazo de envío de respuesta con la fecha visible, así mismo debe estar digitalizada la respuesta con su respectiva firma"/>
  </r>
  <r>
    <x v="0"/>
    <x v="1"/>
    <x v="4"/>
    <s v="ALCALDÍA MUNICIPAL DE MANIZALES"/>
    <x v="1"/>
    <x v="5"/>
    <s v="SM: INFORME"/>
    <s v="Massiel Mendez"/>
    <s v="FORTALECIMIENTO BOMBERIL"/>
    <x v="2"/>
    <x v="1"/>
    <n v="15"/>
    <n v="20193320023022"/>
    <d v="2019-08-30T16:47:43"/>
    <m/>
    <m/>
    <m/>
    <x v="9"/>
    <x v="3"/>
    <m/>
    <m/>
    <m/>
    <m/>
    <m/>
    <m/>
  </r>
</pivotCacheRecords>
</file>

<file path=xl/pivotCache/pivotCacheRecords2.xml><?xml version="1.0" encoding="utf-8"?>
<pivotCacheRecords xmlns="http://schemas.openxmlformats.org/spreadsheetml/2006/main" xmlns:r="http://schemas.openxmlformats.org/officeDocument/2006/relationships" count="239">
  <r>
    <x v="0"/>
  </r>
  <r>
    <x v="0"/>
  </r>
  <r>
    <x v="0"/>
  </r>
  <r>
    <x v="0"/>
  </r>
  <r>
    <x v="0"/>
  </r>
  <r>
    <x v="0"/>
  </r>
  <r>
    <x v="0"/>
  </r>
  <r>
    <x v="0"/>
  </r>
  <r>
    <x v="0"/>
  </r>
  <r>
    <x v="0"/>
  </r>
  <r>
    <x v="0"/>
  </r>
  <r>
    <x v="0"/>
  </r>
  <r>
    <x v="0"/>
  </r>
  <r>
    <x v="0"/>
  </r>
  <r>
    <x v="1"/>
  </r>
  <r>
    <x v="1"/>
  </r>
  <r>
    <x v="1"/>
  </r>
  <r>
    <x v="1"/>
  </r>
  <r>
    <x v="1"/>
  </r>
  <r>
    <x v="1"/>
  </r>
  <r>
    <x v="1"/>
  </r>
  <r>
    <x v="1"/>
  </r>
  <r>
    <x v="1"/>
  </r>
  <r>
    <x v="1"/>
  </r>
  <r>
    <x v="1"/>
  </r>
  <r>
    <x v="1"/>
  </r>
  <r>
    <x v="1"/>
  </r>
  <r>
    <x v="1"/>
  </r>
  <r>
    <x v="1"/>
  </r>
  <r>
    <x v="1"/>
  </r>
  <r>
    <x v="1"/>
  </r>
  <r>
    <x v="1"/>
  </r>
  <r>
    <x v="1"/>
  </r>
  <r>
    <x v="1"/>
  </r>
  <r>
    <x v="0"/>
  </r>
  <r>
    <x v="0"/>
  </r>
  <r>
    <x v="0"/>
  </r>
  <r>
    <x v="0"/>
  </r>
  <r>
    <x v="0"/>
  </r>
  <r>
    <x v="0"/>
  </r>
  <r>
    <x v="0"/>
  </r>
  <r>
    <x v="0"/>
  </r>
  <r>
    <x v="0"/>
  </r>
  <r>
    <x v="0"/>
  </r>
  <r>
    <x v="0"/>
  </r>
  <r>
    <x v="0"/>
  </r>
  <r>
    <x v="0"/>
  </r>
  <r>
    <x v="1"/>
  </r>
  <r>
    <x v="1"/>
  </r>
  <r>
    <x v="1"/>
  </r>
  <r>
    <x v="0"/>
  </r>
  <r>
    <x v="1"/>
  </r>
  <r>
    <x v="1"/>
  </r>
  <r>
    <x v="1"/>
  </r>
  <r>
    <x v="1"/>
  </r>
  <r>
    <x v="0"/>
  </r>
  <r>
    <x v="1"/>
  </r>
  <r>
    <x v="1"/>
  </r>
  <r>
    <x v="1"/>
  </r>
  <r>
    <x v="1"/>
  </r>
  <r>
    <x v="1"/>
  </r>
  <r>
    <x v="1"/>
  </r>
  <r>
    <x v="1"/>
  </r>
  <r>
    <x v="1"/>
  </r>
  <r>
    <x v="0"/>
  </r>
  <r>
    <x v="0"/>
  </r>
  <r>
    <x v="0"/>
  </r>
  <r>
    <x v="0"/>
  </r>
  <r>
    <x v="0"/>
  </r>
  <r>
    <x v="0"/>
  </r>
  <r>
    <x v="0"/>
  </r>
  <r>
    <x v="0"/>
  </r>
  <r>
    <x v="0"/>
  </r>
  <r>
    <x v="0"/>
  </r>
  <r>
    <x v="0"/>
  </r>
  <r>
    <x v="1"/>
  </r>
  <r>
    <x v="1"/>
  </r>
  <r>
    <x v="1"/>
  </r>
  <r>
    <x v="1"/>
  </r>
  <r>
    <x v="1"/>
  </r>
  <r>
    <x v="1"/>
  </r>
  <r>
    <x v="0"/>
  </r>
  <r>
    <x v="0"/>
  </r>
  <r>
    <x v="0"/>
  </r>
  <r>
    <x v="1"/>
  </r>
  <r>
    <x v="0"/>
  </r>
  <r>
    <x v="0"/>
  </r>
  <r>
    <x v="0"/>
  </r>
  <r>
    <x v="0"/>
  </r>
  <r>
    <x v="0"/>
  </r>
  <r>
    <x v="0"/>
  </r>
  <r>
    <x v="0"/>
  </r>
  <r>
    <x v="0"/>
  </r>
  <r>
    <x v="0"/>
  </r>
  <r>
    <x v="0"/>
  </r>
  <r>
    <x v="1"/>
  </r>
  <r>
    <x v="1"/>
  </r>
  <r>
    <x v="1"/>
  </r>
  <r>
    <x v="1"/>
  </r>
  <r>
    <x v="1"/>
  </r>
  <r>
    <x v="1"/>
  </r>
  <r>
    <x v="0"/>
  </r>
  <r>
    <x v="0"/>
  </r>
  <r>
    <x v="1"/>
  </r>
  <r>
    <x v="1"/>
  </r>
  <r>
    <x v="1"/>
  </r>
  <r>
    <x v="1"/>
  </r>
  <r>
    <x v="1"/>
  </r>
  <r>
    <x v="1"/>
  </r>
  <r>
    <x v="1"/>
  </r>
  <r>
    <x v="1"/>
  </r>
  <r>
    <x v="1"/>
  </r>
  <r>
    <x v="0"/>
  </r>
  <r>
    <x v="0"/>
  </r>
  <r>
    <x v="0"/>
  </r>
  <r>
    <x v="1"/>
  </r>
  <r>
    <x v="1"/>
  </r>
  <r>
    <x v="1"/>
  </r>
  <r>
    <x v="1"/>
  </r>
  <r>
    <x v="1"/>
  </r>
  <r>
    <x v="1"/>
  </r>
  <r>
    <x v="1"/>
  </r>
  <r>
    <x v="1"/>
  </r>
  <r>
    <x v="0"/>
  </r>
  <r>
    <x v="1"/>
  </r>
  <r>
    <x v="1"/>
  </r>
  <r>
    <x v="1"/>
  </r>
  <r>
    <x v="1"/>
  </r>
  <r>
    <x v="1"/>
  </r>
  <r>
    <x v="1"/>
  </r>
  <r>
    <x v="1"/>
  </r>
  <r>
    <x v="1"/>
  </r>
  <r>
    <x v="1"/>
  </r>
  <r>
    <x v="1"/>
  </r>
  <r>
    <x v="1"/>
  </r>
  <r>
    <x v="1"/>
  </r>
  <r>
    <x v="0"/>
  </r>
  <r>
    <x v="1"/>
  </r>
  <r>
    <x v="1"/>
  </r>
  <r>
    <x v="0"/>
  </r>
  <r>
    <x v="0"/>
  </r>
  <r>
    <x v="0"/>
  </r>
  <r>
    <x v="0"/>
  </r>
  <r>
    <x v="0"/>
  </r>
  <r>
    <x v="0"/>
  </r>
  <r>
    <x v="0"/>
  </r>
  <r>
    <x v="0"/>
  </r>
  <r>
    <x v="0"/>
  </r>
  <r>
    <x v="1"/>
  </r>
  <r>
    <x v="1"/>
  </r>
  <r>
    <x v="1"/>
  </r>
  <r>
    <x v="1"/>
  </r>
  <r>
    <x v="1"/>
  </r>
  <r>
    <x v="1"/>
  </r>
  <r>
    <x v="1"/>
  </r>
  <r>
    <x v="1"/>
  </r>
  <r>
    <x v="1"/>
  </r>
  <r>
    <x v="0"/>
  </r>
  <r>
    <x v="1"/>
  </r>
  <r>
    <x v="1"/>
  </r>
  <r>
    <x v="1"/>
  </r>
  <r>
    <x v="1"/>
  </r>
  <r>
    <x v="0"/>
  </r>
  <r>
    <x v="0"/>
  </r>
  <r>
    <x v="1"/>
  </r>
  <r>
    <x v="1"/>
  </r>
  <r>
    <x v="1"/>
  </r>
  <r>
    <x v="0"/>
  </r>
  <r>
    <x v="0"/>
  </r>
  <r>
    <x v="1"/>
  </r>
  <r>
    <x v="1"/>
  </r>
  <r>
    <x v="1"/>
  </r>
  <r>
    <x v="1"/>
  </r>
  <r>
    <x v="1"/>
  </r>
  <r>
    <x v="1"/>
  </r>
  <r>
    <x v="0"/>
  </r>
  <r>
    <x v="0"/>
  </r>
  <r>
    <x v="0"/>
  </r>
  <r>
    <x v="0"/>
  </r>
  <r>
    <x v="0"/>
  </r>
  <r>
    <x v="1"/>
  </r>
  <r>
    <x v="1"/>
  </r>
  <r>
    <x v="1"/>
  </r>
  <r>
    <x v="1"/>
  </r>
  <r>
    <x v="1"/>
  </r>
  <r>
    <x v="1"/>
  </r>
  <r>
    <x v="0"/>
  </r>
  <r>
    <x v="0"/>
  </r>
  <r>
    <x v="0"/>
  </r>
  <r>
    <x v="0"/>
  </r>
  <r>
    <x v="1"/>
  </r>
  <r>
    <x v="0"/>
  </r>
  <r>
    <x v="0"/>
  </r>
  <r>
    <x v="1"/>
  </r>
  <r>
    <x v="0"/>
  </r>
  <r>
    <x v="0"/>
  </r>
  <r>
    <x v="0"/>
  </r>
  <r>
    <x v="0"/>
  </r>
  <r>
    <x v="1"/>
  </r>
  <r>
    <x v="0"/>
  </r>
  <r>
    <x v="1"/>
  </r>
  <r>
    <x v="1"/>
  </r>
  <r>
    <x v="1"/>
  </r>
  <r>
    <x v="1"/>
  </r>
  <r>
    <x v="1"/>
  </r>
  <r>
    <x v="1"/>
  </r>
  <r>
    <x v="1"/>
  </r>
  <r>
    <x v="1"/>
  </r>
  <r>
    <x v="0"/>
  </r>
  <r>
    <x v="0"/>
  </r>
  <r>
    <x v="0"/>
  </r>
  <r>
    <x v="0"/>
  </r>
  <r>
    <x v="0"/>
  </r>
  <r>
    <x v="0"/>
  </r>
  <r>
    <x v="0"/>
  </r>
  <r>
    <x v="0"/>
  </r>
  <r>
    <x v="0"/>
  </r>
  <r>
    <x v="0"/>
  </r>
  <r>
    <x v="0"/>
  </r>
  <r>
    <x v="1"/>
  </r>
  <r>
    <x v="1"/>
  </r>
  <r>
    <x v="1"/>
  </r>
  <r>
    <x v="1"/>
  </r>
  <r>
    <x v="1"/>
  </r>
  <r>
    <x v="1"/>
  </r>
  <r>
    <x v="1"/>
  </r>
  <r>
    <x v="1"/>
  </r>
  <r>
    <x v="0"/>
  </r>
  <r>
    <x v="0"/>
  </r>
  <r>
    <x v="0"/>
  </r>
  <r>
    <x v="1"/>
  </r>
  <r>
    <x v="1"/>
  </r>
  <r>
    <x v="1"/>
  </r>
  <r>
    <x v="1"/>
  </r>
  <r>
    <x v="0"/>
  </r>
  <r>
    <x v="0"/>
  </r>
  <r>
    <x v="1"/>
  </r>
  <r>
    <x v="0"/>
  </r>
  <r>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7"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0">
  <location ref="A86:B92" firstHeaderRow="1" firstDataRow="1" firstDataCol="1"/>
  <pivotFields count="25">
    <pivotField showAll="0"/>
    <pivotField axis="axisRow" dataField="1" showAll="0">
      <items count="6">
        <item x="2"/>
        <item x="3"/>
        <item x="4"/>
        <item x="0"/>
        <item x="1"/>
        <item t="default"/>
      </items>
    </pivotField>
    <pivotField showAll="0"/>
    <pivotField showAll="0"/>
    <pivotField showAll="0"/>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6">
    <i>
      <x/>
    </i>
    <i>
      <x v="1"/>
    </i>
    <i>
      <x v="2"/>
    </i>
    <i>
      <x v="3"/>
    </i>
    <i>
      <x v="4"/>
    </i>
    <i t="grand">
      <x/>
    </i>
  </rowItems>
  <colItems count="1">
    <i/>
  </colItems>
  <dataFields count="1">
    <dataField name="Cuenta de Medio o canal de recepción" fld="1" subtotal="count" baseField="0" baseItem="0"/>
  </dataFields>
  <formats count="67">
    <format dxfId="66">
      <pivotArea outline="0" collapsedLevelsAreSubtotals="1" fieldPosition="0"/>
    </format>
    <format dxfId="65">
      <pivotArea dataOnly="0" labelOnly="1" outline="0" axis="axisValues" fieldPosition="0"/>
    </format>
    <format dxfId="64">
      <pivotArea dataOnly="0" labelOnly="1" outline="0" axis="axisValues" fieldPosition="0"/>
    </format>
    <format dxfId="63">
      <pivotArea outline="0" collapsedLevelsAreSubtotals="1" fieldPosition="0"/>
    </format>
    <format dxfId="62">
      <pivotArea dataOnly="0" labelOnly="1" outline="0" axis="axisValues" fieldPosition="0"/>
    </format>
    <format dxfId="61">
      <pivotArea dataOnly="0" labelOnly="1" outline="0" axis="axisValues" fieldPosition="0"/>
    </format>
    <format dxfId="60">
      <pivotArea outline="0" collapsedLevelsAreSubtotals="1" fieldPosition="0"/>
    </format>
    <format dxfId="59">
      <pivotArea dataOnly="0" labelOnly="1" outline="0" axis="axisValues" fieldPosition="0"/>
    </format>
    <format dxfId="58">
      <pivotArea dataOnly="0" labelOnly="1" outline="0" axis="axisValues" fieldPosition="0"/>
    </format>
    <format dxfId="57">
      <pivotArea outline="0" collapsedLevelsAreSubtotals="1" fieldPosition="0"/>
    </format>
    <format dxfId="56">
      <pivotArea dataOnly="0" labelOnly="1" outline="0" axis="axisValues" fieldPosition="0"/>
    </format>
    <format dxfId="55">
      <pivotArea dataOnly="0" labelOnly="1" outline="0" axis="axisValues" fieldPosition="0"/>
    </format>
    <format dxfId="54">
      <pivotArea outline="0" collapsedLevelsAreSubtotals="1" fieldPosition="0"/>
    </format>
    <format dxfId="53">
      <pivotArea dataOnly="0" labelOnly="1" outline="0" axis="axisValues" fieldPosition="0"/>
    </format>
    <format dxfId="52">
      <pivotArea dataOnly="0" labelOnly="1" outline="0" axis="axisValues" fieldPosition="0"/>
    </format>
    <format dxfId="51">
      <pivotArea outline="0" collapsedLevelsAreSubtotals="1" fieldPosition="0"/>
    </format>
    <format dxfId="50">
      <pivotArea dataOnly="0" labelOnly="1" outline="0" axis="axisValues" fieldPosition="0"/>
    </format>
    <format dxfId="49">
      <pivotArea dataOnly="0" labelOnly="1" outline="0" axis="axisValues" fieldPosition="0"/>
    </format>
    <format dxfId="48">
      <pivotArea outline="0" collapsedLevelsAreSubtotals="1" fieldPosition="0"/>
    </format>
    <format dxfId="47">
      <pivotArea dataOnly="0" labelOnly="1" outline="0" axis="axisValues" fieldPosition="0"/>
    </format>
    <format dxfId="46">
      <pivotArea dataOnly="0" labelOnly="1" outline="0" axis="axisValues" fieldPosition="0"/>
    </format>
    <format dxfId="45">
      <pivotArea outline="0" collapsedLevelsAreSubtotals="1" fieldPosition="0"/>
    </format>
    <format dxfId="44">
      <pivotArea dataOnly="0" labelOnly="1" outline="0" axis="axisValues" fieldPosition="0"/>
    </format>
    <format dxfId="43">
      <pivotArea dataOnly="0" labelOnly="1" outline="0" axis="axisValues" fieldPosition="0"/>
    </format>
    <format dxfId="42">
      <pivotArea outline="0" collapsedLevelsAreSubtotals="1" fieldPosition="0"/>
    </format>
    <format dxfId="41">
      <pivotArea dataOnly="0" labelOnly="1" outline="0" axis="axisValues" fieldPosition="0"/>
    </format>
    <format dxfId="40">
      <pivotArea dataOnly="0" labelOnly="1" outline="0" axis="axisValues" fieldPosition="0"/>
    </format>
    <format dxfId="39">
      <pivotArea outline="0" collapsedLevelsAreSubtotals="1" fieldPosition="0"/>
    </format>
    <format dxfId="38">
      <pivotArea dataOnly="0" labelOnly="1" outline="0" axis="axisValues" fieldPosition="0"/>
    </format>
    <format dxfId="37">
      <pivotArea dataOnly="0" labelOnly="1" outline="0" axis="axisValues" fieldPosition="0"/>
    </format>
    <format dxfId="36">
      <pivotArea outline="0" collapsedLevelsAreSubtotals="1" fieldPosition="0"/>
    </format>
    <format dxfId="35">
      <pivotArea dataOnly="0" labelOnly="1" outline="0" axis="axisValues" fieldPosition="0"/>
    </format>
    <format dxfId="34">
      <pivotArea dataOnly="0" labelOnly="1" outline="0" axis="axisValues" fieldPosition="0"/>
    </format>
    <format dxfId="33">
      <pivotArea outline="0" collapsedLevelsAreSubtotals="1" fieldPosition="0"/>
    </format>
    <format dxfId="32">
      <pivotArea dataOnly="0" labelOnly="1" outline="0" axis="axisValues" fieldPosition="0"/>
    </format>
    <format dxfId="31">
      <pivotArea dataOnly="0" labelOnly="1" outline="0" axis="axisValues" fieldPosition="0"/>
    </format>
    <format dxfId="30">
      <pivotArea outline="0" collapsedLevelsAreSubtotals="1" fieldPosition="0"/>
    </format>
    <format dxfId="29">
      <pivotArea dataOnly="0" labelOnly="1" outline="0" axis="axisValues" fieldPosition="0"/>
    </format>
    <format dxfId="28">
      <pivotArea dataOnly="0" labelOnly="1" outline="0" axis="axisValues" fieldPosition="0"/>
    </format>
    <format dxfId="27">
      <pivotArea outline="0" collapsedLevelsAreSubtotals="1" fieldPosition="0"/>
    </format>
    <format dxfId="26">
      <pivotArea dataOnly="0" labelOnly="1" outline="0" axis="axisValues" fieldPosition="0"/>
    </format>
    <format dxfId="25">
      <pivotArea dataOnly="0" labelOnly="1" outline="0" axis="axisValues" fieldPosition="0"/>
    </format>
    <format dxfId="24">
      <pivotArea type="all" dataOnly="0" outline="0" fieldPosition="0"/>
    </format>
    <format dxfId="23">
      <pivotArea outline="0" collapsedLevelsAreSubtotals="1" fieldPosition="0"/>
    </format>
    <format dxfId="22">
      <pivotArea field="1" type="button" dataOnly="0" labelOnly="1" outline="0" axis="axisRow" fieldPosition="0"/>
    </format>
    <format dxfId="21">
      <pivotArea dataOnly="0" labelOnly="1" outline="0" axis="axisValues" fieldPosition="0"/>
    </format>
    <format dxfId="20">
      <pivotArea dataOnly="0" labelOnly="1" fieldPosition="0">
        <references count="1">
          <reference field="1" count="0"/>
        </references>
      </pivotArea>
    </format>
    <format dxfId="19">
      <pivotArea dataOnly="0" labelOnly="1" grandRow="1" outline="0" fieldPosition="0"/>
    </format>
    <format dxfId="18">
      <pivotArea dataOnly="0" labelOnly="1" outline="0" axis="axisValues" fieldPosition="0"/>
    </format>
    <format dxfId="17">
      <pivotArea outline="0" collapsedLevelsAreSubtotals="1" fieldPosition="0"/>
    </format>
    <format dxfId="16">
      <pivotArea dataOnly="0" labelOnly="1" outline="0" axis="axisValues" fieldPosition="0"/>
    </format>
    <format dxfId="15">
      <pivotArea dataOnly="0" labelOnly="1" outline="0" axis="axisValues" fieldPosition="0"/>
    </format>
    <format dxfId="14">
      <pivotArea outline="0" collapsedLevelsAreSubtotals="1" fieldPosition="0"/>
    </format>
    <format dxfId="13">
      <pivotArea dataOnly="0" labelOnly="1" outline="0" axis="axisValues" fieldPosition="0"/>
    </format>
    <format dxfId="12">
      <pivotArea dataOnly="0" labelOnly="1" outline="0" axis="axisValues" fieldPosition="0"/>
    </format>
    <format dxfId="11">
      <pivotArea outline="0" collapsedLevelsAreSubtotals="1" fieldPosition="0"/>
    </format>
    <format dxfId="10">
      <pivotArea dataOnly="0" labelOnly="1" outline="0" axis="axisValues" fieldPosition="0"/>
    </format>
    <format dxfId="9">
      <pivotArea dataOnly="0" labelOnly="1" outline="0" axis="axisValues" fieldPosition="0"/>
    </format>
    <format dxfId="8">
      <pivotArea outline="0" collapsedLevelsAreSubtotals="1" fieldPosition="0"/>
    </format>
    <format dxfId="7">
      <pivotArea dataOnly="0" labelOnly="1" outline="0" axis="axisValues" fieldPosition="0"/>
    </format>
    <format dxfId="6">
      <pivotArea dataOnly="0" labelOnly="1" outline="0" axis="axisValues" fieldPosition="0"/>
    </format>
    <format dxfId="5">
      <pivotArea outline="0" collapsedLevelsAreSubtotals="1" fieldPosition="0"/>
    </format>
    <format dxfId="4">
      <pivotArea dataOnly="0" labelOnly="1" outline="0" axis="axisValues" fieldPosition="0"/>
    </format>
    <format dxfId="3">
      <pivotArea dataOnly="0" labelOnly="1" outline="0" axis="axisValues" fieldPosition="0"/>
    </format>
    <format dxfId="2">
      <pivotArea outline="0" collapsedLevelsAreSubtotals="1" fieldPosition="0"/>
    </format>
    <format dxfId="1">
      <pivotArea dataOnly="0" labelOnly="1" outline="0" axis="axisValues"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1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06:B215"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9">
        <item x="3"/>
        <item x="5"/>
        <item x="0"/>
        <item x="2"/>
        <item x="1"/>
        <item x="4"/>
        <item x="7"/>
        <item x="6"/>
        <item t="default"/>
      </items>
    </pivotField>
    <pivotField showAll="0"/>
    <pivotField numFmtId="1" showAll="0"/>
    <pivotField numFmtId="14" showAll="0"/>
    <pivotField showAll="0"/>
    <pivotField showAll="0"/>
    <pivotField showAll="0"/>
    <pivotField dataField="1" showAll="0">
      <items count="25">
        <item x="20"/>
        <item x="6"/>
        <item x="3"/>
        <item x="16"/>
        <item x="23"/>
        <item x="1"/>
        <item x="2"/>
        <item x="22"/>
        <item x="13"/>
        <item x="4"/>
        <item x="0"/>
        <item x="18"/>
        <item x="7"/>
        <item x="10"/>
        <item x="8"/>
        <item x="5"/>
        <item x="12"/>
        <item x="11"/>
        <item x="19"/>
        <item x="17"/>
        <item x="21"/>
        <item x="15"/>
        <item x="14"/>
        <item x="9"/>
        <item t="default"/>
      </items>
    </pivotField>
    <pivotField showAll="0"/>
    <pivotField showAll="0"/>
    <pivotField showAll="0"/>
    <pivotField showAll="0"/>
    <pivotField showAll="0"/>
    <pivotField showAll="0"/>
    <pivotField showAll="0"/>
  </pivotFields>
  <rowFields count="1">
    <field x="10"/>
  </rowFields>
  <rowItems count="9">
    <i>
      <x/>
    </i>
    <i>
      <x v="1"/>
    </i>
    <i>
      <x v="2"/>
    </i>
    <i>
      <x v="3"/>
    </i>
    <i>
      <x v="4"/>
    </i>
    <i>
      <x v="5"/>
    </i>
    <i>
      <x v="6"/>
    </i>
    <i>
      <x v="7"/>
    </i>
    <i t="grand">
      <x/>
    </i>
  </rowItems>
  <colItems count="1">
    <i/>
  </colItems>
  <dataFields count="1">
    <dataField name="Promedio de Tiempo de atención" fld="17" subtotal="average" baseField="10" baseItem="1" numFmtId="1"/>
  </dataFields>
  <formats count="55">
    <format dxfId="121">
      <pivotArea outline="0" collapsedLevelsAreSubtotals="1" fieldPosition="0"/>
    </format>
    <format dxfId="120">
      <pivotArea outline="0" collapsedLevelsAreSubtotals="1" fieldPosition="0"/>
    </format>
    <format dxfId="119">
      <pivotArea outline="0" collapsedLevelsAreSubtotals="1" fieldPosition="0"/>
    </format>
    <format dxfId="118">
      <pivotArea outline="0" collapsedLevelsAreSubtotals="1" fieldPosition="0"/>
    </format>
    <format dxfId="117">
      <pivotArea outline="0" collapsedLevelsAreSubtotals="1" fieldPosition="0"/>
    </format>
    <format dxfId="116">
      <pivotArea outline="0" collapsedLevelsAreSubtotals="1" fieldPosition="0"/>
    </format>
    <format dxfId="115">
      <pivotArea outline="0" collapsedLevelsAreSubtotals="1" fieldPosition="0"/>
    </format>
    <format dxfId="114">
      <pivotArea outline="0" collapsedLevelsAreSubtotals="1" fieldPosition="0"/>
    </format>
    <format dxfId="113">
      <pivotArea outline="0" collapsedLevelsAreSubtotals="1" fieldPosition="0"/>
    </format>
    <format dxfId="112">
      <pivotArea outline="0" collapsedLevelsAreSubtotals="1" fieldPosition="0"/>
    </format>
    <format dxfId="111">
      <pivotArea outline="0" collapsedLevelsAreSubtotals="1" fieldPosition="0"/>
    </format>
    <format dxfId="110">
      <pivotArea outline="0" collapsedLevelsAreSubtotals="1" fieldPosition="0"/>
    </format>
    <format dxfId="109">
      <pivotArea outline="0" collapsedLevelsAreSubtotals="1" fieldPosition="0"/>
    </format>
    <format dxfId="108">
      <pivotArea outline="0" collapsedLevelsAreSubtotals="1" fieldPosition="0"/>
    </format>
    <format dxfId="107">
      <pivotArea outline="0" collapsedLevelsAreSubtotals="1" fieldPosition="0"/>
    </format>
    <format dxfId="106">
      <pivotArea outline="0" collapsedLevelsAreSubtotals="1" fieldPosition="0"/>
    </format>
    <format dxfId="105">
      <pivotArea dataOnly="0" labelOnly="1" outline="0" axis="axisValues" fieldPosition="0"/>
    </format>
    <format dxfId="104">
      <pivotArea dataOnly="0" labelOnly="1" outline="0" axis="axisValues" fieldPosition="0"/>
    </format>
    <format dxfId="103">
      <pivotArea outline="0" collapsedLevelsAreSubtotals="1" fieldPosition="0"/>
    </format>
    <format dxfId="102">
      <pivotArea dataOnly="0" labelOnly="1" outline="0" axis="axisValues" fieldPosition="0"/>
    </format>
    <format dxfId="101">
      <pivotArea dataOnly="0" labelOnly="1" outline="0" axis="axisValues" fieldPosition="0"/>
    </format>
    <format dxfId="100">
      <pivotArea outline="0" collapsedLevelsAreSubtotals="1" fieldPosition="0"/>
    </format>
    <format dxfId="99">
      <pivotArea dataOnly="0" labelOnly="1" outline="0" axis="axisValues" fieldPosition="0"/>
    </format>
    <format dxfId="98">
      <pivotArea dataOnly="0" labelOnly="1" outline="0" axis="axisValues" fieldPosition="0"/>
    </format>
    <format dxfId="97">
      <pivotArea outline="0" collapsedLevelsAreSubtotals="1" fieldPosition="0"/>
    </format>
    <format dxfId="96">
      <pivotArea dataOnly="0" labelOnly="1" outline="0" axis="axisValues" fieldPosition="0"/>
    </format>
    <format dxfId="95">
      <pivotArea dataOnly="0" labelOnly="1" outline="0" axis="axisValues" fieldPosition="0"/>
    </format>
    <format dxfId="94">
      <pivotArea outline="0" collapsedLevelsAreSubtotals="1" fieldPosition="0"/>
    </format>
    <format dxfId="93">
      <pivotArea dataOnly="0" labelOnly="1" outline="0" axis="axisValues" fieldPosition="0"/>
    </format>
    <format dxfId="92">
      <pivotArea dataOnly="0" labelOnly="1" outline="0" axis="axisValues" fieldPosition="0"/>
    </format>
    <format dxfId="91">
      <pivotArea type="all" dataOnly="0" outline="0" fieldPosition="0"/>
    </format>
    <format dxfId="90">
      <pivotArea outline="0" collapsedLevelsAreSubtotals="1" fieldPosition="0"/>
    </format>
    <format dxfId="89">
      <pivotArea field="10" type="button" dataOnly="0" labelOnly="1" outline="0" axis="axisRow" fieldPosition="0"/>
    </format>
    <format dxfId="88">
      <pivotArea dataOnly="0" labelOnly="1" outline="0" axis="axisValues" fieldPosition="0"/>
    </format>
    <format dxfId="87">
      <pivotArea dataOnly="0" labelOnly="1" fieldPosition="0">
        <references count="1">
          <reference field="10" count="0"/>
        </references>
      </pivotArea>
    </format>
    <format dxfId="86">
      <pivotArea dataOnly="0" labelOnly="1" grandRow="1" outline="0" fieldPosition="0"/>
    </format>
    <format dxfId="85">
      <pivotArea dataOnly="0" labelOnly="1" outline="0" axis="axisValues" fieldPosition="0"/>
    </format>
    <format dxfId="84">
      <pivotArea outline="0" collapsedLevelsAreSubtotals="1" fieldPosition="0"/>
    </format>
    <format dxfId="83">
      <pivotArea dataOnly="0" labelOnly="1" outline="0" axis="axisValues" fieldPosition="0"/>
    </format>
    <format dxfId="82">
      <pivotArea dataOnly="0" labelOnly="1" outline="0" axis="axisValues" fieldPosition="0"/>
    </format>
    <format dxfId="81">
      <pivotArea outline="0" collapsedLevelsAreSubtotals="1" fieldPosition="0"/>
    </format>
    <format dxfId="80">
      <pivotArea dataOnly="0" labelOnly="1" outline="0" axis="axisValues" fieldPosition="0"/>
    </format>
    <format dxfId="79">
      <pivotArea dataOnly="0" labelOnly="1" outline="0" axis="axisValues" fieldPosition="0"/>
    </format>
    <format dxfId="78">
      <pivotArea outline="0" collapsedLevelsAreSubtotals="1" fieldPosition="0"/>
    </format>
    <format dxfId="77">
      <pivotArea dataOnly="0" labelOnly="1" outline="0" axis="axisValues" fieldPosition="0"/>
    </format>
    <format dxfId="76">
      <pivotArea dataOnly="0" labelOnly="1" outline="0" axis="axisValues" fieldPosition="0"/>
    </format>
    <format dxfId="75">
      <pivotArea outline="0" collapsedLevelsAreSubtotals="1" fieldPosition="0"/>
    </format>
    <format dxfId="74">
      <pivotArea dataOnly="0" labelOnly="1" outline="0" axis="axisValues" fieldPosition="0"/>
    </format>
    <format dxfId="73">
      <pivotArea dataOnly="0" labelOnly="1" outline="0" axis="axisValues" fieldPosition="0"/>
    </format>
    <format dxfId="72">
      <pivotArea outline="0" collapsedLevelsAreSubtotals="1" fieldPosition="0"/>
    </format>
    <format dxfId="71">
      <pivotArea dataOnly="0" labelOnly="1" outline="0" axis="axisValues" fieldPosition="0"/>
    </format>
    <format dxfId="70">
      <pivotArea dataOnly="0" labelOnly="1" outline="0" axis="axisValues" fieldPosition="0"/>
    </format>
    <format dxfId="69">
      <pivotArea outline="0" collapsedLevelsAreSubtotals="1" fieldPosition="0"/>
    </format>
    <format dxfId="68">
      <pivotArea dataOnly="0" labelOnly="1" outline="0" axis="axisValues" fieldPosition="0"/>
    </format>
    <format dxfId="6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4"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3">
  <location ref="A80:B83" firstHeaderRow="1" firstDataRow="1" firstDataCol="1"/>
  <pivotFields count="1">
    <pivotField axis="axisRow" dataField="1" showAll="0">
      <items count="3">
        <item x="0"/>
        <item x="1"/>
        <item t="default"/>
      </items>
    </pivotField>
  </pivotFields>
  <rowFields count="1">
    <field x="0"/>
  </rowFields>
  <rowItems count="3">
    <i>
      <x/>
    </i>
    <i>
      <x v="1"/>
    </i>
    <i t="grand">
      <x/>
    </i>
  </rowItems>
  <colItems count="1">
    <i/>
  </colItems>
  <dataFields count="1">
    <dataField name="Cuenta de Canal Oficial de Entrada" fld="0" subtotal="count" baseField="0" baseItem="0"/>
  </dataFields>
  <formats count="25">
    <format dxfId="146">
      <pivotArea outline="0" collapsedLevelsAreSubtotals="1" fieldPosition="0"/>
    </format>
    <format dxfId="145">
      <pivotArea dataOnly="0" labelOnly="1" outline="0" axis="axisValues" fieldPosition="0"/>
    </format>
    <format dxfId="144">
      <pivotArea dataOnly="0" labelOnly="1" outline="0" axis="axisValues" fieldPosition="0"/>
    </format>
    <format dxfId="143">
      <pivotArea outline="0" collapsedLevelsAreSubtotals="1" fieldPosition="0"/>
    </format>
    <format dxfId="142">
      <pivotArea dataOnly="0" labelOnly="1" outline="0" axis="axisValues" fieldPosition="0"/>
    </format>
    <format dxfId="141">
      <pivotArea dataOnly="0" labelOnly="1" outline="0" axis="axisValues" fieldPosition="0"/>
    </format>
    <format dxfId="140">
      <pivotArea outline="0" collapsedLevelsAreSubtotals="1" fieldPosition="0"/>
    </format>
    <format dxfId="139">
      <pivotArea dataOnly="0" labelOnly="1" outline="0" axis="axisValues" fieldPosition="0"/>
    </format>
    <format dxfId="138">
      <pivotArea dataOnly="0" labelOnly="1" outline="0" axis="axisValues" fieldPosition="0"/>
    </format>
    <format dxfId="137">
      <pivotArea outline="0" collapsedLevelsAreSubtotals="1" fieldPosition="0"/>
    </format>
    <format dxfId="136">
      <pivotArea dataOnly="0" labelOnly="1" outline="0" axis="axisValues" fieldPosition="0"/>
    </format>
    <format dxfId="135">
      <pivotArea dataOnly="0" labelOnly="1" outline="0" axis="axisValues" fieldPosition="0"/>
    </format>
    <format dxfId="134">
      <pivotArea outline="0" collapsedLevelsAreSubtotals="1" fieldPosition="0"/>
    </format>
    <format dxfId="133">
      <pivotArea dataOnly="0" labelOnly="1" outline="0" axis="axisValues" fieldPosition="0"/>
    </format>
    <format dxfId="132">
      <pivotArea dataOnly="0" labelOnly="1" outline="0" axis="axisValues" fieldPosition="0"/>
    </format>
    <format dxfId="131">
      <pivotArea outline="0" collapsedLevelsAreSubtotals="1" fieldPosition="0"/>
    </format>
    <format dxfId="130">
      <pivotArea dataOnly="0" labelOnly="1" outline="0" axis="axisValues" fieldPosition="0"/>
    </format>
    <format dxfId="129">
      <pivotArea dataOnly="0" labelOnly="1" outline="0" axis="axisValues" fieldPosition="0"/>
    </format>
    <format dxfId="128">
      <pivotArea type="all" dataOnly="0" outline="0" fieldPosition="0"/>
    </format>
    <format dxfId="127">
      <pivotArea outline="0" collapsedLevelsAreSubtotals="1" fieldPosition="0"/>
    </format>
    <format dxfId="126">
      <pivotArea field="0" type="button" dataOnly="0" labelOnly="1" outline="0" axis="axisRow" fieldPosition="0"/>
    </format>
    <format dxfId="125">
      <pivotArea dataOnly="0" labelOnly="1" outline="0" axis="axisValues" fieldPosition="0"/>
    </format>
    <format dxfId="124">
      <pivotArea dataOnly="0" labelOnly="1" fieldPosition="0">
        <references count="1">
          <reference field="0" count="0"/>
        </references>
      </pivotArea>
    </format>
    <format dxfId="123">
      <pivotArea dataOnly="0" labelOnly="1" grandRow="1" outline="0" fieldPosition="0"/>
    </format>
    <format dxfId="122">
      <pivotArea dataOnly="0" labelOnly="1" outline="0" axis="axisValues" fieldPosition="0"/>
    </format>
  </formats>
  <chartFormats count="1">
    <chartFormat chart="7"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location ref="A23:B28"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axis="axisRow" dataField="1" showAll="0">
      <items count="5">
        <item x="0"/>
        <item x="3"/>
        <item x="2"/>
        <item x="1"/>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67">
    <format dxfId="213">
      <pivotArea outline="0" collapsedLevelsAreSubtotals="1" fieldPosition="0"/>
    </format>
    <format dxfId="212">
      <pivotArea dataOnly="0" labelOnly="1" outline="0" axis="axisValues" fieldPosition="0"/>
    </format>
    <format dxfId="211">
      <pivotArea dataOnly="0" labelOnly="1" outline="0" axis="axisValues" fieldPosition="0"/>
    </format>
    <format dxfId="210">
      <pivotArea outline="0" collapsedLevelsAreSubtotals="1" fieldPosition="0"/>
    </format>
    <format dxfId="209">
      <pivotArea dataOnly="0" labelOnly="1" outline="0" axis="axisValues" fieldPosition="0"/>
    </format>
    <format dxfId="208">
      <pivotArea dataOnly="0" labelOnly="1" outline="0" axis="axisValues" fieldPosition="0"/>
    </format>
    <format dxfId="207">
      <pivotArea outline="0" collapsedLevelsAreSubtotals="1" fieldPosition="0"/>
    </format>
    <format dxfId="206">
      <pivotArea dataOnly="0" labelOnly="1" outline="0" axis="axisValues" fieldPosition="0"/>
    </format>
    <format dxfId="205">
      <pivotArea dataOnly="0" labelOnly="1" outline="0" axis="axisValues" fieldPosition="0"/>
    </format>
    <format dxfId="204">
      <pivotArea outline="0" collapsedLevelsAreSubtotals="1" fieldPosition="0"/>
    </format>
    <format dxfId="203">
      <pivotArea dataOnly="0" labelOnly="1" outline="0" axis="axisValues" fieldPosition="0"/>
    </format>
    <format dxfId="202">
      <pivotArea dataOnly="0" labelOnly="1" outline="0" axis="axisValues" fieldPosition="0"/>
    </format>
    <format dxfId="201">
      <pivotArea outline="0" collapsedLevelsAreSubtotals="1" fieldPosition="0"/>
    </format>
    <format dxfId="200">
      <pivotArea dataOnly="0" labelOnly="1" outline="0" axis="axisValues" fieldPosition="0"/>
    </format>
    <format dxfId="199">
      <pivotArea dataOnly="0" labelOnly="1" outline="0" axis="axisValues" fieldPosition="0"/>
    </format>
    <format dxfId="198">
      <pivotArea outline="0" collapsedLevelsAreSubtotals="1" fieldPosition="0"/>
    </format>
    <format dxfId="197">
      <pivotArea dataOnly="0" labelOnly="1" outline="0" axis="axisValues" fieldPosition="0"/>
    </format>
    <format dxfId="196">
      <pivotArea dataOnly="0" labelOnly="1" outline="0" axis="axisValues" fieldPosition="0"/>
    </format>
    <format dxfId="195">
      <pivotArea outline="0" collapsedLevelsAreSubtotals="1" fieldPosition="0"/>
    </format>
    <format dxfId="194">
      <pivotArea dataOnly="0" labelOnly="1" outline="0" axis="axisValues" fieldPosition="0"/>
    </format>
    <format dxfId="193">
      <pivotArea dataOnly="0" labelOnly="1" outline="0" axis="axisValues" fieldPosition="0"/>
    </format>
    <format dxfId="192">
      <pivotArea outline="0" collapsedLevelsAreSubtotals="1" fieldPosition="0"/>
    </format>
    <format dxfId="191">
      <pivotArea dataOnly="0" labelOnly="1" outline="0" axis="axisValues" fieldPosition="0"/>
    </format>
    <format dxfId="190">
      <pivotArea dataOnly="0" labelOnly="1" outline="0" axis="axisValues" fieldPosition="0"/>
    </format>
    <format dxfId="189">
      <pivotArea outline="0" collapsedLevelsAreSubtotals="1" fieldPosition="0"/>
    </format>
    <format dxfId="188">
      <pivotArea dataOnly="0" labelOnly="1" outline="0" axis="axisValues" fieldPosition="0"/>
    </format>
    <format dxfId="187">
      <pivotArea dataOnly="0" labelOnly="1" outline="0" axis="axisValues" fieldPosition="0"/>
    </format>
    <format dxfId="186">
      <pivotArea outline="0" collapsedLevelsAreSubtotals="1" fieldPosition="0"/>
    </format>
    <format dxfId="185">
      <pivotArea dataOnly="0" labelOnly="1" outline="0" axis="axisValues" fieldPosition="0"/>
    </format>
    <format dxfId="184">
      <pivotArea dataOnly="0" labelOnly="1" outline="0" axis="axisValues" fieldPosition="0"/>
    </format>
    <format dxfId="183">
      <pivotArea outline="0" collapsedLevelsAreSubtotals="1" fieldPosition="0"/>
    </format>
    <format dxfId="182">
      <pivotArea dataOnly="0" labelOnly="1" outline="0" axis="axisValues" fieldPosition="0"/>
    </format>
    <format dxfId="181">
      <pivotArea dataOnly="0" labelOnly="1" outline="0" axis="axisValues" fieldPosition="0"/>
    </format>
    <format dxfId="180">
      <pivotArea outline="0" collapsedLevelsAreSubtotals="1" fieldPosition="0"/>
    </format>
    <format dxfId="179">
      <pivotArea dataOnly="0" labelOnly="1" outline="0" axis="axisValues" fieldPosition="0"/>
    </format>
    <format dxfId="178">
      <pivotArea dataOnly="0" labelOnly="1" outline="0" axis="axisValues" fieldPosition="0"/>
    </format>
    <format dxfId="177">
      <pivotArea outline="0" collapsedLevelsAreSubtotals="1" fieldPosition="0"/>
    </format>
    <format dxfId="176">
      <pivotArea dataOnly="0" labelOnly="1" outline="0" axis="axisValues" fieldPosition="0"/>
    </format>
    <format dxfId="175">
      <pivotArea dataOnly="0" labelOnly="1" outline="0" axis="axisValues" fieldPosition="0"/>
    </format>
    <format dxfId="174">
      <pivotArea outline="0" collapsedLevelsAreSubtotals="1" fieldPosition="0"/>
    </format>
    <format dxfId="173">
      <pivotArea dataOnly="0" labelOnly="1" outline="0" axis="axisValues" fieldPosition="0"/>
    </format>
    <format dxfId="172">
      <pivotArea dataOnly="0" labelOnly="1" outline="0" axis="axisValues" fieldPosition="0"/>
    </format>
    <format dxfId="171">
      <pivotArea type="all" dataOnly="0" outline="0" fieldPosition="0"/>
    </format>
    <format dxfId="170">
      <pivotArea outline="0" collapsedLevelsAreSubtotals="1" fieldPosition="0"/>
    </format>
    <format dxfId="169">
      <pivotArea field="18" type="button" dataOnly="0" labelOnly="1" outline="0" axis="axisRow" fieldPosition="0"/>
    </format>
    <format dxfId="168">
      <pivotArea dataOnly="0" labelOnly="1" outline="0" axis="axisValues" fieldPosition="0"/>
    </format>
    <format dxfId="167">
      <pivotArea dataOnly="0" labelOnly="1" fieldPosition="0">
        <references count="1">
          <reference field="18" count="0"/>
        </references>
      </pivotArea>
    </format>
    <format dxfId="166">
      <pivotArea dataOnly="0" labelOnly="1" grandRow="1" outline="0" fieldPosition="0"/>
    </format>
    <format dxfId="165">
      <pivotArea dataOnly="0" labelOnly="1" outline="0" axis="axisValues" fieldPosition="0"/>
    </format>
    <format dxfId="164">
      <pivotArea outline="0" collapsedLevelsAreSubtotals="1" fieldPosition="0"/>
    </format>
    <format dxfId="163">
      <pivotArea dataOnly="0" labelOnly="1" outline="0" axis="axisValues" fieldPosition="0"/>
    </format>
    <format dxfId="162">
      <pivotArea dataOnly="0" labelOnly="1" outline="0" axis="axisValues" fieldPosition="0"/>
    </format>
    <format dxfId="161">
      <pivotArea outline="0" collapsedLevelsAreSubtotals="1" fieldPosition="0"/>
    </format>
    <format dxfId="160">
      <pivotArea dataOnly="0" labelOnly="1" outline="0" axis="axisValues" fieldPosition="0"/>
    </format>
    <format dxfId="159">
      <pivotArea dataOnly="0" labelOnly="1" outline="0" axis="axisValues" fieldPosition="0"/>
    </format>
    <format dxfId="158">
      <pivotArea outline="0" collapsedLevelsAreSubtotals="1" fieldPosition="0"/>
    </format>
    <format dxfId="157">
      <pivotArea dataOnly="0" labelOnly="1" outline="0" axis="axisValues" fieldPosition="0"/>
    </format>
    <format dxfId="156">
      <pivotArea dataOnly="0" labelOnly="1" outline="0" axis="axisValues" fieldPosition="0"/>
    </format>
    <format dxfId="155">
      <pivotArea outline="0" collapsedLevelsAreSubtotals="1" fieldPosition="0"/>
    </format>
    <format dxfId="154">
      <pivotArea dataOnly="0" labelOnly="1" outline="0" axis="axisValues" fieldPosition="0"/>
    </format>
    <format dxfId="153">
      <pivotArea dataOnly="0" labelOnly="1" outline="0" axis="axisValues" fieldPosition="0"/>
    </format>
    <format dxfId="152">
      <pivotArea outline="0" collapsedLevelsAreSubtotals="1" fieldPosition="0"/>
    </format>
    <format dxfId="151">
      <pivotArea dataOnly="0" labelOnly="1" outline="0" axis="axisValues" fieldPosition="0"/>
    </format>
    <format dxfId="150">
      <pivotArea dataOnly="0" labelOnly="1" outline="0" axis="axisValues" fieldPosition="0"/>
    </format>
    <format dxfId="149">
      <pivotArea outline="0" collapsedLevelsAreSubtotals="1" fieldPosition="0"/>
    </format>
    <format dxfId="148">
      <pivotArea dataOnly="0" labelOnly="1" outline="0" axis="axisValues" fieldPosition="0"/>
    </format>
    <format dxfId="147">
      <pivotArea dataOnly="0" labelOnly="1" outline="0" axis="axisValues" fieldPosition="0"/>
    </format>
  </formats>
  <chartFormats count="5">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18" count="1" selected="0">
            <x v="0"/>
          </reference>
        </references>
      </pivotArea>
    </chartFormat>
    <chartFormat chart="2" format="3">
      <pivotArea type="data" outline="0" fieldPosition="0">
        <references count="2">
          <reference field="4294967294" count="1" selected="0">
            <x v="0"/>
          </reference>
          <reference field="18" count="1" selected="0">
            <x v="1"/>
          </reference>
        </references>
      </pivotArea>
    </chartFormat>
    <chartFormat chart="2" format="4">
      <pivotArea type="data" outline="0" fieldPosition="0">
        <references count="2">
          <reference field="4294967294" count="1" selected="0">
            <x v="0"/>
          </reference>
          <reference field="18" count="1" selected="0">
            <x v="2"/>
          </reference>
        </references>
      </pivotArea>
    </chartFormat>
    <chartFormat chart="2" format="5">
      <pivotArea type="data" outline="0" fieldPosition="0">
        <references count="2">
          <reference field="4294967294" count="1" selected="0">
            <x v="0"/>
          </reference>
          <reference field="18"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1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9">
  <location ref="A180:B190" firstHeaderRow="1" firstDataRow="1" firstDataCol="1"/>
  <pivotFields count="25">
    <pivotField showAll="0"/>
    <pivotField showAll="0"/>
    <pivotField showAll="0"/>
    <pivotField showAll="0"/>
    <pivotField showAll="0"/>
    <pivotField axis="axisRow" dataField="1" showAll="0">
      <items count="10">
        <item x="7"/>
        <item x="2"/>
        <item x="4"/>
        <item x="8"/>
        <item x="6"/>
        <item x="0"/>
        <item x="3"/>
        <item x="1"/>
        <item x="5"/>
        <item t="default"/>
      </items>
    </pivotField>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0">
    <i>
      <x/>
    </i>
    <i>
      <x v="1"/>
    </i>
    <i>
      <x v="2"/>
    </i>
    <i>
      <x v="3"/>
    </i>
    <i>
      <x v="4"/>
    </i>
    <i>
      <x v="5"/>
    </i>
    <i>
      <x v="6"/>
    </i>
    <i>
      <x v="7"/>
    </i>
    <i>
      <x v="8"/>
    </i>
    <i t="grand">
      <x/>
    </i>
  </rowItems>
  <colItems count="1">
    <i/>
  </colItems>
  <dataFields count="1">
    <dataField name="Cuenta de Tema de Consulta" fld="5" subtotal="count" baseField="0" baseItem="0"/>
  </dataFields>
  <formats count="40">
    <format dxfId="253">
      <pivotArea outline="0" collapsedLevelsAreSubtotals="1" fieldPosition="0"/>
    </format>
    <format dxfId="252">
      <pivotArea dataOnly="0" labelOnly="1" outline="0" axis="axisValues" fieldPosition="0"/>
    </format>
    <format dxfId="251">
      <pivotArea dataOnly="0" labelOnly="1" outline="0" axis="axisValues" fieldPosition="0"/>
    </format>
    <format dxfId="250">
      <pivotArea outline="0" collapsedLevelsAreSubtotals="1" fieldPosition="0"/>
    </format>
    <format dxfId="249">
      <pivotArea dataOnly="0" labelOnly="1" outline="0" axis="axisValues" fieldPosition="0"/>
    </format>
    <format dxfId="248">
      <pivotArea dataOnly="0" labelOnly="1" outline="0" axis="axisValues" fieldPosition="0"/>
    </format>
    <format dxfId="247">
      <pivotArea outline="0" collapsedLevelsAreSubtotals="1" fieldPosition="0"/>
    </format>
    <format dxfId="246">
      <pivotArea dataOnly="0" labelOnly="1" outline="0" axis="axisValues" fieldPosition="0"/>
    </format>
    <format dxfId="245">
      <pivotArea dataOnly="0" labelOnly="1" outline="0" axis="axisValues" fieldPosition="0"/>
    </format>
    <format dxfId="244">
      <pivotArea outline="0" collapsedLevelsAreSubtotals="1" fieldPosition="0"/>
    </format>
    <format dxfId="243">
      <pivotArea dataOnly="0" labelOnly="1" outline="0" axis="axisValues" fieldPosition="0"/>
    </format>
    <format dxfId="242">
      <pivotArea dataOnly="0" labelOnly="1" outline="0" axis="axisValues" fieldPosition="0"/>
    </format>
    <format dxfId="241">
      <pivotArea outline="0" collapsedLevelsAreSubtotals="1" fieldPosition="0"/>
    </format>
    <format dxfId="240">
      <pivotArea dataOnly="0" labelOnly="1" outline="0" axis="axisValues" fieldPosition="0"/>
    </format>
    <format dxfId="239">
      <pivotArea dataOnly="0" labelOnly="1" outline="0" axis="axisValues" fieldPosition="0"/>
    </format>
    <format dxfId="238">
      <pivotArea type="all" dataOnly="0" outline="0" fieldPosition="0"/>
    </format>
    <format dxfId="237">
      <pivotArea outline="0" collapsedLevelsAreSubtotals="1" fieldPosition="0"/>
    </format>
    <format dxfId="236">
      <pivotArea field="5" type="button" dataOnly="0" labelOnly="1" outline="0" axis="axisRow" fieldPosition="0"/>
    </format>
    <format dxfId="235">
      <pivotArea dataOnly="0" labelOnly="1" outline="0" axis="axisValues" fieldPosition="0"/>
    </format>
    <format dxfId="234">
      <pivotArea dataOnly="0" labelOnly="1" fieldPosition="0">
        <references count="1">
          <reference field="5" count="0"/>
        </references>
      </pivotArea>
    </format>
    <format dxfId="233">
      <pivotArea dataOnly="0" labelOnly="1" grandRow="1" outline="0" fieldPosition="0"/>
    </format>
    <format dxfId="232">
      <pivotArea dataOnly="0" labelOnly="1" outline="0" axis="axisValues" fieldPosition="0"/>
    </format>
    <format dxfId="231">
      <pivotArea outline="0" collapsedLevelsAreSubtotals="1" fieldPosition="0"/>
    </format>
    <format dxfId="230">
      <pivotArea dataOnly="0" labelOnly="1" outline="0" axis="axisValues" fieldPosition="0"/>
    </format>
    <format dxfId="229">
      <pivotArea dataOnly="0" labelOnly="1" outline="0" axis="axisValues" fieldPosition="0"/>
    </format>
    <format dxfId="228">
      <pivotArea outline="0" collapsedLevelsAreSubtotals="1" fieldPosition="0"/>
    </format>
    <format dxfId="227">
      <pivotArea dataOnly="0" labelOnly="1" outline="0" axis="axisValues" fieldPosition="0"/>
    </format>
    <format dxfId="226">
      <pivotArea dataOnly="0" labelOnly="1" outline="0" axis="axisValues" fieldPosition="0"/>
    </format>
    <format dxfId="225">
      <pivotArea outline="0" collapsedLevelsAreSubtotals="1" fieldPosition="0"/>
    </format>
    <format dxfId="224">
      <pivotArea dataOnly="0" labelOnly="1" outline="0" axis="axisValues" fieldPosition="0"/>
    </format>
    <format dxfId="223">
      <pivotArea dataOnly="0" labelOnly="1" outline="0" axis="axisValues" fieldPosition="0"/>
    </format>
    <format dxfId="222">
      <pivotArea outline="0" collapsedLevelsAreSubtotals="1" fieldPosition="0"/>
    </format>
    <format dxfId="221">
      <pivotArea dataOnly="0" labelOnly="1" outline="0" axis="axisValues" fieldPosition="0"/>
    </format>
    <format dxfId="220">
      <pivotArea dataOnly="0" labelOnly="1" outline="0" axis="axisValues" fieldPosition="0"/>
    </format>
    <format dxfId="219">
      <pivotArea outline="0" collapsedLevelsAreSubtotals="1" fieldPosition="0"/>
    </format>
    <format dxfId="218">
      <pivotArea dataOnly="0" labelOnly="1" outline="0" axis="axisValues" fieldPosition="0"/>
    </format>
    <format dxfId="217">
      <pivotArea dataOnly="0" labelOnly="1" outline="0" axis="axisValues" fieldPosition="0"/>
    </format>
    <format dxfId="216">
      <pivotArea outline="0" collapsedLevelsAreSubtotals="1" fieldPosition="0"/>
    </format>
    <format dxfId="215">
      <pivotArea dataOnly="0" labelOnly="1" outline="0" axis="axisValues" fieldPosition="0"/>
    </format>
    <format dxfId="214">
      <pivotArea dataOnly="0" labelOnly="1" outline="0" axis="axisValues" fieldPosition="0"/>
    </format>
  </formats>
  <chartFormats count="1">
    <chartFormat chart="4"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8" firstHeaderRow="1" firstDataRow="1" firstDataCol="1"/>
  <pivotFields count="25">
    <pivotField showAll="0"/>
    <pivotField showAll="0"/>
    <pivotField showAll="0"/>
    <pivotField showAll="0"/>
    <pivotField showAll="0"/>
    <pivotField showAll="0"/>
    <pivotField showAll="0"/>
    <pivotField showAll="0"/>
    <pivotField showAll="0"/>
    <pivotField axis="axisRow" dataField="1" showAll="0">
      <items count="5">
        <item x="3"/>
        <item x="2"/>
        <item x="1"/>
        <item x="0"/>
        <item t="default"/>
      </items>
    </pivotField>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5">
    <i>
      <x/>
    </i>
    <i>
      <x v="1"/>
    </i>
    <i>
      <x v="2"/>
    </i>
    <i>
      <x v="3"/>
    </i>
    <i t="grand">
      <x/>
    </i>
  </rowItems>
  <colItems count="1">
    <i/>
  </colItems>
  <dataFields count="1">
    <dataField name="Cuenta de Dependencia" fld="9" subtotal="count" baseField="0" baseItem="0"/>
  </dataFields>
  <formats count="74">
    <format dxfId="327">
      <pivotArea outline="0" collapsedLevelsAreSubtotals="1" fieldPosition="0"/>
    </format>
    <format dxfId="326">
      <pivotArea dataOnly="0" labelOnly="1" outline="0" axis="axisValues" fieldPosition="0"/>
    </format>
    <format dxfId="325">
      <pivotArea dataOnly="0" labelOnly="1" outline="0" axis="axisValues" fieldPosition="0"/>
    </format>
    <format dxfId="324">
      <pivotArea outline="0" collapsedLevelsAreSubtotals="1" fieldPosition="0"/>
    </format>
    <format dxfId="323">
      <pivotArea dataOnly="0" labelOnly="1" outline="0" axis="axisValues" fieldPosition="0"/>
    </format>
    <format dxfId="322">
      <pivotArea dataOnly="0" labelOnly="1" outline="0" axis="axisValues" fieldPosition="0"/>
    </format>
    <format dxfId="321">
      <pivotArea outline="0" collapsedLevelsAreSubtotals="1" fieldPosition="0"/>
    </format>
    <format dxfId="320">
      <pivotArea dataOnly="0" labelOnly="1" outline="0" axis="axisValues" fieldPosition="0"/>
    </format>
    <format dxfId="319">
      <pivotArea dataOnly="0" labelOnly="1" outline="0" axis="axisValues" fieldPosition="0"/>
    </format>
    <format dxfId="318">
      <pivotArea outline="0" collapsedLevelsAreSubtotals="1" fieldPosition="0"/>
    </format>
    <format dxfId="317">
      <pivotArea dataOnly="0" labelOnly="1" outline="0" axis="axisValues" fieldPosition="0"/>
    </format>
    <format dxfId="316">
      <pivotArea dataOnly="0" labelOnly="1" outline="0" axis="axisValues" fieldPosition="0"/>
    </format>
    <format dxfId="315">
      <pivotArea outline="0" collapsedLevelsAreSubtotals="1" fieldPosition="0"/>
    </format>
    <format dxfId="314">
      <pivotArea dataOnly="0" labelOnly="1" outline="0" axis="axisValues" fieldPosition="0"/>
    </format>
    <format dxfId="313">
      <pivotArea dataOnly="0" labelOnly="1" outline="0" axis="axisValues" fieldPosition="0"/>
    </format>
    <format dxfId="312">
      <pivotArea outline="0" collapsedLevelsAreSubtotals="1" fieldPosition="0"/>
    </format>
    <format dxfId="311">
      <pivotArea dataOnly="0" labelOnly="1" outline="0" axis="axisValues" fieldPosition="0"/>
    </format>
    <format dxfId="310">
      <pivotArea dataOnly="0" labelOnly="1" outline="0" axis="axisValues" fieldPosition="0"/>
    </format>
    <format dxfId="309">
      <pivotArea outline="0" collapsedLevelsAreSubtotals="1" fieldPosition="0"/>
    </format>
    <format dxfId="308">
      <pivotArea dataOnly="0" labelOnly="1" outline="0" axis="axisValues" fieldPosition="0"/>
    </format>
    <format dxfId="307">
      <pivotArea dataOnly="0" labelOnly="1" outline="0" axis="axisValues" fieldPosition="0"/>
    </format>
    <format dxfId="306">
      <pivotArea outline="0" collapsedLevelsAreSubtotals="1" fieldPosition="0"/>
    </format>
    <format dxfId="305">
      <pivotArea dataOnly="0" labelOnly="1" outline="0" axis="axisValues" fieldPosition="0"/>
    </format>
    <format dxfId="304">
      <pivotArea dataOnly="0" labelOnly="1" outline="0" axis="axisValues" fieldPosition="0"/>
    </format>
    <format dxfId="303">
      <pivotArea outline="0" collapsedLevelsAreSubtotals="1" fieldPosition="0"/>
    </format>
    <format dxfId="302">
      <pivotArea dataOnly="0" labelOnly="1" outline="0" axis="axisValues" fieldPosition="0"/>
    </format>
    <format dxfId="301">
      <pivotArea dataOnly="0" labelOnly="1" outline="0" axis="axisValues" fieldPosition="0"/>
    </format>
    <format dxfId="300">
      <pivotArea outline="0" collapsedLevelsAreSubtotals="1" fieldPosition="0"/>
    </format>
    <format dxfId="299">
      <pivotArea dataOnly="0" labelOnly="1" outline="0" axis="axisValues" fieldPosition="0"/>
    </format>
    <format dxfId="298">
      <pivotArea dataOnly="0" labelOnly="1" outline="0" axis="axisValues" fieldPosition="0"/>
    </format>
    <format dxfId="297">
      <pivotArea outline="0" collapsedLevelsAreSubtotals="1" fieldPosition="0"/>
    </format>
    <format dxfId="296">
      <pivotArea dataOnly="0" labelOnly="1" outline="0" axis="axisValues" fieldPosition="0"/>
    </format>
    <format dxfId="295">
      <pivotArea dataOnly="0" labelOnly="1" outline="0" axis="axisValues" fieldPosition="0"/>
    </format>
    <format dxfId="294">
      <pivotArea outline="0" collapsedLevelsAreSubtotals="1" fieldPosition="0"/>
    </format>
    <format dxfId="293">
      <pivotArea dataOnly="0" labelOnly="1" outline="0" axis="axisValues" fieldPosition="0"/>
    </format>
    <format dxfId="292">
      <pivotArea dataOnly="0" labelOnly="1" outline="0" axis="axisValues" fieldPosition="0"/>
    </format>
    <format dxfId="291">
      <pivotArea outline="0" collapsedLevelsAreSubtotals="1" fieldPosition="0"/>
    </format>
    <format dxfId="290">
      <pivotArea dataOnly="0" labelOnly="1" outline="0" axis="axisValues" fieldPosition="0"/>
    </format>
    <format dxfId="289">
      <pivotArea dataOnly="0" labelOnly="1" outline="0" axis="axisValues" fieldPosition="0"/>
    </format>
    <format dxfId="288">
      <pivotArea outline="0" collapsedLevelsAreSubtotals="1" fieldPosition="0"/>
    </format>
    <format dxfId="287">
      <pivotArea dataOnly="0" labelOnly="1" outline="0" axis="axisValues" fieldPosition="0"/>
    </format>
    <format dxfId="286">
      <pivotArea dataOnly="0" labelOnly="1" outline="0" axis="axisValues" fieldPosition="0"/>
    </format>
    <format dxfId="285">
      <pivotArea type="all" dataOnly="0" outline="0" fieldPosition="0"/>
    </format>
    <format dxfId="284">
      <pivotArea outline="0" collapsedLevelsAreSubtotals="1" fieldPosition="0"/>
    </format>
    <format dxfId="283">
      <pivotArea field="9" type="button" dataOnly="0" labelOnly="1" outline="0" axis="axisRow" fieldPosition="0"/>
    </format>
    <format dxfId="282">
      <pivotArea dataOnly="0" labelOnly="1" outline="0" axis="axisValues" fieldPosition="0"/>
    </format>
    <format dxfId="281">
      <pivotArea dataOnly="0" labelOnly="1" fieldPosition="0">
        <references count="1">
          <reference field="9" count="0"/>
        </references>
      </pivotArea>
    </format>
    <format dxfId="280">
      <pivotArea dataOnly="0" labelOnly="1" grandRow="1" outline="0" fieldPosition="0"/>
    </format>
    <format dxfId="279">
      <pivotArea dataOnly="0" labelOnly="1" outline="0" axis="axisValues" fieldPosition="0"/>
    </format>
    <format dxfId="278">
      <pivotArea type="all" dataOnly="0" outline="0" fieldPosition="0"/>
    </format>
    <format dxfId="277">
      <pivotArea outline="0" collapsedLevelsAreSubtotals="1" fieldPosition="0"/>
    </format>
    <format dxfId="276">
      <pivotArea field="9" type="button" dataOnly="0" labelOnly="1" outline="0" axis="axisRow" fieldPosition="0"/>
    </format>
    <format dxfId="275">
      <pivotArea dataOnly="0" labelOnly="1" outline="0" axis="axisValues" fieldPosition="0"/>
    </format>
    <format dxfId="274">
      <pivotArea dataOnly="0" labelOnly="1" fieldPosition="0">
        <references count="1">
          <reference field="9" count="0"/>
        </references>
      </pivotArea>
    </format>
    <format dxfId="273">
      <pivotArea dataOnly="0" labelOnly="1" grandRow="1" outline="0" fieldPosition="0"/>
    </format>
    <format dxfId="272">
      <pivotArea dataOnly="0" labelOnly="1" outline="0" axis="axisValues" fieldPosition="0"/>
    </format>
    <format dxfId="271">
      <pivotArea outline="0" collapsedLevelsAreSubtotals="1" fieldPosition="0"/>
    </format>
    <format dxfId="270">
      <pivotArea dataOnly="0" labelOnly="1" outline="0" axis="axisValues" fieldPosition="0"/>
    </format>
    <format dxfId="269">
      <pivotArea dataOnly="0" labelOnly="1" outline="0" axis="axisValues" fieldPosition="0"/>
    </format>
    <format dxfId="268">
      <pivotArea outline="0" collapsedLevelsAreSubtotals="1" fieldPosition="0"/>
    </format>
    <format dxfId="267">
      <pivotArea dataOnly="0" labelOnly="1" outline="0" axis="axisValues" fieldPosition="0"/>
    </format>
    <format dxfId="266">
      <pivotArea dataOnly="0" labelOnly="1" outline="0" axis="axisValues" fieldPosition="0"/>
    </format>
    <format dxfId="265">
      <pivotArea outline="0" collapsedLevelsAreSubtotals="1" fieldPosition="0"/>
    </format>
    <format dxfId="264">
      <pivotArea dataOnly="0" labelOnly="1" outline="0" axis="axisValues" fieldPosition="0"/>
    </format>
    <format dxfId="263">
      <pivotArea dataOnly="0" labelOnly="1" outline="0" axis="axisValues" fieldPosition="0"/>
    </format>
    <format dxfId="262">
      <pivotArea outline="0" collapsedLevelsAreSubtotals="1" fieldPosition="0"/>
    </format>
    <format dxfId="261">
      <pivotArea dataOnly="0" labelOnly="1" outline="0" axis="axisValues" fieldPosition="0"/>
    </format>
    <format dxfId="260">
      <pivotArea dataOnly="0" labelOnly="1" outline="0" axis="axisValues" fieldPosition="0"/>
    </format>
    <format dxfId="259">
      <pivotArea outline="0" collapsedLevelsAreSubtotals="1" fieldPosition="0"/>
    </format>
    <format dxfId="258">
      <pivotArea dataOnly="0" labelOnly="1" outline="0" axis="axisValues" fieldPosition="0"/>
    </format>
    <format dxfId="257">
      <pivotArea dataOnly="0" labelOnly="1" outline="0" axis="axisValues" fieldPosition="0"/>
    </format>
    <format dxfId="256">
      <pivotArea outline="0" collapsedLevelsAreSubtotals="1" fieldPosition="0"/>
    </format>
    <format dxfId="255">
      <pivotArea dataOnly="0" labelOnly="1" outline="0" axis="axisValues" fieldPosition="0"/>
    </format>
    <format dxfId="25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Dinámica9"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6">
  <location ref="A110:B115" firstHeaderRow="1" firstDataRow="1" firstDataCol="1"/>
  <pivotFields count="25">
    <pivotField showAll="0"/>
    <pivotField showAll="0"/>
    <pivotField showAll="0">
      <items count="24">
        <item x="22"/>
        <item x="13"/>
        <item x="7"/>
        <item x="1"/>
        <item x="15"/>
        <item x="0"/>
        <item x="4"/>
        <item x="10"/>
        <item x="2"/>
        <item x="5"/>
        <item x="18"/>
        <item x="19"/>
        <item x="8"/>
        <item x="11"/>
        <item x="6"/>
        <item x="14"/>
        <item x="16"/>
        <item x="12"/>
        <item x="20"/>
        <item x="9"/>
        <item x="17"/>
        <item x="3"/>
        <item x="21"/>
        <item t="default"/>
      </items>
    </pivotField>
    <pivotField showAll="0"/>
    <pivotField axis="axisRow" dataField="1" showAll="0">
      <items count="5">
        <item x="0"/>
        <item x="1"/>
        <item x="2"/>
        <item x="3"/>
        <item t="default"/>
      </items>
    </pivotField>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5">
    <i>
      <x/>
    </i>
    <i>
      <x v="1"/>
    </i>
    <i>
      <x v="2"/>
    </i>
    <i>
      <x v="3"/>
    </i>
    <i t="grand">
      <x/>
    </i>
  </rowItems>
  <colItems count="1">
    <i/>
  </colItems>
  <dataFields count="1">
    <dataField name="Cuenta de Naturaleza jurídica del peticionario" fld="4" subtotal="count" baseField="0" baseItem="0"/>
  </dataFields>
  <formats count="58">
    <format dxfId="385">
      <pivotArea outline="0" collapsedLevelsAreSubtotals="1" fieldPosition="0"/>
    </format>
    <format dxfId="384">
      <pivotArea dataOnly="0" labelOnly="1" outline="0" axis="axisValues" fieldPosition="0"/>
    </format>
    <format dxfId="383">
      <pivotArea dataOnly="0" labelOnly="1" outline="0" axis="axisValues" fieldPosition="0"/>
    </format>
    <format dxfId="382">
      <pivotArea outline="0" collapsedLevelsAreSubtotals="1" fieldPosition="0"/>
    </format>
    <format dxfId="381">
      <pivotArea dataOnly="0" labelOnly="1" outline="0" axis="axisValues" fieldPosition="0"/>
    </format>
    <format dxfId="380">
      <pivotArea dataOnly="0" labelOnly="1" outline="0" axis="axisValues" fieldPosition="0"/>
    </format>
    <format dxfId="379">
      <pivotArea outline="0" collapsedLevelsAreSubtotals="1" fieldPosition="0"/>
    </format>
    <format dxfId="378">
      <pivotArea dataOnly="0" labelOnly="1" outline="0" axis="axisValues" fieldPosition="0"/>
    </format>
    <format dxfId="377">
      <pivotArea dataOnly="0" labelOnly="1" outline="0" axis="axisValues" fieldPosition="0"/>
    </format>
    <format dxfId="376">
      <pivotArea outline="0" collapsedLevelsAreSubtotals="1" fieldPosition="0"/>
    </format>
    <format dxfId="375">
      <pivotArea dataOnly="0" labelOnly="1" outline="0" axis="axisValues" fieldPosition="0"/>
    </format>
    <format dxfId="374">
      <pivotArea dataOnly="0" labelOnly="1" outline="0" axis="axisValues" fieldPosition="0"/>
    </format>
    <format dxfId="373">
      <pivotArea outline="0" collapsedLevelsAreSubtotals="1" fieldPosition="0"/>
    </format>
    <format dxfId="372">
      <pivotArea dataOnly="0" labelOnly="1" outline="0" axis="axisValues" fieldPosition="0"/>
    </format>
    <format dxfId="371">
      <pivotArea dataOnly="0" labelOnly="1" outline="0" axis="axisValues" fieldPosition="0"/>
    </format>
    <format dxfId="370">
      <pivotArea outline="0" collapsedLevelsAreSubtotals="1" fieldPosition="0"/>
    </format>
    <format dxfId="369">
      <pivotArea dataOnly="0" labelOnly="1" outline="0" axis="axisValues" fieldPosition="0"/>
    </format>
    <format dxfId="368">
      <pivotArea dataOnly="0" labelOnly="1" outline="0" axis="axisValues" fieldPosition="0"/>
    </format>
    <format dxfId="367">
      <pivotArea outline="0" collapsedLevelsAreSubtotals="1" fieldPosition="0"/>
    </format>
    <format dxfId="366">
      <pivotArea dataOnly="0" labelOnly="1" outline="0" axis="axisValues" fieldPosition="0"/>
    </format>
    <format dxfId="365">
      <pivotArea dataOnly="0" labelOnly="1" outline="0" axis="axisValues" fieldPosition="0"/>
    </format>
    <format dxfId="364">
      <pivotArea outline="0" collapsedLevelsAreSubtotals="1" fieldPosition="0"/>
    </format>
    <format dxfId="363">
      <pivotArea dataOnly="0" labelOnly="1" outline="0" axis="axisValues" fieldPosition="0"/>
    </format>
    <format dxfId="362">
      <pivotArea dataOnly="0" labelOnly="1" outline="0" axis="axisValues" fieldPosition="0"/>
    </format>
    <format dxfId="361">
      <pivotArea outline="0" collapsedLevelsAreSubtotals="1" fieldPosition="0"/>
    </format>
    <format dxfId="360">
      <pivotArea dataOnly="0" labelOnly="1" outline="0" axis="axisValues" fieldPosition="0"/>
    </format>
    <format dxfId="359">
      <pivotArea dataOnly="0" labelOnly="1" outline="0" axis="axisValues" fieldPosition="0"/>
    </format>
    <format dxfId="358">
      <pivotArea outline="0" collapsedLevelsAreSubtotals="1" fieldPosition="0"/>
    </format>
    <format dxfId="357">
      <pivotArea dataOnly="0" labelOnly="1" outline="0" axis="axisValues" fieldPosition="0"/>
    </format>
    <format dxfId="356">
      <pivotArea dataOnly="0" labelOnly="1" outline="0" axis="axisValues" fieldPosition="0"/>
    </format>
    <format dxfId="355">
      <pivotArea outline="0" collapsedLevelsAreSubtotals="1" fieldPosition="0"/>
    </format>
    <format dxfId="354">
      <pivotArea dataOnly="0" labelOnly="1" outline="0" axis="axisValues" fieldPosition="0"/>
    </format>
    <format dxfId="353">
      <pivotArea dataOnly="0" labelOnly="1" outline="0" axis="axisValues" fieldPosition="0"/>
    </format>
    <format dxfId="352">
      <pivotArea type="all" dataOnly="0" outline="0" fieldPosition="0"/>
    </format>
    <format dxfId="351">
      <pivotArea outline="0" collapsedLevelsAreSubtotals="1" fieldPosition="0"/>
    </format>
    <format dxfId="350">
      <pivotArea field="4" type="button" dataOnly="0" labelOnly="1" outline="0" axis="axisRow" fieldPosition="0"/>
    </format>
    <format dxfId="349">
      <pivotArea dataOnly="0" labelOnly="1" outline="0" axis="axisValues" fieldPosition="0"/>
    </format>
    <format dxfId="348">
      <pivotArea dataOnly="0" labelOnly="1" fieldPosition="0">
        <references count="1">
          <reference field="4" count="0"/>
        </references>
      </pivotArea>
    </format>
    <format dxfId="347">
      <pivotArea dataOnly="0" labelOnly="1" grandRow="1" outline="0" fieldPosition="0"/>
    </format>
    <format dxfId="346">
      <pivotArea dataOnly="0" labelOnly="1" outline="0" axis="axisValues" fieldPosition="0"/>
    </format>
    <format dxfId="345">
      <pivotArea outline="0" collapsedLevelsAreSubtotals="1" fieldPosition="0"/>
    </format>
    <format dxfId="344">
      <pivotArea dataOnly="0" labelOnly="1" outline="0" axis="axisValues" fieldPosition="0"/>
    </format>
    <format dxfId="343">
      <pivotArea dataOnly="0" labelOnly="1" outline="0" axis="axisValues" fieldPosition="0"/>
    </format>
    <format dxfId="342">
      <pivotArea outline="0" collapsedLevelsAreSubtotals="1" fieldPosition="0"/>
    </format>
    <format dxfId="341">
      <pivotArea dataOnly="0" labelOnly="1" outline="0" axis="axisValues" fieldPosition="0"/>
    </format>
    <format dxfId="340">
      <pivotArea dataOnly="0" labelOnly="1" outline="0" axis="axisValues" fieldPosition="0"/>
    </format>
    <format dxfId="339">
      <pivotArea outline="0" collapsedLevelsAreSubtotals="1" fieldPosition="0"/>
    </format>
    <format dxfId="338">
      <pivotArea dataOnly="0" labelOnly="1" outline="0" axis="axisValues" fieldPosition="0"/>
    </format>
    <format dxfId="337">
      <pivotArea dataOnly="0" labelOnly="1" outline="0" axis="axisValues" fieldPosition="0"/>
    </format>
    <format dxfId="336">
      <pivotArea outline="0" collapsedLevelsAreSubtotals="1" fieldPosition="0"/>
    </format>
    <format dxfId="335">
      <pivotArea dataOnly="0" labelOnly="1" outline="0" axis="axisValues" fieldPosition="0"/>
    </format>
    <format dxfId="334">
      <pivotArea dataOnly="0" labelOnly="1" outline="0" axis="axisValues" fieldPosition="0"/>
    </format>
    <format dxfId="333">
      <pivotArea outline="0" collapsedLevelsAreSubtotals="1" fieldPosition="0"/>
    </format>
    <format dxfId="332">
      <pivotArea dataOnly="0" labelOnly="1" outline="0" axis="axisValues" fieldPosition="0"/>
    </format>
    <format dxfId="331">
      <pivotArea dataOnly="0" labelOnly="1" outline="0" axis="axisValues" fieldPosition="0"/>
    </format>
    <format dxfId="330">
      <pivotArea outline="0" collapsedLevelsAreSubtotals="1" fieldPosition="0"/>
    </format>
    <format dxfId="329">
      <pivotArea dataOnly="0" labelOnly="1" outline="0" axis="axisValues" fieldPosition="0"/>
    </format>
    <format dxfId="328">
      <pivotArea dataOnly="0" labelOnly="1" outline="0" axis="axisValues" fieldPosition="0"/>
    </format>
  </formats>
  <chartFormats count="5">
    <chartFormat chart="1" format="1" series="1">
      <pivotArea type="data" outline="0" fieldPosition="0">
        <references count="1">
          <reference field="4294967294" count="1" selected="0">
            <x v="0"/>
          </reference>
        </references>
      </pivotArea>
    </chartFormat>
    <chartFormat chart="1" format="2">
      <pivotArea type="data" outline="0" fieldPosition="0">
        <references count="2">
          <reference field="4294967294" count="1" selected="0">
            <x v="0"/>
          </reference>
          <reference field="4" count="1" selected="0">
            <x v="0"/>
          </reference>
        </references>
      </pivotArea>
    </chartFormat>
    <chartFormat chart="1" format="3">
      <pivotArea type="data" outline="0" fieldPosition="0">
        <references count="2">
          <reference field="4294967294" count="1" selected="0">
            <x v="0"/>
          </reference>
          <reference field="4" count="1" selected="0">
            <x v="1"/>
          </reference>
        </references>
      </pivotArea>
    </chartFormat>
    <chartFormat chart="1" format="4">
      <pivotArea type="data" outline="0" fieldPosition="0">
        <references count="2">
          <reference field="4294967294" count="1" selected="0">
            <x v="0"/>
          </reference>
          <reference field="4" count="1" selected="0">
            <x v="2"/>
          </reference>
        </references>
      </pivotArea>
    </chartFormat>
    <chartFormat chart="1" format="5">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Dinámica5"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3">
  <location ref="A59:B68"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9">
        <item x="3"/>
        <item x="5"/>
        <item x="0"/>
        <item x="2"/>
        <item x="1"/>
        <item x="4"/>
        <item x="7"/>
        <item x="6"/>
        <item t="default"/>
      </items>
    </pivotField>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9">
    <i>
      <x/>
    </i>
    <i>
      <x v="1"/>
    </i>
    <i>
      <x v="2"/>
    </i>
    <i>
      <x v="3"/>
    </i>
    <i>
      <x v="4"/>
    </i>
    <i>
      <x v="5"/>
    </i>
    <i>
      <x v="6"/>
    </i>
    <i>
      <x v="7"/>
    </i>
    <i t="grand">
      <x/>
    </i>
  </rowItems>
  <colItems count="1">
    <i/>
  </colItems>
  <dataFields count="1">
    <dataField name="Cuenta de Tipo de petición" fld="10" subtotal="count" baseField="0" baseItem="0"/>
  </dataFields>
  <formats count="67">
    <format dxfId="452">
      <pivotArea outline="0" collapsedLevelsAreSubtotals="1" fieldPosition="0"/>
    </format>
    <format dxfId="451">
      <pivotArea dataOnly="0" labelOnly="1" outline="0" axis="axisValues" fieldPosition="0"/>
    </format>
    <format dxfId="450">
      <pivotArea dataOnly="0" labelOnly="1" outline="0" axis="axisValues" fieldPosition="0"/>
    </format>
    <format dxfId="449">
      <pivotArea outline="0" collapsedLevelsAreSubtotals="1" fieldPosition="0"/>
    </format>
    <format dxfId="448">
      <pivotArea dataOnly="0" labelOnly="1" outline="0" axis="axisValues" fieldPosition="0"/>
    </format>
    <format dxfId="447">
      <pivotArea dataOnly="0" labelOnly="1" outline="0" axis="axisValues" fieldPosition="0"/>
    </format>
    <format dxfId="446">
      <pivotArea outline="0" collapsedLevelsAreSubtotals="1" fieldPosition="0"/>
    </format>
    <format dxfId="445">
      <pivotArea dataOnly="0" labelOnly="1" outline="0" axis="axisValues" fieldPosition="0"/>
    </format>
    <format dxfId="444">
      <pivotArea dataOnly="0" labelOnly="1" outline="0" axis="axisValues" fieldPosition="0"/>
    </format>
    <format dxfId="443">
      <pivotArea outline="0" collapsedLevelsAreSubtotals="1" fieldPosition="0"/>
    </format>
    <format dxfId="442">
      <pivotArea dataOnly="0" labelOnly="1" outline="0" axis="axisValues" fieldPosition="0"/>
    </format>
    <format dxfId="441">
      <pivotArea dataOnly="0" labelOnly="1" outline="0" axis="axisValues" fieldPosition="0"/>
    </format>
    <format dxfId="440">
      <pivotArea outline="0" collapsedLevelsAreSubtotals="1" fieldPosition="0"/>
    </format>
    <format dxfId="439">
      <pivotArea dataOnly="0" labelOnly="1" outline="0" axis="axisValues" fieldPosition="0"/>
    </format>
    <format dxfId="438">
      <pivotArea dataOnly="0" labelOnly="1" outline="0" axis="axisValues" fieldPosition="0"/>
    </format>
    <format dxfId="437">
      <pivotArea outline="0" collapsedLevelsAreSubtotals="1" fieldPosition="0"/>
    </format>
    <format dxfId="436">
      <pivotArea dataOnly="0" labelOnly="1" outline="0" axis="axisValues" fieldPosition="0"/>
    </format>
    <format dxfId="435">
      <pivotArea dataOnly="0" labelOnly="1" outline="0" axis="axisValues" fieldPosition="0"/>
    </format>
    <format dxfId="434">
      <pivotArea outline="0" collapsedLevelsAreSubtotals="1" fieldPosition="0"/>
    </format>
    <format dxfId="433">
      <pivotArea dataOnly="0" labelOnly="1" outline="0" axis="axisValues" fieldPosition="0"/>
    </format>
    <format dxfId="432">
      <pivotArea dataOnly="0" labelOnly="1" outline="0" axis="axisValues" fieldPosition="0"/>
    </format>
    <format dxfId="431">
      <pivotArea outline="0" collapsedLevelsAreSubtotals="1" fieldPosition="0"/>
    </format>
    <format dxfId="430">
      <pivotArea dataOnly="0" labelOnly="1" outline="0" axis="axisValues" fieldPosition="0"/>
    </format>
    <format dxfId="429">
      <pivotArea dataOnly="0" labelOnly="1" outline="0" axis="axisValues" fieldPosition="0"/>
    </format>
    <format dxfId="428">
      <pivotArea outline="0" collapsedLevelsAreSubtotals="1" fieldPosition="0"/>
    </format>
    <format dxfId="427">
      <pivotArea dataOnly="0" labelOnly="1" outline="0" axis="axisValues" fieldPosition="0"/>
    </format>
    <format dxfId="426">
      <pivotArea dataOnly="0" labelOnly="1" outline="0" axis="axisValues" fieldPosition="0"/>
    </format>
    <format dxfId="425">
      <pivotArea outline="0" collapsedLevelsAreSubtotals="1" fieldPosition="0"/>
    </format>
    <format dxfId="424">
      <pivotArea dataOnly="0" labelOnly="1" outline="0" axis="axisValues" fieldPosition="0"/>
    </format>
    <format dxfId="423">
      <pivotArea dataOnly="0" labelOnly="1" outline="0" axis="axisValues" fieldPosition="0"/>
    </format>
    <format dxfId="422">
      <pivotArea outline="0" collapsedLevelsAreSubtotals="1" fieldPosition="0"/>
    </format>
    <format dxfId="421">
      <pivotArea dataOnly="0" labelOnly="1" outline="0" axis="axisValues" fieldPosition="0"/>
    </format>
    <format dxfId="420">
      <pivotArea dataOnly="0" labelOnly="1" outline="0" axis="axisValues" fieldPosition="0"/>
    </format>
    <format dxfId="419">
      <pivotArea outline="0" collapsedLevelsAreSubtotals="1" fieldPosition="0"/>
    </format>
    <format dxfId="418">
      <pivotArea dataOnly="0" labelOnly="1" outline="0" axis="axisValues" fieldPosition="0"/>
    </format>
    <format dxfId="417">
      <pivotArea dataOnly="0" labelOnly="1" outline="0" axis="axisValues" fieldPosition="0"/>
    </format>
    <format dxfId="416">
      <pivotArea outline="0" collapsedLevelsAreSubtotals="1" fieldPosition="0"/>
    </format>
    <format dxfId="415">
      <pivotArea dataOnly="0" labelOnly="1" outline="0" axis="axisValues" fieldPosition="0"/>
    </format>
    <format dxfId="414">
      <pivotArea dataOnly="0" labelOnly="1" outline="0" axis="axisValues" fieldPosition="0"/>
    </format>
    <format dxfId="413">
      <pivotArea outline="0" collapsedLevelsAreSubtotals="1" fieldPosition="0"/>
    </format>
    <format dxfId="412">
      <pivotArea dataOnly="0" labelOnly="1" outline="0" axis="axisValues" fieldPosition="0"/>
    </format>
    <format dxfId="411">
      <pivotArea dataOnly="0" labelOnly="1" outline="0" axis="axisValues" fieldPosition="0"/>
    </format>
    <format dxfId="410">
      <pivotArea type="all" dataOnly="0" outline="0" fieldPosition="0"/>
    </format>
    <format dxfId="409">
      <pivotArea outline="0" collapsedLevelsAreSubtotals="1" fieldPosition="0"/>
    </format>
    <format dxfId="408">
      <pivotArea field="10" type="button" dataOnly="0" labelOnly="1" outline="0" axis="axisRow" fieldPosition="0"/>
    </format>
    <format dxfId="407">
      <pivotArea dataOnly="0" labelOnly="1" outline="0" axis="axisValues" fieldPosition="0"/>
    </format>
    <format dxfId="406">
      <pivotArea dataOnly="0" labelOnly="1" fieldPosition="0">
        <references count="1">
          <reference field="10" count="0"/>
        </references>
      </pivotArea>
    </format>
    <format dxfId="405">
      <pivotArea dataOnly="0" labelOnly="1" grandRow="1" outline="0" fieldPosition="0"/>
    </format>
    <format dxfId="404">
      <pivotArea dataOnly="0" labelOnly="1" outline="0" axis="axisValues" fieldPosition="0"/>
    </format>
    <format dxfId="403">
      <pivotArea outline="0" collapsedLevelsAreSubtotals="1" fieldPosition="0"/>
    </format>
    <format dxfId="402">
      <pivotArea dataOnly="0" labelOnly="1" outline="0" axis="axisValues" fieldPosition="0"/>
    </format>
    <format dxfId="401">
      <pivotArea dataOnly="0" labelOnly="1" outline="0" axis="axisValues" fieldPosition="0"/>
    </format>
    <format dxfId="400">
      <pivotArea outline="0" collapsedLevelsAreSubtotals="1" fieldPosition="0"/>
    </format>
    <format dxfId="399">
      <pivotArea dataOnly="0" labelOnly="1" outline="0" axis="axisValues" fieldPosition="0"/>
    </format>
    <format dxfId="398">
      <pivotArea dataOnly="0" labelOnly="1" outline="0" axis="axisValues" fieldPosition="0"/>
    </format>
    <format dxfId="397">
      <pivotArea outline="0" collapsedLevelsAreSubtotals="1" fieldPosition="0"/>
    </format>
    <format dxfId="396">
      <pivotArea dataOnly="0" labelOnly="1" outline="0" axis="axisValues" fieldPosition="0"/>
    </format>
    <format dxfId="395">
      <pivotArea dataOnly="0" labelOnly="1" outline="0" axis="axisValues" fieldPosition="0"/>
    </format>
    <format dxfId="394">
      <pivotArea outline="0" collapsedLevelsAreSubtotals="1" fieldPosition="0"/>
    </format>
    <format dxfId="393">
      <pivotArea dataOnly="0" labelOnly="1" outline="0" axis="axisValues" fieldPosition="0"/>
    </format>
    <format dxfId="392">
      <pivotArea dataOnly="0" labelOnly="1" outline="0" axis="axisValues" fieldPosition="0"/>
    </format>
    <format dxfId="391">
      <pivotArea outline="0" collapsedLevelsAreSubtotals="1" fieldPosition="0"/>
    </format>
    <format dxfId="390">
      <pivotArea dataOnly="0" labelOnly="1" outline="0" axis="axisValues" fieldPosition="0"/>
    </format>
    <format dxfId="389">
      <pivotArea dataOnly="0" labelOnly="1" outline="0" axis="axisValues" fieldPosition="0"/>
    </format>
    <format dxfId="388">
      <pivotArea outline="0" collapsedLevelsAreSubtotals="1" fieldPosition="0"/>
    </format>
    <format dxfId="387">
      <pivotArea dataOnly="0" labelOnly="1" outline="0" axis="axisValues" fieldPosition="0"/>
    </format>
    <format dxfId="386">
      <pivotArea dataOnly="0" labelOnly="1" outline="0" axis="axisValues" fieldPosition="0"/>
    </format>
  </formats>
  <chartFormats count="1">
    <chartFormat chart="8"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TablaDinámica1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134:B158" firstHeaderRow="1" firstDataRow="1" firstDataCol="1"/>
  <pivotFields count="25">
    <pivotField showAll="0"/>
    <pivotField showAll="0"/>
    <pivotField axis="axisRow" dataField="1" showAll="0">
      <items count="24">
        <item x="22"/>
        <item x="13"/>
        <item x="7"/>
        <item x="1"/>
        <item x="15"/>
        <item x="0"/>
        <item x="4"/>
        <item x="10"/>
        <item x="2"/>
        <item x="5"/>
        <item x="18"/>
        <item x="19"/>
        <item x="8"/>
        <item x="11"/>
        <item x="6"/>
        <item x="14"/>
        <item x="16"/>
        <item x="12"/>
        <item x="20"/>
        <item x="9"/>
        <item x="17"/>
        <item x="3"/>
        <item x="21"/>
        <item t="default"/>
      </items>
    </pivotField>
    <pivotField showAll="0"/>
    <pivotField showAll="0"/>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24">
    <i>
      <x/>
    </i>
    <i>
      <x v="1"/>
    </i>
    <i>
      <x v="2"/>
    </i>
    <i>
      <x v="3"/>
    </i>
    <i>
      <x v="4"/>
    </i>
    <i>
      <x v="5"/>
    </i>
    <i>
      <x v="6"/>
    </i>
    <i>
      <x v="7"/>
    </i>
    <i>
      <x v="8"/>
    </i>
    <i>
      <x v="9"/>
    </i>
    <i>
      <x v="10"/>
    </i>
    <i>
      <x v="11"/>
    </i>
    <i>
      <x v="12"/>
    </i>
    <i>
      <x v="13"/>
    </i>
    <i>
      <x v="14"/>
    </i>
    <i>
      <x v="15"/>
    </i>
    <i>
      <x v="16"/>
    </i>
    <i>
      <x v="17"/>
    </i>
    <i>
      <x v="18"/>
    </i>
    <i>
      <x v="19"/>
    </i>
    <i>
      <x v="20"/>
    </i>
    <i>
      <x v="21"/>
    </i>
    <i>
      <x v="22"/>
    </i>
    <i t="grand">
      <x/>
    </i>
  </rowItems>
  <colItems count="1">
    <i/>
  </colItems>
  <dataFields count="1">
    <dataField name="Cuenta de Departamento" fld="2" subtotal="count" baseField="0" baseItem="0"/>
  </dataFields>
  <formats count="40">
    <format dxfId="492">
      <pivotArea outline="0" collapsedLevelsAreSubtotals="1" fieldPosition="0"/>
    </format>
    <format dxfId="491">
      <pivotArea dataOnly="0" labelOnly="1" outline="0" axis="axisValues" fieldPosition="0"/>
    </format>
    <format dxfId="490">
      <pivotArea dataOnly="0" labelOnly="1" outline="0" axis="axisValues" fieldPosition="0"/>
    </format>
    <format dxfId="489">
      <pivotArea outline="0" collapsedLevelsAreSubtotals="1" fieldPosition="0"/>
    </format>
    <format dxfId="488">
      <pivotArea dataOnly="0" labelOnly="1" outline="0" axis="axisValues" fieldPosition="0"/>
    </format>
    <format dxfId="487">
      <pivotArea dataOnly="0" labelOnly="1" outline="0" axis="axisValues" fieldPosition="0"/>
    </format>
    <format dxfId="486">
      <pivotArea outline="0" collapsedLevelsAreSubtotals="1" fieldPosition="0"/>
    </format>
    <format dxfId="485">
      <pivotArea dataOnly="0" labelOnly="1" outline="0" axis="axisValues" fieldPosition="0"/>
    </format>
    <format dxfId="484">
      <pivotArea dataOnly="0" labelOnly="1" outline="0" axis="axisValues" fieldPosition="0"/>
    </format>
    <format dxfId="483">
      <pivotArea outline="0" collapsedLevelsAreSubtotals="1" fieldPosition="0"/>
    </format>
    <format dxfId="482">
      <pivotArea dataOnly="0" labelOnly="1" outline="0" axis="axisValues" fieldPosition="0"/>
    </format>
    <format dxfId="481">
      <pivotArea dataOnly="0" labelOnly="1" outline="0" axis="axisValues" fieldPosition="0"/>
    </format>
    <format dxfId="480">
      <pivotArea outline="0" collapsedLevelsAreSubtotals="1" fieldPosition="0"/>
    </format>
    <format dxfId="479">
      <pivotArea dataOnly="0" labelOnly="1" outline="0" axis="axisValues" fieldPosition="0"/>
    </format>
    <format dxfId="478">
      <pivotArea dataOnly="0" labelOnly="1" outline="0" axis="axisValues" fieldPosition="0"/>
    </format>
    <format dxfId="477">
      <pivotArea type="all" dataOnly="0" outline="0" fieldPosition="0"/>
    </format>
    <format dxfId="476">
      <pivotArea outline="0" collapsedLevelsAreSubtotals="1" fieldPosition="0"/>
    </format>
    <format dxfId="475">
      <pivotArea field="2" type="button" dataOnly="0" labelOnly="1" outline="0" axis="axisRow" fieldPosition="0"/>
    </format>
    <format dxfId="474">
      <pivotArea dataOnly="0" labelOnly="1" outline="0" axis="axisValues" fieldPosition="0"/>
    </format>
    <format dxfId="473">
      <pivotArea dataOnly="0" labelOnly="1" fieldPosition="0">
        <references count="1">
          <reference field="2" count="0"/>
        </references>
      </pivotArea>
    </format>
    <format dxfId="472">
      <pivotArea dataOnly="0" labelOnly="1" grandRow="1" outline="0" fieldPosition="0"/>
    </format>
    <format dxfId="471">
      <pivotArea dataOnly="0" labelOnly="1" outline="0" axis="axisValues" fieldPosition="0"/>
    </format>
    <format dxfId="470">
      <pivotArea outline="0" collapsedLevelsAreSubtotals="1" fieldPosition="0"/>
    </format>
    <format dxfId="469">
      <pivotArea dataOnly="0" labelOnly="1" outline="0" axis="axisValues" fieldPosition="0"/>
    </format>
    <format dxfId="468">
      <pivotArea dataOnly="0" labelOnly="1" outline="0" axis="axisValues" fieldPosition="0"/>
    </format>
    <format dxfId="467">
      <pivotArea outline="0" collapsedLevelsAreSubtotals="1" fieldPosition="0"/>
    </format>
    <format dxfId="466">
      <pivotArea dataOnly="0" labelOnly="1" outline="0" axis="axisValues" fieldPosition="0"/>
    </format>
    <format dxfId="465">
      <pivotArea dataOnly="0" labelOnly="1" outline="0" axis="axisValues" fieldPosition="0"/>
    </format>
    <format dxfId="464">
      <pivotArea outline="0" collapsedLevelsAreSubtotals="1" fieldPosition="0"/>
    </format>
    <format dxfId="463">
      <pivotArea dataOnly="0" labelOnly="1" outline="0" axis="axisValues" fieldPosition="0"/>
    </format>
    <format dxfId="462">
      <pivotArea dataOnly="0" labelOnly="1" outline="0" axis="axisValues" fieldPosition="0"/>
    </format>
    <format dxfId="461">
      <pivotArea outline="0" collapsedLevelsAreSubtotals="1" fieldPosition="0"/>
    </format>
    <format dxfId="460">
      <pivotArea dataOnly="0" labelOnly="1" outline="0" axis="axisValues" fieldPosition="0"/>
    </format>
    <format dxfId="459">
      <pivotArea dataOnly="0" labelOnly="1" outline="0" axis="axisValues" fieldPosition="0"/>
    </format>
    <format dxfId="458">
      <pivotArea outline="0" collapsedLevelsAreSubtotals="1" fieldPosition="0"/>
    </format>
    <format dxfId="457">
      <pivotArea dataOnly="0" labelOnly="1" outline="0" axis="axisValues" fieldPosition="0"/>
    </format>
    <format dxfId="456">
      <pivotArea dataOnly="0" labelOnly="1" outline="0" axis="axisValues" fieldPosition="0"/>
    </format>
    <format dxfId="455">
      <pivotArea outline="0" collapsedLevelsAreSubtotals="1" fieldPosition="0"/>
    </format>
    <format dxfId="454">
      <pivotArea dataOnly="0" labelOnly="1" outline="0" axis="axisValues" fieldPosition="0"/>
    </format>
    <format dxfId="453">
      <pivotArea dataOnly="0" labelOnly="1" outline="0" axis="axisValues" fieldPosition="0"/>
    </format>
  </formats>
  <chartFormats count="1">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openxmlformats.org/officeDocument/2006/relationships/drawing" Target="../drawings/drawing1.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15"/>
  <sheetViews>
    <sheetView topLeftCell="A73" workbookViewId="0">
      <selection activeCell="C76" sqref="C76"/>
    </sheetView>
  </sheetViews>
  <sheetFormatPr baseColWidth="10" defaultRowHeight="21" x14ac:dyDescent="0.35"/>
  <cols>
    <col min="1" max="1" width="55.7109375" bestFit="1" customWidth="1"/>
    <col min="2" max="2" width="22.42578125" style="29" bestFit="1" customWidth="1"/>
    <col min="3" max="3" width="14.140625" style="69" bestFit="1" customWidth="1"/>
  </cols>
  <sheetData>
    <row r="3" spans="1:3" x14ac:dyDescent="0.35">
      <c r="A3" s="37" t="s">
        <v>795</v>
      </c>
      <c r="B3" s="38" t="s">
        <v>797</v>
      </c>
      <c r="C3" s="65"/>
    </row>
    <row r="4" spans="1:3" x14ac:dyDescent="0.35">
      <c r="A4" s="39" t="s">
        <v>92</v>
      </c>
      <c r="B4" s="40">
        <v>1</v>
      </c>
      <c r="C4" s="65"/>
    </row>
    <row r="5" spans="1:3" x14ac:dyDescent="0.35">
      <c r="A5" s="39" t="s">
        <v>48</v>
      </c>
      <c r="B5" s="40">
        <v>91</v>
      </c>
      <c r="C5" s="65"/>
    </row>
    <row r="6" spans="1:3" x14ac:dyDescent="0.35">
      <c r="A6" s="39" t="s">
        <v>187</v>
      </c>
      <c r="B6" s="40">
        <v>15</v>
      </c>
      <c r="C6" s="65"/>
    </row>
    <row r="7" spans="1:3" x14ac:dyDescent="0.35">
      <c r="A7" s="39" t="s">
        <v>33</v>
      </c>
      <c r="B7" s="40">
        <v>132</v>
      </c>
      <c r="C7" s="65"/>
    </row>
    <row r="8" spans="1:3" x14ac:dyDescent="0.35">
      <c r="A8" s="39" t="s">
        <v>796</v>
      </c>
      <c r="B8" s="40">
        <v>239</v>
      </c>
      <c r="C8" s="65"/>
    </row>
    <row r="23" spans="1:3" x14ac:dyDescent="0.35">
      <c r="A23" s="41" t="s">
        <v>795</v>
      </c>
      <c r="B23" s="42" t="s">
        <v>798</v>
      </c>
      <c r="C23" s="66"/>
    </row>
    <row r="24" spans="1:3" x14ac:dyDescent="0.25">
      <c r="A24" s="43" t="s">
        <v>35</v>
      </c>
      <c r="B24" s="44">
        <v>171</v>
      </c>
      <c r="C24" s="67">
        <f>171/239</f>
        <v>0.71548117154811719</v>
      </c>
    </row>
    <row r="25" spans="1:3" x14ac:dyDescent="0.25">
      <c r="A25" s="43" t="s">
        <v>114</v>
      </c>
      <c r="B25" s="44">
        <v>32</v>
      </c>
      <c r="C25" s="67">
        <f>32/239</f>
        <v>0.13389121338912133</v>
      </c>
    </row>
    <row r="26" spans="1:3" x14ac:dyDescent="0.25">
      <c r="A26" s="43" t="s">
        <v>93</v>
      </c>
      <c r="B26" s="44">
        <v>18</v>
      </c>
      <c r="C26" s="67">
        <f>18/239</f>
        <v>7.5313807531380755E-2</v>
      </c>
    </row>
    <row r="27" spans="1:3" x14ac:dyDescent="0.25">
      <c r="A27" s="43" t="s">
        <v>74</v>
      </c>
      <c r="B27" s="44">
        <v>18</v>
      </c>
      <c r="C27" s="67">
        <f>18/239</f>
        <v>7.5313807531380755E-2</v>
      </c>
    </row>
    <row r="28" spans="1:3" x14ac:dyDescent="0.25">
      <c r="A28" s="43" t="s">
        <v>796</v>
      </c>
      <c r="B28" s="44">
        <v>239</v>
      </c>
      <c r="C28" s="68">
        <f>SUM(C24:C27)</f>
        <v>1</v>
      </c>
    </row>
    <row r="43" spans="1:2" x14ac:dyDescent="0.35">
      <c r="A43" s="45" t="s">
        <v>800</v>
      </c>
      <c r="B43" s="46"/>
    </row>
    <row r="44" spans="1:2" x14ac:dyDescent="0.35">
      <c r="A44" s="45" t="s">
        <v>803</v>
      </c>
      <c r="B44" s="46">
        <v>131</v>
      </c>
    </row>
    <row r="45" spans="1:2" x14ac:dyDescent="0.35">
      <c r="A45" s="45" t="s">
        <v>802</v>
      </c>
      <c r="B45" s="46">
        <v>248</v>
      </c>
    </row>
    <row r="46" spans="1:2" x14ac:dyDescent="0.35">
      <c r="A46" s="45" t="s">
        <v>801</v>
      </c>
      <c r="B46" s="46">
        <v>239</v>
      </c>
    </row>
    <row r="59" spans="1:3" ht="30" x14ac:dyDescent="0.25">
      <c r="A59" s="47" t="s">
        <v>795</v>
      </c>
      <c r="B59" s="48" t="s">
        <v>799</v>
      </c>
      <c r="C59" s="70"/>
    </row>
    <row r="60" spans="1:3" x14ac:dyDescent="0.25">
      <c r="A60" s="49" t="s">
        <v>763</v>
      </c>
      <c r="B60" s="50">
        <v>7</v>
      </c>
      <c r="C60" s="71">
        <f>7/239</f>
        <v>2.9288702928870293E-2</v>
      </c>
    </row>
    <row r="61" spans="1:3" x14ac:dyDescent="0.25">
      <c r="A61" s="49" t="s">
        <v>102</v>
      </c>
      <c r="B61" s="50">
        <v>19</v>
      </c>
      <c r="C61" s="71">
        <f>19/239</f>
        <v>7.9497907949790794E-2</v>
      </c>
    </row>
    <row r="62" spans="1:3" x14ac:dyDescent="0.25">
      <c r="A62" s="49" t="s">
        <v>49</v>
      </c>
      <c r="B62" s="50">
        <v>23</v>
      </c>
      <c r="C62" s="71">
        <f>23/239</f>
        <v>9.6234309623430964E-2</v>
      </c>
    </row>
    <row r="63" spans="1:3" x14ac:dyDescent="0.25">
      <c r="A63" s="49" t="s">
        <v>137</v>
      </c>
      <c r="B63" s="50">
        <v>22</v>
      </c>
      <c r="C63" s="71">
        <f>22/239</f>
        <v>9.2050209205020925E-2</v>
      </c>
    </row>
    <row r="64" spans="1:3" x14ac:dyDescent="0.25">
      <c r="A64" s="49" t="s">
        <v>34</v>
      </c>
      <c r="B64" s="50">
        <v>84</v>
      </c>
      <c r="C64" s="71">
        <f>84/239</f>
        <v>0.35146443514644349</v>
      </c>
    </row>
    <row r="65" spans="1:3" x14ac:dyDescent="0.25">
      <c r="A65" s="49" t="s">
        <v>59</v>
      </c>
      <c r="B65" s="50">
        <v>81</v>
      </c>
      <c r="C65" s="71">
        <f>81/239</f>
        <v>0.33891213389121339</v>
      </c>
    </row>
    <row r="66" spans="1:3" x14ac:dyDescent="0.25">
      <c r="A66" s="49" t="s">
        <v>484</v>
      </c>
      <c r="B66" s="50">
        <v>2</v>
      </c>
      <c r="C66" s="71">
        <f>2/239</f>
        <v>8.368200836820083E-3</v>
      </c>
    </row>
    <row r="67" spans="1:3" x14ac:dyDescent="0.25">
      <c r="A67" s="49" t="s">
        <v>794</v>
      </c>
      <c r="B67" s="50">
        <v>1</v>
      </c>
      <c r="C67" s="71">
        <f>1/239</f>
        <v>4.1841004184100415E-3</v>
      </c>
    </row>
    <row r="68" spans="1:3" x14ac:dyDescent="0.25">
      <c r="A68" s="49" t="s">
        <v>796</v>
      </c>
      <c r="B68" s="50">
        <v>239</v>
      </c>
      <c r="C68" s="72">
        <f>SUM(C60:C67)</f>
        <v>0.99999999999999989</v>
      </c>
    </row>
    <row r="80" spans="1:3" ht="33" x14ac:dyDescent="0.45">
      <c r="A80" s="30" t="s">
        <v>795</v>
      </c>
      <c r="B80" s="31" t="s">
        <v>815</v>
      </c>
      <c r="C80" s="88"/>
    </row>
    <row r="81" spans="1:3" ht="28.5" x14ac:dyDescent="0.45">
      <c r="A81" s="32" t="s">
        <v>811</v>
      </c>
      <c r="B81" s="33">
        <v>108</v>
      </c>
      <c r="C81" s="89">
        <f>108/239</f>
        <v>0.45188284518828453</v>
      </c>
    </row>
    <row r="82" spans="1:3" ht="28.5" x14ac:dyDescent="0.45">
      <c r="A82" s="32" t="s">
        <v>813</v>
      </c>
      <c r="B82" s="33">
        <v>131</v>
      </c>
      <c r="C82" s="89">
        <f>131/239</f>
        <v>0.54811715481171552</v>
      </c>
    </row>
    <row r="83" spans="1:3" ht="28.5" x14ac:dyDescent="0.45">
      <c r="A83" s="32" t="s">
        <v>796</v>
      </c>
      <c r="B83" s="33">
        <v>239</v>
      </c>
      <c r="C83" s="90">
        <f>SUM(C81:C82)</f>
        <v>1</v>
      </c>
    </row>
    <row r="86" spans="1:3" ht="31.5" x14ac:dyDescent="0.35">
      <c r="A86" s="30" t="s">
        <v>795</v>
      </c>
      <c r="B86" s="31" t="s">
        <v>804</v>
      </c>
      <c r="C86" s="73"/>
    </row>
    <row r="87" spans="1:3" x14ac:dyDescent="0.25">
      <c r="A87" s="32" t="s">
        <v>75</v>
      </c>
      <c r="B87" s="33">
        <v>115</v>
      </c>
      <c r="C87" s="74">
        <f>115/239</f>
        <v>0.48117154811715479</v>
      </c>
    </row>
    <row r="88" spans="1:3" x14ac:dyDescent="0.25">
      <c r="A88" s="32" t="s">
        <v>99</v>
      </c>
      <c r="B88" s="33">
        <v>16</v>
      </c>
      <c r="C88" s="74">
        <f>16/239</f>
        <v>6.6945606694560664E-2</v>
      </c>
    </row>
    <row r="89" spans="1:3" x14ac:dyDescent="0.25">
      <c r="A89" s="32" t="s">
        <v>211</v>
      </c>
      <c r="B89" s="33">
        <v>3</v>
      </c>
      <c r="C89" s="74">
        <f>3/239</f>
        <v>1.2552301255230125E-2</v>
      </c>
    </row>
    <row r="90" spans="1:3" x14ac:dyDescent="0.25">
      <c r="A90" s="32" t="s">
        <v>25</v>
      </c>
      <c r="B90" s="33">
        <v>49</v>
      </c>
      <c r="C90" s="74">
        <f>49/239</f>
        <v>0.20502092050209206</v>
      </c>
    </row>
    <row r="91" spans="1:3" x14ac:dyDescent="0.25">
      <c r="A91" s="32" t="s">
        <v>41</v>
      </c>
      <c r="B91" s="33">
        <v>56</v>
      </c>
      <c r="C91" s="74">
        <f>56/239</f>
        <v>0.23430962343096234</v>
      </c>
    </row>
    <row r="92" spans="1:3" x14ac:dyDescent="0.25">
      <c r="A92" s="32" t="s">
        <v>796</v>
      </c>
      <c r="B92" s="33">
        <v>239</v>
      </c>
      <c r="C92" s="75">
        <f>SUM(C87:C91)</f>
        <v>1</v>
      </c>
    </row>
    <row r="110" spans="1:3" ht="31.5" x14ac:dyDescent="0.35">
      <c r="A110" s="55" t="s">
        <v>795</v>
      </c>
      <c r="B110" s="56" t="s">
        <v>806</v>
      </c>
      <c r="C110" s="76"/>
    </row>
    <row r="111" spans="1:3" x14ac:dyDescent="0.35">
      <c r="A111" s="57" t="s">
        <v>28</v>
      </c>
      <c r="B111" s="58">
        <v>116</v>
      </c>
      <c r="C111" s="77">
        <f>116/239</f>
        <v>0.48535564853556484</v>
      </c>
    </row>
    <row r="112" spans="1:3" x14ac:dyDescent="0.35">
      <c r="A112" s="57" t="s">
        <v>108</v>
      </c>
      <c r="B112" s="58">
        <v>50</v>
      </c>
      <c r="C112" s="77">
        <f>50/239</f>
        <v>0.20920502092050208</v>
      </c>
    </row>
    <row r="113" spans="1:3" x14ac:dyDescent="0.35">
      <c r="A113" s="57" t="s">
        <v>206</v>
      </c>
      <c r="B113" s="58">
        <v>17</v>
      </c>
      <c r="C113" s="77">
        <f>17/239</f>
        <v>7.1129707112970716E-2</v>
      </c>
    </row>
    <row r="114" spans="1:3" x14ac:dyDescent="0.35">
      <c r="A114" s="57" t="s">
        <v>88</v>
      </c>
      <c r="B114" s="58">
        <v>56</v>
      </c>
      <c r="C114" s="77">
        <f>56/239</f>
        <v>0.23430962343096234</v>
      </c>
    </row>
    <row r="115" spans="1:3" x14ac:dyDescent="0.35">
      <c r="A115" s="57" t="s">
        <v>796</v>
      </c>
      <c r="B115" s="58">
        <v>239</v>
      </c>
      <c r="C115" s="78">
        <f>SUM(C111:C114)</f>
        <v>1</v>
      </c>
    </row>
    <row r="134" spans="1:3" ht="31.5" x14ac:dyDescent="0.35">
      <c r="A134" s="59" t="s">
        <v>795</v>
      </c>
      <c r="B134" s="60" t="s">
        <v>805</v>
      </c>
      <c r="C134" s="79"/>
    </row>
    <row r="135" spans="1:3" ht="23.25" x14ac:dyDescent="0.25">
      <c r="A135" s="61" t="s">
        <v>499</v>
      </c>
      <c r="B135" s="62">
        <v>2</v>
      </c>
      <c r="C135" s="81">
        <f>2/239</f>
        <v>8.368200836820083E-3</v>
      </c>
    </row>
    <row r="136" spans="1:3" ht="23.25" x14ac:dyDescent="0.25">
      <c r="A136" s="61" t="s">
        <v>141</v>
      </c>
      <c r="B136" s="62">
        <v>12</v>
      </c>
      <c r="C136" s="81">
        <f>12/239</f>
        <v>5.0209205020920501E-2</v>
      </c>
    </row>
    <row r="137" spans="1:3" ht="23.25" x14ac:dyDescent="0.25">
      <c r="A137" s="61" t="s">
        <v>61</v>
      </c>
      <c r="B137" s="62">
        <v>6</v>
      </c>
      <c r="C137" s="81">
        <f>6/239</f>
        <v>2.5104602510460251E-2</v>
      </c>
    </row>
    <row r="138" spans="1:3" ht="23.25" x14ac:dyDescent="0.25">
      <c r="A138" s="61" t="s">
        <v>86</v>
      </c>
      <c r="B138" s="62">
        <v>92</v>
      </c>
      <c r="C138" s="81">
        <f>92/239</f>
        <v>0.38493723849372385</v>
      </c>
    </row>
    <row r="139" spans="1:3" ht="23.25" x14ac:dyDescent="0.25">
      <c r="A139" s="61" t="s">
        <v>195</v>
      </c>
      <c r="B139" s="62">
        <v>6</v>
      </c>
      <c r="C139" s="81">
        <f>6/239</f>
        <v>2.5104602510460251E-2</v>
      </c>
    </row>
    <row r="140" spans="1:3" ht="23.25" x14ac:dyDescent="0.25">
      <c r="A140" s="61" t="s">
        <v>26</v>
      </c>
      <c r="B140" s="62">
        <v>11</v>
      </c>
      <c r="C140" s="81">
        <f>11/239</f>
        <v>4.6025104602510462E-2</v>
      </c>
    </row>
    <row r="141" spans="1:3" ht="23.25" x14ac:dyDescent="0.25">
      <c r="A141" s="61" t="s">
        <v>314</v>
      </c>
      <c r="B141" s="62">
        <v>8</v>
      </c>
      <c r="C141" s="81">
        <f>8/239</f>
        <v>3.3472803347280332E-2</v>
      </c>
    </row>
    <row r="142" spans="1:3" ht="23.25" x14ac:dyDescent="0.25">
      <c r="A142" s="61" t="s">
        <v>119</v>
      </c>
      <c r="B142" s="62">
        <v>5</v>
      </c>
      <c r="C142" s="81">
        <f>5/239</f>
        <v>2.0920502092050208E-2</v>
      </c>
    </row>
    <row r="143" spans="1:3" ht="23.25" x14ac:dyDescent="0.25">
      <c r="A143" s="61" t="s">
        <v>53</v>
      </c>
      <c r="B143" s="62">
        <v>4</v>
      </c>
      <c r="C143" s="81">
        <f>4/239</f>
        <v>1.6736401673640166E-2</v>
      </c>
    </row>
    <row r="144" spans="1:3" ht="23.25" x14ac:dyDescent="0.25">
      <c r="A144" s="61" t="s">
        <v>577</v>
      </c>
      <c r="B144" s="62">
        <v>2</v>
      </c>
      <c r="C144" s="81">
        <f>2/239</f>
        <v>8.368200836820083E-3</v>
      </c>
    </row>
    <row r="145" spans="1:3" ht="23.25" x14ac:dyDescent="0.25">
      <c r="A145" s="61" t="s">
        <v>224</v>
      </c>
      <c r="B145" s="62">
        <v>1</v>
      </c>
      <c r="C145" s="81">
        <f>1/239</f>
        <v>4.1841004184100415E-3</v>
      </c>
    </row>
    <row r="146" spans="1:3" ht="23.25" x14ac:dyDescent="0.25">
      <c r="A146" s="61" t="s">
        <v>242</v>
      </c>
      <c r="B146" s="62">
        <v>3</v>
      </c>
      <c r="C146" s="81">
        <f>3/239</f>
        <v>1.2552301255230125E-2</v>
      </c>
    </row>
    <row r="147" spans="1:3" ht="23.25" x14ac:dyDescent="0.25">
      <c r="A147" s="61" t="s">
        <v>79</v>
      </c>
      <c r="B147" s="62">
        <v>22</v>
      </c>
      <c r="C147" s="81">
        <f>22/239</f>
        <v>9.2050209205020925E-2</v>
      </c>
    </row>
    <row r="148" spans="1:3" ht="23.25" x14ac:dyDescent="0.25">
      <c r="A148" s="61" t="s">
        <v>238</v>
      </c>
      <c r="B148" s="62">
        <v>5</v>
      </c>
      <c r="C148" s="81">
        <f>5/239</f>
        <v>2.0920502092050208E-2</v>
      </c>
    </row>
    <row r="149" spans="1:3" ht="23.25" x14ac:dyDescent="0.25">
      <c r="A149" s="61" t="s">
        <v>129</v>
      </c>
      <c r="B149" s="62">
        <v>9</v>
      </c>
      <c r="C149" s="81">
        <f>9/239</f>
        <v>3.7656903765690378E-2</v>
      </c>
    </row>
    <row r="150" spans="1:3" ht="23.25" x14ac:dyDescent="0.25">
      <c r="A150" s="61" t="s">
        <v>167</v>
      </c>
      <c r="B150" s="62">
        <v>6</v>
      </c>
      <c r="C150" s="81">
        <f>6/239</f>
        <v>2.5104602510460251E-2</v>
      </c>
    </row>
    <row r="151" spans="1:3" ht="23.25" x14ac:dyDescent="0.25">
      <c r="A151" s="61" t="s">
        <v>190</v>
      </c>
      <c r="B151" s="62">
        <v>3</v>
      </c>
      <c r="C151" s="81">
        <f>3/239</f>
        <v>1.2552301255230125E-2</v>
      </c>
    </row>
    <row r="152" spans="1:3" ht="23.25" x14ac:dyDescent="0.25">
      <c r="A152" s="61" t="s">
        <v>124</v>
      </c>
      <c r="B152" s="62">
        <v>4</v>
      </c>
      <c r="C152" s="81">
        <f>4/239</f>
        <v>1.6736401673640166E-2</v>
      </c>
    </row>
    <row r="153" spans="1:3" ht="23.25" x14ac:dyDescent="0.25">
      <c r="A153" s="61" t="s">
        <v>689</v>
      </c>
      <c r="B153" s="62">
        <v>1</v>
      </c>
      <c r="C153" s="81">
        <f>1/239</f>
        <v>4.1841004184100415E-3</v>
      </c>
    </row>
    <row r="154" spans="1:3" ht="23.25" x14ac:dyDescent="0.25">
      <c r="A154" s="61" t="s">
        <v>95</v>
      </c>
      <c r="B154" s="62">
        <v>5</v>
      </c>
      <c r="C154" s="81">
        <f>5/239</f>
        <v>2.0920502092050208E-2</v>
      </c>
    </row>
    <row r="155" spans="1:3" ht="23.25" x14ac:dyDescent="0.25">
      <c r="A155" s="61" t="s">
        <v>212</v>
      </c>
      <c r="B155" s="62">
        <v>4</v>
      </c>
      <c r="C155" s="81">
        <f>4/239</f>
        <v>1.6736401673640166E-2</v>
      </c>
    </row>
    <row r="156" spans="1:3" ht="23.25" x14ac:dyDescent="0.25">
      <c r="A156" s="61" t="s">
        <v>42</v>
      </c>
      <c r="B156" s="62">
        <v>26</v>
      </c>
      <c r="C156" s="81">
        <f>26/239</f>
        <v>0.10878661087866109</v>
      </c>
    </row>
    <row r="157" spans="1:3" ht="23.25" x14ac:dyDescent="0.25">
      <c r="A157" s="61" t="s">
        <v>401</v>
      </c>
      <c r="B157" s="62">
        <v>2</v>
      </c>
      <c r="C157" s="81">
        <f>2/239</f>
        <v>8.368200836820083E-3</v>
      </c>
    </row>
    <row r="158" spans="1:3" ht="23.25" x14ac:dyDescent="0.25">
      <c r="A158" s="61" t="s">
        <v>796</v>
      </c>
      <c r="B158" s="62">
        <v>239</v>
      </c>
      <c r="C158" s="82">
        <f>SUM(C135:C157)</f>
        <v>1</v>
      </c>
    </row>
    <row r="180" spans="1:3" ht="31.5" x14ac:dyDescent="0.35">
      <c r="A180" s="51" t="s">
        <v>795</v>
      </c>
      <c r="B180" s="52" t="s">
        <v>807</v>
      </c>
      <c r="C180" s="80"/>
    </row>
    <row r="181" spans="1:3" ht="23.25" x14ac:dyDescent="0.25">
      <c r="A181" s="53" t="s">
        <v>164</v>
      </c>
      <c r="B181" s="54">
        <v>13</v>
      </c>
      <c r="C181" s="83">
        <f>13/239</f>
        <v>5.4393305439330547E-2</v>
      </c>
    </row>
    <row r="182" spans="1:3" ht="23.25" x14ac:dyDescent="0.25">
      <c r="A182" s="53" t="s">
        <v>29</v>
      </c>
      <c r="B182" s="54">
        <v>71</v>
      </c>
      <c r="C182" s="83">
        <f>71/239</f>
        <v>0.29707112970711297</v>
      </c>
    </row>
    <row r="183" spans="1:3" ht="23.25" x14ac:dyDescent="0.25">
      <c r="A183" s="53" t="s">
        <v>55</v>
      </c>
      <c r="B183" s="54">
        <v>38</v>
      </c>
      <c r="C183" s="83">
        <f>38/239</f>
        <v>0.15899581589958159</v>
      </c>
    </row>
    <row r="184" spans="1:3" ht="23.25" x14ac:dyDescent="0.25">
      <c r="A184" s="53" t="s">
        <v>479</v>
      </c>
      <c r="B184" s="54">
        <v>3</v>
      </c>
      <c r="C184" s="83">
        <f>3/239</f>
        <v>1.2552301255230125E-2</v>
      </c>
    </row>
    <row r="185" spans="1:3" ht="23.25" x14ac:dyDescent="0.25">
      <c r="A185" s="53" t="s">
        <v>143</v>
      </c>
      <c r="B185" s="54">
        <v>14</v>
      </c>
      <c r="C185" s="83">
        <f>14/239</f>
        <v>5.8577405857740586E-2</v>
      </c>
    </row>
    <row r="186" spans="1:3" ht="23.25" x14ac:dyDescent="0.25">
      <c r="A186" s="53" t="s">
        <v>81</v>
      </c>
      <c r="B186" s="54">
        <v>16</v>
      </c>
      <c r="C186" s="83">
        <f>16/239</f>
        <v>6.6945606694560664E-2</v>
      </c>
    </row>
    <row r="187" spans="1:3" ht="23.25" x14ac:dyDescent="0.25">
      <c r="A187" s="53" t="s">
        <v>44</v>
      </c>
      <c r="B187" s="54">
        <v>3</v>
      </c>
      <c r="C187" s="83">
        <f>3/239</f>
        <v>1.2552301255230125E-2</v>
      </c>
    </row>
    <row r="188" spans="1:3" ht="23.25" x14ac:dyDescent="0.25">
      <c r="A188" s="53" t="s">
        <v>89</v>
      </c>
      <c r="B188" s="54">
        <v>69</v>
      </c>
      <c r="C188" s="83">
        <f>69/239</f>
        <v>0.28870292887029286</v>
      </c>
    </row>
    <row r="189" spans="1:3" ht="23.25" x14ac:dyDescent="0.25">
      <c r="A189" s="53" t="s">
        <v>71</v>
      </c>
      <c r="B189" s="54">
        <v>12</v>
      </c>
      <c r="C189" s="83">
        <f>12/239</f>
        <v>5.0209205020920501E-2</v>
      </c>
    </row>
    <row r="190" spans="1:3" ht="23.25" x14ac:dyDescent="0.25">
      <c r="A190" s="53" t="s">
        <v>796</v>
      </c>
      <c r="B190" s="54">
        <v>239</v>
      </c>
      <c r="C190" s="84">
        <f>SUM(C181:C189)</f>
        <v>0.99999999999999989</v>
      </c>
    </row>
    <row r="205" spans="1:2" x14ac:dyDescent="0.35">
      <c r="A205" s="63" t="s">
        <v>808</v>
      </c>
      <c r="B205" s="35"/>
    </row>
    <row r="206" spans="1:2" ht="31.5" x14ac:dyDescent="0.35">
      <c r="A206" s="34" t="s">
        <v>795</v>
      </c>
      <c r="B206" s="35" t="s">
        <v>809</v>
      </c>
    </row>
    <row r="207" spans="1:2" x14ac:dyDescent="0.35">
      <c r="A207" s="36" t="s">
        <v>763</v>
      </c>
      <c r="B207" s="64">
        <v>5.1428571428571432</v>
      </c>
    </row>
    <row r="208" spans="1:2" x14ac:dyDescent="0.35">
      <c r="A208" s="36" t="s">
        <v>102</v>
      </c>
      <c r="B208" s="64">
        <v>9</v>
      </c>
    </row>
    <row r="209" spans="1:2" x14ac:dyDescent="0.35">
      <c r="A209" s="36" t="s">
        <v>49</v>
      </c>
      <c r="B209" s="64">
        <v>9.9130434782608692</v>
      </c>
    </row>
    <row r="210" spans="1:2" x14ac:dyDescent="0.35">
      <c r="A210" s="36" t="s">
        <v>137</v>
      </c>
      <c r="B210" s="64">
        <v>7.75</v>
      </c>
    </row>
    <row r="211" spans="1:2" x14ac:dyDescent="0.35">
      <c r="A211" s="36" t="s">
        <v>34</v>
      </c>
      <c r="B211" s="64">
        <v>9.764705882352942</v>
      </c>
    </row>
    <row r="212" spans="1:2" x14ac:dyDescent="0.35">
      <c r="A212" s="36" t="s">
        <v>59</v>
      </c>
      <c r="B212" s="64">
        <v>9.5733333333333341</v>
      </c>
    </row>
    <row r="213" spans="1:2" x14ac:dyDescent="0.35">
      <c r="A213" s="36" t="s">
        <v>484</v>
      </c>
      <c r="B213" s="64">
        <v>10</v>
      </c>
    </row>
    <row r="214" spans="1:2" x14ac:dyDescent="0.35">
      <c r="A214" s="36" t="s">
        <v>794</v>
      </c>
      <c r="B214" s="64">
        <v>2</v>
      </c>
    </row>
    <row r="215" spans="1:2" x14ac:dyDescent="0.35">
      <c r="A215" s="36" t="s">
        <v>796</v>
      </c>
      <c r="B215" s="64">
        <v>9.2393617021276597</v>
      </c>
    </row>
  </sheetData>
  <pageMargins left="0.7" right="0.7" top="0.75" bottom="0.75" header="0.3" footer="0.3"/>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40"/>
  <sheetViews>
    <sheetView tabSelected="1" zoomScale="69" zoomScaleNormal="69" workbookViewId="0">
      <selection activeCell="K2" sqref="K2"/>
    </sheetView>
  </sheetViews>
  <sheetFormatPr baseColWidth="10" defaultRowHeight="18" x14ac:dyDescent="0.25"/>
  <cols>
    <col min="1" max="1" width="20.7109375" style="87" customWidth="1"/>
    <col min="2" max="2" width="20.42578125" style="23" customWidth="1"/>
    <col min="3" max="3" width="22.5703125" style="23" bestFit="1" customWidth="1"/>
    <col min="4" max="4" width="24.28515625" style="23" customWidth="1"/>
    <col min="5" max="5" width="22.5703125" style="23" customWidth="1"/>
    <col min="6" max="6" width="19.140625" style="23" customWidth="1"/>
    <col min="7" max="7" width="66.85546875" style="23" customWidth="1"/>
    <col min="8" max="8" width="25.5703125" style="23" customWidth="1"/>
    <col min="9" max="9" width="22.42578125" style="23" customWidth="1"/>
    <col min="10" max="10" width="22.28515625" style="23" customWidth="1"/>
    <col min="11" max="11" width="20" style="23" customWidth="1"/>
    <col min="12" max="12" width="11.42578125" style="23"/>
    <col min="13" max="13" width="23.7109375" style="27" customWidth="1"/>
    <col min="14" max="14" width="17.5703125" style="28" customWidth="1"/>
    <col min="15" max="15" width="26.140625" style="27" customWidth="1"/>
    <col min="16" max="16" width="15.28515625" style="28" bestFit="1" customWidth="1"/>
    <col min="17" max="17" width="25.7109375" style="23" customWidth="1"/>
    <col min="18" max="18" width="31" style="23" customWidth="1"/>
    <col min="19" max="19" width="21.42578125" style="23" customWidth="1"/>
    <col min="20" max="20" width="72.42578125" style="23" customWidth="1"/>
    <col min="21" max="21" width="21" style="23" customWidth="1"/>
    <col min="22" max="22" width="15.5703125" style="23" customWidth="1"/>
    <col min="23" max="23" width="16.7109375" style="23" customWidth="1"/>
    <col min="24" max="24" width="11.42578125" style="23"/>
    <col min="25" max="25" width="122.140625" style="23" customWidth="1"/>
    <col min="26" max="26" width="11.42578125" style="111"/>
    <col min="27" max="82" width="11.42578125" style="112"/>
  </cols>
  <sheetData>
    <row r="1" spans="1:82" ht="61.5" customHeight="1" thickBot="1" x14ac:dyDescent="0.3">
      <c r="A1" s="1" t="s">
        <v>0</v>
      </c>
      <c r="B1" s="2" t="s">
        <v>1</v>
      </c>
      <c r="C1" s="2" t="s">
        <v>2</v>
      </c>
      <c r="D1" s="2" t="s">
        <v>3</v>
      </c>
      <c r="E1" s="2" t="s">
        <v>4</v>
      </c>
      <c r="F1" s="2" t="s">
        <v>5</v>
      </c>
      <c r="G1" s="2" t="s">
        <v>6</v>
      </c>
      <c r="H1" s="2" t="s">
        <v>7</v>
      </c>
      <c r="I1" s="2" t="s">
        <v>8</v>
      </c>
      <c r="J1" s="2" t="s">
        <v>9</v>
      </c>
      <c r="K1" s="2" t="s">
        <v>10</v>
      </c>
      <c r="L1" s="2" t="s">
        <v>11</v>
      </c>
      <c r="M1" s="14" t="s">
        <v>12</v>
      </c>
      <c r="N1" s="19" t="s">
        <v>13</v>
      </c>
      <c r="O1" s="14" t="s">
        <v>14</v>
      </c>
      <c r="P1" s="19" t="s">
        <v>15</v>
      </c>
      <c r="Q1" s="2" t="s">
        <v>16</v>
      </c>
      <c r="R1" s="2" t="s">
        <v>17</v>
      </c>
      <c r="S1" s="2" t="s">
        <v>18</v>
      </c>
      <c r="T1" s="2" t="s">
        <v>19</v>
      </c>
      <c r="U1" s="2" t="s">
        <v>20</v>
      </c>
      <c r="V1" s="2" t="s">
        <v>21</v>
      </c>
      <c r="W1" s="2" t="s">
        <v>22</v>
      </c>
      <c r="X1" s="2" t="s">
        <v>23</v>
      </c>
      <c r="Y1" s="2" t="s">
        <v>24</v>
      </c>
    </row>
    <row r="2" spans="1:82" ht="96.75" customHeight="1" thickBot="1" x14ac:dyDescent="0.3">
      <c r="A2" s="85" t="s">
        <v>811</v>
      </c>
      <c r="B2" s="3" t="s">
        <v>25</v>
      </c>
      <c r="C2" s="3" t="s">
        <v>26</v>
      </c>
      <c r="D2" s="3" t="s">
        <v>558</v>
      </c>
      <c r="E2" s="3" t="s">
        <v>28</v>
      </c>
      <c r="F2" s="3" t="s">
        <v>81</v>
      </c>
      <c r="G2" s="3" t="s">
        <v>559</v>
      </c>
      <c r="H2" s="3" t="s">
        <v>83</v>
      </c>
      <c r="I2" s="3" t="s">
        <v>58</v>
      </c>
      <c r="J2" s="3" t="s">
        <v>33</v>
      </c>
      <c r="K2" s="3" t="s">
        <v>49</v>
      </c>
      <c r="L2" s="3">
        <v>0</v>
      </c>
      <c r="M2" s="15">
        <v>20193320019052</v>
      </c>
      <c r="N2" s="4">
        <v>43678.452303240738</v>
      </c>
      <c r="O2" s="15" t="s">
        <v>561</v>
      </c>
      <c r="P2" s="4">
        <v>43693</v>
      </c>
      <c r="Q2" s="3">
        <v>10</v>
      </c>
      <c r="R2" s="3">
        <v>10</v>
      </c>
      <c r="S2" s="3" t="s">
        <v>35</v>
      </c>
      <c r="T2" s="3" t="s">
        <v>562</v>
      </c>
      <c r="U2" s="4">
        <v>43693</v>
      </c>
      <c r="V2" s="3" t="s">
        <v>37</v>
      </c>
      <c r="W2" s="3" t="s">
        <v>38</v>
      </c>
      <c r="X2" s="10"/>
      <c r="Y2" s="10"/>
    </row>
    <row r="3" spans="1:82" ht="108.75" thickBot="1" x14ac:dyDescent="0.3">
      <c r="A3" s="85" t="s">
        <v>811</v>
      </c>
      <c r="B3" s="3" t="s">
        <v>25</v>
      </c>
      <c r="C3" s="3" t="s">
        <v>26</v>
      </c>
      <c r="D3" s="3" t="s">
        <v>563</v>
      </c>
      <c r="E3" s="3" t="s">
        <v>28</v>
      </c>
      <c r="F3" s="3" t="s">
        <v>81</v>
      </c>
      <c r="G3" s="3" t="s">
        <v>564</v>
      </c>
      <c r="H3" s="3" t="s">
        <v>83</v>
      </c>
      <c r="I3" s="3" t="s">
        <v>58</v>
      </c>
      <c r="J3" s="3" t="s">
        <v>33</v>
      </c>
      <c r="K3" s="3" t="s">
        <v>49</v>
      </c>
      <c r="L3" s="3">
        <v>0</v>
      </c>
      <c r="M3" s="15">
        <v>20193320019062</v>
      </c>
      <c r="N3" s="4">
        <v>43678.453402777777</v>
      </c>
      <c r="O3" s="15" t="s">
        <v>565</v>
      </c>
      <c r="P3" s="4">
        <v>43693</v>
      </c>
      <c r="Q3" s="3">
        <v>10</v>
      </c>
      <c r="R3" s="3">
        <v>10</v>
      </c>
      <c r="S3" s="3" t="s">
        <v>35</v>
      </c>
      <c r="T3" s="3" t="s">
        <v>566</v>
      </c>
      <c r="U3" s="4">
        <v>43693</v>
      </c>
      <c r="V3" s="3" t="s">
        <v>37</v>
      </c>
      <c r="W3" s="3" t="s">
        <v>38</v>
      </c>
      <c r="X3" s="10"/>
      <c r="Y3" s="10"/>
    </row>
    <row r="4" spans="1:82" ht="90.75" thickBot="1" x14ac:dyDescent="0.3">
      <c r="A4" s="8" t="s">
        <v>811</v>
      </c>
      <c r="B4" s="3" t="s">
        <v>25</v>
      </c>
      <c r="C4" s="3" t="s">
        <v>86</v>
      </c>
      <c r="D4" s="3" t="s">
        <v>567</v>
      </c>
      <c r="E4" s="3" t="s">
        <v>108</v>
      </c>
      <c r="F4" s="3" t="s">
        <v>89</v>
      </c>
      <c r="G4" s="3" t="s">
        <v>568</v>
      </c>
      <c r="H4" s="3" t="s">
        <v>227</v>
      </c>
      <c r="I4" s="3" t="s">
        <v>228</v>
      </c>
      <c r="J4" s="3" t="s">
        <v>187</v>
      </c>
      <c r="K4" s="3" t="s">
        <v>34</v>
      </c>
      <c r="L4" s="3">
        <v>15</v>
      </c>
      <c r="M4" s="15">
        <v>20193320019072</v>
      </c>
      <c r="N4" s="4">
        <v>43678.494895833333</v>
      </c>
      <c r="O4" s="15" t="s">
        <v>39</v>
      </c>
      <c r="P4" s="4">
        <v>43686</v>
      </c>
      <c r="Q4" s="3">
        <v>5</v>
      </c>
      <c r="R4" s="3">
        <v>5</v>
      </c>
      <c r="S4" s="3" t="s">
        <v>35</v>
      </c>
      <c r="T4" s="3" t="s">
        <v>569</v>
      </c>
      <c r="U4" s="3" t="s">
        <v>39</v>
      </c>
      <c r="V4" s="3" t="s">
        <v>39</v>
      </c>
      <c r="W4" s="3" t="s">
        <v>39</v>
      </c>
      <c r="X4" s="3" t="s">
        <v>39</v>
      </c>
      <c r="Y4" s="5" t="s">
        <v>40</v>
      </c>
    </row>
    <row r="5" spans="1:82" ht="108.75" thickBot="1" x14ac:dyDescent="0.3">
      <c r="A5" s="85" t="s">
        <v>811</v>
      </c>
      <c r="B5" s="3" t="s">
        <v>25</v>
      </c>
      <c r="C5" s="3" t="s">
        <v>26</v>
      </c>
      <c r="D5" s="3" t="s">
        <v>27</v>
      </c>
      <c r="E5" s="3" t="s">
        <v>28</v>
      </c>
      <c r="F5" s="3" t="s">
        <v>29</v>
      </c>
      <c r="G5" s="3" t="s">
        <v>30</v>
      </c>
      <c r="H5" s="3" t="s">
        <v>31</v>
      </c>
      <c r="I5" s="3" t="s">
        <v>32</v>
      </c>
      <c r="J5" s="3" t="s">
        <v>33</v>
      </c>
      <c r="K5" s="3" t="s">
        <v>34</v>
      </c>
      <c r="L5" s="3">
        <v>15</v>
      </c>
      <c r="M5" s="15">
        <v>20193320019082</v>
      </c>
      <c r="N5" s="4">
        <v>43678.631932870368</v>
      </c>
      <c r="O5" s="15">
        <v>20192100006801</v>
      </c>
      <c r="P5" s="4">
        <v>43689</v>
      </c>
      <c r="Q5" s="3">
        <v>6</v>
      </c>
      <c r="R5" s="3">
        <v>6</v>
      </c>
      <c r="S5" s="3" t="s">
        <v>35</v>
      </c>
      <c r="T5" s="3" t="s">
        <v>36</v>
      </c>
      <c r="U5" s="4">
        <v>43682</v>
      </c>
      <c r="V5" s="3" t="s">
        <v>37</v>
      </c>
      <c r="W5" s="3" t="s">
        <v>38</v>
      </c>
      <c r="X5" s="3" t="s">
        <v>39</v>
      </c>
      <c r="Y5" s="5" t="s">
        <v>40</v>
      </c>
    </row>
    <row r="6" spans="1:82" ht="93.75" customHeight="1" thickBot="1" x14ac:dyDescent="0.3">
      <c r="A6" s="85" t="s">
        <v>811</v>
      </c>
      <c r="B6" s="3" t="s">
        <v>41</v>
      </c>
      <c r="C6" s="3" t="s">
        <v>53</v>
      </c>
      <c r="D6" s="3" t="s">
        <v>570</v>
      </c>
      <c r="E6" s="3" t="s">
        <v>28</v>
      </c>
      <c r="F6" s="3" t="s">
        <v>81</v>
      </c>
      <c r="G6" s="3" t="s">
        <v>571</v>
      </c>
      <c r="H6" s="3" t="s">
        <v>73</v>
      </c>
      <c r="I6" s="3" t="s">
        <v>47</v>
      </c>
      <c r="J6" s="3" t="s">
        <v>48</v>
      </c>
      <c r="K6" s="3" t="s">
        <v>49</v>
      </c>
      <c r="L6" s="3">
        <v>0</v>
      </c>
      <c r="M6" s="15">
        <v>20193320019092</v>
      </c>
      <c r="N6" s="4">
        <v>43678.637592592589</v>
      </c>
      <c r="O6" s="15" t="s">
        <v>39</v>
      </c>
      <c r="P6" s="4">
        <v>43682</v>
      </c>
      <c r="Q6" s="3">
        <v>2</v>
      </c>
      <c r="R6" s="3">
        <v>2</v>
      </c>
      <c r="S6" s="3" t="s">
        <v>35</v>
      </c>
      <c r="T6" s="3" t="s">
        <v>572</v>
      </c>
      <c r="U6" s="4">
        <v>43682</v>
      </c>
      <c r="V6" s="3" t="s">
        <v>37</v>
      </c>
      <c r="W6" s="3" t="s">
        <v>38</v>
      </c>
      <c r="X6" s="10"/>
      <c r="Y6" s="10"/>
    </row>
    <row r="7" spans="1:82" ht="106.5" customHeight="1" thickBot="1" x14ac:dyDescent="0.3">
      <c r="A7" s="85" t="s">
        <v>811</v>
      </c>
      <c r="B7" s="3" t="s">
        <v>41</v>
      </c>
      <c r="C7" s="3" t="s">
        <v>42</v>
      </c>
      <c r="D7" s="3" t="s">
        <v>43</v>
      </c>
      <c r="E7" s="3" t="s">
        <v>28</v>
      </c>
      <c r="F7" s="3" t="s">
        <v>44</v>
      </c>
      <c r="G7" s="3" t="s">
        <v>45</v>
      </c>
      <c r="H7" s="3" t="s">
        <v>46</v>
      </c>
      <c r="I7" s="3" t="s">
        <v>47</v>
      </c>
      <c r="J7" s="3" t="s">
        <v>48</v>
      </c>
      <c r="K7" s="3" t="s">
        <v>49</v>
      </c>
      <c r="L7" s="3">
        <v>0</v>
      </c>
      <c r="M7" s="15">
        <v>20193320019102</v>
      </c>
      <c r="N7" s="4">
        <v>43678.641655092593</v>
      </c>
      <c r="O7" s="15">
        <v>20191000006821</v>
      </c>
      <c r="P7" s="4">
        <v>43682</v>
      </c>
      <c r="Q7" s="3">
        <v>2</v>
      </c>
      <c r="R7" s="3">
        <v>2</v>
      </c>
      <c r="S7" s="3" t="s">
        <v>35</v>
      </c>
      <c r="T7" s="3" t="s">
        <v>50</v>
      </c>
      <c r="U7" s="3"/>
      <c r="V7" s="3" t="s">
        <v>51</v>
      </c>
      <c r="W7" s="3"/>
      <c r="X7" s="10"/>
      <c r="Y7" s="5" t="s">
        <v>52</v>
      </c>
    </row>
    <row r="8" spans="1:82" ht="108.75" customHeight="1" thickBot="1" x14ac:dyDescent="0.3">
      <c r="A8" s="85" t="s">
        <v>811</v>
      </c>
      <c r="B8" s="3" t="s">
        <v>147</v>
      </c>
      <c r="C8" s="3" t="s">
        <v>314</v>
      </c>
      <c r="D8" s="3" t="s">
        <v>573</v>
      </c>
      <c r="E8" s="3" t="s">
        <v>108</v>
      </c>
      <c r="F8" s="3" t="s">
        <v>89</v>
      </c>
      <c r="G8" s="3" t="s">
        <v>574</v>
      </c>
      <c r="H8" s="3" t="s">
        <v>254</v>
      </c>
      <c r="I8" s="3" t="s">
        <v>255</v>
      </c>
      <c r="J8" s="3" t="s">
        <v>48</v>
      </c>
      <c r="K8" s="3" t="s">
        <v>137</v>
      </c>
      <c r="L8" s="3">
        <v>10</v>
      </c>
      <c r="M8" s="15">
        <v>20193320019112</v>
      </c>
      <c r="N8" s="4">
        <v>43678.649004629631</v>
      </c>
      <c r="O8" s="15">
        <v>20191200001633</v>
      </c>
      <c r="P8" s="4">
        <v>43692</v>
      </c>
      <c r="Q8" s="3">
        <v>9</v>
      </c>
      <c r="R8" s="3">
        <v>9</v>
      </c>
      <c r="S8" s="3" t="s">
        <v>35</v>
      </c>
      <c r="T8" s="3" t="s">
        <v>575</v>
      </c>
      <c r="U8" s="4">
        <v>43692</v>
      </c>
      <c r="V8" s="3" t="s">
        <v>51</v>
      </c>
      <c r="W8" s="3" t="s">
        <v>39</v>
      </c>
      <c r="X8" s="3" t="s">
        <v>39</v>
      </c>
      <c r="Y8" s="5" t="s">
        <v>576</v>
      </c>
    </row>
    <row r="9" spans="1:82" ht="90.75" thickBot="1" x14ac:dyDescent="0.3">
      <c r="A9" s="85" t="s">
        <v>811</v>
      </c>
      <c r="B9" s="3" t="s">
        <v>147</v>
      </c>
      <c r="C9" s="3" t="s">
        <v>577</v>
      </c>
      <c r="D9" s="3" t="s">
        <v>578</v>
      </c>
      <c r="E9" s="3" t="s">
        <v>28</v>
      </c>
      <c r="F9" s="3" t="s">
        <v>29</v>
      </c>
      <c r="G9" s="3" t="s">
        <v>579</v>
      </c>
      <c r="H9" s="3" t="s">
        <v>153</v>
      </c>
      <c r="I9" s="3" t="s">
        <v>48</v>
      </c>
      <c r="J9" s="3" t="s">
        <v>48</v>
      </c>
      <c r="K9" s="3" t="s">
        <v>34</v>
      </c>
      <c r="L9" s="3">
        <v>15</v>
      </c>
      <c r="M9" s="15">
        <v>20193320019152</v>
      </c>
      <c r="N9" s="4">
        <v>43678.674479166664</v>
      </c>
      <c r="O9" s="15">
        <v>20191000007691</v>
      </c>
      <c r="P9" s="4">
        <v>43703</v>
      </c>
      <c r="Q9" s="3">
        <v>15</v>
      </c>
      <c r="R9" s="3">
        <v>15</v>
      </c>
      <c r="S9" s="3" t="s">
        <v>35</v>
      </c>
      <c r="T9" s="3" t="s">
        <v>580</v>
      </c>
      <c r="U9" s="4">
        <v>43703</v>
      </c>
      <c r="V9" s="3" t="s">
        <v>37</v>
      </c>
      <c r="W9" s="3" t="s">
        <v>38</v>
      </c>
      <c r="X9" s="3" t="s">
        <v>39</v>
      </c>
      <c r="Y9" s="5" t="s">
        <v>40</v>
      </c>
    </row>
    <row r="10" spans="1:82" ht="90.75" thickBot="1" x14ac:dyDescent="0.3">
      <c r="A10" s="85" t="s">
        <v>811</v>
      </c>
      <c r="B10" s="3" t="s">
        <v>25</v>
      </c>
      <c r="C10" s="3" t="s">
        <v>129</v>
      </c>
      <c r="D10" s="3" t="s">
        <v>130</v>
      </c>
      <c r="E10" s="3" t="s">
        <v>206</v>
      </c>
      <c r="F10" s="3" t="s">
        <v>89</v>
      </c>
      <c r="G10" s="3" t="s">
        <v>581</v>
      </c>
      <c r="H10" s="3" t="s">
        <v>582</v>
      </c>
      <c r="I10" s="3" t="s">
        <v>582</v>
      </c>
      <c r="J10" s="3" t="s">
        <v>187</v>
      </c>
      <c r="K10" s="3" t="s">
        <v>763</v>
      </c>
      <c r="L10" s="3">
        <v>5</v>
      </c>
      <c r="M10" s="15">
        <v>20193320019162</v>
      </c>
      <c r="N10" s="4">
        <v>43678.679525462961</v>
      </c>
      <c r="O10" s="15">
        <v>20193800006701</v>
      </c>
      <c r="P10" s="4">
        <v>43679</v>
      </c>
      <c r="Q10" s="3">
        <v>1</v>
      </c>
      <c r="R10" s="3">
        <v>1</v>
      </c>
      <c r="S10" s="3" t="s">
        <v>35</v>
      </c>
      <c r="T10" s="3" t="s">
        <v>583</v>
      </c>
      <c r="U10" s="4">
        <v>43679</v>
      </c>
      <c r="V10" s="3" t="s">
        <v>51</v>
      </c>
      <c r="W10" s="3" t="s">
        <v>39</v>
      </c>
      <c r="X10" s="3" t="s">
        <v>38</v>
      </c>
      <c r="Y10" s="5" t="s">
        <v>584</v>
      </c>
    </row>
    <row r="11" spans="1:82" ht="108.75" thickBot="1" x14ac:dyDescent="0.3">
      <c r="A11" s="85" t="s">
        <v>811</v>
      </c>
      <c r="B11" s="3" t="s">
        <v>25</v>
      </c>
      <c r="C11" s="3" t="s">
        <v>53</v>
      </c>
      <c r="D11" s="3" t="s">
        <v>54</v>
      </c>
      <c r="E11" s="3" t="s">
        <v>28</v>
      </c>
      <c r="F11" s="3" t="s">
        <v>55</v>
      </c>
      <c r="G11" s="3" t="s">
        <v>56</v>
      </c>
      <c r="H11" s="3" t="s">
        <v>57</v>
      </c>
      <c r="I11" s="3" t="s">
        <v>58</v>
      </c>
      <c r="J11" s="3" t="s">
        <v>33</v>
      </c>
      <c r="K11" s="3" t="s">
        <v>59</v>
      </c>
      <c r="L11" s="3">
        <v>15</v>
      </c>
      <c r="M11" s="15">
        <v>20193320019172</v>
      </c>
      <c r="N11" s="4">
        <v>43678.689155092594</v>
      </c>
      <c r="O11" s="15">
        <v>20192050058011</v>
      </c>
      <c r="P11" s="4">
        <v>43692</v>
      </c>
      <c r="Q11" s="3">
        <v>9</v>
      </c>
      <c r="R11" s="3">
        <v>9</v>
      </c>
      <c r="S11" s="3" t="s">
        <v>35</v>
      </c>
      <c r="T11" s="3" t="s">
        <v>60</v>
      </c>
      <c r="U11" s="4">
        <v>43692</v>
      </c>
      <c r="V11" s="3" t="s">
        <v>37</v>
      </c>
      <c r="W11" s="3" t="s">
        <v>38</v>
      </c>
      <c r="X11" s="3" t="s">
        <v>39</v>
      </c>
      <c r="Y11" s="5" t="s">
        <v>40</v>
      </c>
    </row>
    <row r="12" spans="1:82" ht="109.5" customHeight="1" thickBot="1" x14ac:dyDescent="0.3">
      <c r="A12" s="85" t="s">
        <v>811</v>
      </c>
      <c r="B12" s="3" t="s">
        <v>25</v>
      </c>
      <c r="C12" s="3" t="s">
        <v>61</v>
      </c>
      <c r="D12" s="3" t="s">
        <v>62</v>
      </c>
      <c r="E12" s="3" t="s">
        <v>28</v>
      </c>
      <c r="F12" s="3" t="s">
        <v>29</v>
      </c>
      <c r="G12" s="3" t="s">
        <v>585</v>
      </c>
      <c r="H12" s="3" t="s">
        <v>153</v>
      </c>
      <c r="I12" s="3" t="s">
        <v>48</v>
      </c>
      <c r="J12" s="3" t="s">
        <v>48</v>
      </c>
      <c r="K12" s="3" t="s">
        <v>34</v>
      </c>
      <c r="L12" s="3">
        <v>15</v>
      </c>
      <c r="M12" s="15">
        <v>20193320019182</v>
      </c>
      <c r="N12" s="4">
        <v>43678.691817129627</v>
      </c>
      <c r="O12" s="15">
        <v>20191000007501</v>
      </c>
      <c r="P12" s="4" t="s">
        <v>586</v>
      </c>
      <c r="Q12" s="3">
        <v>12</v>
      </c>
      <c r="R12" s="3">
        <v>12</v>
      </c>
      <c r="S12" s="3" t="s">
        <v>390</v>
      </c>
      <c r="T12" s="3" t="s">
        <v>587</v>
      </c>
      <c r="U12" s="4">
        <v>43698</v>
      </c>
      <c r="V12" s="3" t="s">
        <v>37</v>
      </c>
      <c r="W12" s="3" t="s">
        <v>38</v>
      </c>
      <c r="X12" s="3" t="s">
        <v>39</v>
      </c>
      <c r="Y12" s="5" t="s">
        <v>40</v>
      </c>
    </row>
    <row r="13" spans="1:82" ht="108.75" thickBot="1" x14ac:dyDescent="0.3">
      <c r="A13" s="85" t="s">
        <v>811</v>
      </c>
      <c r="B13" s="3" t="s">
        <v>25</v>
      </c>
      <c r="C13" s="3" t="s">
        <v>61</v>
      </c>
      <c r="D13" s="3" t="s">
        <v>62</v>
      </c>
      <c r="E13" s="3" t="s">
        <v>28</v>
      </c>
      <c r="F13" s="3" t="s">
        <v>29</v>
      </c>
      <c r="G13" s="3" t="s">
        <v>63</v>
      </c>
      <c r="H13" s="3" t="s">
        <v>64</v>
      </c>
      <c r="I13" s="3" t="s">
        <v>58</v>
      </c>
      <c r="J13" s="3" t="s">
        <v>33</v>
      </c>
      <c r="K13" s="3" t="s">
        <v>59</v>
      </c>
      <c r="L13" s="3">
        <v>15</v>
      </c>
      <c r="M13" s="15">
        <v>20193320019192</v>
      </c>
      <c r="N13" s="4">
        <v>43678.693252314813</v>
      </c>
      <c r="O13" s="15">
        <v>20192050058441</v>
      </c>
      <c r="P13" s="4">
        <v>43700</v>
      </c>
      <c r="Q13" s="3">
        <v>14</v>
      </c>
      <c r="R13" s="3">
        <v>14</v>
      </c>
      <c r="S13" s="3" t="s">
        <v>35</v>
      </c>
      <c r="T13" s="3" t="s">
        <v>65</v>
      </c>
      <c r="U13" s="4">
        <v>43700</v>
      </c>
      <c r="V13" s="3" t="s">
        <v>37</v>
      </c>
      <c r="W13" s="3" t="s">
        <v>38</v>
      </c>
      <c r="X13" s="3" t="s">
        <v>39</v>
      </c>
      <c r="Y13" s="5" t="s">
        <v>40</v>
      </c>
    </row>
    <row r="14" spans="1:82" ht="90.75" thickBot="1" x14ac:dyDescent="0.3">
      <c r="A14" s="85" t="s">
        <v>811</v>
      </c>
      <c r="B14" s="3" t="s">
        <v>25</v>
      </c>
      <c r="C14" s="3" t="s">
        <v>61</v>
      </c>
      <c r="D14" s="3" t="s">
        <v>62</v>
      </c>
      <c r="E14" s="3" t="s">
        <v>28</v>
      </c>
      <c r="F14" s="3" t="s">
        <v>29</v>
      </c>
      <c r="G14" s="3" t="s">
        <v>66</v>
      </c>
      <c r="H14" s="3" t="s">
        <v>67</v>
      </c>
      <c r="I14" s="3" t="s">
        <v>48</v>
      </c>
      <c r="J14" s="3" t="s">
        <v>48</v>
      </c>
      <c r="K14" s="3" t="s">
        <v>59</v>
      </c>
      <c r="L14" s="3">
        <v>15</v>
      </c>
      <c r="M14" s="15">
        <v>20193320019202</v>
      </c>
      <c r="N14" s="4">
        <v>43678.696585648147</v>
      </c>
      <c r="O14" s="15">
        <v>20191000001663</v>
      </c>
      <c r="P14" s="4">
        <v>43692</v>
      </c>
      <c r="Q14" s="3">
        <v>9</v>
      </c>
      <c r="R14" s="3">
        <v>9</v>
      </c>
      <c r="S14" s="3" t="s">
        <v>35</v>
      </c>
      <c r="T14" s="3" t="s">
        <v>68</v>
      </c>
      <c r="U14" s="3"/>
      <c r="V14" s="3" t="s">
        <v>51</v>
      </c>
      <c r="W14" s="3" t="s">
        <v>39</v>
      </c>
      <c r="X14" s="3" t="s">
        <v>39</v>
      </c>
      <c r="Y14" s="5" t="s">
        <v>69</v>
      </c>
    </row>
    <row r="15" spans="1:82" s="100" customFormat="1" ht="116.25" customHeight="1" thickBot="1" x14ac:dyDescent="0.3">
      <c r="A15" s="91" t="s">
        <v>811</v>
      </c>
      <c r="B15" s="92" t="s">
        <v>25</v>
      </c>
      <c r="C15" s="92" t="s">
        <v>61</v>
      </c>
      <c r="D15" s="92" t="s">
        <v>70</v>
      </c>
      <c r="E15" s="92" t="s">
        <v>28</v>
      </c>
      <c r="F15" s="92" t="s">
        <v>71</v>
      </c>
      <c r="G15" s="92" t="s">
        <v>72</v>
      </c>
      <c r="H15" s="92" t="s">
        <v>73</v>
      </c>
      <c r="I15" s="92" t="s">
        <v>47</v>
      </c>
      <c r="J15" s="92" t="s">
        <v>48</v>
      </c>
      <c r="K15" s="92" t="s">
        <v>34</v>
      </c>
      <c r="L15" s="92">
        <v>15</v>
      </c>
      <c r="M15" s="95">
        <v>20193320019212</v>
      </c>
      <c r="N15" s="96">
        <v>43678.713495370372</v>
      </c>
      <c r="O15" s="97"/>
      <c r="P15" s="98"/>
      <c r="Q15" s="99"/>
      <c r="R15" s="99"/>
      <c r="S15" s="92" t="s">
        <v>74</v>
      </c>
      <c r="T15" s="99"/>
      <c r="U15" s="99"/>
      <c r="V15" s="99"/>
      <c r="W15" s="99"/>
      <c r="X15" s="99"/>
      <c r="Y15" s="99"/>
      <c r="Z15" s="111"/>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row>
    <row r="16" spans="1:82" ht="116.25" customHeight="1" thickBot="1" x14ac:dyDescent="0.3">
      <c r="A16" s="85" t="s">
        <v>813</v>
      </c>
      <c r="B16" s="3" t="s">
        <v>75</v>
      </c>
      <c r="C16" s="3" t="s">
        <v>42</v>
      </c>
      <c r="D16" s="3" t="s">
        <v>76</v>
      </c>
      <c r="E16" s="3" t="s">
        <v>28</v>
      </c>
      <c r="F16" s="3" t="s">
        <v>29</v>
      </c>
      <c r="G16" s="3" t="s">
        <v>77</v>
      </c>
      <c r="H16" s="3" t="s">
        <v>67</v>
      </c>
      <c r="I16" s="3" t="s">
        <v>48</v>
      </c>
      <c r="J16" s="3" t="s">
        <v>48</v>
      </c>
      <c r="K16" s="3" t="s">
        <v>59</v>
      </c>
      <c r="L16" s="3">
        <v>15</v>
      </c>
      <c r="M16" s="15">
        <v>20193320019222</v>
      </c>
      <c r="N16" s="4">
        <v>43678.716851851852</v>
      </c>
      <c r="O16" s="15">
        <v>20191000001673</v>
      </c>
      <c r="P16" s="4">
        <v>43692</v>
      </c>
      <c r="Q16" s="3">
        <v>9</v>
      </c>
      <c r="R16" s="3">
        <v>9</v>
      </c>
      <c r="S16" s="3" t="s">
        <v>35</v>
      </c>
      <c r="T16" s="3" t="s">
        <v>78</v>
      </c>
      <c r="U16" s="3"/>
      <c r="V16" s="3" t="s">
        <v>51</v>
      </c>
      <c r="W16" s="3" t="s">
        <v>39</v>
      </c>
      <c r="X16" s="3" t="s">
        <v>39</v>
      </c>
      <c r="Y16" s="5" t="s">
        <v>69</v>
      </c>
    </row>
    <row r="17" spans="1:25" ht="108.75" thickBot="1" x14ac:dyDescent="0.3">
      <c r="A17" s="85" t="s">
        <v>813</v>
      </c>
      <c r="B17" s="3" t="s">
        <v>75</v>
      </c>
      <c r="C17" s="3" t="s">
        <v>79</v>
      </c>
      <c r="D17" s="3" t="s">
        <v>80</v>
      </c>
      <c r="E17" s="3" t="s">
        <v>28</v>
      </c>
      <c r="F17" s="3" t="s">
        <v>81</v>
      </c>
      <c r="G17" s="3" t="s">
        <v>82</v>
      </c>
      <c r="H17" s="3" t="s">
        <v>83</v>
      </c>
      <c r="I17" s="3" t="s">
        <v>58</v>
      </c>
      <c r="J17" s="3" t="s">
        <v>33</v>
      </c>
      <c r="K17" s="3" t="s">
        <v>49</v>
      </c>
      <c r="L17" s="3">
        <v>0</v>
      </c>
      <c r="M17" s="15">
        <v>20193320019232</v>
      </c>
      <c r="N17" s="4">
        <v>43678.720300925925</v>
      </c>
      <c r="O17" s="15">
        <v>20192050058471</v>
      </c>
      <c r="P17" s="4">
        <v>43703</v>
      </c>
      <c r="Q17" s="3">
        <v>15</v>
      </c>
      <c r="R17" s="3">
        <v>15</v>
      </c>
      <c r="S17" s="3" t="s">
        <v>35</v>
      </c>
      <c r="T17" s="3" t="s">
        <v>84</v>
      </c>
      <c r="U17" s="3" t="s">
        <v>85</v>
      </c>
      <c r="V17" s="3" t="s">
        <v>37</v>
      </c>
      <c r="W17" s="3" t="s">
        <v>38</v>
      </c>
      <c r="X17" s="10"/>
      <c r="Y17" s="10"/>
    </row>
    <row r="18" spans="1:25" ht="102.75" customHeight="1" thickBot="1" x14ac:dyDescent="0.3">
      <c r="A18" s="107" t="s">
        <v>813</v>
      </c>
      <c r="B18" s="108" t="s">
        <v>75</v>
      </c>
      <c r="C18" s="108" t="s">
        <v>86</v>
      </c>
      <c r="D18" s="108" t="s">
        <v>87</v>
      </c>
      <c r="E18" s="108" t="s">
        <v>88</v>
      </c>
      <c r="F18" s="108" t="s">
        <v>89</v>
      </c>
      <c r="G18" s="108" t="s">
        <v>90</v>
      </c>
      <c r="H18" s="108" t="s">
        <v>91</v>
      </c>
      <c r="I18" s="108" t="s">
        <v>92</v>
      </c>
      <c r="J18" s="108" t="s">
        <v>92</v>
      </c>
      <c r="K18" s="108" t="s">
        <v>59</v>
      </c>
      <c r="L18" s="108">
        <v>15</v>
      </c>
      <c r="M18" s="104">
        <v>20193320019252</v>
      </c>
      <c r="N18" s="109">
        <v>43678.72146990741</v>
      </c>
      <c r="O18" s="104">
        <v>20193700007861</v>
      </c>
      <c r="P18" s="105" t="s">
        <v>817</v>
      </c>
      <c r="Q18" s="106">
        <v>31</v>
      </c>
      <c r="R18" s="106">
        <v>31</v>
      </c>
      <c r="S18" s="108" t="s">
        <v>93</v>
      </c>
      <c r="T18" s="106" t="s">
        <v>818</v>
      </c>
      <c r="U18" s="105">
        <v>43725</v>
      </c>
      <c r="V18" s="108" t="s">
        <v>37</v>
      </c>
      <c r="W18" s="106" t="s">
        <v>38</v>
      </c>
      <c r="X18" s="106"/>
      <c r="Y18" s="5" t="s">
        <v>94</v>
      </c>
    </row>
    <row r="19" spans="1:25" ht="114" customHeight="1" thickBot="1" x14ac:dyDescent="0.3">
      <c r="A19" s="85" t="s">
        <v>813</v>
      </c>
      <c r="B19" s="3" t="s">
        <v>75</v>
      </c>
      <c r="C19" s="3" t="s">
        <v>86</v>
      </c>
      <c r="D19" s="3" t="s">
        <v>588</v>
      </c>
      <c r="E19" s="3" t="s">
        <v>88</v>
      </c>
      <c r="F19" s="3" t="s">
        <v>89</v>
      </c>
      <c r="G19" s="3" t="s">
        <v>589</v>
      </c>
      <c r="H19" s="3" t="s">
        <v>31</v>
      </c>
      <c r="I19" s="3" t="s">
        <v>32</v>
      </c>
      <c r="J19" s="3" t="s">
        <v>560</v>
      </c>
      <c r="K19" s="3" t="s">
        <v>59</v>
      </c>
      <c r="L19" s="3">
        <v>15</v>
      </c>
      <c r="M19" s="15">
        <v>20193320019262</v>
      </c>
      <c r="N19" s="4">
        <v>43678.72215277778</v>
      </c>
      <c r="O19" s="15">
        <v>20192100006961</v>
      </c>
      <c r="P19" s="4">
        <v>43689</v>
      </c>
      <c r="Q19" s="3">
        <v>6</v>
      </c>
      <c r="R19" s="3">
        <v>6</v>
      </c>
      <c r="S19" s="3" t="s">
        <v>35</v>
      </c>
      <c r="T19" s="3" t="s">
        <v>590</v>
      </c>
      <c r="U19" s="4">
        <v>43689</v>
      </c>
      <c r="V19" s="3" t="s">
        <v>37</v>
      </c>
      <c r="W19" s="3" t="s">
        <v>38</v>
      </c>
      <c r="X19" s="3" t="s">
        <v>39</v>
      </c>
      <c r="Y19" s="5" t="s">
        <v>40</v>
      </c>
    </row>
    <row r="20" spans="1:25" ht="102" customHeight="1" thickBot="1" x14ac:dyDescent="0.3">
      <c r="A20" s="85" t="s">
        <v>813</v>
      </c>
      <c r="B20" s="3" t="s">
        <v>75</v>
      </c>
      <c r="C20" s="3" t="s">
        <v>86</v>
      </c>
      <c r="D20" s="3" t="s">
        <v>588</v>
      </c>
      <c r="E20" s="3" t="s">
        <v>88</v>
      </c>
      <c r="F20" s="3" t="s">
        <v>89</v>
      </c>
      <c r="G20" s="3" t="s">
        <v>589</v>
      </c>
      <c r="H20" s="3" t="s">
        <v>83</v>
      </c>
      <c r="I20" s="3" t="s">
        <v>58</v>
      </c>
      <c r="J20" s="3" t="s">
        <v>560</v>
      </c>
      <c r="K20" s="3" t="s">
        <v>59</v>
      </c>
      <c r="L20" s="3">
        <v>15</v>
      </c>
      <c r="M20" s="15">
        <v>20193320019272</v>
      </c>
      <c r="N20" s="4">
        <v>43678.722708333335</v>
      </c>
      <c r="O20" s="15">
        <v>20192050058121</v>
      </c>
      <c r="P20" s="4">
        <v>43693</v>
      </c>
      <c r="Q20" s="3">
        <v>10</v>
      </c>
      <c r="R20" s="3">
        <v>10</v>
      </c>
      <c r="S20" s="3" t="s">
        <v>35</v>
      </c>
      <c r="T20" s="3" t="s">
        <v>591</v>
      </c>
      <c r="U20" s="4">
        <v>43689</v>
      </c>
      <c r="V20" s="3" t="s">
        <v>37</v>
      </c>
      <c r="W20" s="3" t="s">
        <v>38</v>
      </c>
      <c r="X20" s="3" t="s">
        <v>39</v>
      </c>
      <c r="Y20" s="3"/>
    </row>
    <row r="21" spans="1:25" ht="90.75" thickBot="1" x14ac:dyDescent="0.3">
      <c r="A21" s="85" t="s">
        <v>812</v>
      </c>
      <c r="B21" s="3" t="s">
        <v>75</v>
      </c>
      <c r="C21" s="3" t="s">
        <v>95</v>
      </c>
      <c r="D21" s="3" t="s">
        <v>96</v>
      </c>
      <c r="E21" s="3" t="s">
        <v>28</v>
      </c>
      <c r="F21" s="3" t="s">
        <v>29</v>
      </c>
      <c r="G21" s="3" t="s">
        <v>97</v>
      </c>
      <c r="H21" s="3" t="s">
        <v>67</v>
      </c>
      <c r="I21" s="3" t="s">
        <v>48</v>
      </c>
      <c r="J21" s="3" t="s">
        <v>48</v>
      </c>
      <c r="K21" s="3" t="s">
        <v>34</v>
      </c>
      <c r="L21" s="3">
        <v>15</v>
      </c>
      <c r="M21" s="15">
        <v>20193320019282</v>
      </c>
      <c r="N21" s="4">
        <v>43678.7268287037</v>
      </c>
      <c r="O21" s="15" t="s">
        <v>39</v>
      </c>
      <c r="P21" s="4">
        <v>43692</v>
      </c>
      <c r="Q21" s="3">
        <v>9</v>
      </c>
      <c r="R21" s="3">
        <v>9</v>
      </c>
      <c r="S21" s="3" t="s">
        <v>35</v>
      </c>
      <c r="T21" s="3" t="s">
        <v>98</v>
      </c>
      <c r="U21" s="10"/>
      <c r="V21" s="10"/>
      <c r="W21" s="3" t="s">
        <v>38</v>
      </c>
      <c r="X21" s="3" t="s">
        <v>39</v>
      </c>
      <c r="Y21" s="5" t="s">
        <v>69</v>
      </c>
    </row>
    <row r="22" spans="1:25" ht="108.75" thickBot="1" x14ac:dyDescent="0.3">
      <c r="A22" s="85" t="s">
        <v>812</v>
      </c>
      <c r="B22" s="3" t="s">
        <v>99</v>
      </c>
      <c r="C22" s="3" t="s">
        <v>86</v>
      </c>
      <c r="D22" s="3" t="s">
        <v>100</v>
      </c>
      <c r="E22" s="3" t="s">
        <v>88</v>
      </c>
      <c r="F22" s="3" t="s">
        <v>55</v>
      </c>
      <c r="G22" s="3" t="s">
        <v>101</v>
      </c>
      <c r="H22" s="3" t="s">
        <v>83</v>
      </c>
      <c r="I22" s="3" t="s">
        <v>58</v>
      </c>
      <c r="J22" s="3" t="s">
        <v>33</v>
      </c>
      <c r="K22" s="3" t="s">
        <v>102</v>
      </c>
      <c r="L22" s="3">
        <v>30</v>
      </c>
      <c r="M22" s="15">
        <v>20193320019312</v>
      </c>
      <c r="N22" s="4">
        <v>43678.731527777774</v>
      </c>
      <c r="O22" s="15">
        <v>20192050058401</v>
      </c>
      <c r="P22" s="4">
        <v>43699</v>
      </c>
      <c r="Q22" s="3">
        <v>13</v>
      </c>
      <c r="R22" s="3">
        <v>13</v>
      </c>
      <c r="S22" s="3" t="s">
        <v>35</v>
      </c>
      <c r="T22" s="3" t="s">
        <v>103</v>
      </c>
      <c r="U22" s="4">
        <v>43700</v>
      </c>
      <c r="V22" s="3" t="s">
        <v>37</v>
      </c>
      <c r="W22" s="3" t="s">
        <v>38</v>
      </c>
      <c r="X22" s="10"/>
      <c r="Y22" s="3"/>
    </row>
    <row r="23" spans="1:25" ht="112.5" customHeight="1" thickBot="1" x14ac:dyDescent="0.3">
      <c r="A23" s="85" t="s">
        <v>812</v>
      </c>
      <c r="B23" s="3" t="s">
        <v>75</v>
      </c>
      <c r="C23" s="3" t="s">
        <v>86</v>
      </c>
      <c r="D23" s="3" t="s">
        <v>104</v>
      </c>
      <c r="E23" s="3" t="s">
        <v>88</v>
      </c>
      <c r="F23" s="3" t="s">
        <v>29</v>
      </c>
      <c r="G23" s="3" t="s">
        <v>105</v>
      </c>
      <c r="H23" s="3" t="s">
        <v>67</v>
      </c>
      <c r="I23" s="3" t="s">
        <v>48</v>
      </c>
      <c r="J23" s="3" t="s">
        <v>48</v>
      </c>
      <c r="K23" s="3" t="s">
        <v>34</v>
      </c>
      <c r="L23" s="3">
        <v>15</v>
      </c>
      <c r="M23" s="15">
        <v>20193320019322</v>
      </c>
      <c r="N23" s="4">
        <v>43678.742210648146</v>
      </c>
      <c r="O23" s="15" t="s">
        <v>39</v>
      </c>
      <c r="P23" s="4">
        <v>43692</v>
      </c>
      <c r="Q23" s="3">
        <v>10</v>
      </c>
      <c r="R23" s="3">
        <v>10</v>
      </c>
      <c r="S23" s="3" t="s">
        <v>35</v>
      </c>
      <c r="T23" s="3" t="s">
        <v>106</v>
      </c>
      <c r="U23" s="10"/>
      <c r="V23" s="10"/>
      <c r="W23" s="3" t="s">
        <v>38</v>
      </c>
      <c r="X23" s="3" t="s">
        <v>39</v>
      </c>
      <c r="Y23" s="5" t="s">
        <v>69</v>
      </c>
    </row>
    <row r="24" spans="1:25" ht="108.75" thickBot="1" x14ac:dyDescent="0.3">
      <c r="A24" s="85" t="s">
        <v>812</v>
      </c>
      <c r="B24" s="3" t="s">
        <v>75</v>
      </c>
      <c r="C24" s="3" t="s">
        <v>86</v>
      </c>
      <c r="D24" s="3" t="s">
        <v>107</v>
      </c>
      <c r="E24" s="3" t="s">
        <v>108</v>
      </c>
      <c r="F24" s="3" t="s">
        <v>55</v>
      </c>
      <c r="G24" s="3" t="s">
        <v>109</v>
      </c>
      <c r="H24" s="3" t="s">
        <v>57</v>
      </c>
      <c r="I24" s="3" t="s">
        <v>58</v>
      </c>
      <c r="J24" s="3" t="s">
        <v>33</v>
      </c>
      <c r="K24" s="3" t="s">
        <v>59</v>
      </c>
      <c r="L24" s="3">
        <v>15</v>
      </c>
      <c r="M24" s="15">
        <v>20193320019332</v>
      </c>
      <c r="N24" s="4">
        <v>43678.743125000001</v>
      </c>
      <c r="O24" s="15">
        <v>20192050058311</v>
      </c>
      <c r="P24" s="4" t="s">
        <v>110</v>
      </c>
      <c r="Q24" s="3">
        <v>10</v>
      </c>
      <c r="R24" s="3">
        <v>10</v>
      </c>
      <c r="S24" s="3" t="s">
        <v>35</v>
      </c>
      <c r="T24" s="3" t="s">
        <v>111</v>
      </c>
      <c r="U24" s="4">
        <v>43692</v>
      </c>
      <c r="V24" s="3" t="s">
        <v>37</v>
      </c>
      <c r="W24" s="3" t="s">
        <v>38</v>
      </c>
      <c r="X24" s="3" t="s">
        <v>39</v>
      </c>
      <c r="Y24" s="5" t="s">
        <v>40</v>
      </c>
    </row>
    <row r="25" spans="1:25" ht="108.75" thickBot="1" x14ac:dyDescent="0.3">
      <c r="A25" s="86" t="s">
        <v>812</v>
      </c>
      <c r="B25" s="6" t="s">
        <v>75</v>
      </c>
      <c r="C25" s="6" t="s">
        <v>86</v>
      </c>
      <c r="D25" s="6" t="s">
        <v>112</v>
      </c>
      <c r="E25" s="6" t="s">
        <v>88</v>
      </c>
      <c r="F25" s="6" t="s">
        <v>55</v>
      </c>
      <c r="G25" s="6" t="s">
        <v>113</v>
      </c>
      <c r="H25" s="6" t="s">
        <v>64</v>
      </c>
      <c r="I25" s="6" t="s">
        <v>58</v>
      </c>
      <c r="J25" s="6" t="s">
        <v>33</v>
      </c>
      <c r="K25" s="6" t="s">
        <v>102</v>
      </c>
      <c r="L25" s="6">
        <v>30</v>
      </c>
      <c r="M25" s="16">
        <v>20193320019342</v>
      </c>
      <c r="N25" s="20">
        <v>43679.364398148151</v>
      </c>
      <c r="O25" s="24"/>
      <c r="P25" s="25"/>
      <c r="Q25" s="26"/>
      <c r="R25" s="26"/>
      <c r="S25" s="6" t="s">
        <v>114</v>
      </c>
      <c r="T25" s="6" t="s">
        <v>115</v>
      </c>
      <c r="U25" s="26"/>
      <c r="V25" s="26"/>
      <c r="W25" s="26"/>
      <c r="X25" s="26"/>
      <c r="Y25" s="5" t="s">
        <v>40</v>
      </c>
    </row>
    <row r="26" spans="1:25" ht="90" customHeight="1" thickBot="1" x14ac:dyDescent="0.3">
      <c r="A26" s="85" t="s">
        <v>812</v>
      </c>
      <c r="B26" s="3" t="s">
        <v>75</v>
      </c>
      <c r="C26" s="3" t="s">
        <v>86</v>
      </c>
      <c r="D26" s="3" t="s">
        <v>148</v>
      </c>
      <c r="E26" s="3" t="s">
        <v>108</v>
      </c>
      <c r="F26" s="3" t="s">
        <v>89</v>
      </c>
      <c r="G26" s="3" t="s">
        <v>592</v>
      </c>
      <c r="H26" s="3" t="s">
        <v>73</v>
      </c>
      <c r="I26" s="3" t="s">
        <v>47</v>
      </c>
      <c r="J26" s="3" t="s">
        <v>48</v>
      </c>
      <c r="K26" s="3" t="s">
        <v>137</v>
      </c>
      <c r="L26" s="3">
        <v>10</v>
      </c>
      <c r="M26" s="15">
        <v>20193320019362</v>
      </c>
      <c r="N26" s="4">
        <v>43679.366909722223</v>
      </c>
      <c r="O26" s="15" t="s">
        <v>39</v>
      </c>
      <c r="P26" s="4">
        <v>43683</v>
      </c>
      <c r="Q26" s="3">
        <v>2</v>
      </c>
      <c r="R26" s="3">
        <v>2</v>
      </c>
      <c r="S26" s="3" t="s">
        <v>35</v>
      </c>
      <c r="T26" s="3" t="s">
        <v>593</v>
      </c>
      <c r="U26" s="4">
        <v>43683</v>
      </c>
      <c r="V26" s="3" t="s">
        <v>594</v>
      </c>
      <c r="W26" s="3" t="s">
        <v>38</v>
      </c>
      <c r="X26" s="3" t="s">
        <v>39</v>
      </c>
      <c r="Y26" s="5" t="s">
        <v>810</v>
      </c>
    </row>
    <row r="27" spans="1:25" ht="94.5" customHeight="1" thickBot="1" x14ac:dyDescent="0.3">
      <c r="A27" s="85" t="s">
        <v>812</v>
      </c>
      <c r="B27" s="3" t="s">
        <v>75</v>
      </c>
      <c r="C27" s="3" t="s">
        <v>86</v>
      </c>
      <c r="D27" s="3" t="s">
        <v>148</v>
      </c>
      <c r="E27" s="3" t="s">
        <v>108</v>
      </c>
      <c r="F27" s="3" t="s">
        <v>89</v>
      </c>
      <c r="G27" s="3" t="s">
        <v>595</v>
      </c>
      <c r="H27" s="3" t="s">
        <v>254</v>
      </c>
      <c r="I27" s="3" t="s">
        <v>255</v>
      </c>
      <c r="J27" s="3" t="s">
        <v>48</v>
      </c>
      <c r="K27" s="3" t="s">
        <v>59</v>
      </c>
      <c r="L27" s="3">
        <v>15</v>
      </c>
      <c r="M27" s="15">
        <v>20193320019372</v>
      </c>
      <c r="N27" s="4">
        <v>43679.380266203705</v>
      </c>
      <c r="O27" s="15">
        <v>20191200001723</v>
      </c>
      <c r="P27" s="4">
        <v>43697</v>
      </c>
      <c r="Q27" s="3">
        <v>12</v>
      </c>
      <c r="R27" s="3">
        <v>12</v>
      </c>
      <c r="S27" s="3" t="s">
        <v>35</v>
      </c>
      <c r="T27" s="3" t="s">
        <v>596</v>
      </c>
      <c r="U27" s="4">
        <v>43697</v>
      </c>
      <c r="V27" s="3" t="s">
        <v>51</v>
      </c>
      <c r="W27" s="10"/>
      <c r="X27" s="10"/>
      <c r="Y27" s="5" t="s">
        <v>597</v>
      </c>
    </row>
    <row r="28" spans="1:25" ht="108.75" thickBot="1" x14ac:dyDescent="0.3">
      <c r="A28" s="85" t="s">
        <v>812</v>
      </c>
      <c r="B28" s="3" t="s">
        <v>75</v>
      </c>
      <c r="C28" s="3" t="s">
        <v>86</v>
      </c>
      <c r="D28" s="3" t="s">
        <v>116</v>
      </c>
      <c r="E28" s="3" t="s">
        <v>88</v>
      </c>
      <c r="F28" s="3" t="s">
        <v>81</v>
      </c>
      <c r="G28" s="3" t="s">
        <v>117</v>
      </c>
      <c r="H28" s="3" t="s">
        <v>83</v>
      </c>
      <c r="I28" s="3" t="s">
        <v>58</v>
      </c>
      <c r="J28" s="3" t="s">
        <v>33</v>
      </c>
      <c r="K28" s="3" t="s">
        <v>59</v>
      </c>
      <c r="L28" s="3">
        <v>15</v>
      </c>
      <c r="M28" s="15">
        <v>20193320019382</v>
      </c>
      <c r="N28" s="4">
        <v>43679.382604166669</v>
      </c>
      <c r="O28" s="15">
        <v>20192050058071</v>
      </c>
      <c r="P28" s="4">
        <v>43693</v>
      </c>
      <c r="Q28" s="3">
        <v>10</v>
      </c>
      <c r="R28" s="3">
        <v>10</v>
      </c>
      <c r="S28" s="3" t="s">
        <v>35</v>
      </c>
      <c r="T28" s="3" t="s">
        <v>118</v>
      </c>
      <c r="U28" s="4">
        <v>43693</v>
      </c>
      <c r="V28" s="3" t="s">
        <v>37</v>
      </c>
      <c r="W28" s="3" t="s">
        <v>38</v>
      </c>
      <c r="X28" s="3" t="s">
        <v>39</v>
      </c>
      <c r="Y28" s="5" t="s">
        <v>40</v>
      </c>
    </row>
    <row r="29" spans="1:25" ht="90.75" thickBot="1" x14ac:dyDescent="0.3">
      <c r="A29" s="85" t="s">
        <v>812</v>
      </c>
      <c r="B29" s="3" t="s">
        <v>75</v>
      </c>
      <c r="C29" s="3" t="s">
        <v>42</v>
      </c>
      <c r="D29" s="3" t="s">
        <v>76</v>
      </c>
      <c r="E29" s="3" t="s">
        <v>28</v>
      </c>
      <c r="F29" s="3" t="s">
        <v>55</v>
      </c>
      <c r="G29" s="3" t="s">
        <v>77</v>
      </c>
      <c r="H29" s="3" t="s">
        <v>57</v>
      </c>
      <c r="I29" s="3" t="s">
        <v>58</v>
      </c>
      <c r="J29" s="3" t="s">
        <v>560</v>
      </c>
      <c r="K29" s="3" t="s">
        <v>59</v>
      </c>
      <c r="L29" s="3">
        <v>15</v>
      </c>
      <c r="M29" s="15">
        <v>20193320019392</v>
      </c>
      <c r="N29" s="4">
        <v>43679.384710648148</v>
      </c>
      <c r="O29" s="15">
        <v>20192050058261</v>
      </c>
      <c r="P29" s="4">
        <v>43698</v>
      </c>
      <c r="Q29" s="3">
        <v>13</v>
      </c>
      <c r="R29" s="3">
        <v>13</v>
      </c>
      <c r="S29" s="3" t="s">
        <v>35</v>
      </c>
      <c r="T29" s="3" t="s">
        <v>598</v>
      </c>
      <c r="U29" s="4">
        <v>43698</v>
      </c>
      <c r="V29" s="3" t="s">
        <v>37</v>
      </c>
      <c r="W29" s="3" t="s">
        <v>38</v>
      </c>
      <c r="X29" s="10"/>
      <c r="Y29" s="5" t="s">
        <v>40</v>
      </c>
    </row>
    <row r="30" spans="1:25" ht="97.5" customHeight="1" thickBot="1" x14ac:dyDescent="0.3">
      <c r="A30" s="85" t="s">
        <v>812</v>
      </c>
      <c r="B30" s="3" t="s">
        <v>75</v>
      </c>
      <c r="C30" s="3" t="s">
        <v>119</v>
      </c>
      <c r="D30" s="3" t="s">
        <v>120</v>
      </c>
      <c r="E30" s="3" t="s">
        <v>28</v>
      </c>
      <c r="F30" s="3" t="s">
        <v>29</v>
      </c>
      <c r="G30" s="3" t="s">
        <v>121</v>
      </c>
      <c r="H30" s="3" t="s">
        <v>67</v>
      </c>
      <c r="I30" s="3" t="s">
        <v>48</v>
      </c>
      <c r="J30" s="3" t="s">
        <v>48</v>
      </c>
      <c r="K30" s="3" t="s">
        <v>59</v>
      </c>
      <c r="L30" s="3">
        <v>15</v>
      </c>
      <c r="M30" s="15">
        <v>20193320019412</v>
      </c>
      <c r="N30" s="4">
        <v>43679.391111111108</v>
      </c>
      <c r="O30" s="15">
        <v>20191000001683</v>
      </c>
      <c r="P30" s="4">
        <v>43693</v>
      </c>
      <c r="Q30" s="3">
        <v>10</v>
      </c>
      <c r="R30" s="3">
        <v>10</v>
      </c>
      <c r="S30" s="3" t="s">
        <v>35</v>
      </c>
      <c r="T30" s="3" t="s">
        <v>122</v>
      </c>
      <c r="U30" s="10"/>
      <c r="V30" s="3" t="s">
        <v>51</v>
      </c>
      <c r="W30" s="10"/>
      <c r="X30" s="10"/>
      <c r="Y30" s="5" t="s">
        <v>123</v>
      </c>
    </row>
    <row r="31" spans="1:25" ht="90.75" thickBot="1" x14ac:dyDescent="0.3">
      <c r="A31" s="85" t="s">
        <v>812</v>
      </c>
      <c r="B31" s="3" t="s">
        <v>75</v>
      </c>
      <c r="C31" s="3" t="s">
        <v>238</v>
      </c>
      <c r="D31" s="3" t="s">
        <v>599</v>
      </c>
      <c r="E31" s="3" t="s">
        <v>28</v>
      </c>
      <c r="F31" s="3" t="s">
        <v>29</v>
      </c>
      <c r="G31" s="3" t="s">
        <v>600</v>
      </c>
      <c r="H31" s="3" t="s">
        <v>67</v>
      </c>
      <c r="I31" s="3" t="s">
        <v>48</v>
      </c>
      <c r="J31" s="3" t="s">
        <v>48</v>
      </c>
      <c r="K31" s="3" t="s">
        <v>59</v>
      </c>
      <c r="L31" s="3">
        <v>15</v>
      </c>
      <c r="M31" s="15">
        <v>20193320019422</v>
      </c>
      <c r="N31" s="4">
        <v>43679.392453703702</v>
      </c>
      <c r="O31" s="15">
        <v>20191000001693</v>
      </c>
      <c r="P31" s="4">
        <v>43693</v>
      </c>
      <c r="Q31" s="3">
        <v>10</v>
      </c>
      <c r="R31" s="3">
        <v>10</v>
      </c>
      <c r="S31" s="3" t="s">
        <v>35</v>
      </c>
      <c r="T31" s="3" t="s">
        <v>601</v>
      </c>
      <c r="U31" s="4">
        <v>43693</v>
      </c>
      <c r="V31" s="3" t="s">
        <v>51</v>
      </c>
      <c r="W31" s="10"/>
      <c r="X31" s="10"/>
      <c r="Y31" s="5" t="s">
        <v>602</v>
      </c>
    </row>
    <row r="32" spans="1:25" ht="90.75" thickBot="1" x14ac:dyDescent="0.3">
      <c r="A32" s="107" t="s">
        <v>812</v>
      </c>
      <c r="B32" s="108" t="s">
        <v>75</v>
      </c>
      <c r="C32" s="108" t="s">
        <v>129</v>
      </c>
      <c r="D32" s="108" t="s">
        <v>603</v>
      </c>
      <c r="E32" s="108" t="s">
        <v>88</v>
      </c>
      <c r="F32" s="108" t="s">
        <v>89</v>
      </c>
      <c r="G32" s="108" t="s">
        <v>604</v>
      </c>
      <c r="H32" s="108" t="s">
        <v>145</v>
      </c>
      <c r="I32" s="108" t="s">
        <v>58</v>
      </c>
      <c r="J32" s="108" t="s">
        <v>560</v>
      </c>
      <c r="K32" s="108" t="s">
        <v>34</v>
      </c>
      <c r="L32" s="108">
        <v>15</v>
      </c>
      <c r="M32" s="104">
        <v>20193320019432</v>
      </c>
      <c r="N32" s="109">
        <v>43679.395543981482</v>
      </c>
      <c r="O32" s="104">
        <v>20192050058551</v>
      </c>
      <c r="P32" s="109">
        <v>43705</v>
      </c>
      <c r="Q32" s="108">
        <v>17</v>
      </c>
      <c r="R32" s="108">
        <v>17</v>
      </c>
      <c r="S32" s="108" t="s">
        <v>93</v>
      </c>
      <c r="T32" s="108" t="s">
        <v>605</v>
      </c>
      <c r="U32" s="109">
        <v>43705</v>
      </c>
      <c r="V32" s="108" t="s">
        <v>37</v>
      </c>
      <c r="W32" s="108" t="s">
        <v>38</v>
      </c>
      <c r="X32" s="106"/>
      <c r="Y32" s="108"/>
    </row>
    <row r="33" spans="1:82" ht="54.75" thickBot="1" x14ac:dyDescent="0.3">
      <c r="A33" s="85" t="s">
        <v>812</v>
      </c>
      <c r="B33" s="3" t="s">
        <v>75</v>
      </c>
      <c r="C33" s="3" t="s">
        <v>124</v>
      </c>
      <c r="D33" s="3" t="s">
        <v>125</v>
      </c>
      <c r="E33" s="3" t="s">
        <v>28</v>
      </c>
      <c r="F33" s="3" t="s">
        <v>29</v>
      </c>
      <c r="G33" s="3" t="s">
        <v>126</v>
      </c>
      <c r="H33" s="3" t="s">
        <v>67</v>
      </c>
      <c r="I33" s="3" t="s">
        <v>48</v>
      </c>
      <c r="J33" s="3" t="s">
        <v>48</v>
      </c>
      <c r="K33" s="3" t="s">
        <v>59</v>
      </c>
      <c r="L33" s="3">
        <v>15</v>
      </c>
      <c r="M33" s="15">
        <v>20193320019442</v>
      </c>
      <c r="N33" s="4">
        <v>43679.397361111114</v>
      </c>
      <c r="O33" s="15" t="s">
        <v>39</v>
      </c>
      <c r="P33" s="4">
        <v>43693</v>
      </c>
      <c r="Q33" s="3">
        <v>9</v>
      </c>
      <c r="R33" s="3">
        <v>9</v>
      </c>
      <c r="S33" s="3" t="s">
        <v>35</v>
      </c>
      <c r="T33" s="3" t="s">
        <v>127</v>
      </c>
      <c r="U33" s="3"/>
      <c r="V33" s="3" t="s">
        <v>51</v>
      </c>
      <c r="W33" s="3" t="s">
        <v>38</v>
      </c>
      <c r="X33" s="10"/>
      <c r="Y33" s="5" t="s">
        <v>128</v>
      </c>
    </row>
    <row r="34" spans="1:82" ht="90.75" thickBot="1" x14ac:dyDescent="0.3">
      <c r="A34" s="85" t="s">
        <v>812</v>
      </c>
      <c r="B34" s="3" t="s">
        <v>75</v>
      </c>
      <c r="C34" s="3" t="s">
        <v>86</v>
      </c>
      <c r="D34" s="3" t="s">
        <v>606</v>
      </c>
      <c r="E34" s="3" t="s">
        <v>28</v>
      </c>
      <c r="F34" s="3" t="s">
        <v>81</v>
      </c>
      <c r="G34" s="3" t="s">
        <v>607</v>
      </c>
      <c r="H34" s="3" t="s">
        <v>145</v>
      </c>
      <c r="I34" s="3" t="s">
        <v>58</v>
      </c>
      <c r="J34" s="3" t="s">
        <v>560</v>
      </c>
      <c r="K34" s="3" t="s">
        <v>49</v>
      </c>
      <c r="L34" s="3">
        <v>0</v>
      </c>
      <c r="M34" s="15">
        <v>20193320019452</v>
      </c>
      <c r="N34" s="4">
        <v>43679.398634259262</v>
      </c>
      <c r="O34" s="15">
        <v>20192050058541</v>
      </c>
      <c r="P34" s="4">
        <v>43704</v>
      </c>
      <c r="Q34" s="3">
        <v>16</v>
      </c>
      <c r="R34" s="3">
        <v>16</v>
      </c>
      <c r="S34" s="3" t="s">
        <v>35</v>
      </c>
      <c r="T34" s="3" t="s">
        <v>608</v>
      </c>
      <c r="U34" s="4">
        <v>43705</v>
      </c>
      <c r="V34" s="3" t="s">
        <v>37</v>
      </c>
      <c r="W34" s="3" t="s">
        <v>38</v>
      </c>
      <c r="X34" s="10"/>
      <c r="Y34" s="10"/>
    </row>
    <row r="35" spans="1:82" ht="108.75" thickBot="1" x14ac:dyDescent="0.3">
      <c r="A35" s="85" t="s">
        <v>813</v>
      </c>
      <c r="B35" s="3" t="s">
        <v>99</v>
      </c>
      <c r="C35" s="3" t="s">
        <v>129</v>
      </c>
      <c r="D35" s="3" t="s">
        <v>130</v>
      </c>
      <c r="E35" s="3" t="s">
        <v>88</v>
      </c>
      <c r="F35" s="3" t="s">
        <v>89</v>
      </c>
      <c r="G35" s="3" t="s">
        <v>131</v>
      </c>
      <c r="H35" s="3" t="s">
        <v>132</v>
      </c>
      <c r="I35" s="3" t="s">
        <v>133</v>
      </c>
      <c r="J35" s="3" t="s">
        <v>33</v>
      </c>
      <c r="K35" s="3" t="s">
        <v>34</v>
      </c>
      <c r="L35" s="3">
        <v>15</v>
      </c>
      <c r="M35" s="15">
        <v>20193320019462</v>
      </c>
      <c r="N35" s="4">
        <v>43679.462175925924</v>
      </c>
      <c r="O35" s="15" t="s">
        <v>39</v>
      </c>
      <c r="P35" s="4">
        <v>43691</v>
      </c>
      <c r="Q35" s="3">
        <v>8</v>
      </c>
      <c r="R35" s="3">
        <v>8</v>
      </c>
      <c r="S35" s="3" t="s">
        <v>35</v>
      </c>
      <c r="T35" s="3" t="s">
        <v>134</v>
      </c>
      <c r="U35" s="4">
        <v>43691</v>
      </c>
      <c r="V35" s="3" t="s">
        <v>37</v>
      </c>
      <c r="W35" s="3" t="s">
        <v>38</v>
      </c>
      <c r="X35" s="3" t="s">
        <v>39</v>
      </c>
      <c r="Y35" s="5" t="s">
        <v>40</v>
      </c>
    </row>
    <row r="36" spans="1:82" ht="108.75" thickBot="1" x14ac:dyDescent="0.3">
      <c r="A36" s="107" t="s">
        <v>811</v>
      </c>
      <c r="B36" s="108" t="s">
        <v>25</v>
      </c>
      <c r="C36" s="108" t="s">
        <v>79</v>
      </c>
      <c r="D36" s="108" t="s">
        <v>135</v>
      </c>
      <c r="E36" s="108" t="s">
        <v>28</v>
      </c>
      <c r="F36" s="108" t="s">
        <v>89</v>
      </c>
      <c r="G36" s="108" t="s">
        <v>136</v>
      </c>
      <c r="H36" s="108" t="s">
        <v>31</v>
      </c>
      <c r="I36" s="108" t="s">
        <v>32</v>
      </c>
      <c r="J36" s="108" t="s">
        <v>33</v>
      </c>
      <c r="K36" s="108" t="s">
        <v>137</v>
      </c>
      <c r="L36" s="108">
        <v>10</v>
      </c>
      <c r="M36" s="104">
        <v>20193320019482</v>
      </c>
      <c r="N36" s="109">
        <v>43679.588541666664</v>
      </c>
      <c r="O36" s="104">
        <v>20192100007511</v>
      </c>
      <c r="P36" s="109">
        <v>43703</v>
      </c>
      <c r="Q36" s="108">
        <v>15</v>
      </c>
      <c r="R36" s="108">
        <v>15</v>
      </c>
      <c r="S36" s="108" t="s">
        <v>93</v>
      </c>
      <c r="T36" s="108" t="s">
        <v>138</v>
      </c>
      <c r="U36" s="109">
        <v>43703</v>
      </c>
      <c r="V36" s="108" t="s">
        <v>37</v>
      </c>
      <c r="W36" s="108" t="s">
        <v>38</v>
      </c>
      <c r="X36" s="106"/>
      <c r="Y36" s="5" t="s">
        <v>40</v>
      </c>
    </row>
    <row r="37" spans="1:82" ht="108.75" thickBot="1" x14ac:dyDescent="0.3">
      <c r="A37" s="85" t="s">
        <v>811</v>
      </c>
      <c r="B37" s="3" t="s">
        <v>25</v>
      </c>
      <c r="C37" s="3" t="s">
        <v>79</v>
      </c>
      <c r="D37" s="3" t="s">
        <v>135</v>
      </c>
      <c r="E37" s="3" t="s">
        <v>28</v>
      </c>
      <c r="F37" s="3" t="s">
        <v>55</v>
      </c>
      <c r="G37" s="3" t="s">
        <v>139</v>
      </c>
      <c r="H37" s="3" t="s">
        <v>83</v>
      </c>
      <c r="I37" s="3" t="s">
        <v>58</v>
      </c>
      <c r="J37" s="3" t="s">
        <v>33</v>
      </c>
      <c r="K37" s="3" t="s">
        <v>49</v>
      </c>
      <c r="L37" s="3">
        <v>0</v>
      </c>
      <c r="M37" s="15">
        <v>20193320019492</v>
      </c>
      <c r="N37" s="4">
        <v>43679.595960648148</v>
      </c>
      <c r="O37" s="15">
        <v>20192050058161</v>
      </c>
      <c r="P37" s="4">
        <v>43693</v>
      </c>
      <c r="Q37" s="3">
        <v>9</v>
      </c>
      <c r="R37" s="3">
        <v>9</v>
      </c>
      <c r="S37" s="3" t="s">
        <v>35</v>
      </c>
      <c r="T37" s="3" t="s">
        <v>140</v>
      </c>
      <c r="U37" s="4">
        <v>43693</v>
      </c>
      <c r="V37" s="3" t="s">
        <v>37</v>
      </c>
      <c r="W37" s="3" t="s">
        <v>38</v>
      </c>
      <c r="X37" s="10"/>
      <c r="Y37" s="10"/>
    </row>
    <row r="38" spans="1:82" ht="90.75" thickBot="1" x14ac:dyDescent="0.3">
      <c r="A38" s="85" t="s">
        <v>811</v>
      </c>
      <c r="B38" s="3" t="s">
        <v>25</v>
      </c>
      <c r="C38" s="3" t="s">
        <v>79</v>
      </c>
      <c r="D38" s="3" t="s">
        <v>135</v>
      </c>
      <c r="E38" s="3" t="s">
        <v>28</v>
      </c>
      <c r="F38" s="3" t="s">
        <v>29</v>
      </c>
      <c r="G38" s="3" t="s">
        <v>609</v>
      </c>
      <c r="H38" s="3" t="s">
        <v>67</v>
      </c>
      <c r="I38" s="3" t="s">
        <v>48</v>
      </c>
      <c r="J38" s="3" t="s">
        <v>48</v>
      </c>
      <c r="K38" s="3" t="s">
        <v>59</v>
      </c>
      <c r="L38" s="3">
        <v>15</v>
      </c>
      <c r="M38" s="15">
        <v>20193320019502</v>
      </c>
      <c r="N38" s="4">
        <v>43679.597245370373</v>
      </c>
      <c r="O38" s="15" t="s">
        <v>39</v>
      </c>
      <c r="P38" s="4">
        <v>43693</v>
      </c>
      <c r="Q38" s="3">
        <v>9</v>
      </c>
      <c r="R38" s="3">
        <v>9</v>
      </c>
      <c r="S38" s="3" t="s">
        <v>35</v>
      </c>
      <c r="T38" s="3" t="s">
        <v>610</v>
      </c>
      <c r="U38" s="4">
        <v>43693</v>
      </c>
      <c r="V38" s="3" t="s">
        <v>51</v>
      </c>
      <c r="W38" s="3" t="s">
        <v>38</v>
      </c>
      <c r="X38" s="10"/>
      <c r="Y38" s="5" t="s">
        <v>128</v>
      </c>
    </row>
    <row r="39" spans="1:82" ht="108.75" thickBot="1" x14ac:dyDescent="0.3">
      <c r="A39" s="85" t="s">
        <v>811</v>
      </c>
      <c r="B39" s="3" t="s">
        <v>25</v>
      </c>
      <c r="C39" s="3" t="s">
        <v>141</v>
      </c>
      <c r="D39" s="3" t="s">
        <v>142</v>
      </c>
      <c r="E39" s="3" t="s">
        <v>28</v>
      </c>
      <c r="F39" s="3" t="s">
        <v>143</v>
      </c>
      <c r="G39" s="3" t="s">
        <v>144</v>
      </c>
      <c r="H39" s="3" t="s">
        <v>145</v>
      </c>
      <c r="I39" s="3" t="s">
        <v>58</v>
      </c>
      <c r="J39" s="3" t="s">
        <v>33</v>
      </c>
      <c r="K39" s="3" t="s">
        <v>49</v>
      </c>
      <c r="L39" s="3">
        <v>0</v>
      </c>
      <c r="M39" s="15">
        <v>20193320019512</v>
      </c>
      <c r="N39" s="4">
        <v>43679.668217592596</v>
      </c>
      <c r="O39" s="15">
        <v>20192050059331</v>
      </c>
      <c r="P39" s="4">
        <v>43717</v>
      </c>
      <c r="Q39" s="3">
        <v>24</v>
      </c>
      <c r="R39" s="3">
        <v>24</v>
      </c>
      <c r="S39" s="3" t="s">
        <v>35</v>
      </c>
      <c r="T39" s="3" t="s">
        <v>146</v>
      </c>
      <c r="U39" s="4">
        <v>43717</v>
      </c>
      <c r="V39" s="3" t="s">
        <v>37</v>
      </c>
      <c r="W39" s="3" t="s">
        <v>38</v>
      </c>
      <c r="X39" s="10"/>
      <c r="Y39" s="10"/>
    </row>
    <row r="40" spans="1:82" ht="90.75" thickBot="1" x14ac:dyDescent="0.3">
      <c r="A40" s="85" t="s">
        <v>811</v>
      </c>
      <c r="B40" s="3" t="s">
        <v>25</v>
      </c>
      <c r="C40" s="3" t="s">
        <v>141</v>
      </c>
      <c r="D40" s="3" t="s">
        <v>142</v>
      </c>
      <c r="E40" s="3" t="s">
        <v>28</v>
      </c>
      <c r="F40" s="3" t="s">
        <v>71</v>
      </c>
      <c r="G40" s="3" t="s">
        <v>611</v>
      </c>
      <c r="H40" s="3" t="s">
        <v>73</v>
      </c>
      <c r="I40" s="3" t="s">
        <v>47</v>
      </c>
      <c r="J40" s="3" t="s">
        <v>48</v>
      </c>
      <c r="K40" s="3" t="s">
        <v>34</v>
      </c>
      <c r="L40" s="3">
        <v>15</v>
      </c>
      <c r="M40" s="15">
        <v>20193320019522</v>
      </c>
      <c r="N40" s="4">
        <v>43679.674340277779</v>
      </c>
      <c r="O40" s="15" t="s">
        <v>39</v>
      </c>
      <c r="P40" s="4">
        <v>43683</v>
      </c>
      <c r="Q40" s="3">
        <v>2</v>
      </c>
      <c r="R40" s="3">
        <v>2</v>
      </c>
      <c r="S40" s="3" t="s">
        <v>35</v>
      </c>
      <c r="T40" s="3" t="s">
        <v>612</v>
      </c>
      <c r="U40" s="4">
        <v>43683</v>
      </c>
      <c r="V40" s="3" t="s">
        <v>594</v>
      </c>
      <c r="W40" s="3" t="s">
        <v>38</v>
      </c>
      <c r="X40" s="10"/>
      <c r="Y40" s="5" t="s">
        <v>613</v>
      </c>
    </row>
    <row r="41" spans="1:82" ht="90.75" thickBot="1" x14ac:dyDescent="0.3">
      <c r="A41" s="107" t="s">
        <v>811</v>
      </c>
      <c r="B41" s="108" t="s">
        <v>147</v>
      </c>
      <c r="C41" s="108" t="s">
        <v>42</v>
      </c>
      <c r="D41" s="108" t="s">
        <v>614</v>
      </c>
      <c r="E41" s="108" t="s">
        <v>28</v>
      </c>
      <c r="F41" s="108" t="s">
        <v>29</v>
      </c>
      <c r="G41" s="108" t="s">
        <v>615</v>
      </c>
      <c r="H41" s="108" t="s">
        <v>153</v>
      </c>
      <c r="I41" s="108" t="s">
        <v>48</v>
      </c>
      <c r="J41" s="108" t="s">
        <v>48</v>
      </c>
      <c r="K41" s="108" t="s">
        <v>59</v>
      </c>
      <c r="L41" s="108">
        <v>15</v>
      </c>
      <c r="M41" s="104">
        <v>20193320019562</v>
      </c>
      <c r="N41" s="109">
        <v>43682.458553240744</v>
      </c>
      <c r="O41" s="104">
        <v>20191000007951</v>
      </c>
      <c r="P41" s="109">
        <v>43713</v>
      </c>
      <c r="Q41" s="108">
        <v>21</v>
      </c>
      <c r="R41" s="108">
        <v>21</v>
      </c>
      <c r="S41" s="108" t="s">
        <v>93</v>
      </c>
      <c r="T41" s="108" t="s">
        <v>616</v>
      </c>
      <c r="U41" s="109">
        <v>43713</v>
      </c>
      <c r="V41" s="108" t="s">
        <v>37</v>
      </c>
      <c r="W41" s="108" t="s">
        <v>38</v>
      </c>
      <c r="X41" s="106"/>
      <c r="Y41" s="5" t="s">
        <v>287</v>
      </c>
    </row>
    <row r="42" spans="1:82" ht="90.75" thickBot="1" x14ac:dyDescent="0.3">
      <c r="A42" s="107" t="s">
        <v>811</v>
      </c>
      <c r="B42" s="108" t="s">
        <v>147</v>
      </c>
      <c r="C42" s="108" t="s">
        <v>42</v>
      </c>
      <c r="D42" s="108" t="s">
        <v>614</v>
      </c>
      <c r="E42" s="108" t="s">
        <v>28</v>
      </c>
      <c r="F42" s="108" t="s">
        <v>29</v>
      </c>
      <c r="G42" s="108" t="s">
        <v>617</v>
      </c>
      <c r="H42" s="108" t="s">
        <v>153</v>
      </c>
      <c r="I42" s="108" t="s">
        <v>48</v>
      </c>
      <c r="J42" s="108" t="s">
        <v>48</v>
      </c>
      <c r="K42" s="108" t="s">
        <v>59</v>
      </c>
      <c r="L42" s="108">
        <v>15</v>
      </c>
      <c r="M42" s="104">
        <v>20193320019572</v>
      </c>
      <c r="N42" s="109">
        <v>43682.46806712963</v>
      </c>
      <c r="O42" s="104">
        <v>20191000007961</v>
      </c>
      <c r="P42" s="109">
        <v>43713</v>
      </c>
      <c r="Q42" s="108">
        <v>21</v>
      </c>
      <c r="R42" s="108">
        <v>21</v>
      </c>
      <c r="S42" s="108" t="s">
        <v>93</v>
      </c>
      <c r="T42" s="108" t="s">
        <v>618</v>
      </c>
      <c r="U42" s="109">
        <v>43713</v>
      </c>
      <c r="V42" s="108" t="s">
        <v>37</v>
      </c>
      <c r="W42" s="108" t="s">
        <v>38</v>
      </c>
      <c r="X42" s="106"/>
      <c r="Y42" s="5" t="s">
        <v>287</v>
      </c>
    </row>
    <row r="43" spans="1:82" ht="108.75" thickBot="1" x14ac:dyDescent="0.3">
      <c r="A43" s="85" t="s">
        <v>811</v>
      </c>
      <c r="B43" s="3" t="s">
        <v>147</v>
      </c>
      <c r="C43" s="3" t="s">
        <v>86</v>
      </c>
      <c r="D43" s="3" t="s">
        <v>148</v>
      </c>
      <c r="E43" s="3" t="s">
        <v>108</v>
      </c>
      <c r="F43" s="3" t="s">
        <v>55</v>
      </c>
      <c r="G43" s="3" t="s">
        <v>149</v>
      </c>
      <c r="H43" s="3" t="s">
        <v>57</v>
      </c>
      <c r="I43" s="3" t="s">
        <v>58</v>
      </c>
      <c r="J43" s="3" t="s">
        <v>33</v>
      </c>
      <c r="K43" s="3" t="s">
        <v>59</v>
      </c>
      <c r="L43" s="3">
        <v>15</v>
      </c>
      <c r="M43" s="15">
        <v>20193320019582</v>
      </c>
      <c r="N43" s="4">
        <v>43682.662187499998</v>
      </c>
      <c r="O43" s="15">
        <v>20192050057681</v>
      </c>
      <c r="P43" s="4">
        <v>43690</v>
      </c>
      <c r="Q43" s="3">
        <v>6</v>
      </c>
      <c r="R43" s="3">
        <v>6</v>
      </c>
      <c r="S43" s="3" t="s">
        <v>35</v>
      </c>
      <c r="T43" s="3" t="s">
        <v>150</v>
      </c>
      <c r="U43" s="4">
        <v>43690</v>
      </c>
      <c r="V43" s="3" t="s">
        <v>37</v>
      </c>
      <c r="W43" s="3" t="s">
        <v>38</v>
      </c>
      <c r="X43" s="10"/>
      <c r="Y43" s="5" t="s">
        <v>40</v>
      </c>
    </row>
    <row r="44" spans="1:82" ht="90.75" thickBot="1" x14ac:dyDescent="0.3">
      <c r="A44" s="85" t="s">
        <v>811</v>
      </c>
      <c r="B44" s="3" t="s">
        <v>147</v>
      </c>
      <c r="C44" s="3" t="s">
        <v>129</v>
      </c>
      <c r="D44" s="3" t="s">
        <v>151</v>
      </c>
      <c r="E44" s="3" t="s">
        <v>28</v>
      </c>
      <c r="F44" s="3" t="s">
        <v>29</v>
      </c>
      <c r="G44" s="3" t="s">
        <v>152</v>
      </c>
      <c r="H44" s="3" t="s">
        <v>153</v>
      </c>
      <c r="I44" s="3" t="s">
        <v>48</v>
      </c>
      <c r="J44" s="3" t="s">
        <v>48</v>
      </c>
      <c r="K44" s="3" t="s">
        <v>59</v>
      </c>
      <c r="L44" s="3">
        <v>15</v>
      </c>
      <c r="M44" s="15">
        <v>20193320019592</v>
      </c>
      <c r="N44" s="4">
        <v>43682.679884259262</v>
      </c>
      <c r="O44" s="15">
        <v>20191000007661</v>
      </c>
      <c r="P44" s="4">
        <v>43703</v>
      </c>
      <c r="Q44" s="3">
        <v>14</v>
      </c>
      <c r="R44" s="3">
        <v>14</v>
      </c>
      <c r="S44" s="3" t="s">
        <v>35</v>
      </c>
      <c r="T44" s="3" t="s">
        <v>154</v>
      </c>
      <c r="U44" s="10"/>
      <c r="V44" s="3" t="s">
        <v>51</v>
      </c>
      <c r="W44" s="10"/>
      <c r="X44" s="10"/>
      <c r="Y44" s="5" t="s">
        <v>155</v>
      </c>
    </row>
    <row r="45" spans="1:82" s="100" customFormat="1" ht="72.75" thickBot="1" x14ac:dyDescent="0.3">
      <c r="A45" s="91" t="s">
        <v>811</v>
      </c>
      <c r="B45" s="92" t="s">
        <v>25</v>
      </c>
      <c r="C45" s="92" t="s">
        <v>86</v>
      </c>
      <c r="D45" s="92" t="s">
        <v>156</v>
      </c>
      <c r="E45" s="92" t="s">
        <v>28</v>
      </c>
      <c r="F45" s="92" t="s">
        <v>29</v>
      </c>
      <c r="G45" s="92" t="s">
        <v>157</v>
      </c>
      <c r="H45" s="92" t="s">
        <v>153</v>
      </c>
      <c r="I45" s="92" t="s">
        <v>48</v>
      </c>
      <c r="J45" s="92" t="s">
        <v>48</v>
      </c>
      <c r="K45" s="92" t="s">
        <v>59</v>
      </c>
      <c r="L45" s="92">
        <v>15</v>
      </c>
      <c r="M45" s="95">
        <v>20193320019602</v>
      </c>
      <c r="N45" s="96">
        <v>43682.68072916667</v>
      </c>
      <c r="O45" s="97"/>
      <c r="P45" s="98"/>
      <c r="Q45" s="99"/>
      <c r="R45" s="99"/>
      <c r="S45" s="92" t="s">
        <v>74</v>
      </c>
      <c r="T45" s="99"/>
      <c r="U45" s="99"/>
      <c r="V45" s="99"/>
      <c r="W45" s="99"/>
      <c r="X45" s="99"/>
      <c r="Y45" s="92"/>
      <c r="Z45" s="111"/>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row>
    <row r="46" spans="1:82" ht="108.75" thickBot="1" x14ac:dyDescent="0.3">
      <c r="A46" s="85" t="s">
        <v>811</v>
      </c>
      <c r="B46" s="3" t="s">
        <v>147</v>
      </c>
      <c r="C46" s="3" t="s">
        <v>79</v>
      </c>
      <c r="D46" s="3" t="s">
        <v>158</v>
      </c>
      <c r="E46" s="3" t="s">
        <v>108</v>
      </c>
      <c r="F46" s="3" t="s">
        <v>29</v>
      </c>
      <c r="G46" s="3" t="s">
        <v>159</v>
      </c>
      <c r="H46" s="3" t="s">
        <v>64</v>
      </c>
      <c r="I46" s="3" t="s">
        <v>58</v>
      </c>
      <c r="J46" s="3" t="s">
        <v>33</v>
      </c>
      <c r="K46" s="3" t="s">
        <v>59</v>
      </c>
      <c r="L46" s="3">
        <v>15</v>
      </c>
      <c r="M46" s="15">
        <v>20193320019612</v>
      </c>
      <c r="N46" s="4">
        <v>43682.744895833333</v>
      </c>
      <c r="O46" s="15">
        <v>20192050056961</v>
      </c>
      <c r="P46" s="4">
        <v>43685</v>
      </c>
      <c r="Q46" s="3">
        <v>3</v>
      </c>
      <c r="R46" s="3">
        <v>3</v>
      </c>
      <c r="S46" s="3" t="s">
        <v>35</v>
      </c>
      <c r="T46" s="3" t="s">
        <v>160</v>
      </c>
      <c r="U46" s="4">
        <v>43689</v>
      </c>
      <c r="V46" s="3" t="s">
        <v>37</v>
      </c>
      <c r="W46" s="3" t="s">
        <v>38</v>
      </c>
      <c r="X46" s="10"/>
      <c r="Y46" s="5" t="s">
        <v>40</v>
      </c>
    </row>
    <row r="47" spans="1:82" s="100" customFormat="1" ht="90.75" thickBot="1" x14ac:dyDescent="0.3">
      <c r="A47" s="91" t="s">
        <v>811</v>
      </c>
      <c r="B47" s="92" t="s">
        <v>147</v>
      </c>
      <c r="C47" s="92" t="s">
        <v>124</v>
      </c>
      <c r="D47" s="92" t="s">
        <v>161</v>
      </c>
      <c r="E47" s="92" t="s">
        <v>28</v>
      </c>
      <c r="F47" s="92" t="s">
        <v>71</v>
      </c>
      <c r="G47" s="92" t="s">
        <v>162</v>
      </c>
      <c r="H47" s="92" t="s">
        <v>73</v>
      </c>
      <c r="I47" s="92" t="s">
        <v>47</v>
      </c>
      <c r="J47" s="92" t="s">
        <v>48</v>
      </c>
      <c r="K47" s="92" t="s">
        <v>34</v>
      </c>
      <c r="L47" s="92">
        <v>15</v>
      </c>
      <c r="M47" s="95">
        <v>20193320019652</v>
      </c>
      <c r="N47" s="96">
        <v>43683.530312499999</v>
      </c>
      <c r="O47" s="97"/>
      <c r="P47" s="98"/>
      <c r="Q47" s="99"/>
      <c r="R47" s="99"/>
      <c r="S47" s="92" t="s">
        <v>74</v>
      </c>
      <c r="T47" s="99"/>
      <c r="U47" s="99"/>
      <c r="V47" s="99"/>
      <c r="W47" s="99"/>
      <c r="X47" s="99"/>
      <c r="Y47" s="92"/>
      <c r="Z47" s="111"/>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row>
    <row r="48" spans="1:82" ht="72.75" thickBot="1" x14ac:dyDescent="0.3">
      <c r="A48" s="107" t="s">
        <v>811</v>
      </c>
      <c r="B48" s="108" t="s">
        <v>147</v>
      </c>
      <c r="C48" s="108" t="s">
        <v>26</v>
      </c>
      <c r="D48" s="108" t="s">
        <v>619</v>
      </c>
      <c r="E48" s="108" t="s">
        <v>28</v>
      </c>
      <c r="F48" s="108" t="s">
        <v>89</v>
      </c>
      <c r="G48" s="108" t="s">
        <v>620</v>
      </c>
      <c r="H48" s="108" t="s">
        <v>31</v>
      </c>
      <c r="I48" s="108" t="s">
        <v>32</v>
      </c>
      <c r="J48" s="108" t="s">
        <v>560</v>
      </c>
      <c r="K48" s="108" t="s">
        <v>763</v>
      </c>
      <c r="L48" s="108">
        <v>5</v>
      </c>
      <c r="M48" s="104">
        <v>20193320019662</v>
      </c>
      <c r="N48" s="109">
        <v>43683.536041666666</v>
      </c>
      <c r="O48" s="104">
        <v>20192100007531</v>
      </c>
      <c r="P48" s="109">
        <v>43703</v>
      </c>
      <c r="Q48" s="108">
        <v>13</v>
      </c>
      <c r="R48" s="108">
        <v>13</v>
      </c>
      <c r="S48" s="108" t="s">
        <v>93</v>
      </c>
      <c r="T48" s="108" t="s">
        <v>621</v>
      </c>
      <c r="U48" s="109">
        <v>43703</v>
      </c>
      <c r="V48" s="108" t="s">
        <v>37</v>
      </c>
      <c r="W48" s="108" t="s">
        <v>38</v>
      </c>
      <c r="X48" s="106"/>
      <c r="Y48" s="5" t="s">
        <v>40</v>
      </c>
    </row>
    <row r="49" spans="1:25" ht="108.75" thickBot="1" x14ac:dyDescent="0.3">
      <c r="A49" s="85" t="s">
        <v>813</v>
      </c>
      <c r="B49" s="3" t="s">
        <v>75</v>
      </c>
      <c r="C49" s="3" t="s">
        <v>86</v>
      </c>
      <c r="D49" s="3" t="s">
        <v>163</v>
      </c>
      <c r="E49" s="3" t="s">
        <v>88</v>
      </c>
      <c r="F49" s="3" t="s">
        <v>164</v>
      </c>
      <c r="G49" s="3" t="s">
        <v>165</v>
      </c>
      <c r="H49" s="3" t="s">
        <v>57</v>
      </c>
      <c r="I49" s="3" t="s">
        <v>58</v>
      </c>
      <c r="J49" s="3" t="s">
        <v>33</v>
      </c>
      <c r="K49" s="3" t="s">
        <v>34</v>
      </c>
      <c r="L49" s="3">
        <v>15</v>
      </c>
      <c r="M49" s="15">
        <v>20193320019672</v>
      </c>
      <c r="N49" s="4">
        <v>43683.587581018517</v>
      </c>
      <c r="O49" s="15">
        <v>20192050058351</v>
      </c>
      <c r="P49" s="4">
        <v>43698</v>
      </c>
      <c r="Q49" s="3">
        <v>9</v>
      </c>
      <c r="R49" s="3">
        <v>9</v>
      </c>
      <c r="S49" s="3" t="s">
        <v>35</v>
      </c>
      <c r="T49" s="3" t="s">
        <v>166</v>
      </c>
      <c r="U49" s="4">
        <v>43699</v>
      </c>
      <c r="V49" s="3" t="s">
        <v>37</v>
      </c>
      <c r="W49" s="3" t="s">
        <v>38</v>
      </c>
      <c r="X49" s="10"/>
      <c r="Y49" s="3"/>
    </row>
    <row r="50" spans="1:25" ht="90.75" thickBot="1" x14ac:dyDescent="0.3">
      <c r="A50" s="85" t="s">
        <v>813</v>
      </c>
      <c r="B50" s="3" t="s">
        <v>75</v>
      </c>
      <c r="C50" s="3" t="s">
        <v>141</v>
      </c>
      <c r="D50" s="3" t="s">
        <v>142</v>
      </c>
      <c r="E50" s="3" t="s">
        <v>28</v>
      </c>
      <c r="F50" s="3" t="s">
        <v>81</v>
      </c>
      <c r="G50" s="3" t="s">
        <v>622</v>
      </c>
      <c r="H50" s="3" t="s">
        <v>145</v>
      </c>
      <c r="I50" s="3" t="s">
        <v>58</v>
      </c>
      <c r="J50" s="3" t="s">
        <v>560</v>
      </c>
      <c r="K50" s="3" t="s">
        <v>49</v>
      </c>
      <c r="L50" s="3">
        <v>0</v>
      </c>
      <c r="M50" s="15">
        <v>20193320019682</v>
      </c>
      <c r="N50" s="4">
        <v>43683.588935185187</v>
      </c>
      <c r="O50" s="15">
        <v>20192050058701</v>
      </c>
      <c r="P50" s="4">
        <v>43706</v>
      </c>
      <c r="Q50" s="3">
        <v>15</v>
      </c>
      <c r="R50" s="3">
        <v>15</v>
      </c>
      <c r="S50" s="3" t="s">
        <v>35</v>
      </c>
      <c r="T50" s="3" t="s">
        <v>623</v>
      </c>
      <c r="U50" s="4">
        <v>43706</v>
      </c>
      <c r="V50" s="3" t="s">
        <v>37</v>
      </c>
      <c r="W50" s="3" t="s">
        <v>370</v>
      </c>
      <c r="X50" s="3" t="s">
        <v>39</v>
      </c>
      <c r="Y50" s="3" t="s">
        <v>39</v>
      </c>
    </row>
    <row r="51" spans="1:25" ht="54.75" thickBot="1" x14ac:dyDescent="0.3">
      <c r="A51" s="85" t="s">
        <v>813</v>
      </c>
      <c r="B51" s="3" t="s">
        <v>99</v>
      </c>
      <c r="C51" s="3" t="s">
        <v>86</v>
      </c>
      <c r="D51" s="3" t="s">
        <v>624</v>
      </c>
      <c r="E51" s="3" t="s">
        <v>88</v>
      </c>
      <c r="F51" s="3" t="s">
        <v>89</v>
      </c>
      <c r="G51" s="3" t="s">
        <v>625</v>
      </c>
      <c r="H51" s="3" t="s">
        <v>254</v>
      </c>
      <c r="I51" s="3" t="s">
        <v>255</v>
      </c>
      <c r="J51" s="3" t="s">
        <v>48</v>
      </c>
      <c r="K51" s="3" t="s">
        <v>794</v>
      </c>
      <c r="L51" s="3">
        <v>5</v>
      </c>
      <c r="M51" s="15">
        <v>20193320019692</v>
      </c>
      <c r="N51" s="4">
        <v>43683.590555555558</v>
      </c>
      <c r="O51" s="15">
        <v>20191000006871</v>
      </c>
      <c r="P51" s="4">
        <v>43685</v>
      </c>
      <c r="Q51" s="3">
        <v>2</v>
      </c>
      <c r="R51" s="3">
        <v>2</v>
      </c>
      <c r="S51" s="3" t="s">
        <v>35</v>
      </c>
      <c r="T51" s="3" t="s">
        <v>626</v>
      </c>
      <c r="U51" s="4">
        <v>43685</v>
      </c>
      <c r="V51" s="3" t="s">
        <v>51</v>
      </c>
      <c r="W51" s="10"/>
      <c r="X51" s="10"/>
      <c r="Y51" s="5" t="s">
        <v>627</v>
      </c>
    </row>
    <row r="52" spans="1:25" ht="72.75" thickBot="1" x14ac:dyDescent="0.3">
      <c r="A52" s="85" t="s">
        <v>811</v>
      </c>
      <c r="B52" s="3" t="s">
        <v>25</v>
      </c>
      <c r="C52" s="3" t="s">
        <v>86</v>
      </c>
      <c r="D52" s="3" t="s">
        <v>148</v>
      </c>
      <c r="E52" s="3" t="s">
        <v>108</v>
      </c>
      <c r="F52" s="3" t="s">
        <v>89</v>
      </c>
      <c r="G52" s="3" t="s">
        <v>628</v>
      </c>
      <c r="H52" s="3" t="s">
        <v>254</v>
      </c>
      <c r="I52" s="3" t="s">
        <v>255</v>
      </c>
      <c r="J52" s="3" t="s">
        <v>48</v>
      </c>
      <c r="K52" s="3" t="s">
        <v>137</v>
      </c>
      <c r="L52" s="3">
        <v>10</v>
      </c>
      <c r="M52" s="15">
        <v>20193320019702</v>
      </c>
      <c r="N52" s="4">
        <v>43683.592060185183</v>
      </c>
      <c r="O52" s="15">
        <v>20191000006871</v>
      </c>
      <c r="P52" s="4">
        <v>43685</v>
      </c>
      <c r="Q52" s="3">
        <v>2</v>
      </c>
      <c r="R52" s="3">
        <v>2</v>
      </c>
      <c r="S52" s="3" t="s">
        <v>35</v>
      </c>
      <c r="T52" s="3" t="s">
        <v>629</v>
      </c>
      <c r="U52" s="4">
        <v>43685</v>
      </c>
      <c r="V52" s="3" t="s">
        <v>51</v>
      </c>
      <c r="W52" s="10"/>
      <c r="X52" s="10"/>
      <c r="Y52" s="5" t="s">
        <v>40</v>
      </c>
    </row>
    <row r="53" spans="1:25" ht="108.75" thickBot="1" x14ac:dyDescent="0.3">
      <c r="A53" s="85" t="s">
        <v>813</v>
      </c>
      <c r="B53" s="3" t="s">
        <v>99</v>
      </c>
      <c r="C53" s="3" t="s">
        <v>167</v>
      </c>
      <c r="D53" s="3" t="s">
        <v>168</v>
      </c>
      <c r="E53" s="3" t="s">
        <v>28</v>
      </c>
      <c r="F53" s="3" t="s">
        <v>164</v>
      </c>
      <c r="G53" s="3" t="s">
        <v>169</v>
      </c>
      <c r="H53" s="3" t="s">
        <v>83</v>
      </c>
      <c r="I53" s="3" t="s">
        <v>58</v>
      </c>
      <c r="J53" s="3" t="s">
        <v>33</v>
      </c>
      <c r="K53" s="3" t="s">
        <v>59</v>
      </c>
      <c r="L53" s="3">
        <v>15</v>
      </c>
      <c r="M53" s="15">
        <v>20193320019712</v>
      </c>
      <c r="N53" s="4">
        <v>43683.594884259262</v>
      </c>
      <c r="O53" s="15">
        <v>20192050058131</v>
      </c>
      <c r="P53" s="4">
        <v>43693</v>
      </c>
      <c r="Q53" s="3">
        <v>8</v>
      </c>
      <c r="R53" s="3">
        <v>8</v>
      </c>
      <c r="S53" s="3" t="s">
        <v>35</v>
      </c>
      <c r="T53" s="3" t="s">
        <v>170</v>
      </c>
      <c r="U53" s="4">
        <v>43693</v>
      </c>
      <c r="V53" s="3" t="s">
        <v>37</v>
      </c>
      <c r="W53" s="3" t="s">
        <v>38</v>
      </c>
      <c r="X53" s="10"/>
      <c r="Y53" s="3"/>
    </row>
    <row r="54" spans="1:25" ht="90.75" thickBot="1" x14ac:dyDescent="0.3">
      <c r="A54" s="85" t="s">
        <v>813</v>
      </c>
      <c r="B54" s="3" t="s">
        <v>99</v>
      </c>
      <c r="C54" s="3" t="s">
        <v>42</v>
      </c>
      <c r="D54" s="3" t="s">
        <v>630</v>
      </c>
      <c r="E54" s="3" t="s">
        <v>28</v>
      </c>
      <c r="F54" s="3" t="s">
        <v>55</v>
      </c>
      <c r="G54" s="3" t="s">
        <v>631</v>
      </c>
      <c r="H54" s="3" t="s">
        <v>57</v>
      </c>
      <c r="I54" s="3" t="s">
        <v>58</v>
      </c>
      <c r="J54" s="3" t="s">
        <v>560</v>
      </c>
      <c r="K54" s="3" t="s">
        <v>137</v>
      </c>
      <c r="L54" s="3">
        <v>10</v>
      </c>
      <c r="M54" s="15">
        <v>20193320019722</v>
      </c>
      <c r="N54" s="4">
        <v>43683.596226851849</v>
      </c>
      <c r="O54" s="15">
        <v>20192050058081</v>
      </c>
      <c r="P54" s="4">
        <v>43693</v>
      </c>
      <c r="Q54" s="3">
        <v>8</v>
      </c>
      <c r="R54" s="3">
        <v>8</v>
      </c>
      <c r="S54" s="3" t="s">
        <v>35</v>
      </c>
      <c r="T54" s="3" t="s">
        <v>632</v>
      </c>
      <c r="U54" s="4">
        <v>43693</v>
      </c>
      <c r="V54" s="3" t="s">
        <v>37</v>
      </c>
      <c r="W54" s="3" t="s">
        <v>38</v>
      </c>
      <c r="X54" s="10"/>
      <c r="Y54" s="5" t="s">
        <v>40</v>
      </c>
    </row>
    <row r="55" spans="1:25" ht="108.75" thickBot="1" x14ac:dyDescent="0.3">
      <c r="A55" s="85" t="s">
        <v>813</v>
      </c>
      <c r="B55" s="3" t="s">
        <v>75</v>
      </c>
      <c r="C55" s="3" t="s">
        <v>86</v>
      </c>
      <c r="D55" s="3" t="s">
        <v>171</v>
      </c>
      <c r="E55" s="3" t="s">
        <v>172</v>
      </c>
      <c r="F55" s="3" t="s">
        <v>89</v>
      </c>
      <c r="G55" s="3" t="s">
        <v>173</v>
      </c>
      <c r="H55" s="3" t="s">
        <v>174</v>
      </c>
      <c r="I55" s="3" t="s">
        <v>32</v>
      </c>
      <c r="J55" s="3" t="s">
        <v>33</v>
      </c>
      <c r="K55" s="3" t="s">
        <v>59</v>
      </c>
      <c r="L55" s="3">
        <v>15</v>
      </c>
      <c r="M55" s="15">
        <v>20193320019762</v>
      </c>
      <c r="N55" s="4">
        <v>43683.634166666663</v>
      </c>
      <c r="O55" s="15">
        <v>20192300007441</v>
      </c>
      <c r="P55" s="4">
        <v>43703</v>
      </c>
      <c r="Q55" s="3">
        <v>13</v>
      </c>
      <c r="R55" s="3">
        <v>13</v>
      </c>
      <c r="S55" s="3" t="s">
        <v>35</v>
      </c>
      <c r="T55" s="3" t="s">
        <v>175</v>
      </c>
      <c r="U55" s="4">
        <v>43703</v>
      </c>
      <c r="V55" s="3" t="s">
        <v>37</v>
      </c>
      <c r="W55" s="3" t="s">
        <v>38</v>
      </c>
      <c r="X55" s="10"/>
      <c r="Y55" s="5" t="s">
        <v>40</v>
      </c>
    </row>
    <row r="56" spans="1:25" ht="108.75" thickBot="1" x14ac:dyDescent="0.3">
      <c r="A56" s="107" t="s">
        <v>813</v>
      </c>
      <c r="B56" s="108" t="s">
        <v>75</v>
      </c>
      <c r="C56" s="108" t="s">
        <v>119</v>
      </c>
      <c r="D56" s="108" t="s">
        <v>176</v>
      </c>
      <c r="E56" s="108" t="s">
        <v>28</v>
      </c>
      <c r="F56" s="108" t="s">
        <v>143</v>
      </c>
      <c r="G56" s="108" t="s">
        <v>177</v>
      </c>
      <c r="H56" s="108" t="s">
        <v>57</v>
      </c>
      <c r="I56" s="108" t="s">
        <v>58</v>
      </c>
      <c r="J56" s="108" t="s">
        <v>33</v>
      </c>
      <c r="K56" s="108" t="s">
        <v>59</v>
      </c>
      <c r="L56" s="108">
        <v>15</v>
      </c>
      <c r="M56" s="104">
        <v>20193320019772</v>
      </c>
      <c r="N56" s="109">
        <v>43683.635520833333</v>
      </c>
      <c r="O56" s="104" t="s">
        <v>39</v>
      </c>
      <c r="P56" s="109">
        <v>43712</v>
      </c>
      <c r="Q56" s="108">
        <v>19</v>
      </c>
      <c r="R56" s="108">
        <v>19</v>
      </c>
      <c r="S56" s="108" t="s">
        <v>93</v>
      </c>
      <c r="T56" s="108" t="s">
        <v>178</v>
      </c>
      <c r="U56" s="109">
        <v>43712</v>
      </c>
      <c r="V56" s="106"/>
      <c r="W56" s="108" t="s">
        <v>38</v>
      </c>
      <c r="X56" s="106"/>
      <c r="Y56" s="5" t="s">
        <v>179</v>
      </c>
    </row>
    <row r="57" spans="1:25" ht="90.75" thickBot="1" x14ac:dyDescent="0.3">
      <c r="A57" s="85" t="s">
        <v>811</v>
      </c>
      <c r="B57" s="3" t="s">
        <v>25</v>
      </c>
      <c r="C57" s="3" t="s">
        <v>195</v>
      </c>
      <c r="D57" s="3" t="s">
        <v>633</v>
      </c>
      <c r="E57" s="3" t="s">
        <v>28</v>
      </c>
      <c r="F57" s="3" t="s">
        <v>29</v>
      </c>
      <c r="G57" s="3" t="s">
        <v>634</v>
      </c>
      <c r="H57" s="3" t="s">
        <v>153</v>
      </c>
      <c r="I57" s="3" t="s">
        <v>48</v>
      </c>
      <c r="J57" s="3" t="s">
        <v>48</v>
      </c>
      <c r="K57" s="3" t="s">
        <v>34</v>
      </c>
      <c r="L57" s="3">
        <v>15</v>
      </c>
      <c r="M57" s="15">
        <v>20193320019782</v>
      </c>
      <c r="N57" s="4">
        <v>43683.643761574072</v>
      </c>
      <c r="O57" s="15">
        <v>20191000006971</v>
      </c>
      <c r="P57" s="4">
        <v>43685</v>
      </c>
      <c r="Q57" s="3">
        <v>2</v>
      </c>
      <c r="R57" s="3">
        <v>2</v>
      </c>
      <c r="S57" s="3" t="s">
        <v>35</v>
      </c>
      <c r="T57" s="3" t="s">
        <v>635</v>
      </c>
      <c r="U57" s="4">
        <v>43685</v>
      </c>
      <c r="V57" s="3" t="s">
        <v>37</v>
      </c>
      <c r="W57" s="3" t="s">
        <v>38</v>
      </c>
      <c r="X57" s="10"/>
      <c r="Y57" s="5" t="s">
        <v>40</v>
      </c>
    </row>
    <row r="58" spans="1:25" ht="90.75" thickBot="1" x14ac:dyDescent="0.3">
      <c r="A58" s="85" t="s">
        <v>813</v>
      </c>
      <c r="B58" s="3" t="s">
        <v>75</v>
      </c>
      <c r="C58" s="3" t="s">
        <v>86</v>
      </c>
      <c r="D58" s="3" t="s">
        <v>636</v>
      </c>
      <c r="E58" s="3" t="s">
        <v>88</v>
      </c>
      <c r="F58" s="3" t="s">
        <v>81</v>
      </c>
      <c r="G58" s="3" t="s">
        <v>637</v>
      </c>
      <c r="H58" s="3" t="s">
        <v>145</v>
      </c>
      <c r="I58" s="3" t="s">
        <v>58</v>
      </c>
      <c r="J58" s="3" t="s">
        <v>560</v>
      </c>
      <c r="K58" s="3" t="s">
        <v>49</v>
      </c>
      <c r="L58" s="3">
        <v>0</v>
      </c>
      <c r="M58" s="15">
        <v>20193320019792</v>
      </c>
      <c r="N58" s="4">
        <v>43683.644386574073</v>
      </c>
      <c r="O58" s="15">
        <v>20192050058711</v>
      </c>
      <c r="P58" s="4">
        <v>43340</v>
      </c>
      <c r="Q58" s="3">
        <v>14</v>
      </c>
      <c r="R58" s="3">
        <v>14</v>
      </c>
      <c r="S58" s="3" t="s">
        <v>35</v>
      </c>
      <c r="T58" s="3" t="s">
        <v>638</v>
      </c>
      <c r="U58" s="4">
        <v>43705</v>
      </c>
      <c r="V58" s="3" t="s">
        <v>37</v>
      </c>
      <c r="W58" s="3" t="s">
        <v>370</v>
      </c>
      <c r="X58" s="3" t="s">
        <v>39</v>
      </c>
      <c r="Y58" s="3" t="s">
        <v>39</v>
      </c>
    </row>
    <row r="59" spans="1:25" ht="108.75" thickBot="1" x14ac:dyDescent="0.3">
      <c r="A59" s="85" t="s">
        <v>813</v>
      </c>
      <c r="B59" s="3" t="s">
        <v>75</v>
      </c>
      <c r="C59" s="3" t="s">
        <v>26</v>
      </c>
      <c r="D59" s="3" t="s">
        <v>180</v>
      </c>
      <c r="E59" s="3" t="s">
        <v>28</v>
      </c>
      <c r="F59" s="3" t="s">
        <v>89</v>
      </c>
      <c r="G59" s="3" t="s">
        <v>181</v>
      </c>
      <c r="H59" s="3" t="s">
        <v>31</v>
      </c>
      <c r="I59" s="3" t="s">
        <v>32</v>
      </c>
      <c r="J59" s="3" t="s">
        <v>33</v>
      </c>
      <c r="K59" s="3" t="s">
        <v>34</v>
      </c>
      <c r="L59" s="3">
        <v>15</v>
      </c>
      <c r="M59" s="15">
        <v>20193320019812</v>
      </c>
      <c r="N59" s="4">
        <v>43683.677465277775</v>
      </c>
      <c r="O59" s="15">
        <v>20192100007551</v>
      </c>
      <c r="P59" s="4">
        <v>43700</v>
      </c>
      <c r="Q59" s="3">
        <v>13</v>
      </c>
      <c r="R59" s="3">
        <v>13</v>
      </c>
      <c r="S59" s="3" t="s">
        <v>35</v>
      </c>
      <c r="T59" s="3" t="s">
        <v>182</v>
      </c>
      <c r="U59" s="4">
        <v>43700</v>
      </c>
      <c r="V59" s="3" t="s">
        <v>37</v>
      </c>
      <c r="W59" s="3" t="s">
        <v>38</v>
      </c>
      <c r="X59" s="10"/>
      <c r="Y59" s="5" t="s">
        <v>40</v>
      </c>
    </row>
    <row r="60" spans="1:25" ht="108.75" thickBot="1" x14ac:dyDescent="0.3">
      <c r="A60" s="85" t="s">
        <v>813</v>
      </c>
      <c r="B60" s="3" t="s">
        <v>75</v>
      </c>
      <c r="C60" s="3" t="s">
        <v>26</v>
      </c>
      <c r="D60" s="3" t="s">
        <v>183</v>
      </c>
      <c r="E60" s="3" t="s">
        <v>88</v>
      </c>
      <c r="F60" s="3" t="s">
        <v>89</v>
      </c>
      <c r="G60" s="3" t="s">
        <v>184</v>
      </c>
      <c r="H60" s="3" t="s">
        <v>185</v>
      </c>
      <c r="I60" s="3" t="s">
        <v>186</v>
      </c>
      <c r="J60" s="3" t="s">
        <v>187</v>
      </c>
      <c r="K60" s="3" t="s">
        <v>59</v>
      </c>
      <c r="L60" s="3">
        <v>15</v>
      </c>
      <c r="M60" s="15">
        <v>20193320019822</v>
      </c>
      <c r="N60" s="4">
        <v>43683.678784722222</v>
      </c>
      <c r="O60" s="15" t="s">
        <v>39</v>
      </c>
      <c r="P60" s="4">
        <v>43686</v>
      </c>
      <c r="Q60" s="3">
        <v>3</v>
      </c>
      <c r="R60" s="3">
        <v>3</v>
      </c>
      <c r="S60" s="3" t="s">
        <v>35</v>
      </c>
      <c r="T60" s="3" t="s">
        <v>188</v>
      </c>
      <c r="U60" s="10"/>
      <c r="V60" s="3"/>
      <c r="W60" s="3" t="s">
        <v>38</v>
      </c>
      <c r="X60" s="10"/>
      <c r="Y60" s="5" t="s">
        <v>189</v>
      </c>
    </row>
    <row r="61" spans="1:25" ht="72.75" thickBot="1" x14ac:dyDescent="0.3">
      <c r="A61" s="85" t="s">
        <v>813</v>
      </c>
      <c r="B61" s="3" t="s">
        <v>75</v>
      </c>
      <c r="C61" s="3" t="s">
        <v>190</v>
      </c>
      <c r="D61" s="3" t="s">
        <v>191</v>
      </c>
      <c r="E61" s="3" t="s">
        <v>108</v>
      </c>
      <c r="F61" s="3" t="s">
        <v>29</v>
      </c>
      <c r="G61" s="3" t="s">
        <v>192</v>
      </c>
      <c r="H61" s="3" t="s">
        <v>67</v>
      </c>
      <c r="I61" s="3" t="s">
        <v>48</v>
      </c>
      <c r="J61" s="3" t="s">
        <v>48</v>
      </c>
      <c r="K61" s="3" t="s">
        <v>59</v>
      </c>
      <c r="L61" s="3">
        <v>15</v>
      </c>
      <c r="M61" s="15">
        <v>20193320019832</v>
      </c>
      <c r="N61" s="4">
        <v>43683.679351851853</v>
      </c>
      <c r="O61" s="15">
        <v>20191000001703</v>
      </c>
      <c r="P61" s="4">
        <v>43693</v>
      </c>
      <c r="Q61" s="3">
        <v>8</v>
      </c>
      <c r="R61" s="3">
        <v>8</v>
      </c>
      <c r="S61" s="3" t="s">
        <v>35</v>
      </c>
      <c r="T61" s="3" t="s">
        <v>193</v>
      </c>
      <c r="U61" s="10"/>
      <c r="V61" s="3" t="s">
        <v>51</v>
      </c>
      <c r="W61" s="10"/>
      <c r="X61" s="10"/>
      <c r="Y61" s="5" t="s">
        <v>194</v>
      </c>
    </row>
    <row r="62" spans="1:25" ht="54.75" thickBot="1" x14ac:dyDescent="0.3">
      <c r="A62" s="85" t="s">
        <v>813</v>
      </c>
      <c r="B62" s="3" t="s">
        <v>75</v>
      </c>
      <c r="C62" s="3" t="s">
        <v>195</v>
      </c>
      <c r="D62" s="3" t="s">
        <v>196</v>
      </c>
      <c r="E62" s="3" t="s">
        <v>108</v>
      </c>
      <c r="F62" s="3" t="s">
        <v>29</v>
      </c>
      <c r="G62" s="3" t="s">
        <v>197</v>
      </c>
      <c r="H62" s="3" t="s">
        <v>67</v>
      </c>
      <c r="I62" s="3" t="s">
        <v>48</v>
      </c>
      <c r="J62" s="3" t="s">
        <v>48</v>
      </c>
      <c r="K62" s="3" t="s">
        <v>59</v>
      </c>
      <c r="L62" s="3">
        <v>15</v>
      </c>
      <c r="M62" s="15">
        <v>20193320019842</v>
      </c>
      <c r="N62" s="4">
        <v>43683.680706018517</v>
      </c>
      <c r="O62" s="15">
        <v>20191000001743</v>
      </c>
      <c r="P62" s="4">
        <v>43698</v>
      </c>
      <c r="Q62" s="3">
        <v>11</v>
      </c>
      <c r="R62" s="3">
        <v>11</v>
      </c>
      <c r="S62" s="3" t="s">
        <v>35</v>
      </c>
      <c r="T62" s="3" t="s">
        <v>198</v>
      </c>
      <c r="U62" s="10"/>
      <c r="V62" s="3" t="s">
        <v>51</v>
      </c>
      <c r="W62" s="10"/>
      <c r="X62" s="10"/>
      <c r="Y62" s="5" t="s">
        <v>69</v>
      </c>
    </row>
    <row r="63" spans="1:25" ht="54.75" thickBot="1" x14ac:dyDescent="0.3">
      <c r="A63" s="85" t="s">
        <v>813</v>
      </c>
      <c r="B63" s="3" t="s">
        <v>75</v>
      </c>
      <c r="C63" s="3" t="s">
        <v>86</v>
      </c>
      <c r="D63" s="3" t="s">
        <v>199</v>
      </c>
      <c r="E63" s="3" t="s">
        <v>172</v>
      </c>
      <c r="F63" s="3" t="s">
        <v>29</v>
      </c>
      <c r="G63" s="3" t="s">
        <v>200</v>
      </c>
      <c r="H63" s="3" t="s">
        <v>67</v>
      </c>
      <c r="I63" s="3" t="s">
        <v>48</v>
      </c>
      <c r="J63" s="3" t="s">
        <v>48</v>
      </c>
      <c r="K63" s="3" t="s">
        <v>59</v>
      </c>
      <c r="L63" s="3">
        <v>15</v>
      </c>
      <c r="M63" s="15">
        <v>20193320019852</v>
      </c>
      <c r="N63" s="4">
        <v>43683.681805555556</v>
      </c>
      <c r="O63" s="15" t="s">
        <v>39</v>
      </c>
      <c r="P63" s="4">
        <v>43698</v>
      </c>
      <c r="Q63" s="3">
        <v>11</v>
      </c>
      <c r="R63" s="3">
        <v>11</v>
      </c>
      <c r="S63" s="3" t="s">
        <v>35</v>
      </c>
      <c r="T63" s="3" t="s">
        <v>201</v>
      </c>
      <c r="U63" s="10"/>
      <c r="V63" s="3"/>
      <c r="W63" s="3" t="s">
        <v>38</v>
      </c>
      <c r="X63" s="10"/>
      <c r="Y63" s="7" t="s">
        <v>69</v>
      </c>
    </row>
    <row r="64" spans="1:25" ht="90.75" thickBot="1" x14ac:dyDescent="0.3">
      <c r="A64" s="85" t="s">
        <v>813</v>
      </c>
      <c r="B64" s="3" t="s">
        <v>75</v>
      </c>
      <c r="C64" s="3" t="s">
        <v>26</v>
      </c>
      <c r="D64" s="3" t="s">
        <v>639</v>
      </c>
      <c r="E64" s="3" t="s">
        <v>108</v>
      </c>
      <c r="F64" s="3" t="s">
        <v>81</v>
      </c>
      <c r="G64" s="3" t="s">
        <v>640</v>
      </c>
      <c r="H64" s="3" t="s">
        <v>83</v>
      </c>
      <c r="I64" s="3" t="s">
        <v>58</v>
      </c>
      <c r="J64" s="3" t="s">
        <v>560</v>
      </c>
      <c r="K64" s="3" t="s">
        <v>49</v>
      </c>
      <c r="L64" s="3">
        <v>0</v>
      </c>
      <c r="M64" s="15">
        <v>20193320019862</v>
      </c>
      <c r="N64" s="4">
        <v>43683.683379629627</v>
      </c>
      <c r="O64" s="15">
        <v>20192050058271</v>
      </c>
      <c r="P64" s="4">
        <v>43340</v>
      </c>
      <c r="Q64" s="3">
        <v>14</v>
      </c>
      <c r="R64" s="3">
        <v>14</v>
      </c>
      <c r="S64" s="3" t="s">
        <v>35</v>
      </c>
      <c r="T64" s="3" t="s">
        <v>641</v>
      </c>
      <c r="U64" s="4">
        <v>43705</v>
      </c>
      <c r="V64" s="3" t="s">
        <v>369</v>
      </c>
      <c r="W64" s="3" t="s">
        <v>38</v>
      </c>
      <c r="X64" s="3" t="s">
        <v>39</v>
      </c>
      <c r="Y64" s="3" t="s">
        <v>39</v>
      </c>
    </row>
    <row r="65" spans="1:25" ht="72.75" thickBot="1" x14ac:dyDescent="0.3">
      <c r="A65" s="85" t="s">
        <v>813</v>
      </c>
      <c r="B65" s="3" t="s">
        <v>75</v>
      </c>
      <c r="C65" s="3" t="s">
        <v>42</v>
      </c>
      <c r="D65" s="3" t="s">
        <v>202</v>
      </c>
      <c r="E65" s="3" t="s">
        <v>28</v>
      </c>
      <c r="F65" s="3" t="s">
        <v>29</v>
      </c>
      <c r="G65" s="3" t="s">
        <v>203</v>
      </c>
      <c r="H65" s="3" t="s">
        <v>67</v>
      </c>
      <c r="I65" s="3" t="s">
        <v>48</v>
      </c>
      <c r="J65" s="3" t="s">
        <v>48</v>
      </c>
      <c r="K65" s="3" t="s">
        <v>59</v>
      </c>
      <c r="L65" s="3">
        <v>15</v>
      </c>
      <c r="M65" s="15">
        <v>20193320019872</v>
      </c>
      <c r="N65" s="4">
        <v>43683.68414351852</v>
      </c>
      <c r="O65" s="15" t="s">
        <v>39</v>
      </c>
      <c r="P65" s="4">
        <v>43698</v>
      </c>
      <c r="Q65" s="3">
        <v>11</v>
      </c>
      <c r="R65" s="3">
        <v>11</v>
      </c>
      <c r="S65" s="3" t="s">
        <v>35</v>
      </c>
      <c r="T65" s="3" t="s">
        <v>204</v>
      </c>
      <c r="U65" s="10"/>
      <c r="V65" s="10"/>
      <c r="W65" s="3" t="s">
        <v>38</v>
      </c>
      <c r="X65" s="10"/>
      <c r="Y65" s="5" t="s">
        <v>69</v>
      </c>
    </row>
    <row r="66" spans="1:25" ht="90.75" thickBot="1" x14ac:dyDescent="0.3">
      <c r="A66" s="85" t="s">
        <v>811</v>
      </c>
      <c r="B66" s="3" t="s">
        <v>25</v>
      </c>
      <c r="C66" s="3" t="s">
        <v>86</v>
      </c>
      <c r="D66" s="3" t="s">
        <v>205</v>
      </c>
      <c r="E66" s="3" t="s">
        <v>206</v>
      </c>
      <c r="F66" s="3" t="s">
        <v>89</v>
      </c>
      <c r="G66" s="3" t="s">
        <v>207</v>
      </c>
      <c r="H66" s="3" t="s">
        <v>208</v>
      </c>
      <c r="I66" s="3" t="s">
        <v>209</v>
      </c>
      <c r="J66" s="3" t="s">
        <v>187</v>
      </c>
      <c r="K66" s="3" t="s">
        <v>49</v>
      </c>
      <c r="L66" s="3">
        <v>0</v>
      </c>
      <c r="M66" s="15">
        <v>20193320019892</v>
      </c>
      <c r="N66" s="4">
        <v>43683.68414351852</v>
      </c>
      <c r="O66" s="15">
        <v>2019330007731</v>
      </c>
      <c r="P66" s="4">
        <v>43704</v>
      </c>
      <c r="Q66" s="3">
        <v>2</v>
      </c>
      <c r="R66" s="3">
        <v>2</v>
      </c>
      <c r="S66" s="3" t="s">
        <v>35</v>
      </c>
      <c r="T66" s="3" t="s">
        <v>210</v>
      </c>
      <c r="U66" s="10"/>
      <c r="V66" s="10"/>
      <c r="W66" s="10"/>
      <c r="X66" s="10"/>
      <c r="Y66" s="5" t="s">
        <v>69</v>
      </c>
    </row>
    <row r="67" spans="1:25" ht="54.75" thickBot="1" x14ac:dyDescent="0.3">
      <c r="A67" s="85" t="s">
        <v>814</v>
      </c>
      <c r="B67" s="3" t="s">
        <v>211</v>
      </c>
      <c r="C67" s="3" t="s">
        <v>212</v>
      </c>
      <c r="D67" s="3" t="s">
        <v>213</v>
      </c>
      <c r="E67" s="3" t="s">
        <v>88</v>
      </c>
      <c r="F67" s="3" t="s">
        <v>44</v>
      </c>
      <c r="G67" s="3" t="s">
        <v>214</v>
      </c>
      <c r="H67" s="3" t="s">
        <v>46</v>
      </c>
      <c r="I67" s="3" t="s">
        <v>48</v>
      </c>
      <c r="J67" s="3" t="s">
        <v>48</v>
      </c>
      <c r="K67" s="3" t="s">
        <v>49</v>
      </c>
      <c r="L67" s="3">
        <v>0</v>
      </c>
      <c r="M67" s="15">
        <v>20193320019902</v>
      </c>
      <c r="N67" s="4">
        <v>43685.457812499997</v>
      </c>
      <c r="O67" s="15">
        <v>20191000007011</v>
      </c>
      <c r="P67" s="4">
        <v>43689</v>
      </c>
      <c r="Q67" s="3">
        <v>2</v>
      </c>
      <c r="R67" s="3">
        <v>2</v>
      </c>
      <c r="S67" s="3" t="s">
        <v>35</v>
      </c>
      <c r="T67" s="3" t="s">
        <v>215</v>
      </c>
      <c r="U67" s="10"/>
      <c r="V67" s="10"/>
      <c r="W67" s="10"/>
      <c r="X67" s="10"/>
      <c r="Y67" s="5" t="s">
        <v>216</v>
      </c>
    </row>
    <row r="68" spans="1:25" ht="72.75" thickBot="1" x14ac:dyDescent="0.3">
      <c r="A68" s="85" t="s">
        <v>811</v>
      </c>
      <c r="B68" s="3" t="s">
        <v>41</v>
      </c>
      <c r="C68" s="3" t="s">
        <v>217</v>
      </c>
      <c r="D68" s="3" t="s">
        <v>43</v>
      </c>
      <c r="E68" s="3" t="s">
        <v>28</v>
      </c>
      <c r="F68" s="3" t="s">
        <v>44</v>
      </c>
      <c r="G68" s="3" t="s">
        <v>218</v>
      </c>
      <c r="H68" s="3" t="s">
        <v>46</v>
      </c>
      <c r="I68" s="3" t="s">
        <v>48</v>
      </c>
      <c r="J68" s="3" t="s">
        <v>48</v>
      </c>
      <c r="K68" s="3" t="s">
        <v>49</v>
      </c>
      <c r="L68" s="3">
        <v>0</v>
      </c>
      <c r="M68" s="15">
        <v>20193320019922</v>
      </c>
      <c r="N68" s="4">
        <v>43685.51934027778</v>
      </c>
      <c r="O68" s="15">
        <v>20191000007011</v>
      </c>
      <c r="P68" s="4">
        <v>43689</v>
      </c>
      <c r="Q68" s="3">
        <v>2</v>
      </c>
      <c r="R68" s="3">
        <v>2</v>
      </c>
      <c r="S68" s="3" t="s">
        <v>35</v>
      </c>
      <c r="T68" s="3" t="s">
        <v>219</v>
      </c>
      <c r="U68" s="10"/>
      <c r="V68" s="10"/>
      <c r="W68" s="10"/>
      <c r="X68" s="10"/>
      <c r="Y68" s="5" t="s">
        <v>216</v>
      </c>
    </row>
    <row r="69" spans="1:25" ht="108.75" thickBot="1" x14ac:dyDescent="0.3">
      <c r="A69" s="8" t="s">
        <v>814</v>
      </c>
      <c r="B69" s="3" t="s">
        <v>211</v>
      </c>
      <c r="C69" s="3" t="s">
        <v>86</v>
      </c>
      <c r="D69" s="3" t="s">
        <v>220</v>
      </c>
      <c r="E69" s="3" t="s">
        <v>88</v>
      </c>
      <c r="F69" s="3" t="s">
        <v>89</v>
      </c>
      <c r="G69" s="3" t="s">
        <v>221</v>
      </c>
      <c r="H69" s="3" t="s">
        <v>31</v>
      </c>
      <c r="I69" s="3" t="s">
        <v>32</v>
      </c>
      <c r="J69" s="3" t="s">
        <v>33</v>
      </c>
      <c r="K69" s="3" t="s">
        <v>59</v>
      </c>
      <c r="L69" s="3">
        <v>15</v>
      </c>
      <c r="M69" s="15">
        <v>20193320019932</v>
      </c>
      <c r="N69" s="4">
        <v>43685.521261574075</v>
      </c>
      <c r="O69" s="15">
        <v>20192100007561</v>
      </c>
      <c r="P69" s="4">
        <v>43699</v>
      </c>
      <c r="Q69" s="3">
        <v>10</v>
      </c>
      <c r="R69" s="3">
        <v>10</v>
      </c>
      <c r="S69" s="3" t="s">
        <v>35</v>
      </c>
      <c r="T69" s="3" t="s">
        <v>222</v>
      </c>
      <c r="U69" s="10"/>
      <c r="V69" s="3" t="s">
        <v>51</v>
      </c>
      <c r="W69" s="3" t="s">
        <v>38</v>
      </c>
      <c r="X69" s="10"/>
      <c r="Y69" s="5" t="s">
        <v>223</v>
      </c>
    </row>
    <row r="70" spans="1:25" ht="90.75" thickBot="1" x14ac:dyDescent="0.3">
      <c r="A70" s="85" t="s">
        <v>811</v>
      </c>
      <c r="B70" s="3" t="s">
        <v>25</v>
      </c>
      <c r="C70" s="3" t="s">
        <v>224</v>
      </c>
      <c r="D70" s="3" t="s">
        <v>225</v>
      </c>
      <c r="E70" s="3" t="s">
        <v>28</v>
      </c>
      <c r="F70" s="3" t="s">
        <v>89</v>
      </c>
      <c r="G70" s="3" t="s">
        <v>226</v>
      </c>
      <c r="H70" s="3" t="s">
        <v>227</v>
      </c>
      <c r="I70" s="3" t="s">
        <v>228</v>
      </c>
      <c r="J70" s="3" t="s">
        <v>187</v>
      </c>
      <c r="K70" s="3" t="s">
        <v>137</v>
      </c>
      <c r="L70" s="3">
        <v>10</v>
      </c>
      <c r="M70" s="15">
        <v>20193320019942</v>
      </c>
      <c r="N70" s="4">
        <v>43685.611840277779</v>
      </c>
      <c r="O70" s="15" t="s">
        <v>39</v>
      </c>
      <c r="P70" s="4">
        <v>43693</v>
      </c>
      <c r="Q70" s="3">
        <v>6</v>
      </c>
      <c r="R70" s="3">
        <v>6</v>
      </c>
      <c r="S70" s="3" t="s">
        <v>35</v>
      </c>
      <c r="T70" s="3" t="s">
        <v>229</v>
      </c>
      <c r="U70" s="10"/>
      <c r="V70" s="10"/>
      <c r="W70" s="3" t="s">
        <v>38</v>
      </c>
      <c r="X70" s="10"/>
      <c r="Y70" s="5" t="s">
        <v>230</v>
      </c>
    </row>
    <row r="71" spans="1:25" ht="72.75" thickBot="1" x14ac:dyDescent="0.3">
      <c r="A71" s="85" t="s">
        <v>811</v>
      </c>
      <c r="B71" s="3" t="s">
        <v>147</v>
      </c>
      <c r="C71" s="3" t="s">
        <v>238</v>
      </c>
      <c r="D71" s="3" t="s">
        <v>642</v>
      </c>
      <c r="E71" s="3" t="s">
        <v>28</v>
      </c>
      <c r="F71" s="3" t="s">
        <v>29</v>
      </c>
      <c r="G71" s="3" t="s">
        <v>265</v>
      </c>
      <c r="H71" s="3" t="s">
        <v>153</v>
      </c>
      <c r="I71" s="3" t="s">
        <v>48</v>
      </c>
      <c r="J71" s="3" t="s">
        <v>48</v>
      </c>
      <c r="K71" s="3" t="s">
        <v>34</v>
      </c>
      <c r="L71" s="3">
        <v>15</v>
      </c>
      <c r="M71" s="15">
        <v>20193320019962</v>
      </c>
      <c r="N71" s="4">
        <v>43685.627847222226</v>
      </c>
      <c r="O71" s="15">
        <v>20191000007051</v>
      </c>
      <c r="P71" s="4">
        <v>43689</v>
      </c>
      <c r="Q71" s="3">
        <v>2</v>
      </c>
      <c r="R71" s="3">
        <v>2</v>
      </c>
      <c r="S71" s="3" t="s">
        <v>35</v>
      </c>
      <c r="T71" s="3" t="s">
        <v>643</v>
      </c>
      <c r="U71" s="4">
        <v>43689</v>
      </c>
      <c r="V71" s="3" t="s">
        <v>37</v>
      </c>
      <c r="W71" s="3" t="s">
        <v>38</v>
      </c>
      <c r="X71" s="10"/>
      <c r="Y71" s="5" t="s">
        <v>40</v>
      </c>
    </row>
    <row r="72" spans="1:25" ht="108.75" thickBot="1" x14ac:dyDescent="0.3">
      <c r="A72" s="85" t="s">
        <v>811</v>
      </c>
      <c r="B72" s="3" t="s">
        <v>25</v>
      </c>
      <c r="C72" s="3" t="s">
        <v>86</v>
      </c>
      <c r="D72" s="3" t="s">
        <v>231</v>
      </c>
      <c r="E72" s="3" t="s">
        <v>206</v>
      </c>
      <c r="F72" s="3" t="s">
        <v>89</v>
      </c>
      <c r="G72" s="3" t="s">
        <v>232</v>
      </c>
      <c r="H72" s="3" t="s">
        <v>31</v>
      </c>
      <c r="I72" s="3" t="s">
        <v>32</v>
      </c>
      <c r="J72" s="3" t="s">
        <v>33</v>
      </c>
      <c r="K72" s="3" t="s">
        <v>59</v>
      </c>
      <c r="L72" s="3">
        <v>15</v>
      </c>
      <c r="M72" s="15">
        <v>20193320019982</v>
      </c>
      <c r="N72" s="4">
        <v>43685.63517361111</v>
      </c>
      <c r="O72" s="15">
        <v>20192100007621</v>
      </c>
      <c r="P72" s="4">
        <v>43700</v>
      </c>
      <c r="Q72" s="3">
        <v>11</v>
      </c>
      <c r="R72" s="3">
        <v>11</v>
      </c>
      <c r="S72" s="3" t="s">
        <v>35</v>
      </c>
      <c r="T72" s="3" t="s">
        <v>233</v>
      </c>
      <c r="U72" s="4">
        <v>43700</v>
      </c>
      <c r="V72" s="3" t="s">
        <v>37</v>
      </c>
      <c r="W72" s="3" t="s">
        <v>38</v>
      </c>
      <c r="X72" s="10"/>
      <c r="Y72" s="5" t="s">
        <v>40</v>
      </c>
    </row>
    <row r="73" spans="1:25" ht="90.75" thickBot="1" x14ac:dyDescent="0.3">
      <c r="A73" s="85" t="s">
        <v>811</v>
      </c>
      <c r="B73" s="3" t="s">
        <v>25</v>
      </c>
      <c r="C73" s="3" t="s">
        <v>79</v>
      </c>
      <c r="D73" s="3" t="s">
        <v>644</v>
      </c>
      <c r="E73" s="3" t="s">
        <v>28</v>
      </c>
      <c r="F73" s="3" t="s">
        <v>81</v>
      </c>
      <c r="G73" s="3" t="s">
        <v>645</v>
      </c>
      <c r="H73" s="3" t="s">
        <v>145</v>
      </c>
      <c r="I73" s="3" t="s">
        <v>58</v>
      </c>
      <c r="J73" s="3" t="s">
        <v>560</v>
      </c>
      <c r="K73" s="3" t="s">
        <v>49</v>
      </c>
      <c r="L73" s="3">
        <v>0</v>
      </c>
      <c r="M73" s="15">
        <v>20193320020002</v>
      </c>
      <c r="N73" s="4">
        <v>43685.646597222221</v>
      </c>
      <c r="O73" s="15">
        <v>20192050058721</v>
      </c>
      <c r="P73" s="4">
        <v>43705</v>
      </c>
      <c r="Q73" s="3">
        <v>13</v>
      </c>
      <c r="R73" s="3">
        <v>13</v>
      </c>
      <c r="S73" s="3" t="s">
        <v>35</v>
      </c>
      <c r="T73" s="3" t="s">
        <v>646</v>
      </c>
      <c r="U73" s="4">
        <v>43705</v>
      </c>
      <c r="V73" s="3" t="s">
        <v>369</v>
      </c>
      <c r="W73" s="3" t="s">
        <v>370</v>
      </c>
      <c r="X73" s="3" t="s">
        <v>39</v>
      </c>
      <c r="Y73" s="3" t="s">
        <v>39</v>
      </c>
    </row>
    <row r="74" spans="1:25" ht="144.75" thickBot="1" x14ac:dyDescent="0.3">
      <c r="A74" s="107" t="s">
        <v>811</v>
      </c>
      <c r="B74" s="108" t="s">
        <v>147</v>
      </c>
      <c r="C74" s="108" t="s">
        <v>86</v>
      </c>
      <c r="D74" s="108" t="s">
        <v>288</v>
      </c>
      <c r="E74" s="108" t="s">
        <v>28</v>
      </c>
      <c r="F74" s="108" t="s">
        <v>71</v>
      </c>
      <c r="G74" s="108" t="s">
        <v>647</v>
      </c>
      <c r="H74" s="108" t="s">
        <v>73</v>
      </c>
      <c r="I74" s="108" t="s">
        <v>47</v>
      </c>
      <c r="J74" s="108" t="s">
        <v>48</v>
      </c>
      <c r="K74" s="108" t="s">
        <v>34</v>
      </c>
      <c r="L74" s="108">
        <v>15</v>
      </c>
      <c r="M74" s="104">
        <v>20193320020012</v>
      </c>
      <c r="N74" s="109">
        <v>43685.662453703706</v>
      </c>
      <c r="O74" s="104" t="s">
        <v>39</v>
      </c>
      <c r="P74" s="109">
        <v>43712</v>
      </c>
      <c r="Q74" s="108">
        <v>18</v>
      </c>
      <c r="R74" s="108">
        <v>18</v>
      </c>
      <c r="S74" s="108" t="s">
        <v>93</v>
      </c>
      <c r="T74" s="108" t="s">
        <v>648</v>
      </c>
      <c r="U74" s="109">
        <v>43712</v>
      </c>
      <c r="V74" s="108" t="s">
        <v>594</v>
      </c>
      <c r="W74" s="108" t="s">
        <v>38</v>
      </c>
      <c r="X74" s="106"/>
      <c r="Y74" s="5" t="s">
        <v>649</v>
      </c>
    </row>
    <row r="75" spans="1:25" ht="90" customHeight="1" thickBot="1" x14ac:dyDescent="0.3">
      <c r="A75" s="107" t="s">
        <v>811</v>
      </c>
      <c r="B75" s="108" t="s">
        <v>147</v>
      </c>
      <c r="C75" s="108" t="s">
        <v>86</v>
      </c>
      <c r="D75" s="108" t="s">
        <v>288</v>
      </c>
      <c r="E75" s="108" t="s">
        <v>28</v>
      </c>
      <c r="F75" s="108" t="s">
        <v>71</v>
      </c>
      <c r="G75" s="108" t="s">
        <v>650</v>
      </c>
      <c r="H75" s="108" t="s">
        <v>73</v>
      </c>
      <c r="I75" s="108" t="s">
        <v>48</v>
      </c>
      <c r="J75" s="108" t="s">
        <v>48</v>
      </c>
      <c r="K75" s="108" t="s">
        <v>34</v>
      </c>
      <c r="L75" s="108">
        <v>15</v>
      </c>
      <c r="M75" s="104">
        <v>20193320020022</v>
      </c>
      <c r="N75" s="109">
        <v>43685.668124999997</v>
      </c>
      <c r="O75" s="104" t="s">
        <v>39</v>
      </c>
      <c r="P75" s="109">
        <v>43712</v>
      </c>
      <c r="Q75" s="108">
        <v>18</v>
      </c>
      <c r="R75" s="108">
        <v>18</v>
      </c>
      <c r="S75" s="108" t="s">
        <v>93</v>
      </c>
      <c r="T75" s="108" t="s">
        <v>651</v>
      </c>
      <c r="U75" s="109">
        <v>43712</v>
      </c>
      <c r="V75" s="108" t="s">
        <v>594</v>
      </c>
      <c r="W75" s="108" t="s">
        <v>38</v>
      </c>
      <c r="X75" s="106"/>
      <c r="Y75" s="5" t="s">
        <v>649</v>
      </c>
    </row>
    <row r="76" spans="1:25" ht="84" customHeight="1" thickBot="1" x14ac:dyDescent="0.3">
      <c r="A76" s="107" t="s">
        <v>811</v>
      </c>
      <c r="B76" s="108" t="s">
        <v>147</v>
      </c>
      <c r="C76" s="108" t="s">
        <v>42</v>
      </c>
      <c r="D76" s="108" t="s">
        <v>234</v>
      </c>
      <c r="E76" s="108" t="s">
        <v>28</v>
      </c>
      <c r="F76" s="108" t="s">
        <v>29</v>
      </c>
      <c r="G76" s="108" t="s">
        <v>235</v>
      </c>
      <c r="H76" s="108" t="s">
        <v>153</v>
      </c>
      <c r="I76" s="108" t="s">
        <v>48</v>
      </c>
      <c r="J76" s="108" t="s">
        <v>48</v>
      </c>
      <c r="K76" s="108" t="s">
        <v>34</v>
      </c>
      <c r="L76" s="108">
        <v>15</v>
      </c>
      <c r="M76" s="104">
        <v>20193320020032</v>
      </c>
      <c r="N76" s="109">
        <v>43685.67659722222</v>
      </c>
      <c r="O76" s="104">
        <v>20191000008031</v>
      </c>
      <c r="P76" s="109">
        <v>43717</v>
      </c>
      <c r="Q76" s="108">
        <v>21</v>
      </c>
      <c r="R76" s="108">
        <v>21</v>
      </c>
      <c r="S76" s="108" t="s">
        <v>93</v>
      </c>
      <c r="T76" s="108" t="s">
        <v>236</v>
      </c>
      <c r="U76" s="109">
        <v>43717</v>
      </c>
      <c r="V76" s="108" t="s">
        <v>37</v>
      </c>
      <c r="W76" s="108" t="s">
        <v>38</v>
      </c>
      <c r="X76" s="106"/>
      <c r="Y76" s="5" t="s">
        <v>237</v>
      </c>
    </row>
    <row r="77" spans="1:25" ht="90.75" thickBot="1" x14ac:dyDescent="0.3">
      <c r="A77" s="85" t="s">
        <v>813</v>
      </c>
      <c r="B77" s="3" t="s">
        <v>75</v>
      </c>
      <c r="C77" s="3" t="s">
        <v>79</v>
      </c>
      <c r="D77" s="3" t="s">
        <v>652</v>
      </c>
      <c r="E77" s="3" t="s">
        <v>88</v>
      </c>
      <c r="F77" s="3" t="s">
        <v>55</v>
      </c>
      <c r="G77" s="3" t="s">
        <v>653</v>
      </c>
      <c r="H77" s="3" t="s">
        <v>57</v>
      </c>
      <c r="I77" s="3" t="s">
        <v>58</v>
      </c>
      <c r="J77" s="3" t="s">
        <v>560</v>
      </c>
      <c r="K77" s="3" t="s">
        <v>34</v>
      </c>
      <c r="L77" s="3">
        <v>15</v>
      </c>
      <c r="M77" s="15">
        <v>20193320020042</v>
      </c>
      <c r="N77" s="4">
        <v>43685.686307870368</v>
      </c>
      <c r="O77" s="15">
        <v>20192050058211</v>
      </c>
      <c r="P77" s="4">
        <v>43698</v>
      </c>
      <c r="Q77" s="3">
        <v>9</v>
      </c>
      <c r="R77" s="3">
        <v>9</v>
      </c>
      <c r="S77" s="3" t="s">
        <v>35</v>
      </c>
      <c r="T77" s="3" t="s">
        <v>654</v>
      </c>
      <c r="U77" s="4">
        <v>43698</v>
      </c>
      <c r="V77" s="3" t="s">
        <v>37</v>
      </c>
      <c r="W77" s="3" t="s">
        <v>38</v>
      </c>
      <c r="X77" s="10"/>
      <c r="Y77" s="3"/>
    </row>
    <row r="78" spans="1:25" ht="108.75" thickBot="1" x14ac:dyDescent="0.3">
      <c r="A78" s="85" t="s">
        <v>813</v>
      </c>
      <c r="B78" s="3" t="s">
        <v>99</v>
      </c>
      <c r="C78" s="3" t="s">
        <v>238</v>
      </c>
      <c r="D78" s="3" t="s">
        <v>239</v>
      </c>
      <c r="E78" s="3" t="s">
        <v>28</v>
      </c>
      <c r="F78" s="3" t="s">
        <v>55</v>
      </c>
      <c r="G78" s="3" t="s">
        <v>240</v>
      </c>
      <c r="H78" s="3" t="s">
        <v>145</v>
      </c>
      <c r="I78" s="3" t="s">
        <v>58</v>
      </c>
      <c r="J78" s="3" t="s">
        <v>33</v>
      </c>
      <c r="K78" s="3" t="s">
        <v>34</v>
      </c>
      <c r="L78" s="3">
        <v>15</v>
      </c>
      <c r="M78" s="15">
        <v>20193320020052</v>
      </c>
      <c r="N78" s="4">
        <v>43685.687604166669</v>
      </c>
      <c r="O78" s="15">
        <v>20192050058301</v>
      </c>
      <c r="P78" s="4">
        <v>43692</v>
      </c>
      <c r="Q78" s="3">
        <v>5</v>
      </c>
      <c r="R78" s="3">
        <v>5</v>
      </c>
      <c r="S78" s="3" t="s">
        <v>35</v>
      </c>
      <c r="T78" s="3" t="s">
        <v>241</v>
      </c>
      <c r="U78" s="4">
        <v>43692</v>
      </c>
      <c r="V78" s="3" t="s">
        <v>37</v>
      </c>
      <c r="W78" s="3" t="s">
        <v>38</v>
      </c>
      <c r="X78" s="10"/>
      <c r="Y78" s="5" t="s">
        <v>40</v>
      </c>
    </row>
    <row r="79" spans="1:25" ht="108.75" thickBot="1" x14ac:dyDescent="0.3">
      <c r="A79" s="85" t="s">
        <v>813</v>
      </c>
      <c r="B79" s="3" t="s">
        <v>99</v>
      </c>
      <c r="C79" s="3" t="s">
        <v>242</v>
      </c>
      <c r="D79" s="3" t="s">
        <v>243</v>
      </c>
      <c r="E79" s="3" t="s">
        <v>28</v>
      </c>
      <c r="F79" s="3" t="s">
        <v>89</v>
      </c>
      <c r="G79" s="3" t="s">
        <v>244</v>
      </c>
      <c r="H79" s="3" t="s">
        <v>245</v>
      </c>
      <c r="I79" s="3" t="s">
        <v>33</v>
      </c>
      <c r="J79" s="9" t="s">
        <v>33</v>
      </c>
      <c r="K79" s="3" t="s">
        <v>34</v>
      </c>
      <c r="L79" s="3">
        <v>15</v>
      </c>
      <c r="M79" s="15">
        <v>20193320020062</v>
      </c>
      <c r="N79" s="4">
        <v>43685.690104166664</v>
      </c>
      <c r="O79" s="15">
        <v>20193320016702</v>
      </c>
      <c r="P79" s="4">
        <v>43678</v>
      </c>
      <c r="Q79" s="3">
        <v>0</v>
      </c>
      <c r="R79" s="3">
        <v>0</v>
      </c>
      <c r="S79" s="3" t="s">
        <v>35</v>
      </c>
      <c r="T79" s="3" t="s">
        <v>246</v>
      </c>
      <c r="U79" s="10"/>
      <c r="V79" s="3"/>
      <c r="W79" s="10"/>
      <c r="X79" s="10"/>
      <c r="Y79" s="5" t="s">
        <v>40</v>
      </c>
    </row>
    <row r="80" spans="1:25" ht="108.75" thickBot="1" x14ac:dyDescent="0.3">
      <c r="A80" s="107" t="s">
        <v>813</v>
      </c>
      <c r="B80" s="108" t="s">
        <v>75</v>
      </c>
      <c r="C80" s="108" t="s">
        <v>119</v>
      </c>
      <c r="D80" s="108" t="s">
        <v>176</v>
      </c>
      <c r="E80" s="108" t="s">
        <v>28</v>
      </c>
      <c r="F80" s="108" t="s">
        <v>143</v>
      </c>
      <c r="G80" s="108" t="s">
        <v>247</v>
      </c>
      <c r="H80" s="108" t="s">
        <v>57</v>
      </c>
      <c r="I80" s="108" t="s">
        <v>58</v>
      </c>
      <c r="J80" s="108" t="s">
        <v>33</v>
      </c>
      <c r="K80" s="108" t="s">
        <v>34</v>
      </c>
      <c r="L80" s="108">
        <v>15</v>
      </c>
      <c r="M80" s="104">
        <v>20193320020082</v>
      </c>
      <c r="N80" s="109">
        <v>43685.693078703705</v>
      </c>
      <c r="O80" s="104">
        <v>20192050058971</v>
      </c>
      <c r="P80" s="109">
        <v>43712</v>
      </c>
      <c r="Q80" s="108">
        <v>18</v>
      </c>
      <c r="R80" s="108">
        <v>18</v>
      </c>
      <c r="S80" s="108" t="s">
        <v>93</v>
      </c>
      <c r="T80" s="108" t="s">
        <v>248</v>
      </c>
      <c r="U80" s="109">
        <v>43712</v>
      </c>
      <c r="V80" s="108" t="s">
        <v>37</v>
      </c>
      <c r="W80" s="108" t="s">
        <v>38</v>
      </c>
      <c r="X80" s="106"/>
      <c r="Y80" s="108"/>
    </row>
    <row r="81" spans="1:82" ht="90.75" thickBot="1" x14ac:dyDescent="0.3">
      <c r="A81" s="85" t="s">
        <v>813</v>
      </c>
      <c r="B81" s="3" t="s">
        <v>75</v>
      </c>
      <c r="C81" s="3" t="s">
        <v>61</v>
      </c>
      <c r="D81" s="3" t="s">
        <v>70</v>
      </c>
      <c r="E81" s="3" t="s">
        <v>28</v>
      </c>
      <c r="F81" s="3" t="s">
        <v>81</v>
      </c>
      <c r="G81" s="3" t="s">
        <v>655</v>
      </c>
      <c r="H81" s="3" t="s">
        <v>57</v>
      </c>
      <c r="I81" s="3" t="s">
        <v>58</v>
      </c>
      <c r="J81" s="3" t="s">
        <v>560</v>
      </c>
      <c r="K81" s="3" t="s">
        <v>49</v>
      </c>
      <c r="L81" s="3">
        <v>0</v>
      </c>
      <c r="M81" s="15">
        <v>20193320020092</v>
      </c>
      <c r="N81" s="4">
        <v>43685.693611111114</v>
      </c>
      <c r="O81" s="15">
        <v>20192050058531</v>
      </c>
      <c r="P81" s="4">
        <v>43705</v>
      </c>
      <c r="Q81" s="3">
        <v>13</v>
      </c>
      <c r="R81" s="3">
        <v>13</v>
      </c>
      <c r="S81" s="3" t="s">
        <v>35</v>
      </c>
      <c r="T81" s="3" t="s">
        <v>656</v>
      </c>
      <c r="U81" s="4">
        <v>43705</v>
      </c>
      <c r="V81" s="3" t="s">
        <v>369</v>
      </c>
      <c r="W81" s="3" t="s">
        <v>370</v>
      </c>
      <c r="X81" s="3" t="s">
        <v>39</v>
      </c>
      <c r="Y81" s="3" t="s">
        <v>39</v>
      </c>
    </row>
    <row r="82" spans="1:82" ht="54.75" thickBot="1" x14ac:dyDescent="0.3">
      <c r="A82" s="85" t="s">
        <v>813</v>
      </c>
      <c r="B82" s="3" t="s">
        <v>75</v>
      </c>
      <c r="C82" s="3" t="s">
        <v>86</v>
      </c>
      <c r="D82" s="3" t="s">
        <v>199</v>
      </c>
      <c r="E82" s="3" t="s">
        <v>249</v>
      </c>
      <c r="F82" s="3" t="s">
        <v>29</v>
      </c>
      <c r="G82" s="3" t="s">
        <v>250</v>
      </c>
      <c r="H82" s="3" t="s">
        <v>67</v>
      </c>
      <c r="I82" s="3" t="s">
        <v>48</v>
      </c>
      <c r="J82" s="3" t="s">
        <v>48</v>
      </c>
      <c r="K82" s="3" t="s">
        <v>59</v>
      </c>
      <c r="L82" s="3">
        <v>15</v>
      </c>
      <c r="M82" s="15">
        <v>20193320020102</v>
      </c>
      <c r="N82" s="4">
        <v>43685.694537037038</v>
      </c>
      <c r="O82" s="15">
        <v>20191000001583</v>
      </c>
      <c r="P82" s="4">
        <v>43689</v>
      </c>
      <c r="Q82" s="3">
        <v>2</v>
      </c>
      <c r="R82" s="3">
        <v>2</v>
      </c>
      <c r="S82" s="3" t="s">
        <v>35</v>
      </c>
      <c r="T82" s="3" t="s">
        <v>251</v>
      </c>
      <c r="U82" s="10"/>
      <c r="V82" s="10"/>
      <c r="W82" s="10"/>
      <c r="X82" s="10"/>
      <c r="Y82" s="7" t="s">
        <v>69</v>
      </c>
    </row>
    <row r="83" spans="1:82" ht="72.75" thickBot="1" x14ac:dyDescent="0.3">
      <c r="A83" s="107" t="s">
        <v>811</v>
      </c>
      <c r="B83" s="108" t="s">
        <v>25</v>
      </c>
      <c r="C83" s="108" t="s">
        <v>86</v>
      </c>
      <c r="D83" s="108" t="s">
        <v>657</v>
      </c>
      <c r="E83" s="108" t="s">
        <v>88</v>
      </c>
      <c r="F83" s="108" t="s">
        <v>29</v>
      </c>
      <c r="G83" s="108" t="s">
        <v>658</v>
      </c>
      <c r="H83" s="108" t="s">
        <v>153</v>
      </c>
      <c r="I83" s="108" t="s">
        <v>48</v>
      </c>
      <c r="J83" s="108" t="s">
        <v>48</v>
      </c>
      <c r="K83" s="108" t="s">
        <v>137</v>
      </c>
      <c r="L83" s="108">
        <v>10</v>
      </c>
      <c r="M83" s="104">
        <v>20193320020112</v>
      </c>
      <c r="N83" s="109">
        <v>43686.388321759259</v>
      </c>
      <c r="O83" s="104" t="s">
        <v>39</v>
      </c>
      <c r="P83" s="109">
        <v>43717</v>
      </c>
      <c r="Q83" s="108">
        <v>20</v>
      </c>
      <c r="R83" s="108">
        <v>20</v>
      </c>
      <c r="S83" s="108" t="s">
        <v>93</v>
      </c>
      <c r="T83" s="108" t="s">
        <v>659</v>
      </c>
      <c r="U83" s="108" t="s">
        <v>39</v>
      </c>
      <c r="V83" s="108" t="s">
        <v>39</v>
      </c>
      <c r="W83" s="108" t="s">
        <v>39</v>
      </c>
      <c r="X83" s="106"/>
      <c r="Y83" s="5" t="s">
        <v>660</v>
      </c>
    </row>
    <row r="84" spans="1:82" ht="72.75" thickBot="1" x14ac:dyDescent="0.3">
      <c r="A84" s="85" t="s">
        <v>811</v>
      </c>
      <c r="B84" s="3" t="s">
        <v>25</v>
      </c>
      <c r="C84" s="3" t="s">
        <v>212</v>
      </c>
      <c r="D84" s="3" t="s">
        <v>661</v>
      </c>
      <c r="E84" s="3" t="s">
        <v>28</v>
      </c>
      <c r="F84" s="3" t="s">
        <v>29</v>
      </c>
      <c r="G84" s="3" t="s">
        <v>662</v>
      </c>
      <c r="H84" s="3" t="s">
        <v>153</v>
      </c>
      <c r="I84" s="3" t="s">
        <v>48</v>
      </c>
      <c r="J84" s="3" t="s">
        <v>48</v>
      </c>
      <c r="K84" s="3" t="s">
        <v>34</v>
      </c>
      <c r="L84" s="3">
        <v>15</v>
      </c>
      <c r="M84" s="15">
        <v>20193320020122</v>
      </c>
      <c r="N84" s="4">
        <v>43686.402129629627</v>
      </c>
      <c r="O84" s="15">
        <v>20191000007801</v>
      </c>
      <c r="P84" s="4">
        <v>43705</v>
      </c>
      <c r="Q84" s="3">
        <v>12</v>
      </c>
      <c r="R84" s="3">
        <v>12</v>
      </c>
      <c r="S84" s="3" t="s">
        <v>35</v>
      </c>
      <c r="T84" s="3" t="s">
        <v>663</v>
      </c>
      <c r="U84" s="4">
        <v>43705</v>
      </c>
      <c r="V84" s="3" t="s">
        <v>37</v>
      </c>
      <c r="W84" s="3" t="s">
        <v>38</v>
      </c>
      <c r="X84" s="10"/>
      <c r="Y84" s="10"/>
    </row>
    <row r="85" spans="1:82" ht="72.75" thickBot="1" x14ac:dyDescent="0.3">
      <c r="A85" s="85" t="s">
        <v>811</v>
      </c>
      <c r="B85" s="3" t="s">
        <v>25</v>
      </c>
      <c r="C85" s="3" t="s">
        <v>86</v>
      </c>
      <c r="D85" s="3" t="s">
        <v>252</v>
      </c>
      <c r="E85" s="3" t="s">
        <v>108</v>
      </c>
      <c r="F85" s="3" t="s">
        <v>55</v>
      </c>
      <c r="G85" s="3" t="s">
        <v>253</v>
      </c>
      <c r="H85" s="3" t="s">
        <v>254</v>
      </c>
      <c r="I85" s="3" t="s">
        <v>255</v>
      </c>
      <c r="J85" s="3" t="s">
        <v>48</v>
      </c>
      <c r="K85" s="3" t="s">
        <v>137</v>
      </c>
      <c r="L85" s="3">
        <v>10</v>
      </c>
      <c r="M85" s="15">
        <v>20193320020132</v>
      </c>
      <c r="N85" s="4">
        <v>43686.447199074071</v>
      </c>
      <c r="O85" s="15">
        <v>20191200001613</v>
      </c>
      <c r="P85" s="4">
        <v>43690</v>
      </c>
      <c r="Q85" s="3">
        <v>2</v>
      </c>
      <c r="R85" s="3">
        <v>2</v>
      </c>
      <c r="S85" s="3" t="s">
        <v>35</v>
      </c>
      <c r="T85" s="3" t="s">
        <v>256</v>
      </c>
      <c r="U85" s="10"/>
      <c r="V85" s="10"/>
      <c r="W85" s="10"/>
      <c r="X85" s="10"/>
      <c r="Y85" s="5" t="s">
        <v>257</v>
      </c>
    </row>
    <row r="86" spans="1:82" ht="90.75" thickBot="1" x14ac:dyDescent="0.3">
      <c r="A86" s="85" t="s">
        <v>813</v>
      </c>
      <c r="B86" s="3" t="s">
        <v>75</v>
      </c>
      <c r="C86" s="3" t="s">
        <v>86</v>
      </c>
      <c r="D86" s="3" t="s">
        <v>664</v>
      </c>
      <c r="E86" s="3" t="s">
        <v>88</v>
      </c>
      <c r="F86" s="3" t="s">
        <v>89</v>
      </c>
      <c r="G86" s="3" t="s">
        <v>476</v>
      </c>
      <c r="H86" s="3" t="s">
        <v>57</v>
      </c>
      <c r="I86" s="3" t="s">
        <v>58</v>
      </c>
      <c r="J86" s="3" t="s">
        <v>560</v>
      </c>
      <c r="K86" s="3" t="s">
        <v>34</v>
      </c>
      <c r="L86" s="3">
        <v>15</v>
      </c>
      <c r="M86" s="15">
        <v>20193320020142</v>
      </c>
      <c r="N86" s="4">
        <v>43686.457962962966</v>
      </c>
      <c r="O86" s="15">
        <v>20192050058111</v>
      </c>
      <c r="P86" s="4">
        <v>43693</v>
      </c>
      <c r="Q86" s="3">
        <v>5</v>
      </c>
      <c r="R86" s="3">
        <v>5</v>
      </c>
      <c r="S86" s="3" t="s">
        <v>35</v>
      </c>
      <c r="T86" s="3" t="s">
        <v>665</v>
      </c>
      <c r="U86" s="4">
        <v>43693</v>
      </c>
      <c r="V86" s="3" t="s">
        <v>37</v>
      </c>
      <c r="W86" s="3" t="s">
        <v>38</v>
      </c>
      <c r="X86" s="10"/>
      <c r="Y86" s="10"/>
    </row>
    <row r="87" spans="1:82" ht="72.75" thickBot="1" x14ac:dyDescent="0.3">
      <c r="A87" s="85" t="s">
        <v>811</v>
      </c>
      <c r="B87" s="3" t="s">
        <v>25</v>
      </c>
      <c r="C87" s="3" t="s">
        <v>86</v>
      </c>
      <c r="D87" s="3" t="s">
        <v>666</v>
      </c>
      <c r="E87" s="3" t="s">
        <v>206</v>
      </c>
      <c r="F87" s="3" t="s">
        <v>89</v>
      </c>
      <c r="G87" s="3" t="s">
        <v>667</v>
      </c>
      <c r="H87" s="3" t="s">
        <v>174</v>
      </c>
      <c r="I87" s="3" t="s">
        <v>32</v>
      </c>
      <c r="J87" s="3" t="s">
        <v>560</v>
      </c>
      <c r="K87" s="3" t="s">
        <v>668</v>
      </c>
      <c r="L87" s="3">
        <v>30</v>
      </c>
      <c r="M87" s="15">
        <v>20193320020152</v>
      </c>
      <c r="N87" s="4">
        <v>43686.659988425927</v>
      </c>
      <c r="O87" s="15">
        <v>20192300007491</v>
      </c>
      <c r="P87" s="4">
        <v>43697</v>
      </c>
      <c r="Q87" s="3">
        <v>7</v>
      </c>
      <c r="R87" s="3">
        <v>7</v>
      </c>
      <c r="S87" s="3" t="s">
        <v>35</v>
      </c>
      <c r="T87" s="3" t="s">
        <v>669</v>
      </c>
      <c r="U87" s="4">
        <v>43705</v>
      </c>
      <c r="V87" s="3" t="s">
        <v>37</v>
      </c>
      <c r="W87" s="10"/>
      <c r="X87" s="3" t="s">
        <v>38</v>
      </c>
      <c r="Y87" s="5" t="s">
        <v>40</v>
      </c>
    </row>
    <row r="88" spans="1:82" ht="90.75" thickBot="1" x14ac:dyDescent="0.3">
      <c r="A88" s="85" t="s">
        <v>811</v>
      </c>
      <c r="B88" s="3" t="s">
        <v>25</v>
      </c>
      <c r="C88" s="3" t="s">
        <v>61</v>
      </c>
      <c r="D88" s="3" t="s">
        <v>258</v>
      </c>
      <c r="E88" s="3" t="s">
        <v>28</v>
      </c>
      <c r="F88" s="3" t="s">
        <v>29</v>
      </c>
      <c r="G88" s="3" t="s">
        <v>259</v>
      </c>
      <c r="H88" s="3" t="s">
        <v>67</v>
      </c>
      <c r="I88" s="3" t="s">
        <v>48</v>
      </c>
      <c r="J88" s="3" t="s">
        <v>48</v>
      </c>
      <c r="K88" s="3" t="s">
        <v>59</v>
      </c>
      <c r="L88" s="3">
        <v>15</v>
      </c>
      <c r="M88" s="15">
        <v>20193320020162</v>
      </c>
      <c r="N88" s="4">
        <v>43689.382581018515</v>
      </c>
      <c r="O88" s="15">
        <v>20191000001753</v>
      </c>
      <c r="P88" s="4">
        <v>43699</v>
      </c>
      <c r="Q88" s="3">
        <v>8</v>
      </c>
      <c r="R88" s="3">
        <v>8</v>
      </c>
      <c r="S88" s="3" t="s">
        <v>35</v>
      </c>
      <c r="T88" s="3" t="s">
        <v>260</v>
      </c>
      <c r="U88" s="10"/>
      <c r="V88" s="3" t="s">
        <v>51</v>
      </c>
      <c r="W88" s="10"/>
      <c r="X88" s="10"/>
      <c r="Y88" s="5" t="s">
        <v>257</v>
      </c>
    </row>
    <row r="89" spans="1:82" ht="90.75" thickBot="1" x14ac:dyDescent="0.3">
      <c r="A89" s="85" t="s">
        <v>811</v>
      </c>
      <c r="B89" s="3" t="s">
        <v>25</v>
      </c>
      <c r="C89" s="3" t="s">
        <v>79</v>
      </c>
      <c r="D89" s="3" t="s">
        <v>644</v>
      </c>
      <c r="E89" s="3" t="s">
        <v>28</v>
      </c>
      <c r="F89" s="3" t="s">
        <v>354</v>
      </c>
      <c r="G89" s="3" t="s">
        <v>670</v>
      </c>
      <c r="H89" s="3" t="s">
        <v>145</v>
      </c>
      <c r="I89" s="3" t="s">
        <v>58</v>
      </c>
      <c r="J89" s="3" t="s">
        <v>560</v>
      </c>
      <c r="K89" s="3" t="s">
        <v>34</v>
      </c>
      <c r="L89" s="3">
        <v>15</v>
      </c>
      <c r="M89" s="15">
        <v>20193320020202</v>
      </c>
      <c r="N89" s="4">
        <v>43689.422569444447</v>
      </c>
      <c r="O89" s="15">
        <v>20192050058761</v>
      </c>
      <c r="P89" s="4">
        <v>43705</v>
      </c>
      <c r="Q89" s="3">
        <v>11</v>
      </c>
      <c r="R89" s="3">
        <v>11</v>
      </c>
      <c r="S89" s="3" t="s">
        <v>35</v>
      </c>
      <c r="T89" s="3" t="s">
        <v>671</v>
      </c>
      <c r="U89" s="4">
        <v>43705</v>
      </c>
      <c r="V89" s="3" t="s">
        <v>37</v>
      </c>
      <c r="W89" s="3" t="s">
        <v>38</v>
      </c>
      <c r="X89" s="10"/>
      <c r="Y89" s="10"/>
    </row>
    <row r="90" spans="1:82" ht="90.75" thickBot="1" x14ac:dyDescent="0.3">
      <c r="A90" s="85" t="s">
        <v>811</v>
      </c>
      <c r="B90" s="3" t="s">
        <v>25</v>
      </c>
      <c r="C90" s="3" t="s">
        <v>79</v>
      </c>
      <c r="D90" s="3" t="s">
        <v>672</v>
      </c>
      <c r="E90" s="3" t="s">
        <v>28</v>
      </c>
      <c r="F90" s="3" t="s">
        <v>55</v>
      </c>
      <c r="G90" s="3" t="s">
        <v>673</v>
      </c>
      <c r="H90" s="3" t="s">
        <v>57</v>
      </c>
      <c r="I90" s="3" t="s">
        <v>58</v>
      </c>
      <c r="J90" s="3" t="s">
        <v>560</v>
      </c>
      <c r="K90" s="3" t="s">
        <v>34</v>
      </c>
      <c r="L90" s="3">
        <v>15</v>
      </c>
      <c r="M90" s="15">
        <v>20193320020212</v>
      </c>
      <c r="N90" s="4">
        <v>43689.455034722225</v>
      </c>
      <c r="O90" s="15">
        <v>20192050058741</v>
      </c>
      <c r="P90" s="4">
        <v>43705</v>
      </c>
      <c r="Q90" s="3">
        <v>11</v>
      </c>
      <c r="R90" s="3">
        <v>11</v>
      </c>
      <c r="S90" s="3" t="s">
        <v>35</v>
      </c>
      <c r="T90" s="3" t="s">
        <v>674</v>
      </c>
      <c r="U90" s="4">
        <v>43705</v>
      </c>
      <c r="V90" s="3" t="s">
        <v>37</v>
      </c>
      <c r="W90" s="3" t="s">
        <v>38</v>
      </c>
      <c r="X90" s="10"/>
      <c r="Y90" s="10"/>
    </row>
    <row r="91" spans="1:82" ht="134.25" customHeight="1" thickBot="1" x14ac:dyDescent="0.3">
      <c r="A91" s="107" t="s">
        <v>811</v>
      </c>
      <c r="B91" s="108" t="s">
        <v>147</v>
      </c>
      <c r="C91" s="108" t="s">
        <v>141</v>
      </c>
      <c r="D91" s="108" t="s">
        <v>261</v>
      </c>
      <c r="E91" s="108" t="s">
        <v>28</v>
      </c>
      <c r="F91" s="108" t="s">
        <v>29</v>
      </c>
      <c r="G91" s="108" t="s">
        <v>262</v>
      </c>
      <c r="H91" s="108" t="s">
        <v>153</v>
      </c>
      <c r="I91" s="108" t="s">
        <v>48</v>
      </c>
      <c r="J91" s="108" t="s">
        <v>48</v>
      </c>
      <c r="K91" s="108" t="s">
        <v>34</v>
      </c>
      <c r="L91" s="108">
        <v>15</v>
      </c>
      <c r="M91" s="104">
        <v>20193320020222</v>
      </c>
      <c r="N91" s="109">
        <v>43689.490763888891</v>
      </c>
      <c r="O91" s="104">
        <v>20191000008001</v>
      </c>
      <c r="P91" s="109">
        <v>43717</v>
      </c>
      <c r="Q91" s="108">
        <v>20</v>
      </c>
      <c r="R91" s="108">
        <v>20</v>
      </c>
      <c r="S91" s="108" t="s">
        <v>93</v>
      </c>
      <c r="T91" s="108" t="s">
        <v>263</v>
      </c>
      <c r="U91" s="109">
        <v>43717</v>
      </c>
      <c r="V91" s="108" t="s">
        <v>37</v>
      </c>
      <c r="W91" s="108" t="s">
        <v>38</v>
      </c>
      <c r="X91" s="106"/>
      <c r="Y91" s="5" t="s">
        <v>237</v>
      </c>
    </row>
    <row r="92" spans="1:82" s="100" customFormat="1" ht="117.75" customHeight="1" thickBot="1" x14ac:dyDescent="0.3">
      <c r="A92" s="91" t="s">
        <v>811</v>
      </c>
      <c r="B92" s="92" t="s">
        <v>147</v>
      </c>
      <c r="C92" s="92" t="s">
        <v>42</v>
      </c>
      <c r="D92" s="92" t="s">
        <v>264</v>
      </c>
      <c r="E92" s="92" t="s">
        <v>28</v>
      </c>
      <c r="F92" s="92" t="s">
        <v>29</v>
      </c>
      <c r="G92" s="92" t="s">
        <v>265</v>
      </c>
      <c r="H92" s="92" t="s">
        <v>153</v>
      </c>
      <c r="I92" s="92" t="s">
        <v>48</v>
      </c>
      <c r="J92" s="92" t="s">
        <v>48</v>
      </c>
      <c r="K92" s="92" t="s">
        <v>34</v>
      </c>
      <c r="L92" s="92">
        <v>15</v>
      </c>
      <c r="M92" s="95">
        <v>20193320020232</v>
      </c>
      <c r="N92" s="96">
        <v>43689.501134259262</v>
      </c>
      <c r="O92" s="97"/>
      <c r="P92" s="98"/>
      <c r="Q92" s="99"/>
      <c r="R92" s="99"/>
      <c r="S92" s="92" t="s">
        <v>74</v>
      </c>
      <c r="T92" s="99"/>
      <c r="U92" s="99"/>
      <c r="V92" s="99"/>
      <c r="W92" s="99"/>
      <c r="X92" s="99"/>
      <c r="Y92" s="99"/>
      <c r="Z92" s="111"/>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2"/>
      <c r="BR92" s="112"/>
      <c r="BS92" s="112"/>
      <c r="BT92" s="112"/>
      <c r="BU92" s="112"/>
      <c r="BV92" s="112"/>
      <c r="BW92" s="112"/>
      <c r="BX92" s="112"/>
      <c r="BY92" s="112"/>
      <c r="BZ92" s="112"/>
      <c r="CA92" s="112"/>
      <c r="CB92" s="112"/>
      <c r="CC92" s="112"/>
      <c r="CD92" s="112"/>
    </row>
    <row r="93" spans="1:82" ht="123" customHeight="1" thickBot="1" x14ac:dyDescent="0.3">
      <c r="A93" s="85" t="s">
        <v>811</v>
      </c>
      <c r="B93" s="3" t="s">
        <v>147</v>
      </c>
      <c r="C93" s="3" t="s">
        <v>129</v>
      </c>
      <c r="D93" s="3" t="s">
        <v>266</v>
      </c>
      <c r="E93" s="3" t="s">
        <v>28</v>
      </c>
      <c r="F93" s="3" t="s">
        <v>29</v>
      </c>
      <c r="G93" s="3" t="s">
        <v>267</v>
      </c>
      <c r="H93" s="3" t="s">
        <v>67</v>
      </c>
      <c r="I93" s="3" t="s">
        <v>48</v>
      </c>
      <c r="J93" s="3" t="s">
        <v>48</v>
      </c>
      <c r="K93" s="3" t="s">
        <v>137</v>
      </c>
      <c r="L93" s="3">
        <v>10</v>
      </c>
      <c r="M93" s="15">
        <v>20193320020242</v>
      </c>
      <c r="N93" s="4">
        <v>43689.523506944446</v>
      </c>
      <c r="O93" s="15">
        <v>20191000001763</v>
      </c>
      <c r="P93" s="4">
        <v>43700</v>
      </c>
      <c r="Q93" s="3">
        <v>9</v>
      </c>
      <c r="R93" s="3">
        <v>9</v>
      </c>
      <c r="S93" s="3" t="s">
        <v>35</v>
      </c>
      <c r="T93" s="3" t="s">
        <v>268</v>
      </c>
      <c r="U93" s="3"/>
      <c r="V93" s="3" t="s">
        <v>51</v>
      </c>
      <c r="W93" s="10"/>
      <c r="X93" s="10"/>
      <c r="Y93" s="5" t="s">
        <v>257</v>
      </c>
    </row>
    <row r="94" spans="1:82" s="100" customFormat="1" ht="108.75" thickBot="1" x14ac:dyDescent="0.3">
      <c r="A94" s="91" t="s">
        <v>811</v>
      </c>
      <c r="B94" s="92" t="s">
        <v>147</v>
      </c>
      <c r="C94" s="92" t="s">
        <v>86</v>
      </c>
      <c r="D94" s="92" t="s">
        <v>269</v>
      </c>
      <c r="E94" s="92" t="s">
        <v>108</v>
      </c>
      <c r="F94" s="92" t="s">
        <v>89</v>
      </c>
      <c r="G94" s="92" t="s">
        <v>270</v>
      </c>
      <c r="H94" s="92" t="s">
        <v>271</v>
      </c>
      <c r="I94" s="92" t="s">
        <v>32</v>
      </c>
      <c r="J94" s="92" t="s">
        <v>33</v>
      </c>
      <c r="K94" s="92" t="s">
        <v>59</v>
      </c>
      <c r="L94" s="92">
        <v>15</v>
      </c>
      <c r="M94" s="95">
        <v>20193320020272</v>
      </c>
      <c r="N94" s="96">
        <v>43689.64230324074</v>
      </c>
      <c r="O94" s="97"/>
      <c r="P94" s="98"/>
      <c r="Q94" s="99"/>
      <c r="R94" s="99"/>
      <c r="S94" s="92" t="s">
        <v>74</v>
      </c>
      <c r="T94" s="99"/>
      <c r="U94" s="99"/>
      <c r="V94" s="99"/>
      <c r="W94" s="99"/>
      <c r="X94" s="99"/>
      <c r="Y94" s="99"/>
      <c r="Z94" s="111"/>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12"/>
      <c r="BT94" s="112"/>
      <c r="BU94" s="112"/>
      <c r="BV94" s="112"/>
      <c r="BW94" s="112"/>
      <c r="BX94" s="112"/>
      <c r="BY94" s="112"/>
      <c r="BZ94" s="112"/>
      <c r="CA94" s="112"/>
      <c r="CB94" s="112"/>
      <c r="CC94" s="112"/>
      <c r="CD94" s="112"/>
    </row>
    <row r="95" spans="1:82" ht="135" customHeight="1" thickBot="1" x14ac:dyDescent="0.3">
      <c r="A95" s="85" t="s">
        <v>811</v>
      </c>
      <c r="B95" s="3" t="s">
        <v>147</v>
      </c>
      <c r="C95" s="3" t="s">
        <v>190</v>
      </c>
      <c r="D95" s="3" t="s">
        <v>272</v>
      </c>
      <c r="E95" s="3" t="s">
        <v>108</v>
      </c>
      <c r="F95" s="3" t="s">
        <v>29</v>
      </c>
      <c r="G95" s="3" t="s">
        <v>273</v>
      </c>
      <c r="H95" s="3" t="s">
        <v>67</v>
      </c>
      <c r="I95" s="3" t="s">
        <v>48</v>
      </c>
      <c r="J95" s="3" t="s">
        <v>48</v>
      </c>
      <c r="K95" s="3" t="s">
        <v>137</v>
      </c>
      <c r="L95" s="3">
        <v>10</v>
      </c>
      <c r="M95" s="15">
        <v>20193320020292</v>
      </c>
      <c r="N95" s="4">
        <v>43689.655949074076</v>
      </c>
      <c r="O95" s="15">
        <v>20191000001703</v>
      </c>
      <c r="P95" s="4">
        <v>43700</v>
      </c>
      <c r="Q95" s="3">
        <v>9</v>
      </c>
      <c r="R95" s="10">
        <v>9</v>
      </c>
      <c r="S95" s="3" t="s">
        <v>35</v>
      </c>
      <c r="T95" s="3" t="s">
        <v>274</v>
      </c>
      <c r="U95" s="10"/>
      <c r="V95" s="3" t="s">
        <v>51</v>
      </c>
      <c r="W95" s="10"/>
      <c r="X95" s="10"/>
      <c r="Y95" s="5" t="s">
        <v>257</v>
      </c>
    </row>
    <row r="96" spans="1:82" ht="72.75" thickBot="1" x14ac:dyDescent="0.3">
      <c r="A96" s="107" t="s">
        <v>811</v>
      </c>
      <c r="B96" s="108" t="s">
        <v>147</v>
      </c>
      <c r="C96" s="108" t="s">
        <v>95</v>
      </c>
      <c r="D96" s="108" t="s">
        <v>275</v>
      </c>
      <c r="E96" s="108" t="s">
        <v>28</v>
      </c>
      <c r="F96" s="108" t="s">
        <v>29</v>
      </c>
      <c r="G96" s="108" t="s">
        <v>265</v>
      </c>
      <c r="H96" s="108" t="s">
        <v>153</v>
      </c>
      <c r="I96" s="108" t="s">
        <v>48</v>
      </c>
      <c r="J96" s="108" t="s">
        <v>48</v>
      </c>
      <c r="K96" s="108" t="s">
        <v>34</v>
      </c>
      <c r="L96" s="108">
        <v>15</v>
      </c>
      <c r="M96" s="104">
        <v>20193320020302</v>
      </c>
      <c r="N96" s="109">
        <v>43689.671979166669</v>
      </c>
      <c r="O96" s="104">
        <v>20191000008021</v>
      </c>
      <c r="P96" s="109">
        <v>43717</v>
      </c>
      <c r="Q96" s="108">
        <v>20</v>
      </c>
      <c r="R96" s="108">
        <v>20</v>
      </c>
      <c r="S96" s="108" t="s">
        <v>93</v>
      </c>
      <c r="T96" s="108" t="s">
        <v>276</v>
      </c>
      <c r="U96" s="109">
        <v>43717</v>
      </c>
      <c r="V96" s="108" t="s">
        <v>37</v>
      </c>
      <c r="W96" s="108" t="s">
        <v>38</v>
      </c>
      <c r="X96" s="106"/>
      <c r="Y96" s="5" t="s">
        <v>237</v>
      </c>
    </row>
    <row r="97" spans="1:82" ht="72.75" thickBot="1" x14ac:dyDescent="0.3">
      <c r="A97" s="85" t="s">
        <v>813</v>
      </c>
      <c r="B97" s="3" t="s">
        <v>75</v>
      </c>
      <c r="C97" s="3" t="s">
        <v>86</v>
      </c>
      <c r="D97" s="3" t="s">
        <v>675</v>
      </c>
      <c r="E97" s="3" t="s">
        <v>88</v>
      </c>
      <c r="F97" s="3" t="s">
        <v>29</v>
      </c>
      <c r="G97" s="3" t="s">
        <v>676</v>
      </c>
      <c r="H97" s="3" t="s">
        <v>294</v>
      </c>
      <c r="I97" s="3" t="s">
        <v>32</v>
      </c>
      <c r="J97" s="3" t="s">
        <v>560</v>
      </c>
      <c r="K97" s="3" t="s">
        <v>59</v>
      </c>
      <c r="L97" s="3">
        <v>15</v>
      </c>
      <c r="M97" s="15">
        <v>20193320020312</v>
      </c>
      <c r="N97" s="4">
        <v>43689.676249999997</v>
      </c>
      <c r="O97" s="15">
        <v>20192100007601</v>
      </c>
      <c r="P97" s="4">
        <v>43711</v>
      </c>
      <c r="Q97" s="3">
        <v>15</v>
      </c>
      <c r="R97" s="3">
        <v>15</v>
      </c>
      <c r="S97" s="3" t="s">
        <v>35</v>
      </c>
      <c r="T97" s="3" t="s">
        <v>677</v>
      </c>
      <c r="U97" s="4">
        <v>43711</v>
      </c>
      <c r="V97" s="3" t="s">
        <v>37</v>
      </c>
      <c r="W97" s="3" t="s">
        <v>678</v>
      </c>
      <c r="X97" s="10"/>
      <c r="Y97" s="5" t="s">
        <v>679</v>
      </c>
    </row>
    <row r="98" spans="1:82" ht="108.75" thickBot="1" x14ac:dyDescent="0.3">
      <c r="A98" s="85" t="s">
        <v>813</v>
      </c>
      <c r="B98" s="3" t="s">
        <v>75</v>
      </c>
      <c r="C98" s="3" t="s">
        <v>42</v>
      </c>
      <c r="D98" s="3" t="s">
        <v>680</v>
      </c>
      <c r="E98" s="3" t="s">
        <v>28</v>
      </c>
      <c r="F98" s="3" t="s">
        <v>29</v>
      </c>
      <c r="G98" s="3" t="s">
        <v>681</v>
      </c>
      <c r="H98" s="3" t="s">
        <v>294</v>
      </c>
      <c r="I98" s="3" t="s">
        <v>32</v>
      </c>
      <c r="J98" s="3" t="s">
        <v>560</v>
      </c>
      <c r="K98" s="3" t="s">
        <v>59</v>
      </c>
      <c r="L98" s="3">
        <v>15</v>
      </c>
      <c r="M98" s="15">
        <v>20193320020322</v>
      </c>
      <c r="N98" s="4">
        <v>43689.677546296298</v>
      </c>
      <c r="O98" s="15">
        <v>20192100007451</v>
      </c>
      <c r="P98" s="4">
        <v>43711</v>
      </c>
      <c r="Q98" s="3">
        <v>15</v>
      </c>
      <c r="R98" s="3">
        <v>15</v>
      </c>
      <c r="S98" s="3" t="s">
        <v>35</v>
      </c>
      <c r="T98" s="3" t="s">
        <v>682</v>
      </c>
      <c r="U98" s="4">
        <v>43711</v>
      </c>
      <c r="V98" s="3" t="s">
        <v>37</v>
      </c>
      <c r="W98" s="3" t="s">
        <v>38</v>
      </c>
      <c r="X98" s="10"/>
      <c r="Y98" s="5" t="s">
        <v>679</v>
      </c>
    </row>
    <row r="99" spans="1:82" ht="108.75" thickBot="1" x14ac:dyDescent="0.3">
      <c r="A99" s="85" t="s">
        <v>813</v>
      </c>
      <c r="B99" s="3" t="s">
        <v>75</v>
      </c>
      <c r="C99" s="3" t="s">
        <v>86</v>
      </c>
      <c r="D99" s="3" t="s">
        <v>277</v>
      </c>
      <c r="E99" s="3" t="s">
        <v>88</v>
      </c>
      <c r="F99" s="3" t="s">
        <v>164</v>
      </c>
      <c r="G99" s="3" t="s">
        <v>278</v>
      </c>
      <c r="H99" s="3" t="s">
        <v>83</v>
      </c>
      <c r="I99" s="3" t="s">
        <v>58</v>
      </c>
      <c r="J99" s="3" t="s">
        <v>33</v>
      </c>
      <c r="K99" s="3" t="s">
        <v>34</v>
      </c>
      <c r="L99" s="3">
        <v>15</v>
      </c>
      <c r="M99" s="15">
        <v>20193320020332</v>
      </c>
      <c r="N99" s="4">
        <v>43689.679340277777</v>
      </c>
      <c r="O99" s="15">
        <v>20192050058451</v>
      </c>
      <c r="P99" s="4" t="s">
        <v>279</v>
      </c>
      <c r="Q99" s="3">
        <v>9</v>
      </c>
      <c r="R99" s="3">
        <v>9</v>
      </c>
      <c r="S99" s="3" t="s">
        <v>35</v>
      </c>
      <c r="T99" s="3" t="s">
        <v>280</v>
      </c>
      <c r="U99" s="4">
        <v>43700</v>
      </c>
      <c r="V99" s="3" t="s">
        <v>37</v>
      </c>
      <c r="W99" s="3" t="s">
        <v>38</v>
      </c>
      <c r="X99" s="10"/>
      <c r="Y99" s="3"/>
    </row>
    <row r="100" spans="1:82" ht="108.75" thickBot="1" x14ac:dyDescent="0.3">
      <c r="A100" s="85" t="s">
        <v>813</v>
      </c>
      <c r="B100" s="3" t="s">
        <v>99</v>
      </c>
      <c r="C100" s="3" t="s">
        <v>86</v>
      </c>
      <c r="D100" s="3" t="s">
        <v>281</v>
      </c>
      <c r="E100" s="3" t="s">
        <v>88</v>
      </c>
      <c r="F100" s="3" t="s">
        <v>89</v>
      </c>
      <c r="G100" s="3" t="s">
        <v>282</v>
      </c>
      <c r="H100" s="3" t="s">
        <v>31</v>
      </c>
      <c r="I100" s="3" t="s">
        <v>32</v>
      </c>
      <c r="J100" s="3" t="s">
        <v>33</v>
      </c>
      <c r="K100" s="3" t="s">
        <v>137</v>
      </c>
      <c r="L100" s="3">
        <v>10</v>
      </c>
      <c r="M100" s="15">
        <v>20193320020342</v>
      </c>
      <c r="N100" s="4">
        <v>43689.680717592593</v>
      </c>
      <c r="O100" s="15">
        <v>20192100007741</v>
      </c>
      <c r="P100" s="4">
        <v>43704</v>
      </c>
      <c r="Q100" s="3">
        <v>10</v>
      </c>
      <c r="R100" s="3">
        <v>10</v>
      </c>
      <c r="S100" s="3" t="s">
        <v>35</v>
      </c>
      <c r="T100" s="3" t="s">
        <v>283</v>
      </c>
      <c r="U100" s="10"/>
      <c r="V100" s="3" t="s">
        <v>51</v>
      </c>
      <c r="W100" s="10"/>
      <c r="X100" s="10"/>
      <c r="Y100" s="5" t="s">
        <v>257</v>
      </c>
    </row>
    <row r="101" spans="1:82" ht="90.75" thickBot="1" x14ac:dyDescent="0.3">
      <c r="A101" s="107" t="s">
        <v>813</v>
      </c>
      <c r="B101" s="108" t="s">
        <v>99</v>
      </c>
      <c r="C101" s="108" t="s">
        <v>577</v>
      </c>
      <c r="D101" s="108" t="s">
        <v>683</v>
      </c>
      <c r="E101" s="108" t="s">
        <v>88</v>
      </c>
      <c r="F101" s="108" t="s">
        <v>89</v>
      </c>
      <c r="G101" s="108" t="s">
        <v>684</v>
      </c>
      <c r="H101" s="108" t="s">
        <v>145</v>
      </c>
      <c r="I101" s="108" t="s">
        <v>58</v>
      </c>
      <c r="J101" s="108" t="s">
        <v>560</v>
      </c>
      <c r="K101" s="108" t="s">
        <v>137</v>
      </c>
      <c r="L101" s="108">
        <v>10</v>
      </c>
      <c r="M101" s="104">
        <v>20193320020352</v>
      </c>
      <c r="N101" s="109">
        <v>43689.681562500002</v>
      </c>
      <c r="O101" s="104">
        <v>20192050058281</v>
      </c>
      <c r="P101" s="109">
        <v>43706</v>
      </c>
      <c r="Q101" s="108">
        <v>11</v>
      </c>
      <c r="R101" s="108">
        <v>11</v>
      </c>
      <c r="S101" s="108" t="s">
        <v>93</v>
      </c>
      <c r="T101" s="108" t="s">
        <v>685</v>
      </c>
      <c r="U101" s="109">
        <v>43706</v>
      </c>
      <c r="V101" s="108" t="s">
        <v>37</v>
      </c>
      <c r="W101" s="108" t="s">
        <v>38</v>
      </c>
      <c r="X101" s="106"/>
      <c r="Y101" s="110"/>
    </row>
    <row r="102" spans="1:82" ht="108.75" thickBot="1" x14ac:dyDescent="0.3">
      <c r="A102" s="107" t="s">
        <v>813</v>
      </c>
      <c r="B102" s="108" t="s">
        <v>75</v>
      </c>
      <c r="C102" s="108" t="s">
        <v>86</v>
      </c>
      <c r="D102" s="108" t="s">
        <v>284</v>
      </c>
      <c r="E102" s="108" t="s">
        <v>88</v>
      </c>
      <c r="F102" s="108" t="s">
        <v>143</v>
      </c>
      <c r="G102" s="108" t="s">
        <v>285</v>
      </c>
      <c r="H102" s="108" t="s">
        <v>31</v>
      </c>
      <c r="I102" s="108" t="s">
        <v>32</v>
      </c>
      <c r="J102" s="108" t="s">
        <v>33</v>
      </c>
      <c r="K102" s="108" t="s">
        <v>59</v>
      </c>
      <c r="L102" s="108">
        <v>15</v>
      </c>
      <c r="M102" s="104">
        <v>20193320020362</v>
      </c>
      <c r="N102" s="109">
        <v>43689.690069444441</v>
      </c>
      <c r="O102" s="104">
        <v>20192100007931</v>
      </c>
      <c r="P102" s="109">
        <v>43712</v>
      </c>
      <c r="Q102" s="108">
        <v>16</v>
      </c>
      <c r="R102" s="108">
        <v>16</v>
      </c>
      <c r="S102" s="108" t="s">
        <v>93</v>
      </c>
      <c r="T102" s="108" t="s">
        <v>286</v>
      </c>
      <c r="U102" s="109">
        <v>43712</v>
      </c>
      <c r="V102" s="108" t="s">
        <v>37</v>
      </c>
      <c r="W102" s="108" t="s">
        <v>38</v>
      </c>
      <c r="X102" s="106"/>
      <c r="Y102" s="5" t="s">
        <v>287</v>
      </c>
    </row>
    <row r="103" spans="1:82" s="100" customFormat="1" ht="144.75" thickBot="1" x14ac:dyDescent="0.3">
      <c r="A103" s="91" t="s">
        <v>811</v>
      </c>
      <c r="B103" s="92" t="s">
        <v>25</v>
      </c>
      <c r="C103" s="92" t="s">
        <v>86</v>
      </c>
      <c r="D103" s="92" t="s">
        <v>288</v>
      </c>
      <c r="E103" s="92" t="s">
        <v>28</v>
      </c>
      <c r="F103" s="92" t="s">
        <v>29</v>
      </c>
      <c r="G103" s="92" t="s">
        <v>289</v>
      </c>
      <c r="H103" s="92" t="s">
        <v>64</v>
      </c>
      <c r="I103" s="92" t="s">
        <v>58</v>
      </c>
      <c r="J103" s="92" t="s">
        <v>33</v>
      </c>
      <c r="K103" s="92" t="s">
        <v>34</v>
      </c>
      <c r="L103" s="92">
        <v>15</v>
      </c>
      <c r="M103" s="95">
        <v>20193320020372</v>
      </c>
      <c r="N103" s="96">
        <v>43690.507986111108</v>
      </c>
      <c r="O103" s="97"/>
      <c r="P103" s="98"/>
      <c r="Q103" s="99"/>
      <c r="R103" s="99"/>
      <c r="S103" s="92" t="s">
        <v>74</v>
      </c>
      <c r="T103" s="99"/>
      <c r="U103" s="99"/>
      <c r="V103" s="99"/>
      <c r="W103" s="99"/>
      <c r="X103" s="99"/>
      <c r="Y103" s="92" t="s">
        <v>290</v>
      </c>
      <c r="Z103" s="111"/>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112"/>
      <c r="BF103" s="112"/>
      <c r="BG103" s="112"/>
      <c r="BH103" s="112"/>
      <c r="BI103" s="112"/>
      <c r="BJ103" s="112"/>
      <c r="BK103" s="112"/>
      <c r="BL103" s="112"/>
      <c r="BM103" s="112"/>
      <c r="BN103" s="112"/>
      <c r="BO103" s="112"/>
      <c r="BP103" s="112"/>
      <c r="BQ103" s="112"/>
      <c r="BR103" s="112"/>
      <c r="BS103" s="112"/>
      <c r="BT103" s="112"/>
      <c r="BU103" s="112"/>
      <c r="BV103" s="112"/>
      <c r="BW103" s="112"/>
      <c r="BX103" s="112"/>
      <c r="BY103" s="112"/>
      <c r="BZ103" s="112"/>
      <c r="CA103" s="112"/>
      <c r="CB103" s="112"/>
      <c r="CC103" s="112"/>
      <c r="CD103" s="112"/>
    </row>
    <row r="104" spans="1:82" s="100" customFormat="1" ht="144.75" thickBot="1" x14ac:dyDescent="0.3">
      <c r="A104" s="91" t="s">
        <v>811</v>
      </c>
      <c r="B104" s="92" t="s">
        <v>25</v>
      </c>
      <c r="C104" s="92" t="s">
        <v>86</v>
      </c>
      <c r="D104" s="92" t="s">
        <v>288</v>
      </c>
      <c r="E104" s="92" t="s">
        <v>28</v>
      </c>
      <c r="F104" s="92" t="s">
        <v>29</v>
      </c>
      <c r="G104" s="92" t="s">
        <v>291</v>
      </c>
      <c r="H104" s="92" t="s">
        <v>153</v>
      </c>
      <c r="I104" s="92" t="s">
        <v>48</v>
      </c>
      <c r="J104" s="92" t="s">
        <v>48</v>
      </c>
      <c r="K104" s="92" t="s">
        <v>34</v>
      </c>
      <c r="L104" s="92">
        <v>15</v>
      </c>
      <c r="M104" s="95">
        <v>20193320020382</v>
      </c>
      <c r="N104" s="96">
        <v>43690.508912037039</v>
      </c>
      <c r="O104" s="97"/>
      <c r="P104" s="98"/>
      <c r="Q104" s="99"/>
      <c r="R104" s="99"/>
      <c r="S104" s="92" t="s">
        <v>74</v>
      </c>
      <c r="T104" s="99"/>
      <c r="U104" s="99"/>
      <c r="V104" s="99"/>
      <c r="W104" s="99"/>
      <c r="X104" s="99"/>
      <c r="Y104" s="99"/>
      <c r="Z104" s="111"/>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c r="BN104" s="112"/>
      <c r="BO104" s="112"/>
      <c r="BP104" s="112"/>
      <c r="BQ104" s="112"/>
      <c r="BR104" s="112"/>
      <c r="BS104" s="112"/>
      <c r="BT104" s="112"/>
      <c r="BU104" s="112"/>
      <c r="BV104" s="112"/>
      <c r="BW104" s="112"/>
      <c r="BX104" s="112"/>
      <c r="BY104" s="112"/>
      <c r="BZ104" s="112"/>
      <c r="CA104" s="112"/>
      <c r="CB104" s="112"/>
      <c r="CC104" s="112"/>
      <c r="CD104" s="112"/>
    </row>
    <row r="105" spans="1:82" ht="90.75" thickBot="1" x14ac:dyDescent="0.3">
      <c r="A105" s="85" t="s">
        <v>813</v>
      </c>
      <c r="B105" s="3" t="s">
        <v>75</v>
      </c>
      <c r="C105" s="3" t="s">
        <v>86</v>
      </c>
      <c r="D105" s="3" t="s">
        <v>686</v>
      </c>
      <c r="E105" s="3" t="s">
        <v>108</v>
      </c>
      <c r="F105" s="3" t="s">
        <v>164</v>
      </c>
      <c r="G105" s="3" t="s">
        <v>687</v>
      </c>
      <c r="H105" s="3" t="s">
        <v>83</v>
      </c>
      <c r="I105" s="3" t="s">
        <v>58</v>
      </c>
      <c r="J105" s="3" t="s">
        <v>560</v>
      </c>
      <c r="K105" s="3" t="s">
        <v>34</v>
      </c>
      <c r="L105" s="3">
        <v>15</v>
      </c>
      <c r="M105" s="15">
        <v>20193320020422</v>
      </c>
      <c r="N105" s="4">
        <v>43690.715462962966</v>
      </c>
      <c r="O105" s="15">
        <v>20192050058581</v>
      </c>
      <c r="P105" s="4">
        <v>43706</v>
      </c>
      <c r="Q105" s="3">
        <v>10</v>
      </c>
      <c r="R105" s="3">
        <v>10</v>
      </c>
      <c r="S105" s="3" t="s">
        <v>35</v>
      </c>
      <c r="T105" s="3" t="s">
        <v>688</v>
      </c>
      <c r="U105" s="4">
        <v>43706</v>
      </c>
      <c r="V105" s="3" t="s">
        <v>37</v>
      </c>
      <c r="W105" s="3" t="s">
        <v>38</v>
      </c>
      <c r="X105" s="10"/>
      <c r="Y105" s="10"/>
    </row>
    <row r="106" spans="1:82" ht="108.75" thickBot="1" x14ac:dyDescent="0.3">
      <c r="A106" s="85" t="s">
        <v>813</v>
      </c>
      <c r="B106" s="3" t="s">
        <v>75</v>
      </c>
      <c r="C106" s="3" t="s">
        <v>86</v>
      </c>
      <c r="D106" s="3" t="s">
        <v>292</v>
      </c>
      <c r="E106" s="3" t="s">
        <v>88</v>
      </c>
      <c r="F106" s="3" t="s">
        <v>29</v>
      </c>
      <c r="G106" s="3" t="s">
        <v>293</v>
      </c>
      <c r="H106" s="3" t="s">
        <v>294</v>
      </c>
      <c r="I106" s="3" t="s">
        <v>32</v>
      </c>
      <c r="J106" s="3" t="s">
        <v>33</v>
      </c>
      <c r="K106" s="3" t="s">
        <v>59</v>
      </c>
      <c r="L106" s="3">
        <v>15</v>
      </c>
      <c r="M106" s="15">
        <v>20193320020452</v>
      </c>
      <c r="N106" s="4">
        <v>43690.720092592594</v>
      </c>
      <c r="O106" s="15">
        <v>20192100007461</v>
      </c>
      <c r="P106" s="4">
        <v>43697</v>
      </c>
      <c r="Q106" s="3">
        <v>5</v>
      </c>
      <c r="R106" s="3">
        <v>5</v>
      </c>
      <c r="S106" s="3" t="s">
        <v>35</v>
      </c>
      <c r="T106" s="3" t="s">
        <v>295</v>
      </c>
      <c r="U106" s="4">
        <v>43703</v>
      </c>
      <c r="V106" s="3" t="s">
        <v>37</v>
      </c>
      <c r="W106" s="3" t="s">
        <v>38</v>
      </c>
      <c r="X106" s="10"/>
      <c r="Y106" s="10"/>
    </row>
    <row r="107" spans="1:82" ht="108.75" thickBot="1" x14ac:dyDescent="0.3">
      <c r="A107" s="85" t="s">
        <v>813</v>
      </c>
      <c r="B107" s="3" t="s">
        <v>75</v>
      </c>
      <c r="C107" s="3" t="s">
        <v>689</v>
      </c>
      <c r="D107" s="3" t="s">
        <v>690</v>
      </c>
      <c r="E107" s="3" t="s">
        <v>108</v>
      </c>
      <c r="F107" s="3" t="s">
        <v>55</v>
      </c>
      <c r="G107" s="3" t="s">
        <v>386</v>
      </c>
      <c r="H107" s="3" t="s">
        <v>145</v>
      </c>
      <c r="I107" s="3" t="s">
        <v>58</v>
      </c>
      <c r="J107" s="3" t="s">
        <v>33</v>
      </c>
      <c r="K107" s="3" t="s">
        <v>102</v>
      </c>
      <c r="L107" s="3">
        <v>30</v>
      </c>
      <c r="M107" s="15">
        <v>20193320020462</v>
      </c>
      <c r="N107" s="4">
        <v>43690.72215277778</v>
      </c>
      <c r="O107" s="15">
        <v>20192050059161</v>
      </c>
      <c r="P107" s="4">
        <v>43713</v>
      </c>
      <c r="Q107" s="3">
        <v>16</v>
      </c>
      <c r="R107" s="3">
        <v>16</v>
      </c>
      <c r="S107" s="3" t="s">
        <v>35</v>
      </c>
      <c r="T107" s="3" t="s">
        <v>691</v>
      </c>
      <c r="U107" s="4">
        <v>43713</v>
      </c>
      <c r="V107" s="3" t="s">
        <v>37</v>
      </c>
      <c r="W107" s="3" t="s">
        <v>38</v>
      </c>
      <c r="X107" s="10"/>
      <c r="Y107" s="10"/>
    </row>
    <row r="108" spans="1:82" ht="108.75" thickBot="1" x14ac:dyDescent="0.3">
      <c r="A108" s="86" t="s">
        <v>813</v>
      </c>
      <c r="B108" s="6" t="s">
        <v>75</v>
      </c>
      <c r="C108" s="6" t="s">
        <v>86</v>
      </c>
      <c r="D108" s="6" t="s">
        <v>296</v>
      </c>
      <c r="E108" s="6" t="s">
        <v>88</v>
      </c>
      <c r="F108" s="6" t="s">
        <v>164</v>
      </c>
      <c r="G108" s="6" t="s">
        <v>297</v>
      </c>
      <c r="H108" s="6" t="s">
        <v>64</v>
      </c>
      <c r="I108" s="6" t="s">
        <v>58</v>
      </c>
      <c r="J108" s="6" t="s">
        <v>33</v>
      </c>
      <c r="K108" s="6" t="s">
        <v>102</v>
      </c>
      <c r="L108" s="6">
        <v>30</v>
      </c>
      <c r="M108" s="16">
        <v>20193320020472</v>
      </c>
      <c r="N108" s="20">
        <v>43690.723310185182</v>
      </c>
      <c r="O108" s="24"/>
      <c r="P108" s="25"/>
      <c r="Q108" s="26"/>
      <c r="R108" s="26"/>
      <c r="S108" s="6" t="s">
        <v>114</v>
      </c>
      <c r="T108" s="26"/>
      <c r="U108" s="26"/>
      <c r="V108" s="26"/>
      <c r="W108" s="26"/>
      <c r="X108" s="26"/>
      <c r="Y108" s="26"/>
    </row>
    <row r="109" spans="1:82" ht="114.75" customHeight="1" thickBot="1" x14ac:dyDescent="0.3">
      <c r="A109" s="86" t="s">
        <v>813</v>
      </c>
      <c r="B109" s="6" t="s">
        <v>75</v>
      </c>
      <c r="C109" s="6" t="s">
        <v>86</v>
      </c>
      <c r="D109" s="6" t="s">
        <v>298</v>
      </c>
      <c r="E109" s="6" t="s">
        <v>88</v>
      </c>
      <c r="F109" s="6" t="s">
        <v>89</v>
      </c>
      <c r="G109" s="6" t="s">
        <v>299</v>
      </c>
      <c r="H109" s="6" t="s">
        <v>46</v>
      </c>
      <c r="I109" s="6" t="s">
        <v>48</v>
      </c>
      <c r="J109" s="6" t="s">
        <v>48</v>
      </c>
      <c r="K109" s="6" t="s">
        <v>102</v>
      </c>
      <c r="L109" s="6">
        <v>30</v>
      </c>
      <c r="M109" s="16">
        <v>20193320020502</v>
      </c>
      <c r="N109" s="20">
        <v>43690.727210648147</v>
      </c>
      <c r="O109" s="24"/>
      <c r="P109" s="25"/>
      <c r="Q109" s="26"/>
      <c r="R109" s="26"/>
      <c r="S109" s="6" t="s">
        <v>114</v>
      </c>
      <c r="T109" s="26"/>
      <c r="U109" s="26"/>
      <c r="V109" s="26"/>
      <c r="W109" s="26"/>
      <c r="X109" s="26"/>
      <c r="Y109" s="26"/>
    </row>
    <row r="110" spans="1:82" ht="72.75" thickBot="1" x14ac:dyDescent="0.3">
      <c r="A110" s="85" t="s">
        <v>813</v>
      </c>
      <c r="B110" s="3" t="s">
        <v>75</v>
      </c>
      <c r="C110" s="3" t="s">
        <v>238</v>
      </c>
      <c r="D110" s="3" t="s">
        <v>300</v>
      </c>
      <c r="E110" s="3" t="s">
        <v>28</v>
      </c>
      <c r="F110" s="3" t="s">
        <v>29</v>
      </c>
      <c r="G110" s="3" t="s">
        <v>301</v>
      </c>
      <c r="H110" s="3" t="s">
        <v>67</v>
      </c>
      <c r="I110" s="3" t="s">
        <v>48</v>
      </c>
      <c r="J110" s="3" t="s">
        <v>48</v>
      </c>
      <c r="K110" s="3" t="s">
        <v>59</v>
      </c>
      <c r="L110" s="3">
        <v>15</v>
      </c>
      <c r="M110" s="15">
        <v>20193320020522</v>
      </c>
      <c r="N110" s="4">
        <v>43690.72896990741</v>
      </c>
      <c r="O110" s="15">
        <v>20191000001773</v>
      </c>
      <c r="P110" s="4">
        <v>43700</v>
      </c>
      <c r="Q110" s="3">
        <v>7</v>
      </c>
      <c r="R110" s="3">
        <v>7</v>
      </c>
      <c r="S110" s="3" t="s">
        <v>35</v>
      </c>
      <c r="T110" s="3" t="s">
        <v>302</v>
      </c>
      <c r="U110" s="10"/>
      <c r="V110" s="3" t="s">
        <v>51</v>
      </c>
      <c r="W110" s="10"/>
      <c r="X110" s="10"/>
      <c r="Y110" s="11" t="s">
        <v>69</v>
      </c>
    </row>
    <row r="111" spans="1:82" ht="72.75" thickBot="1" x14ac:dyDescent="0.3">
      <c r="A111" s="85" t="s">
        <v>813</v>
      </c>
      <c r="B111" s="3" t="s">
        <v>75</v>
      </c>
      <c r="C111" s="3" t="s">
        <v>42</v>
      </c>
      <c r="D111" s="3" t="s">
        <v>202</v>
      </c>
      <c r="E111" s="3" t="s">
        <v>28</v>
      </c>
      <c r="F111" s="3" t="s">
        <v>29</v>
      </c>
      <c r="G111" s="3" t="s">
        <v>303</v>
      </c>
      <c r="H111" s="3" t="s">
        <v>67</v>
      </c>
      <c r="I111" s="3" t="s">
        <v>48</v>
      </c>
      <c r="J111" s="3" t="s">
        <v>48</v>
      </c>
      <c r="K111" s="3" t="s">
        <v>59</v>
      </c>
      <c r="L111" s="3">
        <v>15</v>
      </c>
      <c r="M111" s="15">
        <v>20193320020532</v>
      </c>
      <c r="N111" s="4">
        <v>43690.729467592595</v>
      </c>
      <c r="O111" s="15">
        <v>20191000001783</v>
      </c>
      <c r="P111" s="4">
        <v>43703</v>
      </c>
      <c r="Q111" s="3">
        <v>8</v>
      </c>
      <c r="R111" s="3">
        <v>8</v>
      </c>
      <c r="S111" s="3" t="s">
        <v>35</v>
      </c>
      <c r="T111" s="3" t="s">
        <v>304</v>
      </c>
      <c r="U111" s="10"/>
      <c r="V111" s="3" t="s">
        <v>51</v>
      </c>
      <c r="W111" s="10"/>
      <c r="X111" s="10"/>
      <c r="Y111" s="7" t="s">
        <v>69</v>
      </c>
    </row>
    <row r="112" spans="1:82" ht="108.75" thickBot="1" x14ac:dyDescent="0.3">
      <c r="A112" s="85" t="s">
        <v>813</v>
      </c>
      <c r="B112" s="3" t="s">
        <v>99</v>
      </c>
      <c r="C112" s="3" t="s">
        <v>86</v>
      </c>
      <c r="D112" s="3" t="s">
        <v>305</v>
      </c>
      <c r="E112" s="3" t="s">
        <v>206</v>
      </c>
      <c r="F112" s="3" t="s">
        <v>143</v>
      </c>
      <c r="G112" s="3" t="s">
        <v>306</v>
      </c>
      <c r="H112" s="3" t="s">
        <v>57</v>
      </c>
      <c r="I112" s="3" t="s">
        <v>58</v>
      </c>
      <c r="J112" s="3" t="s">
        <v>33</v>
      </c>
      <c r="K112" s="3" t="s">
        <v>59</v>
      </c>
      <c r="L112" s="3">
        <v>15</v>
      </c>
      <c r="M112" s="15">
        <v>20193320020552</v>
      </c>
      <c r="N112" s="4">
        <v>43691.427997685183</v>
      </c>
      <c r="O112" s="15">
        <v>20192050059061</v>
      </c>
      <c r="P112" s="4">
        <v>43712</v>
      </c>
      <c r="Q112" s="3">
        <v>15</v>
      </c>
      <c r="R112" s="3">
        <v>15</v>
      </c>
      <c r="S112" s="3" t="s">
        <v>35</v>
      </c>
      <c r="T112" s="3" t="s">
        <v>307</v>
      </c>
      <c r="U112" s="4">
        <v>43712</v>
      </c>
      <c r="V112" s="3" t="s">
        <v>37</v>
      </c>
      <c r="W112" s="3" t="s">
        <v>38</v>
      </c>
      <c r="X112" s="10"/>
      <c r="Y112" s="10"/>
    </row>
    <row r="113" spans="1:82" ht="72.75" thickBot="1" x14ac:dyDescent="0.3">
      <c r="A113" s="85" t="s">
        <v>813</v>
      </c>
      <c r="B113" s="3" t="s">
        <v>75</v>
      </c>
      <c r="C113" s="3" t="s">
        <v>238</v>
      </c>
      <c r="D113" s="3" t="s">
        <v>308</v>
      </c>
      <c r="E113" s="3" t="s">
        <v>28</v>
      </c>
      <c r="F113" s="3" t="s">
        <v>29</v>
      </c>
      <c r="G113" s="3" t="s">
        <v>309</v>
      </c>
      <c r="H113" s="3" t="s">
        <v>67</v>
      </c>
      <c r="I113" s="3" t="s">
        <v>48</v>
      </c>
      <c r="J113" s="3" t="s">
        <v>48</v>
      </c>
      <c r="K113" s="3" t="s">
        <v>59</v>
      </c>
      <c r="L113" s="3">
        <v>15</v>
      </c>
      <c r="M113" s="15">
        <v>20193320020572</v>
      </c>
      <c r="N113" s="4">
        <v>43691.431817129633</v>
      </c>
      <c r="O113" s="15">
        <v>20191000001793</v>
      </c>
      <c r="P113" s="4">
        <v>43703</v>
      </c>
      <c r="Q113" s="3">
        <v>7</v>
      </c>
      <c r="R113" s="3">
        <v>7</v>
      </c>
      <c r="S113" s="3" t="s">
        <v>35</v>
      </c>
      <c r="T113" s="3" t="s">
        <v>310</v>
      </c>
      <c r="U113" s="10"/>
      <c r="V113" s="3" t="s">
        <v>51</v>
      </c>
      <c r="W113" s="10"/>
      <c r="X113" s="10"/>
      <c r="Y113" s="5" t="s">
        <v>69</v>
      </c>
    </row>
    <row r="114" spans="1:82" s="100" customFormat="1" ht="108.75" thickBot="1" x14ac:dyDescent="0.3">
      <c r="A114" s="91" t="s">
        <v>811</v>
      </c>
      <c r="B114" s="92" t="s">
        <v>147</v>
      </c>
      <c r="C114" s="92" t="s">
        <v>42</v>
      </c>
      <c r="D114" s="92" t="s">
        <v>234</v>
      </c>
      <c r="E114" s="92" t="s">
        <v>28</v>
      </c>
      <c r="F114" s="92" t="s">
        <v>29</v>
      </c>
      <c r="G114" s="92" t="s">
        <v>235</v>
      </c>
      <c r="H114" s="92" t="s">
        <v>153</v>
      </c>
      <c r="I114" s="92" t="s">
        <v>48</v>
      </c>
      <c r="J114" s="92" t="s">
        <v>48</v>
      </c>
      <c r="K114" s="92" t="s">
        <v>34</v>
      </c>
      <c r="L114" s="92">
        <v>15</v>
      </c>
      <c r="M114" s="95">
        <v>20193320020582</v>
      </c>
      <c r="N114" s="96">
        <v>43691.437476851854</v>
      </c>
      <c r="O114" s="97"/>
      <c r="P114" s="98"/>
      <c r="Q114" s="99"/>
      <c r="R114" s="99"/>
      <c r="S114" s="92" t="s">
        <v>74</v>
      </c>
      <c r="T114" s="99"/>
      <c r="U114" s="99"/>
      <c r="V114" s="99"/>
      <c r="W114" s="99"/>
      <c r="X114" s="99"/>
      <c r="Y114" s="99"/>
      <c r="Z114" s="111"/>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2"/>
      <c r="BR114" s="112"/>
      <c r="BS114" s="112"/>
      <c r="BT114" s="112"/>
      <c r="BU114" s="112"/>
      <c r="BV114" s="112"/>
      <c r="BW114" s="112"/>
      <c r="BX114" s="112"/>
      <c r="BY114" s="112"/>
      <c r="BZ114" s="112"/>
      <c r="CA114" s="112"/>
      <c r="CB114" s="112"/>
      <c r="CC114" s="112"/>
      <c r="CD114" s="112"/>
    </row>
    <row r="115" spans="1:82" s="100" customFormat="1" ht="90.75" thickBot="1" x14ac:dyDescent="0.3">
      <c r="A115" s="91" t="s">
        <v>811</v>
      </c>
      <c r="B115" s="92" t="s">
        <v>147</v>
      </c>
      <c r="C115" s="92" t="s">
        <v>42</v>
      </c>
      <c r="D115" s="92" t="s">
        <v>311</v>
      </c>
      <c r="E115" s="92" t="s">
        <v>28</v>
      </c>
      <c r="F115" s="92" t="s">
        <v>29</v>
      </c>
      <c r="G115" s="92" t="s">
        <v>265</v>
      </c>
      <c r="H115" s="92" t="s">
        <v>153</v>
      </c>
      <c r="I115" s="92" t="s">
        <v>48</v>
      </c>
      <c r="J115" s="92" t="s">
        <v>48</v>
      </c>
      <c r="K115" s="92" t="s">
        <v>34</v>
      </c>
      <c r="L115" s="92">
        <v>15</v>
      </c>
      <c r="M115" s="95">
        <v>20193320020592</v>
      </c>
      <c r="N115" s="96">
        <v>43691.444444444445</v>
      </c>
      <c r="O115" s="97"/>
      <c r="P115" s="98"/>
      <c r="Q115" s="99"/>
      <c r="R115" s="99"/>
      <c r="S115" s="92" t="s">
        <v>74</v>
      </c>
      <c r="T115" s="99"/>
      <c r="U115" s="99"/>
      <c r="V115" s="99"/>
      <c r="W115" s="99"/>
      <c r="X115" s="99"/>
      <c r="Y115" s="99"/>
      <c r="Z115" s="111"/>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c r="BN115" s="112"/>
      <c r="BO115" s="112"/>
      <c r="BP115" s="112"/>
      <c r="BQ115" s="112"/>
      <c r="BR115" s="112"/>
      <c r="BS115" s="112"/>
      <c r="BT115" s="112"/>
      <c r="BU115" s="112"/>
      <c r="BV115" s="112"/>
      <c r="BW115" s="112"/>
      <c r="BX115" s="112"/>
      <c r="BY115" s="112"/>
      <c r="BZ115" s="112"/>
      <c r="CA115" s="112"/>
      <c r="CB115" s="112"/>
      <c r="CC115" s="112"/>
      <c r="CD115" s="112"/>
    </row>
    <row r="116" spans="1:82" ht="108.75" thickBot="1" x14ac:dyDescent="0.3">
      <c r="A116" s="86" t="s">
        <v>811</v>
      </c>
      <c r="B116" s="6" t="s">
        <v>147</v>
      </c>
      <c r="C116" s="6" t="s">
        <v>86</v>
      </c>
      <c r="D116" s="6" t="s">
        <v>312</v>
      </c>
      <c r="E116" s="6" t="s">
        <v>88</v>
      </c>
      <c r="F116" s="6" t="s">
        <v>55</v>
      </c>
      <c r="G116" s="6" t="s">
        <v>313</v>
      </c>
      <c r="H116" s="6" t="s">
        <v>83</v>
      </c>
      <c r="I116" s="6" t="s">
        <v>58</v>
      </c>
      <c r="J116" s="6" t="s">
        <v>33</v>
      </c>
      <c r="K116" s="6" t="s">
        <v>102</v>
      </c>
      <c r="L116" s="6">
        <v>30</v>
      </c>
      <c r="M116" s="16">
        <v>20193320020612</v>
      </c>
      <c r="N116" s="20">
        <v>43691.510115740741</v>
      </c>
      <c r="O116" s="24"/>
      <c r="P116" s="25"/>
      <c r="Q116" s="26"/>
      <c r="R116" s="26"/>
      <c r="S116" s="6" t="s">
        <v>114</v>
      </c>
      <c r="T116" s="26"/>
      <c r="U116" s="26"/>
      <c r="V116" s="26"/>
      <c r="W116" s="26"/>
      <c r="X116" s="26"/>
      <c r="Y116" s="26"/>
    </row>
    <row r="117" spans="1:82" ht="90.75" thickBot="1" x14ac:dyDescent="0.3">
      <c r="A117" s="85" t="s">
        <v>813</v>
      </c>
      <c r="B117" s="3" t="s">
        <v>75</v>
      </c>
      <c r="C117" s="3" t="s">
        <v>314</v>
      </c>
      <c r="D117" s="3" t="s">
        <v>315</v>
      </c>
      <c r="E117" s="3" t="s">
        <v>28</v>
      </c>
      <c r="F117" s="3" t="s">
        <v>55</v>
      </c>
      <c r="G117" s="3" t="s">
        <v>316</v>
      </c>
      <c r="H117" s="3" t="s">
        <v>67</v>
      </c>
      <c r="I117" s="3" t="s">
        <v>58</v>
      </c>
      <c r="J117" s="3" t="s">
        <v>48</v>
      </c>
      <c r="K117" s="3" t="s">
        <v>59</v>
      </c>
      <c r="L117" s="3">
        <v>15</v>
      </c>
      <c r="M117" s="15">
        <v>20193320020622</v>
      </c>
      <c r="N117" s="4">
        <v>43691.61309027778</v>
      </c>
      <c r="O117" s="15">
        <v>20191000001023</v>
      </c>
      <c r="P117" s="4">
        <v>43703</v>
      </c>
      <c r="Q117" s="3">
        <v>7</v>
      </c>
      <c r="R117" s="3">
        <v>7</v>
      </c>
      <c r="S117" s="3" t="s">
        <v>35</v>
      </c>
      <c r="T117" s="3" t="s">
        <v>317</v>
      </c>
      <c r="U117" s="10"/>
      <c r="V117" s="3" t="s">
        <v>51</v>
      </c>
      <c r="W117" s="10"/>
      <c r="X117" s="10"/>
      <c r="Y117" s="5" t="s">
        <v>318</v>
      </c>
    </row>
    <row r="118" spans="1:82" ht="108.75" thickBot="1" x14ac:dyDescent="0.3">
      <c r="A118" s="85" t="s">
        <v>813</v>
      </c>
      <c r="B118" s="3" t="s">
        <v>75</v>
      </c>
      <c r="C118" s="3" t="s">
        <v>195</v>
      </c>
      <c r="D118" s="3" t="s">
        <v>319</v>
      </c>
      <c r="E118" s="3" t="s">
        <v>28</v>
      </c>
      <c r="F118" s="3" t="s">
        <v>55</v>
      </c>
      <c r="G118" s="3" t="s">
        <v>320</v>
      </c>
      <c r="H118" s="3" t="s">
        <v>57</v>
      </c>
      <c r="I118" s="3" t="s">
        <v>58</v>
      </c>
      <c r="J118" s="3" t="s">
        <v>33</v>
      </c>
      <c r="K118" s="3" t="s">
        <v>59</v>
      </c>
      <c r="L118" s="3">
        <v>15</v>
      </c>
      <c r="M118" s="15">
        <v>20193320020632</v>
      </c>
      <c r="N118" s="4">
        <v>43691.613981481481</v>
      </c>
      <c r="O118" s="15">
        <v>20192050058811</v>
      </c>
      <c r="P118" s="4" t="s">
        <v>321</v>
      </c>
      <c r="Q118" s="3">
        <v>15</v>
      </c>
      <c r="R118" s="3">
        <v>15</v>
      </c>
      <c r="S118" s="3" t="s">
        <v>35</v>
      </c>
      <c r="T118" s="3" t="s">
        <v>322</v>
      </c>
      <c r="U118" s="3" t="s">
        <v>321</v>
      </c>
      <c r="V118" s="3" t="s">
        <v>37</v>
      </c>
      <c r="W118" s="3" t="s">
        <v>38</v>
      </c>
      <c r="X118" s="10"/>
      <c r="Y118" s="10"/>
    </row>
    <row r="119" spans="1:82" ht="90.75" thickBot="1" x14ac:dyDescent="0.3">
      <c r="A119" s="107" t="s">
        <v>813</v>
      </c>
      <c r="B119" s="108" t="s">
        <v>75</v>
      </c>
      <c r="C119" s="108" t="s">
        <v>86</v>
      </c>
      <c r="D119" s="108" t="s">
        <v>692</v>
      </c>
      <c r="E119" s="108" t="s">
        <v>88</v>
      </c>
      <c r="F119" s="108" t="s">
        <v>143</v>
      </c>
      <c r="G119" s="108" t="s">
        <v>693</v>
      </c>
      <c r="H119" s="108" t="s">
        <v>83</v>
      </c>
      <c r="I119" s="108" t="s">
        <v>58</v>
      </c>
      <c r="J119" s="108" t="s">
        <v>560</v>
      </c>
      <c r="K119" s="108" t="s">
        <v>763</v>
      </c>
      <c r="L119" s="108">
        <v>5</v>
      </c>
      <c r="M119" s="104">
        <v>20193320020652</v>
      </c>
      <c r="N119" s="109">
        <v>43691.616932870369</v>
      </c>
      <c r="O119" s="104">
        <v>20192050058671</v>
      </c>
      <c r="P119" s="109">
        <v>43705</v>
      </c>
      <c r="Q119" s="108">
        <v>9</v>
      </c>
      <c r="R119" s="108">
        <v>9</v>
      </c>
      <c r="S119" s="108" t="s">
        <v>93</v>
      </c>
      <c r="T119" s="108" t="s">
        <v>694</v>
      </c>
      <c r="U119" s="109">
        <v>43705</v>
      </c>
      <c r="V119" s="108" t="s">
        <v>37</v>
      </c>
      <c r="W119" s="108" t="s">
        <v>38</v>
      </c>
      <c r="X119" s="106"/>
      <c r="Y119" s="110"/>
    </row>
    <row r="120" spans="1:82" ht="90.75" thickBot="1" x14ac:dyDescent="0.3">
      <c r="A120" s="85" t="s">
        <v>813</v>
      </c>
      <c r="B120" s="3" t="s">
        <v>75</v>
      </c>
      <c r="C120" s="3" t="s">
        <v>86</v>
      </c>
      <c r="D120" s="3" t="s">
        <v>695</v>
      </c>
      <c r="E120" s="3" t="s">
        <v>88</v>
      </c>
      <c r="F120" s="3" t="s">
        <v>143</v>
      </c>
      <c r="G120" s="3" t="s">
        <v>696</v>
      </c>
      <c r="H120" s="3" t="s">
        <v>145</v>
      </c>
      <c r="I120" s="3" t="s">
        <v>58</v>
      </c>
      <c r="J120" s="3" t="s">
        <v>560</v>
      </c>
      <c r="K120" s="3" t="s">
        <v>59</v>
      </c>
      <c r="L120" s="3">
        <v>15</v>
      </c>
      <c r="M120" s="15">
        <v>20193320020662</v>
      </c>
      <c r="N120" s="4">
        <v>43691.618981481479</v>
      </c>
      <c r="O120" s="15">
        <v>20192050059091</v>
      </c>
      <c r="P120" s="4">
        <v>43713</v>
      </c>
      <c r="Q120" s="3">
        <v>15</v>
      </c>
      <c r="R120" s="3">
        <v>15</v>
      </c>
      <c r="S120" s="3" t="s">
        <v>35</v>
      </c>
      <c r="T120" s="3" t="s">
        <v>697</v>
      </c>
      <c r="U120" s="4">
        <v>43713</v>
      </c>
      <c r="V120" s="3" t="s">
        <v>37</v>
      </c>
      <c r="W120" s="3" t="s">
        <v>38</v>
      </c>
      <c r="X120" s="10"/>
      <c r="Y120" s="10"/>
    </row>
    <row r="121" spans="1:82" ht="90.75" thickBot="1" x14ac:dyDescent="0.3">
      <c r="A121" s="85" t="s">
        <v>813</v>
      </c>
      <c r="B121" s="3" t="s">
        <v>75</v>
      </c>
      <c r="C121" s="3" t="s">
        <v>86</v>
      </c>
      <c r="D121" s="3" t="s">
        <v>323</v>
      </c>
      <c r="E121" s="3" t="s">
        <v>88</v>
      </c>
      <c r="F121" s="3" t="s">
        <v>89</v>
      </c>
      <c r="G121" s="3" t="s">
        <v>324</v>
      </c>
      <c r="H121" s="3" t="s">
        <v>227</v>
      </c>
      <c r="I121" s="3" t="s">
        <v>228</v>
      </c>
      <c r="J121" s="3" t="s">
        <v>187</v>
      </c>
      <c r="K121" s="3" t="s">
        <v>137</v>
      </c>
      <c r="L121" s="3">
        <v>10</v>
      </c>
      <c r="M121" s="15">
        <v>20193320020672</v>
      </c>
      <c r="N121" s="4">
        <v>43691.620312500003</v>
      </c>
      <c r="O121" s="15" t="s">
        <v>39</v>
      </c>
      <c r="P121" s="4">
        <v>43693</v>
      </c>
      <c r="Q121" s="3">
        <v>2</v>
      </c>
      <c r="R121" s="3">
        <v>2</v>
      </c>
      <c r="S121" s="3" t="s">
        <v>35</v>
      </c>
      <c r="T121" s="3" t="s">
        <v>325</v>
      </c>
      <c r="U121" s="10"/>
      <c r="V121" s="10"/>
      <c r="W121" s="10"/>
      <c r="X121" s="10"/>
      <c r="Y121" s="10"/>
    </row>
    <row r="122" spans="1:82" ht="108.75" thickBot="1" x14ac:dyDescent="0.3">
      <c r="A122" s="107" t="s">
        <v>813</v>
      </c>
      <c r="B122" s="108" t="s">
        <v>75</v>
      </c>
      <c r="C122" s="108" t="s">
        <v>86</v>
      </c>
      <c r="D122" s="108" t="s">
        <v>326</v>
      </c>
      <c r="E122" s="108" t="s">
        <v>206</v>
      </c>
      <c r="F122" s="108" t="s">
        <v>164</v>
      </c>
      <c r="G122" s="108" t="s">
        <v>327</v>
      </c>
      <c r="H122" s="108" t="s">
        <v>83</v>
      </c>
      <c r="I122" s="108" t="s">
        <v>58</v>
      </c>
      <c r="J122" s="108" t="s">
        <v>33</v>
      </c>
      <c r="K122" s="108" t="s">
        <v>328</v>
      </c>
      <c r="L122" s="108">
        <v>5</v>
      </c>
      <c r="M122" s="104">
        <v>20193320020682</v>
      </c>
      <c r="N122" s="109">
        <v>43691.622071759259</v>
      </c>
      <c r="O122" s="104">
        <v>20192050058421</v>
      </c>
      <c r="P122" s="109">
        <v>43700</v>
      </c>
      <c r="Q122" s="108">
        <v>6</v>
      </c>
      <c r="R122" s="108">
        <v>6</v>
      </c>
      <c r="S122" s="108" t="s">
        <v>93</v>
      </c>
      <c r="T122" s="108" t="s">
        <v>329</v>
      </c>
      <c r="U122" s="109">
        <v>43700</v>
      </c>
      <c r="V122" s="108" t="s">
        <v>37</v>
      </c>
      <c r="W122" s="108" t="s">
        <v>38</v>
      </c>
      <c r="X122" s="106"/>
      <c r="Y122" s="110"/>
    </row>
    <row r="123" spans="1:82" s="100" customFormat="1" ht="108.75" thickBot="1" x14ac:dyDescent="0.3">
      <c r="A123" s="91" t="s">
        <v>813</v>
      </c>
      <c r="B123" s="92" t="s">
        <v>75</v>
      </c>
      <c r="C123" s="92" t="s">
        <v>314</v>
      </c>
      <c r="D123" s="92" t="s">
        <v>315</v>
      </c>
      <c r="E123" s="92" t="s">
        <v>28</v>
      </c>
      <c r="F123" s="92" t="s">
        <v>29</v>
      </c>
      <c r="G123" s="92" t="s">
        <v>330</v>
      </c>
      <c r="H123" s="92" t="s">
        <v>294</v>
      </c>
      <c r="I123" s="92" t="s">
        <v>32</v>
      </c>
      <c r="J123" s="92" t="s">
        <v>33</v>
      </c>
      <c r="K123" s="92" t="s">
        <v>59</v>
      </c>
      <c r="L123" s="92">
        <v>15</v>
      </c>
      <c r="M123" s="95">
        <v>20193320020692</v>
      </c>
      <c r="N123" s="96">
        <v>43691.622662037036</v>
      </c>
      <c r="O123" s="97"/>
      <c r="P123" s="98"/>
      <c r="Q123" s="99"/>
      <c r="R123" s="99"/>
      <c r="S123" s="92" t="s">
        <v>74</v>
      </c>
      <c r="T123" s="99"/>
      <c r="U123" s="99"/>
      <c r="V123" s="99"/>
      <c r="W123" s="99"/>
      <c r="X123" s="99"/>
      <c r="Y123" s="92" t="s">
        <v>290</v>
      </c>
      <c r="Z123" s="111"/>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row>
    <row r="124" spans="1:82" ht="108.75" thickBot="1" x14ac:dyDescent="0.3">
      <c r="A124" s="85" t="s">
        <v>813</v>
      </c>
      <c r="B124" s="3" t="s">
        <v>75</v>
      </c>
      <c r="C124" s="3" t="s">
        <v>86</v>
      </c>
      <c r="D124" s="3" t="s">
        <v>331</v>
      </c>
      <c r="E124" s="3" t="s">
        <v>108</v>
      </c>
      <c r="F124" s="3" t="s">
        <v>89</v>
      </c>
      <c r="G124" s="3" t="s">
        <v>332</v>
      </c>
      <c r="H124" s="3" t="s">
        <v>294</v>
      </c>
      <c r="I124" s="3" t="s">
        <v>32</v>
      </c>
      <c r="J124" s="3" t="s">
        <v>33</v>
      </c>
      <c r="K124" s="3" t="s">
        <v>59</v>
      </c>
      <c r="L124" s="3">
        <v>15</v>
      </c>
      <c r="M124" s="15">
        <v>20193320020732</v>
      </c>
      <c r="N124" s="4">
        <v>43691.723738425928</v>
      </c>
      <c r="O124" s="15">
        <v>20192100007431</v>
      </c>
      <c r="P124" s="4">
        <v>43700</v>
      </c>
      <c r="Q124" s="3">
        <v>7</v>
      </c>
      <c r="R124" s="3">
        <v>7</v>
      </c>
      <c r="S124" s="3" t="s">
        <v>35</v>
      </c>
      <c r="T124" s="3" t="s">
        <v>333</v>
      </c>
      <c r="U124" s="4">
        <v>43700</v>
      </c>
      <c r="V124" s="3" t="s">
        <v>37</v>
      </c>
      <c r="W124" s="3" t="s">
        <v>38</v>
      </c>
      <c r="X124" s="10"/>
      <c r="Y124" s="5" t="s">
        <v>334</v>
      </c>
    </row>
    <row r="125" spans="1:82" ht="90.75" thickBot="1" x14ac:dyDescent="0.3">
      <c r="A125" s="85" t="s">
        <v>811</v>
      </c>
      <c r="B125" s="3" t="s">
        <v>147</v>
      </c>
      <c r="C125" s="3" t="s">
        <v>86</v>
      </c>
      <c r="D125" s="3" t="s">
        <v>698</v>
      </c>
      <c r="E125" s="3" t="s">
        <v>206</v>
      </c>
      <c r="F125" s="3" t="s">
        <v>89</v>
      </c>
      <c r="G125" s="3" t="s">
        <v>699</v>
      </c>
      <c r="H125" s="3" t="s">
        <v>145</v>
      </c>
      <c r="I125" s="3" t="s">
        <v>58</v>
      </c>
      <c r="J125" s="3" t="s">
        <v>560</v>
      </c>
      <c r="K125" s="3" t="s">
        <v>59</v>
      </c>
      <c r="L125" s="3">
        <v>15</v>
      </c>
      <c r="M125" s="15">
        <v>20193320020762</v>
      </c>
      <c r="N125" s="4">
        <v>43692.634247685186</v>
      </c>
      <c r="O125" s="15">
        <v>20192050059191</v>
      </c>
      <c r="P125" s="4">
        <v>43713</v>
      </c>
      <c r="Q125" s="3">
        <v>14</v>
      </c>
      <c r="R125" s="3">
        <v>14</v>
      </c>
      <c r="S125" s="3" t="s">
        <v>35</v>
      </c>
      <c r="T125" s="3" t="s">
        <v>700</v>
      </c>
      <c r="U125" s="4">
        <v>43713</v>
      </c>
      <c r="V125" s="3" t="s">
        <v>37</v>
      </c>
      <c r="W125" s="3" t="s">
        <v>38</v>
      </c>
      <c r="X125" s="10"/>
      <c r="Y125" s="10"/>
    </row>
    <row r="126" spans="1:82" ht="108.75" thickBot="1" x14ac:dyDescent="0.3">
      <c r="A126" s="85" t="s">
        <v>813</v>
      </c>
      <c r="B126" s="3" t="s">
        <v>75</v>
      </c>
      <c r="C126" s="3" t="s">
        <v>86</v>
      </c>
      <c r="D126" s="3" t="s">
        <v>335</v>
      </c>
      <c r="E126" s="3" t="s">
        <v>88</v>
      </c>
      <c r="F126" s="3" t="s">
        <v>143</v>
      </c>
      <c r="G126" s="3" t="s">
        <v>285</v>
      </c>
      <c r="H126" s="3" t="s">
        <v>57</v>
      </c>
      <c r="I126" s="3" t="s">
        <v>58</v>
      </c>
      <c r="J126" s="3" t="s">
        <v>33</v>
      </c>
      <c r="K126" s="3" t="s">
        <v>59</v>
      </c>
      <c r="L126" s="3">
        <v>15</v>
      </c>
      <c r="M126" s="15">
        <v>20193320020802</v>
      </c>
      <c r="N126" s="4">
        <v>43693.664525462962</v>
      </c>
      <c r="O126" s="15">
        <v>20192050059081</v>
      </c>
      <c r="P126" s="4">
        <v>43712</v>
      </c>
      <c r="Q126" s="3">
        <v>13</v>
      </c>
      <c r="R126" s="3">
        <v>13</v>
      </c>
      <c r="S126" s="3" t="s">
        <v>35</v>
      </c>
      <c r="T126" s="3" t="s">
        <v>336</v>
      </c>
      <c r="U126" s="4">
        <v>43712</v>
      </c>
      <c r="V126" s="3" t="s">
        <v>37</v>
      </c>
      <c r="W126" s="3" t="s">
        <v>38</v>
      </c>
      <c r="X126" s="10"/>
      <c r="Y126" s="10"/>
    </row>
    <row r="127" spans="1:82" ht="108.75" thickBot="1" x14ac:dyDescent="0.3">
      <c r="A127" s="85" t="s">
        <v>813</v>
      </c>
      <c r="B127" s="3" t="s">
        <v>75</v>
      </c>
      <c r="C127" s="3" t="s">
        <v>119</v>
      </c>
      <c r="D127" s="3" t="s">
        <v>120</v>
      </c>
      <c r="E127" s="3" t="s">
        <v>28</v>
      </c>
      <c r="F127" s="3" t="s">
        <v>55</v>
      </c>
      <c r="G127" s="3" t="s">
        <v>337</v>
      </c>
      <c r="H127" s="3" t="s">
        <v>57</v>
      </c>
      <c r="I127" s="3" t="s">
        <v>58</v>
      </c>
      <c r="J127" s="3" t="s">
        <v>33</v>
      </c>
      <c r="K127" s="3" t="s">
        <v>59</v>
      </c>
      <c r="L127" s="3">
        <v>15</v>
      </c>
      <c r="M127" s="15">
        <v>20193320020812</v>
      </c>
      <c r="N127" s="4">
        <v>43693.669282407405</v>
      </c>
      <c r="O127" s="15">
        <v>20192050058971</v>
      </c>
      <c r="P127" s="4">
        <v>43712</v>
      </c>
      <c r="Q127" s="3">
        <v>13</v>
      </c>
      <c r="R127" s="3">
        <v>13</v>
      </c>
      <c r="S127" s="3" t="s">
        <v>35</v>
      </c>
      <c r="T127" s="3" t="s">
        <v>338</v>
      </c>
      <c r="U127" s="4">
        <v>43712</v>
      </c>
      <c r="V127" s="3" t="s">
        <v>37</v>
      </c>
      <c r="W127" s="3" t="s">
        <v>38</v>
      </c>
      <c r="X127" s="10"/>
      <c r="Y127" s="10"/>
    </row>
    <row r="128" spans="1:82" ht="90.75" thickBot="1" x14ac:dyDescent="0.3">
      <c r="A128" s="85" t="s">
        <v>813</v>
      </c>
      <c r="B128" s="3" t="s">
        <v>99</v>
      </c>
      <c r="C128" s="3" t="s">
        <v>79</v>
      </c>
      <c r="D128" s="3" t="s">
        <v>464</v>
      </c>
      <c r="E128" s="3" t="s">
        <v>108</v>
      </c>
      <c r="F128" s="3" t="s">
        <v>164</v>
      </c>
      <c r="G128" s="3" t="s">
        <v>701</v>
      </c>
      <c r="H128" s="3" t="s">
        <v>702</v>
      </c>
      <c r="I128" s="3" t="s">
        <v>58</v>
      </c>
      <c r="J128" s="3" t="s">
        <v>560</v>
      </c>
      <c r="K128" s="3" t="s">
        <v>34</v>
      </c>
      <c r="L128" s="3">
        <v>15</v>
      </c>
      <c r="M128" s="15">
        <v>20193320020822</v>
      </c>
      <c r="N128" s="4">
        <v>43693.706875000003</v>
      </c>
      <c r="O128" s="15" t="s">
        <v>703</v>
      </c>
      <c r="P128" s="4">
        <v>43698</v>
      </c>
      <c r="Q128" s="3">
        <v>2</v>
      </c>
      <c r="R128" s="3">
        <v>2</v>
      </c>
      <c r="S128" s="3" t="s">
        <v>35</v>
      </c>
      <c r="T128" s="3" t="s">
        <v>704</v>
      </c>
      <c r="U128" s="4">
        <v>43698</v>
      </c>
      <c r="V128" s="3" t="s">
        <v>37</v>
      </c>
      <c r="W128" s="3" t="s">
        <v>38</v>
      </c>
      <c r="X128" s="10"/>
      <c r="Y128" s="5" t="s">
        <v>705</v>
      </c>
    </row>
    <row r="129" spans="1:82" ht="90.75" thickBot="1" x14ac:dyDescent="0.3">
      <c r="A129" s="85" t="s">
        <v>813</v>
      </c>
      <c r="B129" s="3" t="s">
        <v>75</v>
      </c>
      <c r="C129" s="3" t="s">
        <v>86</v>
      </c>
      <c r="D129" s="3" t="s">
        <v>706</v>
      </c>
      <c r="E129" s="3" t="s">
        <v>88</v>
      </c>
      <c r="F129" s="3" t="s">
        <v>89</v>
      </c>
      <c r="G129" s="3" t="s">
        <v>476</v>
      </c>
      <c r="H129" s="3" t="s">
        <v>83</v>
      </c>
      <c r="I129" s="3" t="s">
        <v>58</v>
      </c>
      <c r="J129" s="3" t="s">
        <v>560</v>
      </c>
      <c r="K129" s="3" t="s">
        <v>668</v>
      </c>
      <c r="L129" s="3">
        <v>30</v>
      </c>
      <c r="M129" s="15">
        <v>20193320020832</v>
      </c>
      <c r="N129" s="4">
        <v>43693.70815972222</v>
      </c>
      <c r="O129" s="15">
        <v>20192050058901</v>
      </c>
      <c r="P129" s="4">
        <v>43711</v>
      </c>
      <c r="Q129" s="3">
        <v>11</v>
      </c>
      <c r="R129" s="3">
        <v>11</v>
      </c>
      <c r="S129" s="3" t="s">
        <v>35</v>
      </c>
      <c r="T129" s="3" t="s">
        <v>707</v>
      </c>
      <c r="U129" s="4">
        <v>43711</v>
      </c>
      <c r="V129" s="3" t="s">
        <v>37</v>
      </c>
      <c r="W129" s="3" t="s">
        <v>38</v>
      </c>
      <c r="X129" s="10"/>
      <c r="Y129" s="10"/>
    </row>
    <row r="130" spans="1:82" ht="108.75" thickBot="1" x14ac:dyDescent="0.3">
      <c r="A130" s="85" t="s">
        <v>813</v>
      </c>
      <c r="B130" s="3" t="s">
        <v>75</v>
      </c>
      <c r="C130" s="3" t="s">
        <v>129</v>
      </c>
      <c r="D130" s="3" t="s">
        <v>339</v>
      </c>
      <c r="E130" s="3" t="s">
        <v>28</v>
      </c>
      <c r="F130" s="3" t="s">
        <v>143</v>
      </c>
      <c r="G130" s="3" t="s">
        <v>340</v>
      </c>
      <c r="H130" s="3" t="s">
        <v>57</v>
      </c>
      <c r="I130" s="3" t="s">
        <v>58</v>
      </c>
      <c r="J130" s="3" t="s">
        <v>33</v>
      </c>
      <c r="K130" s="3" t="s">
        <v>59</v>
      </c>
      <c r="L130" s="3">
        <v>15</v>
      </c>
      <c r="M130" s="15">
        <v>20193320020852</v>
      </c>
      <c r="N130" s="4">
        <v>43693.713368055556</v>
      </c>
      <c r="O130" s="15">
        <v>20192050058971</v>
      </c>
      <c r="P130" s="4">
        <v>43712</v>
      </c>
      <c r="Q130" s="3">
        <v>12</v>
      </c>
      <c r="R130" s="3">
        <v>12</v>
      </c>
      <c r="S130" s="3" t="s">
        <v>35</v>
      </c>
      <c r="T130" s="3" t="s">
        <v>341</v>
      </c>
      <c r="U130" s="4">
        <v>43712</v>
      </c>
      <c r="V130" s="3" t="s">
        <v>37</v>
      </c>
      <c r="W130" s="3" t="s">
        <v>38</v>
      </c>
      <c r="X130" s="10"/>
      <c r="Y130" s="10"/>
    </row>
    <row r="131" spans="1:82" ht="108.75" thickBot="1" x14ac:dyDescent="0.3">
      <c r="A131" s="85" t="s">
        <v>813</v>
      </c>
      <c r="B131" s="3" t="s">
        <v>75</v>
      </c>
      <c r="C131" s="3" t="s">
        <v>86</v>
      </c>
      <c r="D131" s="3" t="s">
        <v>342</v>
      </c>
      <c r="E131" s="3" t="s">
        <v>108</v>
      </c>
      <c r="F131" s="3" t="s">
        <v>164</v>
      </c>
      <c r="G131" s="3" t="s">
        <v>343</v>
      </c>
      <c r="H131" s="3" t="s">
        <v>145</v>
      </c>
      <c r="I131" s="3" t="s">
        <v>58</v>
      </c>
      <c r="J131" s="3" t="s">
        <v>33</v>
      </c>
      <c r="K131" s="3" t="s">
        <v>34</v>
      </c>
      <c r="L131" s="3">
        <v>15</v>
      </c>
      <c r="M131" s="15">
        <v>20193320020872</v>
      </c>
      <c r="N131" s="4">
        <v>43693.719756944447</v>
      </c>
      <c r="O131" s="15">
        <v>20192050059291</v>
      </c>
      <c r="P131" s="4">
        <v>43717</v>
      </c>
      <c r="Q131" s="3">
        <v>15</v>
      </c>
      <c r="R131" s="3">
        <v>15</v>
      </c>
      <c r="S131" s="3" t="s">
        <v>35</v>
      </c>
      <c r="T131" s="3" t="s">
        <v>344</v>
      </c>
      <c r="U131" s="4">
        <v>43717</v>
      </c>
      <c r="V131" s="3" t="s">
        <v>37</v>
      </c>
      <c r="W131" s="3" t="s">
        <v>38</v>
      </c>
      <c r="X131" s="10"/>
      <c r="Y131" s="10"/>
    </row>
    <row r="132" spans="1:82" ht="90.75" thickBot="1" x14ac:dyDescent="0.3">
      <c r="A132" s="85" t="s">
        <v>813</v>
      </c>
      <c r="B132" s="3" t="s">
        <v>75</v>
      </c>
      <c r="C132" s="3" t="s">
        <v>141</v>
      </c>
      <c r="D132" s="3" t="s">
        <v>345</v>
      </c>
      <c r="E132" s="3" t="s">
        <v>28</v>
      </c>
      <c r="F132" s="3" t="s">
        <v>29</v>
      </c>
      <c r="G132" s="3" t="s">
        <v>346</v>
      </c>
      <c r="H132" s="3" t="s">
        <v>67</v>
      </c>
      <c r="I132" s="3" t="s">
        <v>48</v>
      </c>
      <c r="J132" s="3" t="s">
        <v>48</v>
      </c>
      <c r="K132" s="3" t="s">
        <v>59</v>
      </c>
      <c r="L132" s="3">
        <v>15</v>
      </c>
      <c r="M132" s="15">
        <v>20193320020892</v>
      </c>
      <c r="N132" s="4">
        <v>43693.724305555559</v>
      </c>
      <c r="O132" s="15">
        <v>20191000001813</v>
      </c>
      <c r="P132" s="4">
        <v>43704</v>
      </c>
      <c r="Q132" s="3">
        <v>6</v>
      </c>
      <c r="R132" s="3">
        <v>6</v>
      </c>
      <c r="S132" s="3" t="s">
        <v>35</v>
      </c>
      <c r="T132" s="3" t="s">
        <v>347</v>
      </c>
      <c r="U132" s="10"/>
      <c r="V132" s="3" t="s">
        <v>51</v>
      </c>
      <c r="W132" s="10"/>
      <c r="X132" s="10"/>
      <c r="Y132" s="5" t="s">
        <v>69</v>
      </c>
    </row>
    <row r="133" spans="1:82" ht="90.75" thickBot="1" x14ac:dyDescent="0.3">
      <c r="A133" s="85" t="s">
        <v>813</v>
      </c>
      <c r="B133" s="3" t="s">
        <v>75</v>
      </c>
      <c r="C133" s="3" t="s">
        <v>42</v>
      </c>
      <c r="D133" s="3" t="s">
        <v>348</v>
      </c>
      <c r="E133" s="3" t="s">
        <v>28</v>
      </c>
      <c r="F133" s="3" t="s">
        <v>29</v>
      </c>
      <c r="G133" s="3" t="s">
        <v>349</v>
      </c>
      <c r="H133" s="3" t="s">
        <v>67</v>
      </c>
      <c r="I133" s="3" t="s">
        <v>48</v>
      </c>
      <c r="J133" s="3" t="s">
        <v>48</v>
      </c>
      <c r="K133" s="3" t="s">
        <v>59</v>
      </c>
      <c r="L133" s="3">
        <v>15</v>
      </c>
      <c r="M133" s="15">
        <v>20193320020902</v>
      </c>
      <c r="N133" s="4">
        <v>43693.724953703706</v>
      </c>
      <c r="O133" s="15">
        <v>20191000001803</v>
      </c>
      <c r="P133" s="4">
        <v>43704</v>
      </c>
      <c r="Q133" s="3">
        <v>6</v>
      </c>
      <c r="R133" s="3">
        <v>6</v>
      </c>
      <c r="S133" s="3" t="s">
        <v>35</v>
      </c>
      <c r="T133" s="3" t="s">
        <v>350</v>
      </c>
      <c r="U133" s="10"/>
      <c r="V133" s="3" t="s">
        <v>51</v>
      </c>
      <c r="W133" s="10"/>
      <c r="X133" s="10"/>
      <c r="Y133" s="7" t="s">
        <v>69</v>
      </c>
    </row>
    <row r="134" spans="1:82" ht="72.75" thickBot="1" x14ac:dyDescent="0.3">
      <c r="A134" s="85" t="s">
        <v>813</v>
      </c>
      <c r="B134" s="3" t="s">
        <v>75</v>
      </c>
      <c r="C134" s="3" t="s">
        <v>86</v>
      </c>
      <c r="D134" s="3" t="s">
        <v>708</v>
      </c>
      <c r="E134" s="3" t="s">
        <v>108</v>
      </c>
      <c r="F134" s="3" t="s">
        <v>89</v>
      </c>
      <c r="G134" s="3" t="s">
        <v>709</v>
      </c>
      <c r="H134" s="3" t="s">
        <v>174</v>
      </c>
      <c r="I134" s="3" t="s">
        <v>32</v>
      </c>
      <c r="J134" s="3" t="s">
        <v>560</v>
      </c>
      <c r="K134" s="3" t="s">
        <v>59</v>
      </c>
      <c r="L134" s="3">
        <v>15</v>
      </c>
      <c r="M134" s="15">
        <v>20193320020922</v>
      </c>
      <c r="N134" s="4">
        <v>43693.731516203705</v>
      </c>
      <c r="O134" s="15">
        <v>20192300007611</v>
      </c>
      <c r="P134" s="4">
        <v>43705</v>
      </c>
      <c r="Q134" s="3">
        <v>7</v>
      </c>
      <c r="R134" s="3">
        <v>7</v>
      </c>
      <c r="S134" s="3" t="s">
        <v>35</v>
      </c>
      <c r="T134" s="3" t="s">
        <v>710</v>
      </c>
      <c r="U134" s="4">
        <v>43705</v>
      </c>
      <c r="V134" s="3" t="s">
        <v>37</v>
      </c>
      <c r="W134" s="3" t="s">
        <v>38</v>
      </c>
      <c r="X134" s="10"/>
      <c r="Y134" s="5" t="s">
        <v>705</v>
      </c>
    </row>
    <row r="135" spans="1:82" ht="54.75" thickBot="1" x14ac:dyDescent="0.3">
      <c r="A135" s="85" t="s">
        <v>813</v>
      </c>
      <c r="B135" s="3" t="s">
        <v>75</v>
      </c>
      <c r="C135" s="3" t="s">
        <v>86</v>
      </c>
      <c r="D135" s="3" t="s">
        <v>199</v>
      </c>
      <c r="E135" s="3" t="s">
        <v>206</v>
      </c>
      <c r="F135" s="3" t="s">
        <v>29</v>
      </c>
      <c r="G135" s="3" t="s">
        <v>351</v>
      </c>
      <c r="H135" s="3" t="s">
        <v>67</v>
      </c>
      <c r="I135" s="3" t="s">
        <v>32</v>
      </c>
      <c r="J135" s="3" t="s">
        <v>48</v>
      </c>
      <c r="K135" s="3" t="s">
        <v>59</v>
      </c>
      <c r="L135" s="3">
        <v>15</v>
      </c>
      <c r="M135" s="15">
        <v>20193320020932</v>
      </c>
      <c r="N135" s="4">
        <v>43693.733773148146</v>
      </c>
      <c r="O135" s="15" t="s">
        <v>39</v>
      </c>
      <c r="P135" s="4">
        <v>43704</v>
      </c>
      <c r="Q135" s="3">
        <v>6</v>
      </c>
      <c r="R135" s="3">
        <v>6</v>
      </c>
      <c r="S135" s="3" t="s">
        <v>35</v>
      </c>
      <c r="T135" s="3" t="s">
        <v>352</v>
      </c>
      <c r="U135" s="10"/>
      <c r="V135" s="10"/>
      <c r="W135" s="10"/>
      <c r="X135" s="10"/>
      <c r="Y135" s="5" t="s">
        <v>69</v>
      </c>
    </row>
    <row r="136" spans="1:82" ht="72.75" thickBot="1" x14ac:dyDescent="0.3">
      <c r="A136" s="85" t="s">
        <v>813</v>
      </c>
      <c r="B136" s="3" t="s">
        <v>75</v>
      </c>
      <c r="C136" s="3" t="s">
        <v>86</v>
      </c>
      <c r="D136" s="3" t="s">
        <v>711</v>
      </c>
      <c r="E136" s="3" t="s">
        <v>206</v>
      </c>
      <c r="F136" s="3" t="s">
        <v>89</v>
      </c>
      <c r="G136" s="3" t="s">
        <v>476</v>
      </c>
      <c r="H136" s="3" t="s">
        <v>294</v>
      </c>
      <c r="I136" s="3" t="s">
        <v>32</v>
      </c>
      <c r="J136" s="3" t="s">
        <v>560</v>
      </c>
      <c r="K136" s="3" t="s">
        <v>59</v>
      </c>
      <c r="L136" s="3">
        <v>15</v>
      </c>
      <c r="M136" s="15">
        <v>20193320020942</v>
      </c>
      <c r="N136" s="4">
        <v>43693.734791666669</v>
      </c>
      <c r="O136" s="15">
        <v>20192100007711</v>
      </c>
      <c r="P136" s="4">
        <v>43706</v>
      </c>
      <c r="Q136" s="3">
        <v>8</v>
      </c>
      <c r="R136" s="3">
        <v>8</v>
      </c>
      <c r="S136" s="3" t="s">
        <v>35</v>
      </c>
      <c r="T136" s="3" t="s">
        <v>712</v>
      </c>
      <c r="U136" s="4">
        <v>43705</v>
      </c>
      <c r="V136" s="3" t="s">
        <v>37</v>
      </c>
      <c r="W136" s="3" t="s">
        <v>38</v>
      </c>
      <c r="X136" s="10"/>
      <c r="Y136" s="10"/>
    </row>
    <row r="137" spans="1:82" ht="108.75" thickBot="1" x14ac:dyDescent="0.3">
      <c r="A137" s="85" t="s">
        <v>813</v>
      </c>
      <c r="B137" s="3" t="s">
        <v>75</v>
      </c>
      <c r="C137" s="3" t="s">
        <v>86</v>
      </c>
      <c r="D137" s="3" t="s">
        <v>664</v>
      </c>
      <c r="E137" s="3" t="s">
        <v>88</v>
      </c>
      <c r="F137" s="3" t="s">
        <v>55</v>
      </c>
      <c r="G137" s="3" t="s">
        <v>472</v>
      </c>
      <c r="H137" s="3" t="s">
        <v>57</v>
      </c>
      <c r="I137" s="3" t="s">
        <v>546</v>
      </c>
      <c r="J137" s="3" t="s">
        <v>33</v>
      </c>
      <c r="K137" s="3" t="s">
        <v>59</v>
      </c>
      <c r="L137" s="3">
        <v>15</v>
      </c>
      <c r="M137" s="15">
        <v>20193320021022</v>
      </c>
      <c r="N137" s="4">
        <v>43697.452766203707</v>
      </c>
      <c r="O137" s="15" t="s">
        <v>713</v>
      </c>
      <c r="P137" s="4">
        <v>43713</v>
      </c>
      <c r="Q137" s="3">
        <v>12</v>
      </c>
      <c r="R137" s="3">
        <v>12</v>
      </c>
      <c r="S137" s="3" t="s">
        <v>35</v>
      </c>
      <c r="T137" s="3" t="s">
        <v>714</v>
      </c>
      <c r="U137" s="4">
        <v>43713</v>
      </c>
      <c r="V137" s="3" t="s">
        <v>37</v>
      </c>
      <c r="W137" s="3" t="s">
        <v>38</v>
      </c>
      <c r="X137" s="10"/>
      <c r="Y137" s="10"/>
    </row>
    <row r="138" spans="1:82" ht="114.75" customHeight="1" thickBot="1" x14ac:dyDescent="0.3">
      <c r="A138" s="85" t="s">
        <v>811</v>
      </c>
      <c r="B138" s="3" t="s">
        <v>408</v>
      </c>
      <c r="C138" s="3" t="s">
        <v>124</v>
      </c>
      <c r="D138" s="3" t="s">
        <v>715</v>
      </c>
      <c r="E138" s="3" t="s">
        <v>28</v>
      </c>
      <c r="F138" s="3" t="s">
        <v>372</v>
      </c>
      <c r="G138" s="3" t="s">
        <v>658</v>
      </c>
      <c r="H138" s="3" t="s">
        <v>254</v>
      </c>
      <c r="I138" s="3" t="s">
        <v>255</v>
      </c>
      <c r="J138" s="3" t="s">
        <v>48</v>
      </c>
      <c r="K138" s="3" t="s">
        <v>59</v>
      </c>
      <c r="L138" s="3">
        <v>15</v>
      </c>
      <c r="M138" s="15">
        <v>20193320021032</v>
      </c>
      <c r="N138" s="4">
        <v>43697.459201388891</v>
      </c>
      <c r="O138" s="15" t="s">
        <v>39</v>
      </c>
      <c r="P138" s="4">
        <v>43710</v>
      </c>
      <c r="Q138" s="3">
        <v>9</v>
      </c>
      <c r="R138" s="3">
        <v>9</v>
      </c>
      <c r="S138" s="3" t="s">
        <v>35</v>
      </c>
      <c r="T138" s="3" t="s">
        <v>716</v>
      </c>
      <c r="U138" s="3" t="s">
        <v>39</v>
      </c>
      <c r="V138" s="3" t="s">
        <v>39</v>
      </c>
      <c r="W138" s="3" t="s">
        <v>39</v>
      </c>
      <c r="X138" s="3" t="s">
        <v>39</v>
      </c>
      <c r="Y138" s="5" t="s">
        <v>717</v>
      </c>
    </row>
    <row r="139" spans="1:82" ht="108.75" thickBot="1" x14ac:dyDescent="0.3">
      <c r="A139" s="85" t="s">
        <v>813</v>
      </c>
      <c r="B139" s="3" t="s">
        <v>75</v>
      </c>
      <c r="C139" s="3" t="s">
        <v>141</v>
      </c>
      <c r="D139" s="3" t="s">
        <v>353</v>
      </c>
      <c r="E139" s="3" t="s">
        <v>88</v>
      </c>
      <c r="F139" s="3" t="s">
        <v>354</v>
      </c>
      <c r="G139" s="3" t="s">
        <v>355</v>
      </c>
      <c r="H139" s="3" t="s">
        <v>145</v>
      </c>
      <c r="I139" s="3" t="s">
        <v>58</v>
      </c>
      <c r="J139" s="3" t="s">
        <v>33</v>
      </c>
      <c r="K139" s="3" t="s">
        <v>34</v>
      </c>
      <c r="L139" s="3">
        <v>15</v>
      </c>
      <c r="M139" s="15">
        <v>20193320021042</v>
      </c>
      <c r="N139" s="4">
        <v>43697.465636574074</v>
      </c>
      <c r="O139" s="15">
        <v>20192050059271</v>
      </c>
      <c r="P139" s="4">
        <v>43714</v>
      </c>
      <c r="Q139" s="3">
        <v>13</v>
      </c>
      <c r="R139" s="3">
        <v>13</v>
      </c>
      <c r="S139" s="3" t="s">
        <v>35</v>
      </c>
      <c r="T139" s="3" t="s">
        <v>356</v>
      </c>
      <c r="U139" s="10"/>
      <c r="V139" s="10"/>
      <c r="W139" s="10"/>
      <c r="X139" s="10"/>
      <c r="Y139" s="10"/>
    </row>
    <row r="140" spans="1:82" ht="90.75" thickBot="1" x14ac:dyDescent="0.3">
      <c r="A140" s="85" t="s">
        <v>813</v>
      </c>
      <c r="B140" s="3" t="s">
        <v>75</v>
      </c>
      <c r="C140" s="3" t="s">
        <v>195</v>
      </c>
      <c r="D140" s="3" t="s">
        <v>718</v>
      </c>
      <c r="E140" s="3" t="s">
        <v>28</v>
      </c>
      <c r="F140" s="3" t="s">
        <v>354</v>
      </c>
      <c r="G140" s="3" t="s">
        <v>719</v>
      </c>
      <c r="H140" s="3" t="s">
        <v>57</v>
      </c>
      <c r="I140" s="3" t="s">
        <v>58</v>
      </c>
      <c r="J140" s="3" t="s">
        <v>560</v>
      </c>
      <c r="K140" s="3" t="s">
        <v>59</v>
      </c>
      <c r="L140" s="3">
        <v>15</v>
      </c>
      <c r="M140" s="15">
        <v>20193320021062</v>
      </c>
      <c r="N140" s="4">
        <v>43697.4690625</v>
      </c>
      <c r="O140" s="15">
        <v>20192050058951</v>
      </c>
      <c r="P140" s="4">
        <v>43712</v>
      </c>
      <c r="Q140" s="3">
        <v>12</v>
      </c>
      <c r="R140" s="3">
        <v>12</v>
      </c>
      <c r="S140" s="3" t="s">
        <v>35</v>
      </c>
      <c r="T140" s="3" t="s">
        <v>720</v>
      </c>
      <c r="U140" s="4">
        <v>43711</v>
      </c>
      <c r="V140" s="3" t="s">
        <v>369</v>
      </c>
      <c r="W140" s="3" t="s">
        <v>370</v>
      </c>
      <c r="X140" s="3" t="s">
        <v>39</v>
      </c>
      <c r="Y140" s="3" t="s">
        <v>39</v>
      </c>
    </row>
    <row r="141" spans="1:82" ht="90.75" thickBot="1" x14ac:dyDescent="0.3">
      <c r="A141" s="85" t="s">
        <v>811</v>
      </c>
      <c r="B141" s="3" t="s">
        <v>41</v>
      </c>
      <c r="C141" s="3" t="s">
        <v>86</v>
      </c>
      <c r="D141" s="3" t="s">
        <v>721</v>
      </c>
      <c r="E141" s="3" t="s">
        <v>206</v>
      </c>
      <c r="F141" s="3" t="s">
        <v>89</v>
      </c>
      <c r="G141" s="3" t="s">
        <v>722</v>
      </c>
      <c r="H141" s="3" t="s">
        <v>582</v>
      </c>
      <c r="I141" s="3" t="s">
        <v>582</v>
      </c>
      <c r="J141" s="3" t="s">
        <v>187</v>
      </c>
      <c r="K141" s="3" t="s">
        <v>328</v>
      </c>
      <c r="L141" s="3">
        <v>5</v>
      </c>
      <c r="M141" s="15">
        <v>20193320021102</v>
      </c>
      <c r="N141" s="4">
        <v>43697.570856481485</v>
      </c>
      <c r="O141" s="15">
        <v>20193800007471</v>
      </c>
      <c r="P141" s="4">
        <v>43698</v>
      </c>
      <c r="Q141" s="3">
        <v>1</v>
      </c>
      <c r="R141" s="3">
        <v>1</v>
      </c>
      <c r="S141" s="3" t="s">
        <v>35</v>
      </c>
      <c r="T141" s="3" t="s">
        <v>723</v>
      </c>
      <c r="U141" s="4">
        <v>43705</v>
      </c>
      <c r="V141" s="3" t="s">
        <v>369</v>
      </c>
      <c r="W141" s="3" t="s">
        <v>39</v>
      </c>
      <c r="X141" s="3" t="s">
        <v>370</v>
      </c>
      <c r="Y141" s="3"/>
    </row>
    <row r="142" spans="1:82" s="100" customFormat="1" ht="125.25" customHeight="1" thickBot="1" x14ac:dyDescent="0.3">
      <c r="A142" s="91" t="s">
        <v>811</v>
      </c>
      <c r="B142" s="92" t="s">
        <v>147</v>
      </c>
      <c r="C142" s="92" t="s">
        <v>141</v>
      </c>
      <c r="D142" s="92" t="s">
        <v>357</v>
      </c>
      <c r="E142" s="92" t="s">
        <v>28</v>
      </c>
      <c r="F142" s="92" t="s">
        <v>29</v>
      </c>
      <c r="G142" s="92" t="s">
        <v>358</v>
      </c>
      <c r="H142" s="92" t="s">
        <v>153</v>
      </c>
      <c r="I142" s="92" t="s">
        <v>48</v>
      </c>
      <c r="J142" s="92" t="s">
        <v>48</v>
      </c>
      <c r="K142" s="92" t="s">
        <v>34</v>
      </c>
      <c r="L142" s="92">
        <v>15</v>
      </c>
      <c r="M142" s="95">
        <v>20193320021112</v>
      </c>
      <c r="N142" s="96">
        <v>43697.576678240737</v>
      </c>
      <c r="O142" s="97"/>
      <c r="P142" s="98"/>
      <c r="Q142" s="99"/>
      <c r="R142" s="99"/>
      <c r="S142" s="92" t="s">
        <v>74</v>
      </c>
      <c r="T142" s="92" t="s">
        <v>359</v>
      </c>
      <c r="U142" s="99"/>
      <c r="V142" s="99"/>
      <c r="W142" s="99"/>
      <c r="X142" s="99"/>
      <c r="Y142" s="99"/>
      <c r="Z142" s="111"/>
      <c r="AA142" s="112"/>
      <c r="AB142" s="112"/>
      <c r="AC142" s="112"/>
      <c r="AD142" s="112"/>
      <c r="AE142" s="112"/>
      <c r="AF142" s="112"/>
      <c r="AG142" s="112"/>
      <c r="AH142" s="112"/>
      <c r="AI142" s="112"/>
      <c r="AJ142" s="112"/>
      <c r="AK142" s="112"/>
      <c r="AL142" s="112"/>
      <c r="AM142" s="112"/>
      <c r="AN142" s="112"/>
      <c r="AO142" s="112"/>
      <c r="AP142" s="112"/>
      <c r="AQ142" s="112"/>
      <c r="AR142" s="112"/>
      <c r="AS142" s="112"/>
      <c r="AT142" s="112"/>
      <c r="AU142" s="112"/>
      <c r="AV142" s="112"/>
      <c r="AW142" s="112"/>
      <c r="AX142" s="112"/>
      <c r="AY142" s="112"/>
      <c r="AZ142" s="112"/>
      <c r="BA142" s="112"/>
      <c r="BB142" s="112"/>
      <c r="BC142" s="112"/>
      <c r="BD142" s="112"/>
      <c r="BE142" s="112"/>
      <c r="BF142" s="112"/>
      <c r="BG142" s="112"/>
      <c r="BH142" s="112"/>
      <c r="BI142" s="112"/>
      <c r="BJ142" s="112"/>
      <c r="BK142" s="112"/>
      <c r="BL142" s="112"/>
      <c r="BM142" s="112"/>
      <c r="BN142" s="112"/>
      <c r="BO142" s="112"/>
      <c r="BP142" s="112"/>
      <c r="BQ142" s="112"/>
      <c r="BR142" s="112"/>
      <c r="BS142" s="112"/>
      <c r="BT142" s="112"/>
      <c r="BU142" s="112"/>
      <c r="BV142" s="112"/>
      <c r="BW142" s="112"/>
      <c r="BX142" s="112"/>
      <c r="BY142" s="112"/>
      <c r="BZ142" s="112"/>
      <c r="CA142" s="112"/>
      <c r="CB142" s="112"/>
      <c r="CC142" s="112"/>
      <c r="CD142" s="112"/>
    </row>
    <row r="143" spans="1:82" ht="108.75" thickBot="1" x14ac:dyDescent="0.3">
      <c r="A143" s="85" t="s">
        <v>811</v>
      </c>
      <c r="B143" s="3" t="s">
        <v>147</v>
      </c>
      <c r="C143" s="3" t="s">
        <v>95</v>
      </c>
      <c r="D143" s="3" t="s">
        <v>360</v>
      </c>
      <c r="E143" s="3" t="s">
        <v>108</v>
      </c>
      <c r="F143" s="3" t="s">
        <v>354</v>
      </c>
      <c r="G143" s="3" t="s">
        <v>361</v>
      </c>
      <c r="H143" s="3" t="s">
        <v>145</v>
      </c>
      <c r="I143" s="3" t="s">
        <v>58</v>
      </c>
      <c r="J143" s="3" t="s">
        <v>33</v>
      </c>
      <c r="K143" s="3" t="s">
        <v>34</v>
      </c>
      <c r="L143" s="3">
        <v>15</v>
      </c>
      <c r="M143" s="15">
        <v>20193320021122</v>
      </c>
      <c r="N143" s="4">
        <v>43697.605567129627</v>
      </c>
      <c r="O143" s="15">
        <v>20192050059521</v>
      </c>
      <c r="P143" s="4">
        <v>43718</v>
      </c>
      <c r="Q143" s="3">
        <v>15</v>
      </c>
      <c r="R143" s="3">
        <v>15</v>
      </c>
      <c r="S143" s="3" t="s">
        <v>35</v>
      </c>
      <c r="T143" s="3" t="s">
        <v>362</v>
      </c>
      <c r="U143" s="3" t="s">
        <v>363</v>
      </c>
      <c r="V143" s="3" t="s">
        <v>37</v>
      </c>
      <c r="W143" s="3" t="s">
        <v>38</v>
      </c>
      <c r="X143" s="10"/>
      <c r="Y143" s="10"/>
    </row>
    <row r="144" spans="1:82" ht="90.75" thickBot="1" x14ac:dyDescent="0.3">
      <c r="A144" s="85" t="s">
        <v>811</v>
      </c>
      <c r="B144" s="3" t="s">
        <v>41</v>
      </c>
      <c r="C144" s="3" t="s">
        <v>86</v>
      </c>
      <c r="D144" s="3" t="s">
        <v>724</v>
      </c>
      <c r="E144" s="3" t="s">
        <v>108</v>
      </c>
      <c r="F144" s="3" t="s">
        <v>89</v>
      </c>
      <c r="G144" s="3" t="s">
        <v>725</v>
      </c>
      <c r="H144" s="3" t="s">
        <v>582</v>
      </c>
      <c r="I144" s="3" t="s">
        <v>58</v>
      </c>
      <c r="J144" s="3" t="s">
        <v>187</v>
      </c>
      <c r="K144" s="3" t="s">
        <v>328</v>
      </c>
      <c r="L144" s="3">
        <v>5</v>
      </c>
      <c r="M144" s="15">
        <v>20193320021132</v>
      </c>
      <c r="N144" s="4">
        <v>43697.609803240739</v>
      </c>
      <c r="O144" s="15">
        <v>20193800007581</v>
      </c>
      <c r="P144" s="4">
        <v>43699</v>
      </c>
      <c r="Q144" s="3">
        <v>2</v>
      </c>
      <c r="R144" s="3">
        <v>2</v>
      </c>
      <c r="S144" s="3" t="s">
        <v>35</v>
      </c>
      <c r="T144" s="3" t="s">
        <v>726</v>
      </c>
      <c r="U144" s="4">
        <v>43705</v>
      </c>
      <c r="V144" s="3" t="s">
        <v>369</v>
      </c>
      <c r="W144" s="3" t="s">
        <v>39</v>
      </c>
      <c r="X144" s="3" t="s">
        <v>370</v>
      </c>
      <c r="Y144" s="3"/>
    </row>
    <row r="145" spans="1:82" ht="90.75" thickBot="1" x14ac:dyDescent="0.3">
      <c r="A145" s="85" t="s">
        <v>811</v>
      </c>
      <c r="B145" s="3" t="s">
        <v>147</v>
      </c>
      <c r="C145" s="3" t="s">
        <v>727</v>
      </c>
      <c r="D145" s="3" t="s">
        <v>272</v>
      </c>
      <c r="E145" s="3" t="s">
        <v>108</v>
      </c>
      <c r="F145" s="3" t="s">
        <v>372</v>
      </c>
      <c r="G145" s="3" t="s">
        <v>273</v>
      </c>
      <c r="H145" s="3" t="s">
        <v>57</v>
      </c>
      <c r="I145" s="3" t="s">
        <v>58</v>
      </c>
      <c r="J145" s="3" t="s">
        <v>560</v>
      </c>
      <c r="K145" s="3" t="s">
        <v>34</v>
      </c>
      <c r="L145" s="3">
        <v>15</v>
      </c>
      <c r="M145" s="15">
        <v>20193320021142</v>
      </c>
      <c r="N145" s="4">
        <v>43697.634189814817</v>
      </c>
      <c r="O145" s="15">
        <v>20192050058861</v>
      </c>
      <c r="P145" s="4">
        <v>43712</v>
      </c>
      <c r="Q145" s="3">
        <v>12</v>
      </c>
      <c r="R145" s="3">
        <v>12</v>
      </c>
      <c r="S145" s="3" t="s">
        <v>35</v>
      </c>
      <c r="T145" s="3" t="s">
        <v>728</v>
      </c>
      <c r="U145" s="4">
        <v>43711</v>
      </c>
      <c r="V145" s="3" t="s">
        <v>369</v>
      </c>
      <c r="W145" s="3" t="s">
        <v>370</v>
      </c>
      <c r="X145" s="3" t="s">
        <v>39</v>
      </c>
      <c r="Y145" s="3" t="s">
        <v>39</v>
      </c>
    </row>
    <row r="146" spans="1:82" ht="108.75" thickBot="1" x14ac:dyDescent="0.3">
      <c r="A146" s="85" t="s">
        <v>811</v>
      </c>
      <c r="B146" s="3" t="s">
        <v>147</v>
      </c>
      <c r="C146" s="3" t="s">
        <v>95</v>
      </c>
      <c r="D146" s="3" t="s">
        <v>729</v>
      </c>
      <c r="E146" s="3" t="s">
        <v>206</v>
      </c>
      <c r="F146" s="3" t="s">
        <v>354</v>
      </c>
      <c r="G146" s="3" t="s">
        <v>730</v>
      </c>
      <c r="H146" s="3" t="s">
        <v>83</v>
      </c>
      <c r="I146" s="3" t="s">
        <v>58</v>
      </c>
      <c r="J146" s="3" t="s">
        <v>560</v>
      </c>
      <c r="K146" s="3" t="s">
        <v>102</v>
      </c>
      <c r="L146" s="3">
        <v>30</v>
      </c>
      <c r="M146" s="15">
        <v>20193320021162</v>
      </c>
      <c r="N146" s="4">
        <v>43697.671226851853</v>
      </c>
      <c r="O146" s="15">
        <v>20192050059031</v>
      </c>
      <c r="P146" s="4">
        <v>43713</v>
      </c>
      <c r="Q146" s="3">
        <v>13</v>
      </c>
      <c r="R146" s="3">
        <v>13</v>
      </c>
      <c r="S146" s="3" t="s">
        <v>35</v>
      </c>
      <c r="T146" s="3" t="s">
        <v>731</v>
      </c>
      <c r="U146" s="4">
        <v>43713</v>
      </c>
      <c r="V146" s="3" t="s">
        <v>369</v>
      </c>
      <c r="W146" s="3" t="s">
        <v>370</v>
      </c>
      <c r="X146" s="3" t="s">
        <v>39</v>
      </c>
      <c r="Y146" s="3" t="s">
        <v>39</v>
      </c>
    </row>
    <row r="147" spans="1:82" ht="90.75" thickBot="1" x14ac:dyDescent="0.3">
      <c r="A147" s="85" t="s">
        <v>811</v>
      </c>
      <c r="B147" s="3" t="s">
        <v>408</v>
      </c>
      <c r="C147" s="3" t="s">
        <v>79</v>
      </c>
      <c r="D147" s="3" t="s">
        <v>732</v>
      </c>
      <c r="E147" s="3" t="s">
        <v>28</v>
      </c>
      <c r="F147" s="3" t="s">
        <v>733</v>
      </c>
      <c r="G147" s="3" t="s">
        <v>611</v>
      </c>
      <c r="H147" s="3" t="s">
        <v>73</v>
      </c>
      <c r="I147" s="3" t="s">
        <v>47</v>
      </c>
      <c r="J147" s="3" t="s">
        <v>48</v>
      </c>
      <c r="K147" s="3" t="s">
        <v>34</v>
      </c>
      <c r="L147" s="3">
        <v>15</v>
      </c>
      <c r="M147" s="15">
        <v>20193320021172</v>
      </c>
      <c r="N147" s="4">
        <v>43697.677986111114</v>
      </c>
      <c r="O147" s="15" t="s">
        <v>39</v>
      </c>
      <c r="P147" s="4">
        <v>43712</v>
      </c>
      <c r="Q147" s="3">
        <v>12</v>
      </c>
      <c r="R147" s="3">
        <v>12</v>
      </c>
      <c r="S147" s="3" t="s">
        <v>35</v>
      </c>
      <c r="T147" s="3" t="s">
        <v>734</v>
      </c>
      <c r="U147" s="4">
        <v>43712</v>
      </c>
      <c r="V147" s="3" t="s">
        <v>735</v>
      </c>
      <c r="W147" s="3" t="s">
        <v>370</v>
      </c>
      <c r="X147" s="3" t="s">
        <v>39</v>
      </c>
      <c r="Y147" s="5" t="s">
        <v>613</v>
      </c>
    </row>
    <row r="148" spans="1:82" ht="90.75" thickBot="1" x14ac:dyDescent="0.3">
      <c r="A148" s="85" t="s">
        <v>811</v>
      </c>
      <c r="B148" s="3" t="s">
        <v>408</v>
      </c>
      <c r="C148" s="3" t="s">
        <v>79</v>
      </c>
      <c r="D148" s="3" t="s">
        <v>732</v>
      </c>
      <c r="E148" s="3" t="s">
        <v>28</v>
      </c>
      <c r="F148" s="3" t="s">
        <v>733</v>
      </c>
      <c r="G148" s="3" t="s">
        <v>611</v>
      </c>
      <c r="H148" s="3" t="s">
        <v>73</v>
      </c>
      <c r="I148" s="3" t="s">
        <v>47</v>
      </c>
      <c r="J148" s="3" t="s">
        <v>48</v>
      </c>
      <c r="K148" s="3" t="s">
        <v>34</v>
      </c>
      <c r="L148" s="3">
        <v>15</v>
      </c>
      <c r="M148" s="15">
        <v>20193320021182</v>
      </c>
      <c r="N148" s="4">
        <v>43697.682488425926</v>
      </c>
      <c r="O148" s="15" t="s">
        <v>39</v>
      </c>
      <c r="P148" s="4">
        <v>43712</v>
      </c>
      <c r="Q148" s="3">
        <v>12</v>
      </c>
      <c r="R148" s="3">
        <v>12</v>
      </c>
      <c r="S148" s="3" t="s">
        <v>35</v>
      </c>
      <c r="T148" s="3" t="s">
        <v>736</v>
      </c>
      <c r="U148" s="4">
        <v>43712</v>
      </c>
      <c r="V148" s="3" t="s">
        <v>735</v>
      </c>
      <c r="W148" s="3" t="s">
        <v>370</v>
      </c>
      <c r="X148" s="3" t="s">
        <v>39</v>
      </c>
      <c r="Y148" s="5" t="s">
        <v>613</v>
      </c>
    </row>
    <row r="149" spans="1:82" s="100" customFormat="1" ht="72.75" thickBot="1" x14ac:dyDescent="0.3">
      <c r="A149" s="91" t="s">
        <v>811</v>
      </c>
      <c r="B149" s="92" t="s">
        <v>147</v>
      </c>
      <c r="C149" s="92" t="s">
        <v>217</v>
      </c>
      <c r="D149" s="92" t="s">
        <v>202</v>
      </c>
      <c r="E149" s="92" t="s">
        <v>28</v>
      </c>
      <c r="F149" s="92" t="s">
        <v>29</v>
      </c>
      <c r="G149" s="92" t="s">
        <v>364</v>
      </c>
      <c r="H149" s="92" t="s">
        <v>153</v>
      </c>
      <c r="I149" s="92" t="s">
        <v>48</v>
      </c>
      <c r="J149" s="92" t="s">
        <v>48</v>
      </c>
      <c r="K149" s="92" t="s">
        <v>34</v>
      </c>
      <c r="L149" s="92">
        <v>15</v>
      </c>
      <c r="M149" s="95">
        <v>20193320021192</v>
      </c>
      <c r="N149" s="96">
        <v>43698.39</v>
      </c>
      <c r="O149" s="97"/>
      <c r="P149" s="98"/>
      <c r="Q149" s="99"/>
      <c r="R149" s="99"/>
      <c r="S149" s="92" t="s">
        <v>74</v>
      </c>
      <c r="T149" s="92" t="s">
        <v>365</v>
      </c>
      <c r="U149" s="99"/>
      <c r="V149" s="99"/>
      <c r="W149" s="99"/>
      <c r="X149" s="99"/>
      <c r="Y149" s="99"/>
      <c r="Z149" s="111"/>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c r="BJ149" s="112"/>
      <c r="BK149" s="112"/>
      <c r="BL149" s="112"/>
      <c r="BM149" s="112"/>
      <c r="BN149" s="112"/>
      <c r="BO149" s="112"/>
      <c r="BP149" s="112"/>
      <c r="BQ149" s="112"/>
      <c r="BR149" s="112"/>
      <c r="BS149" s="112"/>
      <c r="BT149" s="112"/>
      <c r="BU149" s="112"/>
      <c r="BV149" s="112"/>
      <c r="BW149" s="112"/>
      <c r="BX149" s="112"/>
      <c r="BY149" s="112"/>
      <c r="BZ149" s="112"/>
      <c r="CA149" s="112"/>
      <c r="CB149" s="112"/>
      <c r="CC149" s="112"/>
      <c r="CD149" s="112"/>
    </row>
    <row r="150" spans="1:82" ht="54.75" thickBot="1" x14ac:dyDescent="0.3">
      <c r="A150" s="85" t="s">
        <v>813</v>
      </c>
      <c r="B150" s="3" t="s">
        <v>75</v>
      </c>
      <c r="C150" s="3" t="s">
        <v>86</v>
      </c>
      <c r="D150" s="3" t="s">
        <v>737</v>
      </c>
      <c r="E150" s="3" t="s">
        <v>88</v>
      </c>
      <c r="F150" s="3" t="s">
        <v>372</v>
      </c>
      <c r="G150" s="3" t="s">
        <v>738</v>
      </c>
      <c r="H150" s="3" t="s">
        <v>582</v>
      </c>
      <c r="I150" s="3" t="s">
        <v>582</v>
      </c>
      <c r="J150" s="3" t="s">
        <v>483</v>
      </c>
      <c r="K150" s="3" t="s">
        <v>102</v>
      </c>
      <c r="L150" s="3">
        <v>30</v>
      </c>
      <c r="M150" s="15">
        <v>20193320021252</v>
      </c>
      <c r="N150" s="4">
        <v>43698.454664351855</v>
      </c>
      <c r="O150" s="15">
        <v>20193320021042</v>
      </c>
      <c r="P150" s="4">
        <v>43698</v>
      </c>
      <c r="Q150" s="3">
        <v>0</v>
      </c>
      <c r="R150" s="3">
        <v>0</v>
      </c>
      <c r="S150" s="3" t="s">
        <v>35</v>
      </c>
      <c r="T150" s="3" t="s">
        <v>739</v>
      </c>
      <c r="U150" s="3" t="s">
        <v>39</v>
      </c>
      <c r="V150" s="3" t="s">
        <v>39</v>
      </c>
      <c r="W150" s="3" t="s">
        <v>39</v>
      </c>
      <c r="X150" s="3" t="s">
        <v>39</v>
      </c>
      <c r="Y150" s="5" t="s">
        <v>740</v>
      </c>
    </row>
    <row r="151" spans="1:82" ht="90.75" thickBot="1" x14ac:dyDescent="0.3">
      <c r="A151" s="85" t="s">
        <v>813</v>
      </c>
      <c r="B151" s="3" t="s">
        <v>75</v>
      </c>
      <c r="C151" s="3" t="s">
        <v>242</v>
      </c>
      <c r="D151" s="3" t="s">
        <v>741</v>
      </c>
      <c r="E151" s="3" t="s">
        <v>28</v>
      </c>
      <c r="F151" s="3" t="s">
        <v>29</v>
      </c>
      <c r="G151" s="3" t="s">
        <v>742</v>
      </c>
      <c r="H151" s="3" t="s">
        <v>294</v>
      </c>
      <c r="I151" s="3" t="s">
        <v>32</v>
      </c>
      <c r="J151" s="3" t="s">
        <v>560</v>
      </c>
      <c r="K151" s="3" t="s">
        <v>59</v>
      </c>
      <c r="L151" s="3">
        <v>15</v>
      </c>
      <c r="M151" s="15">
        <v>20193320021262</v>
      </c>
      <c r="N151" s="4">
        <v>43698.45548611111</v>
      </c>
      <c r="O151" s="15">
        <v>20192100007651</v>
      </c>
      <c r="P151" s="4">
        <v>43711</v>
      </c>
      <c r="Q151" s="3">
        <v>10</v>
      </c>
      <c r="R151" s="3">
        <v>10</v>
      </c>
      <c r="S151" s="3" t="s">
        <v>35</v>
      </c>
      <c r="T151" s="3" t="s">
        <v>743</v>
      </c>
      <c r="U151" s="4">
        <v>43711</v>
      </c>
      <c r="V151" s="3" t="s">
        <v>369</v>
      </c>
      <c r="W151" s="3" t="s">
        <v>370</v>
      </c>
      <c r="X151" s="3" t="s">
        <v>39</v>
      </c>
      <c r="Y151" s="5" t="s">
        <v>744</v>
      </c>
    </row>
    <row r="152" spans="1:82" ht="108.75" thickBot="1" x14ac:dyDescent="0.3">
      <c r="A152" s="85" t="s">
        <v>813</v>
      </c>
      <c r="B152" s="3" t="s">
        <v>75</v>
      </c>
      <c r="C152" s="3" t="s">
        <v>86</v>
      </c>
      <c r="D152" s="3" t="s">
        <v>366</v>
      </c>
      <c r="E152" s="3" t="s">
        <v>88</v>
      </c>
      <c r="F152" s="3" t="s">
        <v>81</v>
      </c>
      <c r="G152" s="3" t="s">
        <v>367</v>
      </c>
      <c r="H152" s="3" t="s">
        <v>57</v>
      </c>
      <c r="I152" s="3" t="s">
        <v>58</v>
      </c>
      <c r="J152" s="3" t="s">
        <v>33</v>
      </c>
      <c r="K152" s="3" t="s">
        <v>49</v>
      </c>
      <c r="L152" s="3">
        <v>0</v>
      </c>
      <c r="M152" s="15">
        <v>20193320021272</v>
      </c>
      <c r="N152" s="4">
        <v>43698.456192129626</v>
      </c>
      <c r="O152" s="15">
        <v>20192050059541</v>
      </c>
      <c r="P152" s="4">
        <v>43719</v>
      </c>
      <c r="Q152" s="3">
        <v>15</v>
      </c>
      <c r="R152" s="3">
        <v>15</v>
      </c>
      <c r="S152" s="3" t="s">
        <v>35</v>
      </c>
      <c r="T152" s="3" t="s">
        <v>368</v>
      </c>
      <c r="U152" s="4">
        <v>43719</v>
      </c>
      <c r="V152" s="3" t="s">
        <v>369</v>
      </c>
      <c r="W152" s="3" t="s">
        <v>370</v>
      </c>
      <c r="X152" s="3" t="s">
        <v>39</v>
      </c>
      <c r="Y152" s="3" t="s">
        <v>39</v>
      </c>
    </row>
    <row r="153" spans="1:82" ht="108.75" thickBot="1" x14ac:dyDescent="0.3">
      <c r="A153" s="85" t="s">
        <v>813</v>
      </c>
      <c r="B153" s="3" t="s">
        <v>75</v>
      </c>
      <c r="C153" s="3" t="s">
        <v>141</v>
      </c>
      <c r="D153" s="3" t="s">
        <v>371</v>
      </c>
      <c r="E153" s="3" t="s">
        <v>88</v>
      </c>
      <c r="F153" s="3" t="s">
        <v>372</v>
      </c>
      <c r="G153" s="3" t="s">
        <v>373</v>
      </c>
      <c r="H153" s="3" t="s">
        <v>374</v>
      </c>
      <c r="I153" s="3" t="s">
        <v>58</v>
      </c>
      <c r="J153" s="3" t="s">
        <v>33</v>
      </c>
      <c r="K153" s="3" t="s">
        <v>59</v>
      </c>
      <c r="L153" s="3">
        <v>15</v>
      </c>
      <c r="M153" s="15">
        <v>20193320021282</v>
      </c>
      <c r="N153" s="4">
        <v>43698.45815972222</v>
      </c>
      <c r="O153" s="15">
        <v>20192050058921</v>
      </c>
      <c r="P153" s="4">
        <v>43706</v>
      </c>
      <c r="Q153" s="3">
        <v>6</v>
      </c>
      <c r="R153" s="3">
        <v>6</v>
      </c>
      <c r="S153" s="3" t="s">
        <v>35</v>
      </c>
      <c r="T153" s="3" t="s">
        <v>375</v>
      </c>
      <c r="U153" s="3"/>
      <c r="V153" s="3" t="s">
        <v>51</v>
      </c>
      <c r="W153" s="3"/>
      <c r="X153" s="10"/>
      <c r="Y153" s="5" t="s">
        <v>376</v>
      </c>
    </row>
    <row r="154" spans="1:82" ht="108.75" thickBot="1" x14ac:dyDescent="0.3">
      <c r="A154" s="85" t="s">
        <v>813</v>
      </c>
      <c r="B154" s="3" t="s">
        <v>99</v>
      </c>
      <c r="C154" s="3" t="s">
        <v>86</v>
      </c>
      <c r="D154" s="3" t="s">
        <v>377</v>
      </c>
      <c r="E154" s="3" t="s">
        <v>88</v>
      </c>
      <c r="F154" s="3" t="s">
        <v>354</v>
      </c>
      <c r="G154" s="3" t="s">
        <v>378</v>
      </c>
      <c r="H154" s="3" t="s">
        <v>374</v>
      </c>
      <c r="I154" s="3" t="s">
        <v>58</v>
      </c>
      <c r="J154" s="3" t="s">
        <v>33</v>
      </c>
      <c r="K154" s="3" t="s">
        <v>59</v>
      </c>
      <c r="L154" s="3">
        <v>15</v>
      </c>
      <c r="M154" s="15">
        <v>20193320021332</v>
      </c>
      <c r="N154" s="4">
        <v>43698.475451388891</v>
      </c>
      <c r="O154" s="15">
        <v>20192050058961</v>
      </c>
      <c r="P154" s="4">
        <v>43717</v>
      </c>
      <c r="Q154" s="3">
        <v>6</v>
      </c>
      <c r="R154" s="3">
        <v>6</v>
      </c>
      <c r="S154" s="3" t="s">
        <v>35</v>
      </c>
      <c r="T154" s="3" t="s">
        <v>379</v>
      </c>
      <c r="U154" s="3"/>
      <c r="V154" s="3" t="s">
        <v>51</v>
      </c>
      <c r="W154" s="10"/>
      <c r="X154" s="10"/>
      <c r="Y154" s="5" t="s">
        <v>380</v>
      </c>
    </row>
    <row r="155" spans="1:82" ht="90.75" thickBot="1" x14ac:dyDescent="0.3">
      <c r="A155" s="85" t="s">
        <v>813</v>
      </c>
      <c r="B155" s="3" t="s">
        <v>75</v>
      </c>
      <c r="C155" s="3" t="s">
        <v>119</v>
      </c>
      <c r="D155" s="3" t="s">
        <v>176</v>
      </c>
      <c r="E155" s="3" t="s">
        <v>28</v>
      </c>
      <c r="F155" s="3" t="s">
        <v>164</v>
      </c>
      <c r="G155" s="3" t="s">
        <v>745</v>
      </c>
      <c r="H155" s="3" t="s">
        <v>57</v>
      </c>
      <c r="I155" s="3" t="s">
        <v>58</v>
      </c>
      <c r="J155" s="3" t="s">
        <v>560</v>
      </c>
      <c r="K155" s="3" t="s">
        <v>34</v>
      </c>
      <c r="L155" s="3">
        <v>15</v>
      </c>
      <c r="M155" s="15">
        <v>20193320021372</v>
      </c>
      <c r="N155" s="4">
        <v>43698.510034722225</v>
      </c>
      <c r="O155" s="15">
        <v>20192050059111</v>
      </c>
      <c r="P155" s="4">
        <v>43713</v>
      </c>
      <c r="Q155" s="3">
        <v>11</v>
      </c>
      <c r="R155" s="3">
        <v>11</v>
      </c>
      <c r="S155" s="3" t="s">
        <v>35</v>
      </c>
      <c r="T155" s="3" t="s">
        <v>746</v>
      </c>
      <c r="U155" s="4">
        <v>43713</v>
      </c>
      <c r="V155" s="3" t="s">
        <v>369</v>
      </c>
      <c r="W155" s="3" t="s">
        <v>370</v>
      </c>
      <c r="X155" s="3" t="s">
        <v>39</v>
      </c>
      <c r="Y155" s="3" t="s">
        <v>39</v>
      </c>
    </row>
    <row r="156" spans="1:82" ht="108.75" thickBot="1" x14ac:dyDescent="0.3">
      <c r="A156" s="85" t="s">
        <v>813</v>
      </c>
      <c r="B156" s="3" t="s">
        <v>75</v>
      </c>
      <c r="C156" s="3" t="s">
        <v>217</v>
      </c>
      <c r="D156" s="3" t="s">
        <v>381</v>
      </c>
      <c r="E156" s="3" t="s">
        <v>88</v>
      </c>
      <c r="F156" s="3" t="s">
        <v>354</v>
      </c>
      <c r="G156" s="3" t="s">
        <v>382</v>
      </c>
      <c r="H156" s="3" t="s">
        <v>374</v>
      </c>
      <c r="I156" s="3" t="s">
        <v>58</v>
      </c>
      <c r="J156" s="3" t="s">
        <v>33</v>
      </c>
      <c r="K156" s="3" t="s">
        <v>59</v>
      </c>
      <c r="L156" s="3">
        <v>15</v>
      </c>
      <c r="M156" s="15">
        <v>20193320021382</v>
      </c>
      <c r="N156" s="4">
        <v>43698.511041666665</v>
      </c>
      <c r="O156" s="15" t="s">
        <v>383</v>
      </c>
      <c r="P156" s="4">
        <v>43717</v>
      </c>
      <c r="Q156" s="3">
        <v>6</v>
      </c>
      <c r="R156" s="3">
        <v>6</v>
      </c>
      <c r="S156" s="3" t="s">
        <v>35</v>
      </c>
      <c r="T156" s="3" t="s">
        <v>384</v>
      </c>
      <c r="U156" s="3"/>
      <c r="V156" s="3" t="s">
        <v>51</v>
      </c>
      <c r="W156" s="10"/>
      <c r="X156" s="10"/>
      <c r="Y156" s="5" t="s">
        <v>380</v>
      </c>
    </row>
    <row r="157" spans="1:82" ht="108.75" thickBot="1" x14ac:dyDescent="0.3">
      <c r="A157" s="85" t="s">
        <v>813</v>
      </c>
      <c r="B157" s="3" t="s">
        <v>75</v>
      </c>
      <c r="C157" s="3" t="s">
        <v>79</v>
      </c>
      <c r="D157" s="3" t="s">
        <v>385</v>
      </c>
      <c r="E157" s="3" t="s">
        <v>28</v>
      </c>
      <c r="F157" s="3" t="s">
        <v>354</v>
      </c>
      <c r="G157" s="3" t="s">
        <v>386</v>
      </c>
      <c r="H157" s="3" t="s">
        <v>83</v>
      </c>
      <c r="I157" s="3" t="s">
        <v>58</v>
      </c>
      <c r="J157" s="3" t="s">
        <v>33</v>
      </c>
      <c r="K157" s="3" t="s">
        <v>102</v>
      </c>
      <c r="L157" s="3">
        <v>30</v>
      </c>
      <c r="M157" s="15">
        <v>20193320021392</v>
      </c>
      <c r="N157" s="4">
        <v>43698.590937499997</v>
      </c>
      <c r="O157" s="15">
        <v>20192050058651</v>
      </c>
      <c r="P157" s="4">
        <v>43703</v>
      </c>
      <c r="Q157" s="3">
        <v>3</v>
      </c>
      <c r="R157" s="3">
        <v>3</v>
      </c>
      <c r="S157" s="3" t="s">
        <v>35</v>
      </c>
      <c r="T157" s="3" t="s">
        <v>387</v>
      </c>
      <c r="U157" s="4">
        <v>43703</v>
      </c>
      <c r="V157" s="3" t="s">
        <v>369</v>
      </c>
      <c r="W157" s="3" t="s">
        <v>370</v>
      </c>
      <c r="X157" s="3" t="s">
        <v>39</v>
      </c>
      <c r="Y157" s="3" t="s">
        <v>39</v>
      </c>
    </row>
    <row r="158" spans="1:82" ht="90.75" thickBot="1" x14ac:dyDescent="0.3">
      <c r="A158" s="85" t="s">
        <v>813</v>
      </c>
      <c r="B158" s="3" t="s">
        <v>75</v>
      </c>
      <c r="C158" s="3" t="s">
        <v>26</v>
      </c>
      <c r="D158" s="3" t="s">
        <v>494</v>
      </c>
      <c r="E158" s="3" t="s">
        <v>28</v>
      </c>
      <c r="F158" s="3" t="s">
        <v>372</v>
      </c>
      <c r="G158" s="3" t="s">
        <v>192</v>
      </c>
      <c r="H158" s="3" t="s">
        <v>57</v>
      </c>
      <c r="I158" s="3" t="s">
        <v>58</v>
      </c>
      <c r="J158" s="3" t="s">
        <v>560</v>
      </c>
      <c r="K158" s="3" t="s">
        <v>668</v>
      </c>
      <c r="L158" s="3">
        <v>30</v>
      </c>
      <c r="M158" s="15">
        <v>20193320021402</v>
      </c>
      <c r="N158" s="4">
        <v>43698.591446759259</v>
      </c>
      <c r="O158" s="15">
        <v>20192050059181</v>
      </c>
      <c r="P158" s="4">
        <v>43713</v>
      </c>
      <c r="Q158" s="3">
        <v>2</v>
      </c>
      <c r="R158" s="3">
        <v>2</v>
      </c>
      <c r="S158" s="3" t="s">
        <v>35</v>
      </c>
      <c r="T158" s="3" t="s">
        <v>747</v>
      </c>
      <c r="U158" s="4">
        <v>43713</v>
      </c>
      <c r="V158" s="3" t="s">
        <v>369</v>
      </c>
      <c r="W158" s="3" t="s">
        <v>370</v>
      </c>
      <c r="X158" s="3" t="s">
        <v>39</v>
      </c>
      <c r="Y158" s="3" t="s">
        <v>39</v>
      </c>
    </row>
    <row r="159" spans="1:82" ht="108.75" thickBot="1" x14ac:dyDescent="0.3">
      <c r="A159" s="85" t="s">
        <v>811</v>
      </c>
      <c r="B159" s="3" t="s">
        <v>25</v>
      </c>
      <c r="C159" s="3" t="s">
        <v>167</v>
      </c>
      <c r="D159" s="3" t="s">
        <v>748</v>
      </c>
      <c r="E159" s="3" t="s">
        <v>749</v>
      </c>
      <c r="F159" s="3" t="s">
        <v>81</v>
      </c>
      <c r="G159" s="3" t="s">
        <v>750</v>
      </c>
      <c r="H159" s="3" t="s">
        <v>83</v>
      </c>
      <c r="I159" s="3" t="s">
        <v>58</v>
      </c>
      <c r="J159" s="3" t="s">
        <v>33</v>
      </c>
      <c r="K159" s="3" t="s">
        <v>49</v>
      </c>
      <c r="L159" s="3">
        <v>0</v>
      </c>
      <c r="M159" s="15">
        <v>20193320021422</v>
      </c>
      <c r="N159" s="4">
        <v>43698.603796296295</v>
      </c>
      <c r="O159" s="15">
        <v>20192050059131</v>
      </c>
      <c r="P159" s="4">
        <v>43713</v>
      </c>
      <c r="Q159" s="3">
        <v>11</v>
      </c>
      <c r="R159" s="3">
        <v>11</v>
      </c>
      <c r="S159" s="3" t="s">
        <v>35</v>
      </c>
      <c r="T159" s="3" t="s">
        <v>751</v>
      </c>
      <c r="U159" s="4">
        <v>43713</v>
      </c>
      <c r="V159" s="3" t="s">
        <v>369</v>
      </c>
      <c r="W159" s="3" t="s">
        <v>370</v>
      </c>
      <c r="X159" s="3" t="s">
        <v>39</v>
      </c>
      <c r="Y159" s="3" t="s">
        <v>39</v>
      </c>
    </row>
    <row r="160" spans="1:82" ht="108.75" thickBot="1" x14ac:dyDescent="0.3">
      <c r="A160" s="85" t="s">
        <v>813</v>
      </c>
      <c r="B160" s="3" t="s">
        <v>99</v>
      </c>
      <c r="C160" s="3" t="s">
        <v>86</v>
      </c>
      <c r="D160" s="3" t="s">
        <v>388</v>
      </c>
      <c r="E160" s="3" t="s">
        <v>88</v>
      </c>
      <c r="F160" s="3" t="s">
        <v>372</v>
      </c>
      <c r="G160" s="3" t="s">
        <v>389</v>
      </c>
      <c r="H160" s="3" t="s">
        <v>374</v>
      </c>
      <c r="I160" s="3" t="s">
        <v>58</v>
      </c>
      <c r="J160" s="3" t="s">
        <v>33</v>
      </c>
      <c r="K160" s="3" t="s">
        <v>59</v>
      </c>
      <c r="L160" s="3">
        <v>15</v>
      </c>
      <c r="M160" s="15">
        <v>20193320021562</v>
      </c>
      <c r="N160" s="4">
        <v>43698.71565972222</v>
      </c>
      <c r="O160" s="15">
        <v>20192050059301</v>
      </c>
      <c r="P160" s="4">
        <v>43717</v>
      </c>
      <c r="Q160" s="3">
        <v>13</v>
      </c>
      <c r="R160" s="3">
        <v>13</v>
      </c>
      <c r="S160" s="3" t="s">
        <v>390</v>
      </c>
      <c r="T160" s="3" t="s">
        <v>391</v>
      </c>
      <c r="U160" s="10"/>
      <c r="V160" s="3" t="s">
        <v>51</v>
      </c>
      <c r="W160" s="3"/>
      <c r="X160" s="10"/>
      <c r="Y160" s="5" t="s">
        <v>392</v>
      </c>
    </row>
    <row r="161" spans="1:82" ht="90.75" thickBot="1" x14ac:dyDescent="0.3">
      <c r="A161" s="85" t="s">
        <v>813</v>
      </c>
      <c r="B161" s="3" t="s">
        <v>75</v>
      </c>
      <c r="C161" s="3" t="s">
        <v>86</v>
      </c>
      <c r="D161" s="3" t="s">
        <v>752</v>
      </c>
      <c r="E161" s="3" t="s">
        <v>88</v>
      </c>
      <c r="F161" s="3" t="s">
        <v>143</v>
      </c>
      <c r="G161" s="3" t="s">
        <v>753</v>
      </c>
      <c r="H161" s="3" t="s">
        <v>83</v>
      </c>
      <c r="I161" s="3" t="s">
        <v>58</v>
      </c>
      <c r="J161" s="3" t="s">
        <v>560</v>
      </c>
      <c r="K161" s="3" t="s">
        <v>59</v>
      </c>
      <c r="L161" s="3">
        <v>15</v>
      </c>
      <c r="M161" s="15">
        <v>20193320021572</v>
      </c>
      <c r="N161" s="4">
        <v>43698.718263888892</v>
      </c>
      <c r="O161" s="15">
        <v>20192050059041</v>
      </c>
      <c r="P161" s="4">
        <v>43713</v>
      </c>
      <c r="Q161" s="3">
        <v>11</v>
      </c>
      <c r="R161" s="3">
        <v>11</v>
      </c>
      <c r="S161" s="3" t="s">
        <v>35</v>
      </c>
      <c r="T161" s="3" t="s">
        <v>754</v>
      </c>
      <c r="U161" s="4">
        <v>43713</v>
      </c>
      <c r="V161" s="3" t="s">
        <v>369</v>
      </c>
      <c r="W161" s="3" t="s">
        <v>370</v>
      </c>
      <c r="X161" s="3" t="s">
        <v>39</v>
      </c>
      <c r="Y161" s="3" t="s">
        <v>39</v>
      </c>
    </row>
    <row r="162" spans="1:82" ht="108.75" thickBot="1" x14ac:dyDescent="0.3">
      <c r="A162" s="86" t="s">
        <v>813</v>
      </c>
      <c r="B162" s="6" t="s">
        <v>75</v>
      </c>
      <c r="C162" s="6" t="s">
        <v>53</v>
      </c>
      <c r="D162" s="6" t="s">
        <v>393</v>
      </c>
      <c r="E162" s="6" t="s">
        <v>28</v>
      </c>
      <c r="F162" s="6" t="s">
        <v>354</v>
      </c>
      <c r="G162" s="6" t="s">
        <v>394</v>
      </c>
      <c r="H162" s="6" t="s">
        <v>374</v>
      </c>
      <c r="I162" s="6" t="s">
        <v>58</v>
      </c>
      <c r="J162" s="6" t="s">
        <v>33</v>
      </c>
      <c r="K162" s="6" t="s">
        <v>102</v>
      </c>
      <c r="L162" s="6">
        <v>30</v>
      </c>
      <c r="M162" s="16">
        <v>20193320021582</v>
      </c>
      <c r="N162" s="20">
        <v>43698.743414351855</v>
      </c>
      <c r="O162" s="24"/>
      <c r="P162" s="25"/>
      <c r="Q162" s="26"/>
      <c r="R162" s="26"/>
      <c r="S162" s="6" t="s">
        <v>114</v>
      </c>
      <c r="T162" s="6" t="s">
        <v>395</v>
      </c>
      <c r="U162" s="26"/>
      <c r="V162" s="26"/>
      <c r="W162" s="26"/>
      <c r="X162" s="26"/>
      <c r="Y162" s="26"/>
    </row>
    <row r="163" spans="1:82" s="100" customFormat="1" ht="108.75" thickBot="1" x14ac:dyDescent="0.3">
      <c r="A163" s="91" t="s">
        <v>813</v>
      </c>
      <c r="B163" s="92" t="s">
        <v>99</v>
      </c>
      <c r="C163" s="92" t="s">
        <v>79</v>
      </c>
      <c r="D163" s="92" t="s">
        <v>396</v>
      </c>
      <c r="E163" s="92" t="s">
        <v>108</v>
      </c>
      <c r="F163" s="92" t="s">
        <v>372</v>
      </c>
      <c r="G163" s="92" t="s">
        <v>397</v>
      </c>
      <c r="H163" s="92" t="s">
        <v>374</v>
      </c>
      <c r="I163" s="92" t="s">
        <v>58</v>
      </c>
      <c r="J163" s="92" t="s">
        <v>33</v>
      </c>
      <c r="K163" s="92" t="s">
        <v>34</v>
      </c>
      <c r="L163" s="92">
        <v>15</v>
      </c>
      <c r="M163" s="95">
        <v>20193320021592</v>
      </c>
      <c r="N163" s="96">
        <v>43698.744270833333</v>
      </c>
      <c r="O163" s="97"/>
      <c r="P163" s="98"/>
      <c r="Q163" s="99"/>
      <c r="R163" s="99"/>
      <c r="S163" s="92" t="s">
        <v>74</v>
      </c>
      <c r="T163" s="92" t="s">
        <v>365</v>
      </c>
      <c r="U163" s="99"/>
      <c r="V163" s="99"/>
      <c r="W163" s="99"/>
      <c r="X163" s="99"/>
      <c r="Y163" s="99"/>
      <c r="Z163" s="111"/>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12"/>
      <c r="BX163" s="112"/>
      <c r="BY163" s="112"/>
      <c r="BZ163" s="112"/>
      <c r="CA163" s="112"/>
      <c r="CB163" s="112"/>
      <c r="CC163" s="112"/>
      <c r="CD163" s="112"/>
    </row>
    <row r="164" spans="1:82" s="100" customFormat="1" ht="72.75" thickBot="1" x14ac:dyDescent="0.3">
      <c r="A164" s="91" t="s">
        <v>811</v>
      </c>
      <c r="B164" s="92" t="s">
        <v>147</v>
      </c>
      <c r="C164" s="92" t="s">
        <v>314</v>
      </c>
      <c r="D164" s="92" t="s">
        <v>398</v>
      </c>
      <c r="E164" s="92" t="s">
        <v>28</v>
      </c>
      <c r="F164" s="92" t="s">
        <v>29</v>
      </c>
      <c r="G164" s="92" t="s">
        <v>399</v>
      </c>
      <c r="H164" s="92" t="s">
        <v>153</v>
      </c>
      <c r="I164" s="92" t="s">
        <v>48</v>
      </c>
      <c r="J164" s="92" t="s">
        <v>48</v>
      </c>
      <c r="K164" s="92" t="s">
        <v>34</v>
      </c>
      <c r="L164" s="92">
        <v>15</v>
      </c>
      <c r="M164" s="95">
        <v>20193320021632</v>
      </c>
      <c r="N164" s="96">
        <v>43699.500127314815</v>
      </c>
      <c r="O164" s="97"/>
      <c r="P164" s="98"/>
      <c r="Q164" s="99"/>
      <c r="R164" s="99"/>
      <c r="S164" s="92" t="s">
        <v>74</v>
      </c>
      <c r="T164" s="92" t="s">
        <v>400</v>
      </c>
      <c r="U164" s="99"/>
      <c r="V164" s="99"/>
      <c r="W164" s="99"/>
      <c r="X164" s="99"/>
      <c r="Y164" s="99"/>
      <c r="Z164" s="111"/>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2"/>
    </row>
    <row r="165" spans="1:82" s="100" customFormat="1" ht="72.75" thickBot="1" x14ac:dyDescent="0.3">
      <c r="A165" s="91" t="s">
        <v>811</v>
      </c>
      <c r="B165" s="92" t="s">
        <v>147</v>
      </c>
      <c r="C165" s="92" t="s">
        <v>314</v>
      </c>
      <c r="D165" s="92" t="s">
        <v>398</v>
      </c>
      <c r="E165" s="92" t="s">
        <v>28</v>
      </c>
      <c r="F165" s="92" t="s">
        <v>29</v>
      </c>
      <c r="G165" s="92" t="s">
        <v>265</v>
      </c>
      <c r="H165" s="92" t="s">
        <v>153</v>
      </c>
      <c r="I165" s="92" t="s">
        <v>48</v>
      </c>
      <c r="J165" s="92" t="s">
        <v>48</v>
      </c>
      <c r="K165" s="92" t="s">
        <v>34</v>
      </c>
      <c r="L165" s="92">
        <v>15</v>
      </c>
      <c r="M165" s="95">
        <v>20193320021652</v>
      </c>
      <c r="N165" s="96">
        <v>43699.519363425927</v>
      </c>
      <c r="O165" s="97"/>
      <c r="P165" s="98"/>
      <c r="Q165" s="99"/>
      <c r="R165" s="99"/>
      <c r="S165" s="92" t="s">
        <v>74</v>
      </c>
      <c r="T165" s="92" t="s">
        <v>400</v>
      </c>
      <c r="U165" s="99"/>
      <c r="V165" s="99"/>
      <c r="W165" s="99"/>
      <c r="X165" s="99"/>
      <c r="Y165" s="99"/>
      <c r="Z165" s="111"/>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12"/>
      <c r="BX165" s="112"/>
      <c r="BY165" s="112"/>
      <c r="BZ165" s="112"/>
      <c r="CA165" s="112"/>
      <c r="CB165" s="112"/>
      <c r="CC165" s="112"/>
      <c r="CD165" s="112"/>
    </row>
    <row r="166" spans="1:82" ht="108.75" thickBot="1" x14ac:dyDescent="0.3">
      <c r="A166" s="85" t="s">
        <v>813</v>
      </c>
      <c r="B166" s="3" t="s">
        <v>75</v>
      </c>
      <c r="C166" s="3" t="s">
        <v>401</v>
      </c>
      <c r="D166" s="3" t="s">
        <v>402</v>
      </c>
      <c r="E166" s="3" t="s">
        <v>28</v>
      </c>
      <c r="F166" s="3" t="s">
        <v>372</v>
      </c>
      <c r="G166" s="3" t="s">
        <v>403</v>
      </c>
      <c r="H166" s="3" t="s">
        <v>67</v>
      </c>
      <c r="I166" s="3" t="s">
        <v>48</v>
      </c>
      <c r="J166" s="3" t="s">
        <v>48</v>
      </c>
      <c r="K166" s="3" t="s">
        <v>34</v>
      </c>
      <c r="L166" s="3">
        <v>15</v>
      </c>
      <c r="M166" s="15">
        <v>20193320021712</v>
      </c>
      <c r="N166" s="4">
        <v>43699.664652777778</v>
      </c>
      <c r="O166" s="15">
        <v>20191000001823</v>
      </c>
      <c r="P166" s="4">
        <v>43704</v>
      </c>
      <c r="Q166" s="3">
        <v>2</v>
      </c>
      <c r="R166" s="3">
        <v>2</v>
      </c>
      <c r="S166" s="3" t="s">
        <v>35</v>
      </c>
      <c r="T166" s="3" t="s">
        <v>404</v>
      </c>
      <c r="U166" s="10"/>
      <c r="V166" s="10"/>
      <c r="W166" s="10"/>
      <c r="X166" s="10"/>
      <c r="Y166" s="5" t="s">
        <v>69</v>
      </c>
    </row>
    <row r="167" spans="1:82" ht="144.75" thickBot="1" x14ac:dyDescent="0.3">
      <c r="A167" s="85" t="s">
        <v>813</v>
      </c>
      <c r="B167" s="3" t="s">
        <v>75</v>
      </c>
      <c r="C167" s="3" t="s">
        <v>86</v>
      </c>
      <c r="D167" s="3" t="s">
        <v>755</v>
      </c>
      <c r="E167" s="3" t="s">
        <v>108</v>
      </c>
      <c r="F167" s="3" t="s">
        <v>372</v>
      </c>
      <c r="G167" s="3" t="s">
        <v>756</v>
      </c>
      <c r="H167" s="3" t="s">
        <v>757</v>
      </c>
      <c r="I167" s="3" t="s">
        <v>758</v>
      </c>
      <c r="J167" s="3" t="s">
        <v>483</v>
      </c>
      <c r="K167" s="3" t="s">
        <v>137</v>
      </c>
      <c r="L167" s="3">
        <v>10</v>
      </c>
      <c r="M167" s="15">
        <v>20193320021732</v>
      </c>
      <c r="N167" s="4">
        <v>43699.666307870371</v>
      </c>
      <c r="O167" s="15" t="s">
        <v>39</v>
      </c>
      <c r="P167" s="4">
        <v>43707</v>
      </c>
      <c r="Q167" s="3">
        <v>6</v>
      </c>
      <c r="R167" s="3">
        <v>6</v>
      </c>
      <c r="S167" s="3" t="s">
        <v>35</v>
      </c>
      <c r="T167" s="3" t="s">
        <v>759</v>
      </c>
      <c r="U167" s="4">
        <v>43707</v>
      </c>
      <c r="V167" s="3" t="s">
        <v>369</v>
      </c>
      <c r="W167" s="3" t="s">
        <v>39</v>
      </c>
      <c r="X167" s="3" t="s">
        <v>39</v>
      </c>
      <c r="Y167" s="5" t="s">
        <v>69</v>
      </c>
    </row>
    <row r="168" spans="1:82" ht="108.75" thickBot="1" x14ac:dyDescent="0.3">
      <c r="A168" s="85" t="s">
        <v>813</v>
      </c>
      <c r="B168" s="3" t="s">
        <v>75</v>
      </c>
      <c r="C168" s="3" t="s">
        <v>86</v>
      </c>
      <c r="D168" s="3" t="s">
        <v>405</v>
      </c>
      <c r="E168" s="3" t="s">
        <v>206</v>
      </c>
      <c r="F168" s="3" t="s">
        <v>354</v>
      </c>
      <c r="G168" s="3" t="s">
        <v>406</v>
      </c>
      <c r="H168" s="3" t="s">
        <v>145</v>
      </c>
      <c r="I168" s="3" t="s">
        <v>58</v>
      </c>
      <c r="J168" s="3" t="s">
        <v>33</v>
      </c>
      <c r="K168" s="3" t="s">
        <v>102</v>
      </c>
      <c r="L168" s="3">
        <v>30</v>
      </c>
      <c r="M168" s="15">
        <v>20193320021782</v>
      </c>
      <c r="N168" s="4">
        <v>43699.682789351849</v>
      </c>
      <c r="O168" s="15">
        <v>20192050059591</v>
      </c>
      <c r="P168" s="4">
        <v>43720</v>
      </c>
      <c r="Q168" s="3">
        <v>15</v>
      </c>
      <c r="R168" s="3">
        <v>15</v>
      </c>
      <c r="S168" s="3" t="s">
        <v>35</v>
      </c>
      <c r="T168" s="3" t="s">
        <v>407</v>
      </c>
      <c r="U168" s="4">
        <v>43720</v>
      </c>
      <c r="V168" s="3" t="s">
        <v>37</v>
      </c>
      <c r="W168" s="3" t="s">
        <v>38</v>
      </c>
      <c r="X168" s="10"/>
      <c r="Y168" s="10"/>
    </row>
    <row r="169" spans="1:82" ht="72.75" thickBot="1" x14ac:dyDescent="0.3">
      <c r="A169" s="85" t="s">
        <v>811</v>
      </c>
      <c r="B169" s="3" t="s">
        <v>147</v>
      </c>
      <c r="C169" s="3" t="s">
        <v>86</v>
      </c>
      <c r="D169" s="3" t="s">
        <v>760</v>
      </c>
      <c r="E169" s="3" t="s">
        <v>108</v>
      </c>
      <c r="F169" s="3" t="s">
        <v>372</v>
      </c>
      <c r="G169" s="3" t="s">
        <v>761</v>
      </c>
      <c r="H169" s="3" t="s">
        <v>582</v>
      </c>
      <c r="I169" s="3" t="s">
        <v>762</v>
      </c>
      <c r="J169" s="3" t="s">
        <v>483</v>
      </c>
      <c r="K169" s="3" t="s">
        <v>763</v>
      </c>
      <c r="L169" s="3">
        <v>5</v>
      </c>
      <c r="M169" s="15">
        <v>20193320021842</v>
      </c>
      <c r="N169" s="4">
        <v>43700.42392361111</v>
      </c>
      <c r="O169" s="15">
        <v>20193800007841</v>
      </c>
      <c r="P169" s="4">
        <v>43706</v>
      </c>
      <c r="Q169" s="3">
        <v>4</v>
      </c>
      <c r="R169" s="3">
        <v>4</v>
      </c>
      <c r="S169" s="3" t="s">
        <v>35</v>
      </c>
      <c r="T169" s="3" t="s">
        <v>764</v>
      </c>
      <c r="U169" s="4">
        <v>43706</v>
      </c>
      <c r="V169" s="3" t="s">
        <v>369</v>
      </c>
      <c r="W169" s="3" t="s">
        <v>39</v>
      </c>
      <c r="X169" s="3" t="s">
        <v>39</v>
      </c>
      <c r="Y169" s="3"/>
    </row>
    <row r="170" spans="1:82" ht="72.75" thickBot="1" x14ac:dyDescent="0.3">
      <c r="A170" s="86" t="s">
        <v>811</v>
      </c>
      <c r="B170" s="6" t="s">
        <v>408</v>
      </c>
      <c r="C170" s="6" t="s">
        <v>53</v>
      </c>
      <c r="D170" s="6" t="s">
        <v>409</v>
      </c>
      <c r="E170" s="6" t="s">
        <v>28</v>
      </c>
      <c r="F170" s="6" t="s">
        <v>29</v>
      </c>
      <c r="G170" s="6" t="s">
        <v>410</v>
      </c>
      <c r="H170" s="6" t="s">
        <v>153</v>
      </c>
      <c r="I170" s="6" t="s">
        <v>48</v>
      </c>
      <c r="J170" s="6" t="s">
        <v>48</v>
      </c>
      <c r="K170" s="6" t="s">
        <v>34</v>
      </c>
      <c r="L170" s="6">
        <v>15</v>
      </c>
      <c r="M170" s="16">
        <v>20193320021852</v>
      </c>
      <c r="N170" s="20">
        <v>43700.461076388892</v>
      </c>
      <c r="O170" s="24"/>
      <c r="P170" s="25"/>
      <c r="Q170" s="26"/>
      <c r="R170" s="26"/>
      <c r="S170" s="6" t="s">
        <v>114</v>
      </c>
      <c r="T170" s="6"/>
      <c r="U170" s="26"/>
      <c r="V170" s="26"/>
      <c r="W170" s="26"/>
      <c r="X170" s="26"/>
      <c r="Y170" s="26"/>
    </row>
    <row r="171" spans="1:82" ht="144.75" thickBot="1" x14ac:dyDescent="0.3">
      <c r="A171" s="85" t="s">
        <v>813</v>
      </c>
      <c r="B171" s="3" t="s">
        <v>75</v>
      </c>
      <c r="C171" s="3" t="s">
        <v>217</v>
      </c>
      <c r="D171" s="3" t="s">
        <v>411</v>
      </c>
      <c r="E171" s="3" t="s">
        <v>28</v>
      </c>
      <c r="F171" s="3" t="s">
        <v>29</v>
      </c>
      <c r="G171" s="3" t="s">
        <v>412</v>
      </c>
      <c r="H171" s="3" t="s">
        <v>67</v>
      </c>
      <c r="I171" s="3" t="s">
        <v>48</v>
      </c>
      <c r="J171" s="3" t="s">
        <v>48</v>
      </c>
      <c r="K171" s="3" t="s">
        <v>34</v>
      </c>
      <c r="L171" s="3">
        <v>15</v>
      </c>
      <c r="M171" s="15">
        <v>20193320021962</v>
      </c>
      <c r="N171" s="4">
        <v>43700.602118055554</v>
      </c>
      <c r="O171" s="15">
        <v>20191000001833</v>
      </c>
      <c r="P171" s="4">
        <v>43712</v>
      </c>
      <c r="Q171" s="3">
        <v>8</v>
      </c>
      <c r="R171" s="3">
        <v>8</v>
      </c>
      <c r="S171" s="3" t="s">
        <v>35</v>
      </c>
      <c r="T171" s="3" t="s">
        <v>413</v>
      </c>
      <c r="U171" s="10"/>
      <c r="V171" s="10"/>
      <c r="W171" s="10"/>
      <c r="X171" s="10"/>
      <c r="Y171" s="5" t="s">
        <v>69</v>
      </c>
    </row>
    <row r="172" spans="1:82" ht="108.75" thickBot="1" x14ac:dyDescent="0.3">
      <c r="A172" s="85" t="s">
        <v>813</v>
      </c>
      <c r="B172" s="3" t="s">
        <v>75</v>
      </c>
      <c r="C172" s="3" t="s">
        <v>86</v>
      </c>
      <c r="D172" s="3" t="s">
        <v>414</v>
      </c>
      <c r="E172" s="3" t="s">
        <v>88</v>
      </c>
      <c r="F172" s="3" t="s">
        <v>372</v>
      </c>
      <c r="G172" s="3" t="s">
        <v>415</v>
      </c>
      <c r="H172" s="3" t="s">
        <v>57</v>
      </c>
      <c r="I172" s="3" t="s">
        <v>58</v>
      </c>
      <c r="J172" s="3" t="s">
        <v>33</v>
      </c>
      <c r="K172" s="3" t="s">
        <v>59</v>
      </c>
      <c r="L172" s="3">
        <v>15</v>
      </c>
      <c r="M172" s="15">
        <v>20193320021972</v>
      </c>
      <c r="N172" s="4">
        <v>43700.603796296295</v>
      </c>
      <c r="O172" s="15">
        <v>20192050059261</v>
      </c>
      <c r="P172" s="4">
        <v>43717</v>
      </c>
      <c r="Q172" s="3">
        <v>11</v>
      </c>
      <c r="R172" s="3">
        <v>11</v>
      </c>
      <c r="S172" s="3" t="s">
        <v>35</v>
      </c>
      <c r="T172" s="3" t="s">
        <v>416</v>
      </c>
      <c r="U172" s="4">
        <v>43717</v>
      </c>
      <c r="V172" s="3" t="s">
        <v>37</v>
      </c>
      <c r="W172" s="3" t="s">
        <v>38</v>
      </c>
      <c r="X172" s="10"/>
      <c r="Y172" s="10"/>
    </row>
    <row r="173" spans="1:82" ht="108.75" thickBot="1" x14ac:dyDescent="0.3">
      <c r="A173" s="85" t="s">
        <v>813</v>
      </c>
      <c r="B173" s="3" t="s">
        <v>75</v>
      </c>
      <c r="C173" s="3" t="s">
        <v>401</v>
      </c>
      <c r="D173" s="3" t="s">
        <v>402</v>
      </c>
      <c r="E173" s="3" t="s">
        <v>28</v>
      </c>
      <c r="F173" s="3" t="s">
        <v>372</v>
      </c>
      <c r="G173" s="3" t="s">
        <v>765</v>
      </c>
      <c r="H173" s="3" t="s">
        <v>83</v>
      </c>
      <c r="I173" s="3" t="s">
        <v>58</v>
      </c>
      <c r="J173" s="3" t="s">
        <v>560</v>
      </c>
      <c r="K173" s="3" t="s">
        <v>34</v>
      </c>
      <c r="L173" s="3">
        <v>15</v>
      </c>
      <c r="M173" s="15">
        <v>20193320021982</v>
      </c>
      <c r="N173" s="4">
        <v>43700.605949074074</v>
      </c>
      <c r="O173" s="15">
        <v>20192050059051</v>
      </c>
      <c r="P173" s="4">
        <v>43714</v>
      </c>
      <c r="Q173" s="3">
        <v>10</v>
      </c>
      <c r="R173" s="3">
        <v>10</v>
      </c>
      <c r="S173" s="3" t="s">
        <v>35</v>
      </c>
      <c r="T173" s="3" t="s">
        <v>766</v>
      </c>
      <c r="U173" s="4">
        <v>43713</v>
      </c>
      <c r="V173" s="3" t="s">
        <v>369</v>
      </c>
      <c r="W173" s="3" t="s">
        <v>370</v>
      </c>
      <c r="X173" s="3" t="s">
        <v>39</v>
      </c>
      <c r="Y173" s="3" t="s">
        <v>39</v>
      </c>
    </row>
    <row r="174" spans="1:82" ht="108.75" thickBot="1" x14ac:dyDescent="0.3">
      <c r="A174" s="85" t="s">
        <v>813</v>
      </c>
      <c r="B174" s="3" t="s">
        <v>75</v>
      </c>
      <c r="C174" s="3" t="s">
        <v>195</v>
      </c>
      <c r="D174" s="3" t="s">
        <v>417</v>
      </c>
      <c r="E174" s="3" t="s">
        <v>108</v>
      </c>
      <c r="F174" s="3" t="s">
        <v>81</v>
      </c>
      <c r="G174" s="3" t="s">
        <v>418</v>
      </c>
      <c r="H174" s="3" t="s">
        <v>83</v>
      </c>
      <c r="I174" s="3" t="s">
        <v>58</v>
      </c>
      <c r="J174" s="3" t="s">
        <v>33</v>
      </c>
      <c r="K174" s="3" t="s">
        <v>49</v>
      </c>
      <c r="L174" s="3">
        <v>0</v>
      </c>
      <c r="M174" s="15">
        <v>20193320021992</v>
      </c>
      <c r="N174" s="4">
        <v>43700.61142361111</v>
      </c>
      <c r="O174" s="15" t="s">
        <v>419</v>
      </c>
      <c r="P174" s="4">
        <v>43714</v>
      </c>
      <c r="Q174" s="3">
        <v>10</v>
      </c>
      <c r="R174" s="3">
        <v>10</v>
      </c>
      <c r="S174" s="3" t="s">
        <v>35</v>
      </c>
      <c r="T174" s="3" t="s">
        <v>420</v>
      </c>
      <c r="U174" s="3" t="s">
        <v>421</v>
      </c>
      <c r="V174" s="3" t="s">
        <v>369</v>
      </c>
      <c r="W174" s="3" t="s">
        <v>370</v>
      </c>
      <c r="X174" s="3" t="s">
        <v>39</v>
      </c>
      <c r="Y174" s="3" t="s">
        <v>39</v>
      </c>
    </row>
    <row r="175" spans="1:82" ht="72.75" thickBot="1" x14ac:dyDescent="0.3">
      <c r="A175" s="85" t="s">
        <v>813</v>
      </c>
      <c r="B175" s="3" t="s">
        <v>75</v>
      </c>
      <c r="C175" s="3" t="s">
        <v>86</v>
      </c>
      <c r="D175" s="3" t="s">
        <v>767</v>
      </c>
      <c r="E175" s="3" t="s">
        <v>88</v>
      </c>
      <c r="F175" s="3" t="s">
        <v>372</v>
      </c>
      <c r="G175" s="3" t="s">
        <v>476</v>
      </c>
      <c r="H175" s="3" t="s">
        <v>294</v>
      </c>
      <c r="I175" s="3" t="s">
        <v>32</v>
      </c>
      <c r="J175" s="3" t="s">
        <v>560</v>
      </c>
      <c r="K175" s="3" t="s">
        <v>59</v>
      </c>
      <c r="L175" s="3">
        <v>15</v>
      </c>
      <c r="M175" s="15">
        <v>20193320022002</v>
      </c>
      <c r="N175" s="4">
        <v>43700.612384259257</v>
      </c>
      <c r="O175" s="15">
        <v>20192100007711</v>
      </c>
      <c r="P175" s="4">
        <v>43705</v>
      </c>
      <c r="Q175" s="3">
        <v>3</v>
      </c>
      <c r="R175" s="3">
        <v>3</v>
      </c>
      <c r="S175" s="3" t="s">
        <v>35</v>
      </c>
      <c r="T175" s="3" t="s">
        <v>768</v>
      </c>
      <c r="U175" s="4">
        <v>43705</v>
      </c>
      <c r="V175" s="3" t="s">
        <v>369</v>
      </c>
      <c r="W175" s="3" t="s">
        <v>370</v>
      </c>
      <c r="X175" s="3" t="s">
        <v>39</v>
      </c>
      <c r="Y175" s="3" t="s">
        <v>39</v>
      </c>
    </row>
    <row r="176" spans="1:82" ht="144.75" thickBot="1" x14ac:dyDescent="0.3">
      <c r="A176" s="85" t="s">
        <v>813</v>
      </c>
      <c r="B176" s="3" t="s">
        <v>75</v>
      </c>
      <c r="C176" s="3" t="s">
        <v>217</v>
      </c>
      <c r="D176" s="3" t="s">
        <v>411</v>
      </c>
      <c r="E176" s="3" t="s">
        <v>28</v>
      </c>
      <c r="F176" s="3" t="s">
        <v>29</v>
      </c>
      <c r="G176" s="3" t="s">
        <v>422</v>
      </c>
      <c r="H176" s="3" t="s">
        <v>67</v>
      </c>
      <c r="I176" s="3" t="s">
        <v>48</v>
      </c>
      <c r="J176" s="3" t="s">
        <v>48</v>
      </c>
      <c r="K176" s="3" t="s">
        <v>34</v>
      </c>
      <c r="L176" s="3">
        <v>15</v>
      </c>
      <c r="M176" s="15">
        <v>20193320022012</v>
      </c>
      <c r="N176" s="4">
        <v>43700.613159722219</v>
      </c>
      <c r="O176" s="15">
        <v>20191000001843</v>
      </c>
      <c r="P176" s="4">
        <v>43713</v>
      </c>
      <c r="Q176" s="3">
        <v>9</v>
      </c>
      <c r="R176" s="3">
        <v>9</v>
      </c>
      <c r="S176" s="3" t="s">
        <v>35</v>
      </c>
      <c r="T176" s="3" t="s">
        <v>423</v>
      </c>
      <c r="U176" s="10"/>
      <c r="V176" s="10"/>
      <c r="W176" s="10"/>
      <c r="X176" s="10"/>
      <c r="Y176" s="5" t="s">
        <v>69</v>
      </c>
    </row>
    <row r="177" spans="1:82" s="100" customFormat="1" ht="72.75" thickBot="1" x14ac:dyDescent="0.3">
      <c r="A177" s="91" t="s">
        <v>811</v>
      </c>
      <c r="B177" s="92" t="s">
        <v>147</v>
      </c>
      <c r="C177" s="92" t="s">
        <v>314</v>
      </c>
      <c r="D177" s="92" t="s">
        <v>424</v>
      </c>
      <c r="E177" s="92" t="s">
        <v>108</v>
      </c>
      <c r="F177" s="92" t="s">
        <v>372</v>
      </c>
      <c r="G177" s="92" t="s">
        <v>425</v>
      </c>
      <c r="H177" s="92" t="s">
        <v>73</v>
      </c>
      <c r="I177" s="92" t="s">
        <v>47</v>
      </c>
      <c r="J177" s="92" t="s">
        <v>48</v>
      </c>
      <c r="K177" s="92" t="s">
        <v>137</v>
      </c>
      <c r="L177" s="92">
        <v>10</v>
      </c>
      <c r="M177" s="95">
        <v>20193320022032</v>
      </c>
      <c r="N177" s="96">
        <v>43700.668263888889</v>
      </c>
      <c r="O177" s="97"/>
      <c r="P177" s="98"/>
      <c r="Q177" s="92"/>
      <c r="R177" s="99"/>
      <c r="S177" s="92" t="s">
        <v>74</v>
      </c>
      <c r="T177" s="99"/>
      <c r="U177" s="99"/>
      <c r="V177" s="99"/>
      <c r="W177" s="99"/>
      <c r="X177" s="99"/>
      <c r="Y177" s="99"/>
      <c r="Z177" s="111"/>
      <c r="AA177" s="112"/>
      <c r="AB177" s="112"/>
      <c r="AC177" s="112"/>
      <c r="AD177" s="112"/>
      <c r="AE177" s="112"/>
      <c r="AF177" s="112"/>
      <c r="AG177" s="112"/>
      <c r="AH177" s="112"/>
      <c r="AI177" s="112"/>
      <c r="AJ177" s="112"/>
      <c r="AK177" s="112"/>
      <c r="AL177" s="112"/>
      <c r="AM177" s="112"/>
      <c r="AN177" s="112"/>
      <c r="AO177" s="112"/>
      <c r="AP177" s="112"/>
      <c r="AQ177" s="112"/>
      <c r="AR177" s="112"/>
      <c r="AS177" s="112"/>
      <c r="AT177" s="112"/>
      <c r="AU177" s="112"/>
      <c r="AV177" s="112"/>
      <c r="AW177" s="112"/>
      <c r="AX177" s="112"/>
      <c r="AY177" s="112"/>
      <c r="AZ177" s="112"/>
      <c r="BA177" s="112"/>
      <c r="BB177" s="112"/>
      <c r="BC177" s="112"/>
      <c r="BD177" s="112"/>
      <c r="BE177" s="112"/>
      <c r="BF177" s="112"/>
      <c r="BG177" s="112"/>
      <c r="BH177" s="112"/>
      <c r="BI177" s="112"/>
      <c r="BJ177" s="112"/>
      <c r="BK177" s="112"/>
      <c r="BL177" s="112"/>
      <c r="BM177" s="112"/>
      <c r="BN177" s="112"/>
      <c r="BO177" s="112"/>
      <c r="BP177" s="112"/>
      <c r="BQ177" s="112"/>
      <c r="BR177" s="112"/>
      <c r="BS177" s="112"/>
      <c r="BT177" s="112"/>
      <c r="BU177" s="112"/>
      <c r="BV177" s="112"/>
      <c r="BW177" s="112"/>
      <c r="BX177" s="112"/>
      <c r="BY177" s="112"/>
      <c r="BZ177" s="112"/>
      <c r="CA177" s="112"/>
      <c r="CB177" s="112"/>
      <c r="CC177" s="112"/>
      <c r="CD177" s="112"/>
    </row>
    <row r="178" spans="1:82" ht="72.75" thickBot="1" x14ac:dyDescent="0.3">
      <c r="A178" s="85" t="s">
        <v>811</v>
      </c>
      <c r="B178" s="3" t="s">
        <v>147</v>
      </c>
      <c r="C178" s="3" t="s">
        <v>86</v>
      </c>
      <c r="D178" s="3" t="s">
        <v>205</v>
      </c>
      <c r="E178" s="3" t="s">
        <v>206</v>
      </c>
      <c r="F178" s="3" t="s">
        <v>372</v>
      </c>
      <c r="G178" s="3" t="s">
        <v>769</v>
      </c>
      <c r="H178" s="3" t="s">
        <v>208</v>
      </c>
      <c r="I178" s="3" t="s">
        <v>209</v>
      </c>
      <c r="J178" s="3" t="s">
        <v>483</v>
      </c>
      <c r="K178" s="3" t="s">
        <v>34</v>
      </c>
      <c r="L178" s="3">
        <v>15</v>
      </c>
      <c r="M178" s="15">
        <v>20193320022042</v>
      </c>
      <c r="N178" s="4">
        <v>43700.677951388891</v>
      </c>
      <c r="O178" s="15">
        <v>20193300007911</v>
      </c>
      <c r="P178" s="4">
        <v>43711</v>
      </c>
      <c r="Q178" s="3">
        <v>7</v>
      </c>
      <c r="R178" s="3">
        <v>7</v>
      </c>
      <c r="S178" s="3" t="s">
        <v>35</v>
      </c>
      <c r="T178" s="3" t="s">
        <v>770</v>
      </c>
      <c r="U178" s="4">
        <v>43711</v>
      </c>
      <c r="V178" s="3" t="s">
        <v>369</v>
      </c>
      <c r="W178" s="3" t="s">
        <v>39</v>
      </c>
      <c r="X178" s="10"/>
      <c r="Y178" s="5" t="s">
        <v>771</v>
      </c>
    </row>
    <row r="179" spans="1:82" ht="108.75" thickBot="1" x14ac:dyDescent="0.3">
      <c r="A179" s="86" t="s">
        <v>811</v>
      </c>
      <c r="B179" s="6" t="s">
        <v>147</v>
      </c>
      <c r="C179" s="6" t="s">
        <v>141</v>
      </c>
      <c r="D179" s="6" t="s">
        <v>252</v>
      </c>
      <c r="E179" s="6" t="s">
        <v>108</v>
      </c>
      <c r="F179" s="6" t="s">
        <v>372</v>
      </c>
      <c r="G179" s="6" t="s">
        <v>426</v>
      </c>
      <c r="H179" s="6" t="s">
        <v>374</v>
      </c>
      <c r="I179" s="6" t="s">
        <v>58</v>
      </c>
      <c r="J179" s="6" t="s">
        <v>33</v>
      </c>
      <c r="K179" s="6" t="s">
        <v>102</v>
      </c>
      <c r="L179" s="6">
        <v>30</v>
      </c>
      <c r="M179" s="16">
        <v>20193320022052</v>
      </c>
      <c r="N179" s="20">
        <v>43700.68849537037</v>
      </c>
      <c r="O179" s="24"/>
      <c r="P179" s="25"/>
      <c r="Q179" s="26"/>
      <c r="R179" s="26"/>
      <c r="S179" s="6" t="s">
        <v>114</v>
      </c>
      <c r="T179" s="6"/>
      <c r="U179" s="26"/>
      <c r="V179" s="26"/>
      <c r="W179" s="26"/>
      <c r="X179" s="26"/>
      <c r="Y179" s="26"/>
    </row>
    <row r="180" spans="1:82" ht="54.75" thickBot="1" x14ac:dyDescent="0.3">
      <c r="A180" s="86" t="s">
        <v>811</v>
      </c>
      <c r="B180" s="6" t="s">
        <v>147</v>
      </c>
      <c r="C180" s="6" t="s">
        <v>86</v>
      </c>
      <c r="D180" s="6" t="s">
        <v>252</v>
      </c>
      <c r="E180" s="6" t="s">
        <v>108</v>
      </c>
      <c r="F180" s="6" t="s">
        <v>164</v>
      </c>
      <c r="G180" s="6" t="s">
        <v>427</v>
      </c>
      <c r="H180" s="6" t="s">
        <v>254</v>
      </c>
      <c r="I180" s="6" t="s">
        <v>255</v>
      </c>
      <c r="J180" s="6" t="s">
        <v>48</v>
      </c>
      <c r="K180" s="6" t="s">
        <v>34</v>
      </c>
      <c r="L180" s="6">
        <v>15</v>
      </c>
      <c r="M180" s="16">
        <v>20193320022062</v>
      </c>
      <c r="N180" s="20">
        <v>43700.703298611108</v>
      </c>
      <c r="O180" s="24"/>
      <c r="P180" s="25"/>
      <c r="Q180" s="26"/>
      <c r="R180" s="26"/>
      <c r="S180" s="6" t="s">
        <v>114</v>
      </c>
      <c r="T180" s="6" t="s">
        <v>428</v>
      </c>
      <c r="U180" s="26"/>
      <c r="V180" s="26"/>
      <c r="W180" s="26"/>
      <c r="X180" s="26"/>
      <c r="Y180" s="26"/>
    </row>
    <row r="181" spans="1:82" ht="72.75" thickBot="1" x14ac:dyDescent="0.3">
      <c r="A181" s="86" t="s">
        <v>811</v>
      </c>
      <c r="B181" s="6" t="s">
        <v>147</v>
      </c>
      <c r="C181" s="6" t="s">
        <v>217</v>
      </c>
      <c r="D181" s="6" t="s">
        <v>429</v>
      </c>
      <c r="E181" s="6" t="s">
        <v>28</v>
      </c>
      <c r="F181" s="6" t="s">
        <v>29</v>
      </c>
      <c r="G181" s="6" t="s">
        <v>265</v>
      </c>
      <c r="H181" s="6" t="s">
        <v>153</v>
      </c>
      <c r="I181" s="6" t="s">
        <v>48</v>
      </c>
      <c r="J181" s="6" t="s">
        <v>48</v>
      </c>
      <c r="K181" s="6" t="s">
        <v>34</v>
      </c>
      <c r="L181" s="6">
        <v>15</v>
      </c>
      <c r="M181" s="16">
        <v>20193320022132</v>
      </c>
      <c r="N181" s="20">
        <v>43703.521643518521</v>
      </c>
      <c r="O181" s="24"/>
      <c r="P181" s="25"/>
      <c r="Q181" s="26"/>
      <c r="R181" s="26"/>
      <c r="S181" s="6" t="s">
        <v>114</v>
      </c>
      <c r="T181" s="6" t="s">
        <v>430</v>
      </c>
      <c r="U181" s="26"/>
      <c r="V181" s="26"/>
      <c r="W181" s="26"/>
      <c r="X181" s="26"/>
      <c r="Y181" s="26"/>
    </row>
    <row r="182" spans="1:82" ht="72.75" thickBot="1" x14ac:dyDescent="0.3">
      <c r="A182" s="85" t="s">
        <v>813</v>
      </c>
      <c r="B182" s="3" t="s">
        <v>75</v>
      </c>
      <c r="C182" s="3" t="s">
        <v>141</v>
      </c>
      <c r="D182" s="3" t="s">
        <v>772</v>
      </c>
      <c r="E182" s="3" t="s">
        <v>206</v>
      </c>
      <c r="F182" s="3" t="s">
        <v>372</v>
      </c>
      <c r="G182" s="3" t="s">
        <v>773</v>
      </c>
      <c r="H182" s="3" t="s">
        <v>174</v>
      </c>
      <c r="I182" s="3" t="s">
        <v>32</v>
      </c>
      <c r="J182" s="3" t="s">
        <v>560</v>
      </c>
      <c r="K182" s="3" t="s">
        <v>59</v>
      </c>
      <c r="L182" s="3">
        <v>15</v>
      </c>
      <c r="M182" s="15">
        <v>20193320022152</v>
      </c>
      <c r="N182" s="4">
        <v>43703.529803240737</v>
      </c>
      <c r="O182" s="15">
        <v>20192300007791</v>
      </c>
      <c r="P182" s="4">
        <v>43706</v>
      </c>
      <c r="Q182" s="3">
        <v>3</v>
      </c>
      <c r="R182" s="3">
        <v>3</v>
      </c>
      <c r="S182" s="3" t="s">
        <v>35</v>
      </c>
      <c r="T182" s="3" t="s">
        <v>774</v>
      </c>
      <c r="U182" s="4">
        <v>43706</v>
      </c>
      <c r="V182" s="3" t="s">
        <v>369</v>
      </c>
      <c r="W182" s="3" t="s">
        <v>370</v>
      </c>
      <c r="X182" s="3" t="s">
        <v>39</v>
      </c>
      <c r="Y182" s="3" t="s">
        <v>39</v>
      </c>
    </row>
    <row r="183" spans="1:82" ht="108.75" thickBot="1" x14ac:dyDescent="0.3">
      <c r="A183" s="85" t="s">
        <v>813</v>
      </c>
      <c r="B183" s="3" t="s">
        <v>75</v>
      </c>
      <c r="C183" s="3" t="s">
        <v>217</v>
      </c>
      <c r="D183" s="3" t="s">
        <v>431</v>
      </c>
      <c r="E183" s="3" t="s">
        <v>88</v>
      </c>
      <c r="F183" s="3" t="s">
        <v>143</v>
      </c>
      <c r="G183" s="3" t="s">
        <v>432</v>
      </c>
      <c r="H183" s="3" t="s">
        <v>57</v>
      </c>
      <c r="I183" s="3" t="s">
        <v>58</v>
      </c>
      <c r="J183" s="3" t="s">
        <v>33</v>
      </c>
      <c r="K183" s="3" t="s">
        <v>59</v>
      </c>
      <c r="L183" s="3">
        <v>15</v>
      </c>
      <c r="M183" s="15">
        <v>20193320022162</v>
      </c>
      <c r="N183" s="4">
        <v>43703.530590277776</v>
      </c>
      <c r="O183" s="15">
        <v>20192050059381</v>
      </c>
      <c r="P183" s="4">
        <v>43718</v>
      </c>
      <c r="Q183" s="3">
        <v>11</v>
      </c>
      <c r="R183" s="3">
        <v>11</v>
      </c>
      <c r="S183" s="3" t="s">
        <v>35</v>
      </c>
      <c r="T183" s="3" t="s">
        <v>433</v>
      </c>
      <c r="U183" s="4">
        <v>43718</v>
      </c>
      <c r="V183" s="3" t="s">
        <v>37</v>
      </c>
      <c r="W183" s="3" t="s">
        <v>38</v>
      </c>
      <c r="X183" s="10"/>
      <c r="Y183" s="10"/>
    </row>
    <row r="184" spans="1:82" ht="108.75" thickBot="1" x14ac:dyDescent="0.3">
      <c r="A184" s="86" t="s">
        <v>813</v>
      </c>
      <c r="B184" s="6" t="s">
        <v>75</v>
      </c>
      <c r="C184" s="6" t="s">
        <v>26</v>
      </c>
      <c r="D184" s="6" t="s">
        <v>434</v>
      </c>
      <c r="E184" s="6" t="s">
        <v>108</v>
      </c>
      <c r="F184" s="6" t="s">
        <v>354</v>
      </c>
      <c r="G184" s="6" t="s">
        <v>435</v>
      </c>
      <c r="H184" s="6" t="s">
        <v>374</v>
      </c>
      <c r="I184" s="6" t="s">
        <v>58</v>
      </c>
      <c r="J184" s="6" t="s">
        <v>33</v>
      </c>
      <c r="K184" s="6" t="s">
        <v>34</v>
      </c>
      <c r="L184" s="6">
        <v>15</v>
      </c>
      <c r="M184" s="16">
        <v>20193320022172</v>
      </c>
      <c r="N184" s="20">
        <v>43703.532233796293</v>
      </c>
      <c r="O184" s="24"/>
      <c r="P184" s="25"/>
      <c r="Q184" s="26"/>
      <c r="R184" s="26"/>
      <c r="S184" s="6" t="s">
        <v>114</v>
      </c>
      <c r="T184" s="6" t="s">
        <v>430</v>
      </c>
      <c r="U184" s="26"/>
      <c r="V184" s="26"/>
      <c r="W184" s="26"/>
      <c r="X184" s="26"/>
      <c r="Y184" s="26"/>
    </row>
    <row r="185" spans="1:82" ht="72.75" thickBot="1" x14ac:dyDescent="0.3">
      <c r="A185" s="85" t="s">
        <v>813</v>
      </c>
      <c r="B185" s="3" t="s">
        <v>75</v>
      </c>
      <c r="C185" s="3" t="s">
        <v>167</v>
      </c>
      <c r="D185" s="3" t="s">
        <v>436</v>
      </c>
      <c r="E185" s="9" t="s">
        <v>28</v>
      </c>
      <c r="F185" s="3" t="s">
        <v>29</v>
      </c>
      <c r="G185" s="3" t="s">
        <v>437</v>
      </c>
      <c r="H185" s="3" t="s">
        <v>67</v>
      </c>
      <c r="I185" s="3" t="s">
        <v>48</v>
      </c>
      <c r="J185" s="3" t="s">
        <v>48</v>
      </c>
      <c r="K185" s="3" t="s">
        <v>59</v>
      </c>
      <c r="L185" s="3">
        <v>15</v>
      </c>
      <c r="M185" s="15">
        <v>20193320022182</v>
      </c>
      <c r="N185" s="4">
        <v>43703.532893518517</v>
      </c>
      <c r="O185" s="15">
        <v>20191000001853</v>
      </c>
      <c r="P185" s="4">
        <v>43713</v>
      </c>
      <c r="Q185" s="3">
        <v>8</v>
      </c>
      <c r="R185" s="3">
        <v>8</v>
      </c>
      <c r="S185" s="3" t="s">
        <v>35</v>
      </c>
      <c r="T185" s="3" t="s">
        <v>438</v>
      </c>
      <c r="U185" s="10"/>
      <c r="V185" s="3" t="s">
        <v>51</v>
      </c>
      <c r="W185" s="10"/>
      <c r="X185" s="10"/>
      <c r="Y185" s="5" t="s">
        <v>439</v>
      </c>
    </row>
    <row r="186" spans="1:82" ht="72.75" thickBot="1" x14ac:dyDescent="0.3">
      <c r="A186" s="86" t="s">
        <v>813</v>
      </c>
      <c r="B186" s="6" t="s">
        <v>75</v>
      </c>
      <c r="C186" s="6" t="s">
        <v>86</v>
      </c>
      <c r="D186" s="6" t="s">
        <v>440</v>
      </c>
      <c r="E186" s="6" t="s">
        <v>88</v>
      </c>
      <c r="F186" s="6" t="s">
        <v>29</v>
      </c>
      <c r="G186" s="6" t="s">
        <v>441</v>
      </c>
      <c r="H186" s="6" t="s">
        <v>153</v>
      </c>
      <c r="I186" s="6" t="s">
        <v>48</v>
      </c>
      <c r="J186" s="6" t="s">
        <v>48</v>
      </c>
      <c r="K186" s="6" t="s">
        <v>34</v>
      </c>
      <c r="L186" s="6">
        <v>15</v>
      </c>
      <c r="M186" s="16">
        <v>20193320022192</v>
      </c>
      <c r="N186" s="20">
        <v>43703.53402777778</v>
      </c>
      <c r="O186" s="24"/>
      <c r="P186" s="25"/>
      <c r="Q186" s="26"/>
      <c r="R186" s="26"/>
      <c r="S186" s="6" t="s">
        <v>114</v>
      </c>
      <c r="T186" s="6" t="s">
        <v>430</v>
      </c>
      <c r="U186" s="26"/>
      <c r="V186" s="26"/>
      <c r="W186" s="26"/>
      <c r="X186" s="26"/>
      <c r="Y186" s="26"/>
    </row>
    <row r="187" spans="1:82" ht="108.75" thickBot="1" x14ac:dyDescent="0.3">
      <c r="A187" s="85" t="s">
        <v>813</v>
      </c>
      <c r="B187" s="3" t="s">
        <v>75</v>
      </c>
      <c r="C187" s="3" t="s">
        <v>26</v>
      </c>
      <c r="D187" s="3" t="s">
        <v>442</v>
      </c>
      <c r="E187" s="3" t="s">
        <v>88</v>
      </c>
      <c r="F187" s="3" t="s">
        <v>372</v>
      </c>
      <c r="G187" s="3" t="s">
        <v>443</v>
      </c>
      <c r="H187" s="3" t="s">
        <v>31</v>
      </c>
      <c r="I187" s="3" t="s">
        <v>32</v>
      </c>
      <c r="J187" s="3" t="s">
        <v>33</v>
      </c>
      <c r="K187" s="3" t="s">
        <v>59</v>
      </c>
      <c r="L187" s="3">
        <v>15</v>
      </c>
      <c r="M187" s="15">
        <v>20193320022202</v>
      </c>
      <c r="N187" s="4">
        <v>43703.535439814812</v>
      </c>
      <c r="O187" s="15">
        <v>20192100008051</v>
      </c>
      <c r="P187" s="4">
        <v>43717</v>
      </c>
      <c r="Q187" s="3">
        <v>10</v>
      </c>
      <c r="R187" s="3">
        <v>10</v>
      </c>
      <c r="S187" s="3" t="s">
        <v>35</v>
      </c>
      <c r="T187" s="3" t="s">
        <v>444</v>
      </c>
      <c r="U187" s="4">
        <v>43717</v>
      </c>
      <c r="V187" s="3" t="s">
        <v>37</v>
      </c>
      <c r="W187" s="3" t="s">
        <v>38</v>
      </c>
      <c r="X187" s="10"/>
      <c r="Y187" s="5" t="s">
        <v>445</v>
      </c>
    </row>
    <row r="188" spans="1:82" ht="108.75" thickBot="1" x14ac:dyDescent="0.3">
      <c r="A188" s="85" t="s">
        <v>811</v>
      </c>
      <c r="B188" s="3" t="s">
        <v>147</v>
      </c>
      <c r="C188" s="3" t="s">
        <v>79</v>
      </c>
      <c r="D188" s="3" t="s">
        <v>446</v>
      </c>
      <c r="E188" s="3" t="s">
        <v>108</v>
      </c>
      <c r="F188" s="3" t="s">
        <v>372</v>
      </c>
      <c r="G188" s="3" t="s">
        <v>447</v>
      </c>
      <c r="H188" s="3" t="s">
        <v>83</v>
      </c>
      <c r="I188" s="3" t="s">
        <v>32</v>
      </c>
      <c r="J188" s="3" t="s">
        <v>33</v>
      </c>
      <c r="K188" s="3" t="s">
        <v>137</v>
      </c>
      <c r="L188" s="3">
        <v>10</v>
      </c>
      <c r="M188" s="15">
        <v>20193320022212</v>
      </c>
      <c r="N188" s="4">
        <v>43703.568796296298</v>
      </c>
      <c r="O188" s="15">
        <v>20192050059281</v>
      </c>
      <c r="P188" s="4">
        <v>43717</v>
      </c>
      <c r="Q188" s="3">
        <v>10</v>
      </c>
      <c r="R188" s="3">
        <v>10</v>
      </c>
      <c r="S188" s="3" t="s">
        <v>35</v>
      </c>
      <c r="T188" s="3" t="s">
        <v>448</v>
      </c>
      <c r="U188" s="4">
        <v>43717</v>
      </c>
      <c r="V188" s="3" t="s">
        <v>37</v>
      </c>
      <c r="W188" s="3" t="s">
        <v>38</v>
      </c>
      <c r="X188" s="10"/>
      <c r="Y188" s="10"/>
    </row>
    <row r="189" spans="1:82" ht="90.75" thickBot="1" x14ac:dyDescent="0.3">
      <c r="A189" s="86" t="s">
        <v>811</v>
      </c>
      <c r="B189" s="6" t="s">
        <v>147</v>
      </c>
      <c r="C189" s="6" t="s">
        <v>217</v>
      </c>
      <c r="D189" s="6" t="s">
        <v>449</v>
      </c>
      <c r="E189" s="6" t="s">
        <v>28</v>
      </c>
      <c r="F189" s="6" t="s">
        <v>29</v>
      </c>
      <c r="G189" s="6" t="s">
        <v>235</v>
      </c>
      <c r="H189" s="6" t="s">
        <v>153</v>
      </c>
      <c r="I189" s="6" t="s">
        <v>48</v>
      </c>
      <c r="J189" s="6" t="s">
        <v>48</v>
      </c>
      <c r="K189" s="6" t="s">
        <v>34</v>
      </c>
      <c r="L189" s="6">
        <v>15</v>
      </c>
      <c r="M189" s="16">
        <v>20193320022232</v>
      </c>
      <c r="N189" s="20">
        <v>43703.578449074077</v>
      </c>
      <c r="O189" s="24"/>
      <c r="P189" s="25"/>
      <c r="Q189" s="26"/>
      <c r="R189" s="26"/>
      <c r="S189" s="6" t="s">
        <v>114</v>
      </c>
      <c r="T189" s="6" t="s">
        <v>430</v>
      </c>
      <c r="U189" s="26"/>
      <c r="V189" s="26"/>
      <c r="W189" s="26"/>
      <c r="X189" s="26"/>
      <c r="Y189" s="26"/>
    </row>
    <row r="190" spans="1:82" ht="90.75" thickBot="1" x14ac:dyDescent="0.3">
      <c r="A190" s="86" t="s">
        <v>811</v>
      </c>
      <c r="B190" s="6" t="s">
        <v>147</v>
      </c>
      <c r="C190" s="6" t="s">
        <v>217</v>
      </c>
      <c r="D190" s="6" t="s">
        <v>449</v>
      </c>
      <c r="E190" s="6" t="s">
        <v>28</v>
      </c>
      <c r="F190" s="6" t="s">
        <v>29</v>
      </c>
      <c r="G190" s="6" t="s">
        <v>235</v>
      </c>
      <c r="H190" s="6" t="s">
        <v>153</v>
      </c>
      <c r="I190" s="6" t="s">
        <v>48</v>
      </c>
      <c r="J190" s="6" t="s">
        <v>48</v>
      </c>
      <c r="K190" s="6" t="s">
        <v>34</v>
      </c>
      <c r="L190" s="6">
        <v>15</v>
      </c>
      <c r="M190" s="16">
        <v>20193320022242</v>
      </c>
      <c r="N190" s="20">
        <v>43703.588333333333</v>
      </c>
      <c r="O190" s="24"/>
      <c r="P190" s="25"/>
      <c r="Q190" s="26"/>
      <c r="R190" s="26"/>
      <c r="S190" s="6" t="s">
        <v>114</v>
      </c>
      <c r="T190" s="6" t="s">
        <v>430</v>
      </c>
      <c r="U190" s="26"/>
      <c r="V190" s="26"/>
      <c r="W190" s="26"/>
      <c r="X190" s="26"/>
      <c r="Y190" s="26"/>
    </row>
    <row r="191" spans="1:82" ht="90.75" thickBot="1" x14ac:dyDescent="0.3">
      <c r="A191" s="85" t="s">
        <v>811</v>
      </c>
      <c r="B191" s="3" t="s">
        <v>25</v>
      </c>
      <c r="C191" s="3" t="s">
        <v>167</v>
      </c>
      <c r="D191" s="3" t="s">
        <v>775</v>
      </c>
      <c r="E191" s="3" t="s">
        <v>454</v>
      </c>
      <c r="F191" s="3" t="s">
        <v>733</v>
      </c>
      <c r="G191" s="3" t="s">
        <v>776</v>
      </c>
      <c r="H191" s="3" t="s">
        <v>73</v>
      </c>
      <c r="I191" s="3" t="s">
        <v>47</v>
      </c>
      <c r="J191" s="3" t="s">
        <v>48</v>
      </c>
      <c r="K191" s="3" t="s">
        <v>34</v>
      </c>
      <c r="L191" s="3">
        <v>15</v>
      </c>
      <c r="M191" s="15">
        <v>20193320022332</v>
      </c>
      <c r="N191" s="4">
        <v>43704.384340277778</v>
      </c>
      <c r="O191" s="15" t="s">
        <v>39</v>
      </c>
      <c r="P191" s="4">
        <v>43712</v>
      </c>
      <c r="Q191" s="3">
        <v>6</v>
      </c>
      <c r="R191" s="3">
        <v>6</v>
      </c>
      <c r="S191" s="3" t="s">
        <v>35</v>
      </c>
      <c r="T191" s="3" t="s">
        <v>777</v>
      </c>
      <c r="U191" s="4">
        <v>43705</v>
      </c>
      <c r="V191" s="3" t="s">
        <v>735</v>
      </c>
      <c r="W191" s="3" t="s">
        <v>370</v>
      </c>
      <c r="X191" s="3" t="s">
        <v>39</v>
      </c>
      <c r="Y191" s="5" t="s">
        <v>613</v>
      </c>
    </row>
    <row r="192" spans="1:82" ht="90.75" thickBot="1" x14ac:dyDescent="0.3">
      <c r="A192" s="85" t="s">
        <v>813</v>
      </c>
      <c r="B192" s="3" t="s">
        <v>99</v>
      </c>
      <c r="C192" s="3" t="s">
        <v>195</v>
      </c>
      <c r="D192" s="3" t="s">
        <v>778</v>
      </c>
      <c r="E192" s="3" t="s">
        <v>454</v>
      </c>
      <c r="F192" s="3" t="s">
        <v>143</v>
      </c>
      <c r="G192" s="3" t="s">
        <v>779</v>
      </c>
      <c r="H192" s="3" t="s">
        <v>57</v>
      </c>
      <c r="I192" s="3" t="s">
        <v>32</v>
      </c>
      <c r="J192" s="3" t="s">
        <v>560</v>
      </c>
      <c r="K192" s="3" t="s">
        <v>137</v>
      </c>
      <c r="L192" s="3">
        <v>10</v>
      </c>
      <c r="M192" s="15">
        <v>20193320022352</v>
      </c>
      <c r="N192" s="4">
        <v>43704.420844907407</v>
      </c>
      <c r="O192" s="15">
        <v>20192050058781</v>
      </c>
      <c r="P192" s="4">
        <v>43705</v>
      </c>
      <c r="Q192" s="3">
        <v>1</v>
      </c>
      <c r="R192" s="3">
        <v>1</v>
      </c>
      <c r="S192" s="3" t="s">
        <v>35</v>
      </c>
      <c r="T192" s="3" t="s">
        <v>780</v>
      </c>
      <c r="U192" s="4">
        <v>43705</v>
      </c>
      <c r="V192" s="3" t="s">
        <v>369</v>
      </c>
      <c r="W192" s="3" t="s">
        <v>370</v>
      </c>
      <c r="X192" s="3" t="s">
        <v>39</v>
      </c>
      <c r="Y192" s="3" t="s">
        <v>39</v>
      </c>
    </row>
    <row r="193" spans="1:82" ht="90.75" thickBot="1" x14ac:dyDescent="0.3">
      <c r="A193" s="86" t="s">
        <v>811</v>
      </c>
      <c r="B193" s="6" t="s">
        <v>147</v>
      </c>
      <c r="C193" s="6" t="s">
        <v>167</v>
      </c>
      <c r="D193" s="6" t="s">
        <v>450</v>
      </c>
      <c r="E193" s="6" t="s">
        <v>28</v>
      </c>
      <c r="F193" s="6" t="s">
        <v>29</v>
      </c>
      <c r="G193" s="6" t="s">
        <v>265</v>
      </c>
      <c r="H193" s="6" t="s">
        <v>153</v>
      </c>
      <c r="I193" s="6" t="s">
        <v>48</v>
      </c>
      <c r="J193" s="6" t="s">
        <v>48</v>
      </c>
      <c r="K193" s="6" t="s">
        <v>34</v>
      </c>
      <c r="L193" s="6">
        <v>15</v>
      </c>
      <c r="M193" s="16">
        <v>20193320022372</v>
      </c>
      <c r="N193" s="20">
        <v>43704.43209490741</v>
      </c>
      <c r="O193" s="24"/>
      <c r="P193" s="25"/>
      <c r="Q193" s="26"/>
      <c r="R193" s="26"/>
      <c r="S193" s="6" t="s">
        <v>451</v>
      </c>
      <c r="T193" s="6" t="s">
        <v>452</v>
      </c>
      <c r="U193" s="26"/>
      <c r="V193" s="26"/>
      <c r="W193" s="26"/>
      <c r="X193" s="26"/>
      <c r="Y193" s="26"/>
    </row>
    <row r="194" spans="1:82" ht="108.75" thickBot="1" x14ac:dyDescent="0.3">
      <c r="A194" s="85" t="s">
        <v>811</v>
      </c>
      <c r="B194" s="3" t="s">
        <v>25</v>
      </c>
      <c r="C194" s="3" t="s">
        <v>86</v>
      </c>
      <c r="D194" s="3" t="s">
        <v>453</v>
      </c>
      <c r="E194" s="3" t="s">
        <v>454</v>
      </c>
      <c r="F194" s="3" t="s">
        <v>55</v>
      </c>
      <c r="G194" s="3" t="s">
        <v>455</v>
      </c>
      <c r="H194" s="3" t="s">
        <v>83</v>
      </c>
      <c r="I194" s="3" t="s">
        <v>58</v>
      </c>
      <c r="J194" s="3" t="s">
        <v>33</v>
      </c>
      <c r="K194" s="3" t="s">
        <v>34</v>
      </c>
      <c r="L194" s="3">
        <v>15</v>
      </c>
      <c r="M194" s="15">
        <v>20193320022392</v>
      </c>
      <c r="N194" s="4">
        <v>43704.44630787037</v>
      </c>
      <c r="O194" s="15">
        <v>20192050059251</v>
      </c>
      <c r="P194" s="4">
        <v>43714</v>
      </c>
      <c r="Q194" s="3">
        <v>8</v>
      </c>
      <c r="R194" s="3">
        <v>8</v>
      </c>
      <c r="S194" s="3" t="s">
        <v>35</v>
      </c>
      <c r="T194" s="3" t="s">
        <v>456</v>
      </c>
      <c r="U194" s="4">
        <v>43714</v>
      </c>
      <c r="V194" s="3" t="s">
        <v>37</v>
      </c>
      <c r="W194" s="3" t="s">
        <v>38</v>
      </c>
      <c r="X194" s="10"/>
      <c r="Y194" s="10"/>
    </row>
    <row r="195" spans="1:82" ht="72.75" thickBot="1" x14ac:dyDescent="0.3">
      <c r="A195" s="85" t="s">
        <v>813</v>
      </c>
      <c r="B195" s="3" t="s">
        <v>75</v>
      </c>
      <c r="C195" s="3" t="s">
        <v>129</v>
      </c>
      <c r="D195" s="3" t="s">
        <v>457</v>
      </c>
      <c r="E195" s="3" t="s">
        <v>28</v>
      </c>
      <c r="F195" s="3" t="s">
        <v>372</v>
      </c>
      <c r="G195" s="3" t="s">
        <v>458</v>
      </c>
      <c r="H195" s="3" t="s">
        <v>67</v>
      </c>
      <c r="I195" s="3" t="s">
        <v>48</v>
      </c>
      <c r="J195" s="3" t="s">
        <v>48</v>
      </c>
      <c r="K195" s="3" t="s">
        <v>137</v>
      </c>
      <c r="L195" s="3">
        <v>10</v>
      </c>
      <c r="M195" s="15">
        <v>20193320022412</v>
      </c>
      <c r="N195" s="4">
        <v>43704.47047453704</v>
      </c>
      <c r="O195" s="15">
        <v>20191000001863</v>
      </c>
      <c r="P195" s="4">
        <v>43717</v>
      </c>
      <c r="Q195" s="3">
        <v>9</v>
      </c>
      <c r="R195" s="3">
        <v>9</v>
      </c>
      <c r="S195" s="3" t="s">
        <v>390</v>
      </c>
      <c r="T195" s="3" t="s">
        <v>459</v>
      </c>
      <c r="U195" s="10"/>
      <c r="V195" s="3" t="s">
        <v>51</v>
      </c>
      <c r="W195" s="10"/>
      <c r="X195" s="10"/>
      <c r="Y195" s="5" t="s">
        <v>439</v>
      </c>
    </row>
    <row r="196" spans="1:82" ht="90.75" thickBot="1" x14ac:dyDescent="0.3">
      <c r="A196" s="86" t="s">
        <v>811</v>
      </c>
      <c r="B196" s="6" t="s">
        <v>25</v>
      </c>
      <c r="C196" s="6" t="s">
        <v>79</v>
      </c>
      <c r="D196" s="6" t="s">
        <v>460</v>
      </c>
      <c r="E196" s="6" t="s">
        <v>28</v>
      </c>
      <c r="F196" s="6" t="s">
        <v>29</v>
      </c>
      <c r="G196" s="6" t="s">
        <v>410</v>
      </c>
      <c r="H196" s="6" t="s">
        <v>153</v>
      </c>
      <c r="I196" s="6" t="s">
        <v>48</v>
      </c>
      <c r="J196" s="6" t="s">
        <v>48</v>
      </c>
      <c r="K196" s="6" t="s">
        <v>34</v>
      </c>
      <c r="L196" s="6">
        <v>15</v>
      </c>
      <c r="M196" s="16">
        <v>20193320022422</v>
      </c>
      <c r="N196" s="20">
        <v>43704.492106481484</v>
      </c>
      <c r="O196" s="24"/>
      <c r="P196" s="25"/>
      <c r="Q196" s="26"/>
      <c r="R196" s="26"/>
      <c r="S196" s="6" t="s">
        <v>451</v>
      </c>
      <c r="T196" s="6" t="s">
        <v>452</v>
      </c>
      <c r="U196" s="26"/>
      <c r="V196" s="26"/>
      <c r="W196" s="26"/>
      <c r="X196" s="26"/>
      <c r="Y196" s="26"/>
    </row>
    <row r="197" spans="1:82" ht="144.75" thickBot="1" x14ac:dyDescent="0.3">
      <c r="A197" s="86" t="s">
        <v>811</v>
      </c>
      <c r="B197" s="6" t="s">
        <v>147</v>
      </c>
      <c r="C197" s="6" t="s">
        <v>217</v>
      </c>
      <c r="D197" s="6" t="s">
        <v>411</v>
      </c>
      <c r="E197" s="6" t="s">
        <v>28</v>
      </c>
      <c r="F197" s="6" t="s">
        <v>29</v>
      </c>
      <c r="G197" s="6" t="s">
        <v>265</v>
      </c>
      <c r="H197" s="6" t="s">
        <v>153</v>
      </c>
      <c r="I197" s="6" t="s">
        <v>48</v>
      </c>
      <c r="J197" s="6" t="s">
        <v>48</v>
      </c>
      <c r="K197" s="6" t="s">
        <v>34</v>
      </c>
      <c r="L197" s="6">
        <v>15</v>
      </c>
      <c r="M197" s="16">
        <v>20193320022442</v>
      </c>
      <c r="N197" s="20">
        <v>43704.521562499998</v>
      </c>
      <c r="O197" s="24"/>
      <c r="P197" s="25"/>
      <c r="Q197" s="26"/>
      <c r="R197" s="26"/>
      <c r="S197" s="6" t="s">
        <v>451</v>
      </c>
      <c r="T197" s="6" t="s">
        <v>452</v>
      </c>
      <c r="U197" s="26"/>
      <c r="V197" s="26"/>
      <c r="W197" s="26"/>
      <c r="X197" s="26"/>
      <c r="Y197" s="26"/>
    </row>
    <row r="198" spans="1:82" s="100" customFormat="1" ht="90.75" thickBot="1" x14ac:dyDescent="0.3">
      <c r="A198" s="91" t="s">
        <v>811</v>
      </c>
      <c r="B198" s="92" t="s">
        <v>25</v>
      </c>
      <c r="C198" s="92" t="s">
        <v>86</v>
      </c>
      <c r="D198" s="92" t="s">
        <v>461</v>
      </c>
      <c r="E198" s="92" t="s">
        <v>454</v>
      </c>
      <c r="F198" s="92" t="s">
        <v>89</v>
      </c>
      <c r="G198" s="92" t="s">
        <v>462</v>
      </c>
      <c r="H198" s="93" t="s">
        <v>816</v>
      </c>
      <c r="I198" s="93" t="s">
        <v>187</v>
      </c>
      <c r="J198" s="94" t="s">
        <v>187</v>
      </c>
      <c r="K198" s="92" t="s">
        <v>137</v>
      </c>
      <c r="L198" s="92">
        <v>10</v>
      </c>
      <c r="M198" s="95">
        <v>20193320022452</v>
      </c>
      <c r="N198" s="96">
        <v>43704.608113425929</v>
      </c>
      <c r="O198" s="97"/>
      <c r="P198" s="98"/>
      <c r="Q198" s="99"/>
      <c r="R198" s="99"/>
      <c r="S198" s="92" t="s">
        <v>74</v>
      </c>
      <c r="T198" s="92"/>
      <c r="U198" s="99"/>
      <c r="V198" s="99"/>
      <c r="W198" s="99"/>
      <c r="X198" s="99"/>
      <c r="Y198" s="92" t="s">
        <v>463</v>
      </c>
      <c r="Z198" s="111"/>
      <c r="AA198" s="112"/>
      <c r="AB198" s="112"/>
      <c r="AC198" s="112"/>
      <c r="AD198" s="112"/>
      <c r="AE198" s="112"/>
      <c r="AF198" s="112"/>
      <c r="AG198" s="112"/>
      <c r="AH198" s="112"/>
      <c r="AI198" s="112"/>
      <c r="AJ198" s="112"/>
      <c r="AK198" s="112"/>
      <c r="AL198" s="112"/>
      <c r="AM198" s="112"/>
      <c r="AN198" s="112"/>
      <c r="AO198" s="112"/>
      <c r="AP198" s="112"/>
      <c r="AQ198" s="112"/>
      <c r="AR198" s="112"/>
      <c r="AS198" s="112"/>
      <c r="AT198" s="112"/>
      <c r="AU198" s="112"/>
      <c r="AV198" s="112"/>
      <c r="AW198" s="112"/>
      <c r="AX198" s="112"/>
      <c r="AY198" s="112"/>
      <c r="AZ198" s="112"/>
      <c r="BA198" s="112"/>
      <c r="BB198" s="112"/>
      <c r="BC198" s="112"/>
      <c r="BD198" s="112"/>
      <c r="BE198" s="112"/>
      <c r="BF198" s="112"/>
      <c r="BG198" s="112"/>
      <c r="BH198" s="112"/>
      <c r="BI198" s="112"/>
      <c r="BJ198" s="112"/>
      <c r="BK198" s="112"/>
      <c r="BL198" s="112"/>
      <c r="BM198" s="112"/>
      <c r="BN198" s="112"/>
      <c r="BO198" s="112"/>
      <c r="BP198" s="112"/>
      <c r="BQ198" s="112"/>
      <c r="BR198" s="112"/>
      <c r="BS198" s="112"/>
      <c r="BT198" s="112"/>
      <c r="BU198" s="112"/>
      <c r="BV198" s="112"/>
      <c r="BW198" s="112"/>
      <c r="BX198" s="112"/>
      <c r="BY198" s="112"/>
      <c r="BZ198" s="112"/>
      <c r="CA198" s="112"/>
      <c r="CB198" s="112"/>
      <c r="CC198" s="112"/>
      <c r="CD198" s="112"/>
    </row>
    <row r="199" spans="1:82" ht="108.75" thickBot="1" x14ac:dyDescent="0.3">
      <c r="A199" s="86" t="s">
        <v>811</v>
      </c>
      <c r="B199" s="6" t="s">
        <v>25</v>
      </c>
      <c r="C199" s="6" t="s">
        <v>79</v>
      </c>
      <c r="D199" s="6" t="s">
        <v>464</v>
      </c>
      <c r="E199" s="6" t="s">
        <v>454</v>
      </c>
      <c r="F199" s="6" t="s">
        <v>372</v>
      </c>
      <c r="G199" s="6" t="s">
        <v>465</v>
      </c>
      <c r="H199" s="6" t="s">
        <v>57</v>
      </c>
      <c r="I199" s="6" t="s">
        <v>58</v>
      </c>
      <c r="J199" s="6" t="s">
        <v>33</v>
      </c>
      <c r="K199" s="6" t="s">
        <v>102</v>
      </c>
      <c r="L199" s="6">
        <v>30</v>
      </c>
      <c r="M199" s="16">
        <v>20193320022462</v>
      </c>
      <c r="N199" s="20">
        <v>43704.614305555559</v>
      </c>
      <c r="O199" s="24"/>
      <c r="P199" s="25"/>
      <c r="Q199" s="26"/>
      <c r="R199" s="26"/>
      <c r="S199" s="6" t="s">
        <v>451</v>
      </c>
      <c r="T199" s="26"/>
      <c r="U199" s="26"/>
      <c r="V199" s="26"/>
      <c r="W199" s="26"/>
      <c r="X199" s="26"/>
      <c r="Y199" s="26"/>
    </row>
    <row r="200" spans="1:82" ht="108.75" thickBot="1" x14ac:dyDescent="0.3">
      <c r="A200" s="85" t="s">
        <v>813</v>
      </c>
      <c r="B200" s="3" t="s">
        <v>75</v>
      </c>
      <c r="C200" s="3" t="s">
        <v>212</v>
      </c>
      <c r="D200" s="12" t="s">
        <v>466</v>
      </c>
      <c r="E200" s="3" t="s">
        <v>28</v>
      </c>
      <c r="F200" s="3" t="s">
        <v>372</v>
      </c>
      <c r="G200" s="12" t="s">
        <v>467</v>
      </c>
      <c r="H200" s="12" t="s">
        <v>31</v>
      </c>
      <c r="I200" s="12" t="s">
        <v>32</v>
      </c>
      <c r="J200" s="3" t="s">
        <v>33</v>
      </c>
      <c r="K200" s="12" t="s">
        <v>34</v>
      </c>
      <c r="L200" s="3">
        <v>15</v>
      </c>
      <c r="M200" s="17">
        <v>20193320022472</v>
      </c>
      <c r="N200" s="21">
        <v>43704.668020833335</v>
      </c>
      <c r="O200" s="15">
        <v>20192100007781</v>
      </c>
      <c r="P200" s="4">
        <v>43704</v>
      </c>
      <c r="Q200" s="3">
        <v>0</v>
      </c>
      <c r="R200" s="3">
        <v>0</v>
      </c>
      <c r="S200" s="3" t="s">
        <v>35</v>
      </c>
      <c r="T200" s="3" t="s">
        <v>468</v>
      </c>
      <c r="U200" s="10"/>
      <c r="V200" s="10"/>
      <c r="W200" s="10"/>
      <c r="X200" s="10"/>
      <c r="Y200" s="5" t="s">
        <v>69</v>
      </c>
    </row>
    <row r="201" spans="1:82" ht="105" customHeight="1" thickBot="1" x14ac:dyDescent="0.3">
      <c r="A201" s="86" t="s">
        <v>811</v>
      </c>
      <c r="B201" s="6" t="s">
        <v>25</v>
      </c>
      <c r="C201" s="6" t="s">
        <v>314</v>
      </c>
      <c r="D201" s="13" t="s">
        <v>469</v>
      </c>
      <c r="E201" s="6" t="s">
        <v>454</v>
      </c>
      <c r="F201" s="6" t="s">
        <v>71</v>
      </c>
      <c r="G201" s="13" t="s">
        <v>470</v>
      </c>
      <c r="H201" s="13" t="s">
        <v>73</v>
      </c>
      <c r="I201" s="13" t="s">
        <v>47</v>
      </c>
      <c r="J201" s="6" t="s">
        <v>48</v>
      </c>
      <c r="K201" s="13" t="s">
        <v>34</v>
      </c>
      <c r="L201" s="6">
        <v>15</v>
      </c>
      <c r="M201" s="18">
        <v>20193320022482</v>
      </c>
      <c r="N201" s="22">
        <v>43704.669942129629</v>
      </c>
      <c r="O201" s="24"/>
      <c r="P201" s="25"/>
      <c r="Q201" s="26"/>
      <c r="R201" s="26"/>
      <c r="S201" s="6" t="s">
        <v>451</v>
      </c>
      <c r="T201" s="26"/>
      <c r="U201" s="26"/>
      <c r="V201" s="26"/>
      <c r="W201" s="26"/>
      <c r="X201" s="26"/>
      <c r="Y201" s="26"/>
    </row>
    <row r="202" spans="1:82" ht="123.75" customHeight="1" thickBot="1" x14ac:dyDescent="0.3">
      <c r="A202" s="85" t="s">
        <v>813</v>
      </c>
      <c r="B202" s="9" t="s">
        <v>75</v>
      </c>
      <c r="C202" s="3" t="s">
        <v>86</v>
      </c>
      <c r="D202" s="12" t="s">
        <v>471</v>
      </c>
      <c r="E202" s="3" t="s">
        <v>88</v>
      </c>
      <c r="F202" s="3" t="s">
        <v>372</v>
      </c>
      <c r="G202" s="12" t="s">
        <v>472</v>
      </c>
      <c r="H202" s="12" t="s">
        <v>83</v>
      </c>
      <c r="I202" s="12" t="s">
        <v>58</v>
      </c>
      <c r="J202" s="3" t="s">
        <v>33</v>
      </c>
      <c r="K202" s="12" t="s">
        <v>34</v>
      </c>
      <c r="L202" s="3">
        <v>15</v>
      </c>
      <c r="M202" s="17">
        <v>20193320022492</v>
      </c>
      <c r="N202" s="21">
        <v>43704.690405092595</v>
      </c>
      <c r="O202" s="15">
        <v>20192050059311</v>
      </c>
      <c r="P202" s="4">
        <v>43717</v>
      </c>
      <c r="Q202" s="3">
        <v>9</v>
      </c>
      <c r="R202" s="3">
        <v>9</v>
      </c>
      <c r="S202" s="3" t="s">
        <v>35</v>
      </c>
      <c r="T202" s="3" t="s">
        <v>473</v>
      </c>
      <c r="U202" s="4">
        <v>43717</v>
      </c>
      <c r="V202" s="3" t="s">
        <v>369</v>
      </c>
      <c r="W202" s="3" t="s">
        <v>370</v>
      </c>
      <c r="X202" s="3" t="s">
        <v>39</v>
      </c>
      <c r="Y202" s="3"/>
    </row>
    <row r="203" spans="1:82" ht="108.75" thickBot="1" x14ac:dyDescent="0.3">
      <c r="A203" s="86" t="s">
        <v>813</v>
      </c>
      <c r="B203" s="6" t="s">
        <v>75</v>
      </c>
      <c r="C203" s="6" t="s">
        <v>86</v>
      </c>
      <c r="D203" s="13" t="s">
        <v>335</v>
      </c>
      <c r="E203" s="6" t="s">
        <v>88</v>
      </c>
      <c r="F203" s="6" t="s">
        <v>143</v>
      </c>
      <c r="G203" s="13" t="s">
        <v>474</v>
      </c>
      <c r="H203" s="13" t="s">
        <v>145</v>
      </c>
      <c r="I203" s="13" t="s">
        <v>58</v>
      </c>
      <c r="J203" s="6" t="s">
        <v>33</v>
      </c>
      <c r="K203" s="13" t="s">
        <v>59</v>
      </c>
      <c r="L203" s="6">
        <v>15</v>
      </c>
      <c r="M203" s="18">
        <v>20193320022502</v>
      </c>
      <c r="N203" s="22">
        <v>43704.691828703704</v>
      </c>
      <c r="O203" s="24"/>
      <c r="P203" s="25"/>
      <c r="Q203" s="26"/>
      <c r="R203" s="26"/>
      <c r="S203" s="6" t="s">
        <v>451</v>
      </c>
      <c r="T203" s="6" t="s">
        <v>452</v>
      </c>
      <c r="U203" s="26"/>
      <c r="V203" s="26"/>
      <c r="W203" s="26"/>
      <c r="X203" s="26"/>
      <c r="Y203" s="26"/>
    </row>
    <row r="204" spans="1:82" ht="72.75" thickBot="1" x14ac:dyDescent="0.3">
      <c r="A204" s="85" t="s">
        <v>813</v>
      </c>
      <c r="B204" s="3" t="s">
        <v>75</v>
      </c>
      <c r="C204" s="3" t="s">
        <v>86</v>
      </c>
      <c r="D204" s="12" t="s">
        <v>781</v>
      </c>
      <c r="E204" s="3" t="s">
        <v>88</v>
      </c>
      <c r="F204" s="3" t="s">
        <v>372</v>
      </c>
      <c r="G204" s="12" t="s">
        <v>782</v>
      </c>
      <c r="H204" s="12" t="s">
        <v>174</v>
      </c>
      <c r="I204" s="12" t="s">
        <v>32</v>
      </c>
      <c r="J204" s="3" t="s">
        <v>560</v>
      </c>
      <c r="K204" s="3" t="s">
        <v>137</v>
      </c>
      <c r="L204" s="3">
        <v>10</v>
      </c>
      <c r="M204" s="17">
        <v>20193320022512</v>
      </c>
      <c r="N204" s="21">
        <v>43704.695057870369</v>
      </c>
      <c r="O204" s="15">
        <v>20192300007811</v>
      </c>
      <c r="P204" s="4">
        <v>43711</v>
      </c>
      <c r="Q204" s="3">
        <v>5</v>
      </c>
      <c r="R204" s="3">
        <v>5</v>
      </c>
      <c r="S204" s="3" t="s">
        <v>35</v>
      </c>
      <c r="T204" s="3" t="s">
        <v>783</v>
      </c>
      <c r="U204" s="4">
        <v>43711</v>
      </c>
      <c r="V204" s="3" t="s">
        <v>369</v>
      </c>
      <c r="W204" s="3" t="s">
        <v>370</v>
      </c>
      <c r="X204" s="3" t="s">
        <v>39</v>
      </c>
      <c r="Y204" s="3" t="s">
        <v>39</v>
      </c>
    </row>
    <row r="205" spans="1:82" ht="72.75" thickBot="1" x14ac:dyDescent="0.3">
      <c r="A205" s="85" t="s">
        <v>813</v>
      </c>
      <c r="B205" s="3" t="s">
        <v>75</v>
      </c>
      <c r="C205" s="3" t="s">
        <v>167</v>
      </c>
      <c r="D205" s="12" t="s">
        <v>436</v>
      </c>
      <c r="E205" s="3" t="s">
        <v>28</v>
      </c>
      <c r="F205" s="3" t="s">
        <v>372</v>
      </c>
      <c r="G205" s="12" t="s">
        <v>784</v>
      </c>
      <c r="H205" s="12" t="s">
        <v>294</v>
      </c>
      <c r="I205" s="12" t="s">
        <v>32</v>
      </c>
      <c r="J205" s="3" t="s">
        <v>560</v>
      </c>
      <c r="K205" s="12" t="s">
        <v>34</v>
      </c>
      <c r="L205" s="3">
        <v>15</v>
      </c>
      <c r="M205" s="17">
        <v>20193320022522</v>
      </c>
      <c r="N205" s="21">
        <v>43704.697314814817</v>
      </c>
      <c r="O205" s="15">
        <v>20192100007871</v>
      </c>
      <c r="P205" s="4">
        <v>43712</v>
      </c>
      <c r="Q205" s="3">
        <v>6</v>
      </c>
      <c r="R205" s="3">
        <v>6</v>
      </c>
      <c r="S205" s="3" t="s">
        <v>35</v>
      </c>
      <c r="T205" s="3" t="s">
        <v>785</v>
      </c>
      <c r="U205" s="4">
        <v>43711</v>
      </c>
      <c r="V205" s="3" t="s">
        <v>369</v>
      </c>
      <c r="W205" s="3" t="s">
        <v>370</v>
      </c>
      <c r="X205" s="3" t="s">
        <v>39</v>
      </c>
      <c r="Y205" s="3" t="s">
        <v>39</v>
      </c>
    </row>
    <row r="206" spans="1:82" ht="108.75" thickBot="1" x14ac:dyDescent="0.3">
      <c r="A206" s="85" t="s">
        <v>813</v>
      </c>
      <c r="B206" s="3" t="s">
        <v>75</v>
      </c>
      <c r="C206" s="3" t="s">
        <v>79</v>
      </c>
      <c r="D206" s="12" t="s">
        <v>475</v>
      </c>
      <c r="E206" s="3" t="s">
        <v>28</v>
      </c>
      <c r="F206" s="3" t="s">
        <v>372</v>
      </c>
      <c r="G206" s="12" t="s">
        <v>476</v>
      </c>
      <c r="H206" s="12" t="s">
        <v>294</v>
      </c>
      <c r="I206" s="12" t="s">
        <v>32</v>
      </c>
      <c r="J206" s="3" t="s">
        <v>33</v>
      </c>
      <c r="K206" s="12" t="s">
        <v>34</v>
      </c>
      <c r="L206" s="3">
        <v>15</v>
      </c>
      <c r="M206" s="17">
        <v>20193320022532</v>
      </c>
      <c r="N206" s="21">
        <v>43704.702152777776</v>
      </c>
      <c r="O206" s="15">
        <v>20192100008071</v>
      </c>
      <c r="P206" s="4">
        <v>43718</v>
      </c>
      <c r="Q206" s="3">
        <v>10</v>
      </c>
      <c r="R206" s="3">
        <v>10</v>
      </c>
      <c r="S206" s="3" t="s">
        <v>35</v>
      </c>
      <c r="T206" s="3" t="s">
        <v>477</v>
      </c>
      <c r="U206" s="4">
        <v>43718</v>
      </c>
      <c r="V206" s="3" t="s">
        <v>37</v>
      </c>
      <c r="W206" s="3" t="s">
        <v>38</v>
      </c>
      <c r="X206" s="10"/>
      <c r="Y206" s="10"/>
    </row>
    <row r="207" spans="1:82" ht="113.25" customHeight="1" thickBot="1" x14ac:dyDescent="0.3">
      <c r="A207" s="86" t="s">
        <v>813</v>
      </c>
      <c r="B207" s="6" t="s">
        <v>75</v>
      </c>
      <c r="C207" s="6" t="s">
        <v>86</v>
      </c>
      <c r="D207" s="13" t="s">
        <v>107</v>
      </c>
      <c r="E207" s="6" t="s">
        <v>454</v>
      </c>
      <c r="F207" s="6" t="s">
        <v>71</v>
      </c>
      <c r="G207" s="13" t="s">
        <v>478</v>
      </c>
      <c r="H207" s="13" t="s">
        <v>73</v>
      </c>
      <c r="I207" s="13" t="s">
        <v>47</v>
      </c>
      <c r="J207" s="6" t="s">
        <v>48</v>
      </c>
      <c r="K207" s="13" t="s">
        <v>34</v>
      </c>
      <c r="L207" s="6">
        <v>15</v>
      </c>
      <c r="M207" s="18">
        <v>20193320022552</v>
      </c>
      <c r="N207" s="22">
        <v>43704.745486111111</v>
      </c>
      <c r="O207" s="24"/>
      <c r="P207" s="25"/>
      <c r="Q207" s="26"/>
      <c r="R207" s="26"/>
      <c r="S207" s="6" t="s">
        <v>451</v>
      </c>
      <c r="T207" s="6" t="s">
        <v>452</v>
      </c>
      <c r="U207" s="26"/>
      <c r="V207" s="26"/>
      <c r="W207" s="26"/>
      <c r="X207" s="26"/>
      <c r="Y207" s="26"/>
    </row>
    <row r="208" spans="1:82" s="100" customFormat="1" ht="109.5" customHeight="1" thickBot="1" x14ac:dyDescent="0.3">
      <c r="A208" s="91" t="s">
        <v>813</v>
      </c>
      <c r="B208" s="92" t="s">
        <v>75</v>
      </c>
      <c r="C208" s="92" t="s">
        <v>86</v>
      </c>
      <c r="D208" s="101" t="s">
        <v>107</v>
      </c>
      <c r="E208" s="92" t="s">
        <v>454</v>
      </c>
      <c r="F208" s="92" t="s">
        <v>479</v>
      </c>
      <c r="G208" s="101" t="s">
        <v>480</v>
      </c>
      <c r="H208" s="101" t="s">
        <v>481</v>
      </c>
      <c r="I208" s="101" t="s">
        <v>482</v>
      </c>
      <c r="J208" s="92" t="s">
        <v>483</v>
      </c>
      <c r="K208" s="101" t="s">
        <v>484</v>
      </c>
      <c r="L208" s="92">
        <v>10</v>
      </c>
      <c r="M208" s="102">
        <v>20193320022562</v>
      </c>
      <c r="N208" s="103">
        <v>43704.746898148151</v>
      </c>
      <c r="O208" s="97"/>
      <c r="P208" s="98"/>
      <c r="Q208" s="99"/>
      <c r="R208" s="99"/>
      <c r="S208" s="92" t="s">
        <v>74</v>
      </c>
      <c r="T208" s="92" t="s">
        <v>485</v>
      </c>
      <c r="U208" s="99"/>
      <c r="V208" s="99"/>
      <c r="W208" s="99"/>
      <c r="X208" s="99"/>
      <c r="Y208" s="99"/>
      <c r="Z208" s="111"/>
      <c r="AA208" s="112"/>
      <c r="AB208" s="112"/>
      <c r="AC208" s="112"/>
      <c r="AD208" s="112"/>
      <c r="AE208" s="112"/>
      <c r="AF208" s="112"/>
      <c r="AG208" s="112"/>
      <c r="AH208" s="112"/>
      <c r="AI208" s="112"/>
      <c r="AJ208" s="112"/>
      <c r="AK208" s="112"/>
      <c r="AL208" s="112"/>
      <c r="AM208" s="112"/>
      <c r="AN208" s="112"/>
      <c r="AO208" s="112"/>
      <c r="AP208" s="112"/>
      <c r="AQ208" s="112"/>
      <c r="AR208" s="112"/>
      <c r="AS208" s="112"/>
      <c r="AT208" s="112"/>
      <c r="AU208" s="112"/>
      <c r="AV208" s="112"/>
      <c r="AW208" s="112"/>
      <c r="AX208" s="112"/>
      <c r="AY208" s="112"/>
      <c r="AZ208" s="112"/>
      <c r="BA208" s="112"/>
      <c r="BB208" s="112"/>
      <c r="BC208" s="112"/>
      <c r="BD208" s="112"/>
      <c r="BE208" s="112"/>
      <c r="BF208" s="112"/>
      <c r="BG208" s="112"/>
      <c r="BH208" s="112"/>
      <c r="BI208" s="112"/>
      <c r="BJ208" s="112"/>
      <c r="BK208" s="112"/>
      <c r="BL208" s="112"/>
      <c r="BM208" s="112"/>
      <c r="BN208" s="112"/>
      <c r="BO208" s="112"/>
      <c r="BP208" s="112"/>
      <c r="BQ208" s="112"/>
      <c r="BR208" s="112"/>
      <c r="BS208" s="112"/>
      <c r="BT208" s="112"/>
      <c r="BU208" s="112"/>
      <c r="BV208" s="112"/>
      <c r="BW208" s="112"/>
      <c r="BX208" s="112"/>
      <c r="BY208" s="112"/>
      <c r="BZ208" s="112"/>
      <c r="CA208" s="112"/>
      <c r="CB208" s="112"/>
      <c r="CC208" s="112"/>
      <c r="CD208" s="112"/>
    </row>
    <row r="209" spans="1:25" ht="108.75" thickBot="1" x14ac:dyDescent="0.3">
      <c r="A209" s="85" t="s">
        <v>813</v>
      </c>
      <c r="B209" s="3" t="s">
        <v>75</v>
      </c>
      <c r="C209" s="3" t="s">
        <v>141</v>
      </c>
      <c r="D209" s="12" t="s">
        <v>486</v>
      </c>
      <c r="E209" s="3" t="s">
        <v>88</v>
      </c>
      <c r="F209" s="3" t="s">
        <v>372</v>
      </c>
      <c r="G209" s="12" t="s">
        <v>487</v>
      </c>
      <c r="H209" s="12" t="s">
        <v>174</v>
      </c>
      <c r="I209" s="12" t="s">
        <v>32</v>
      </c>
      <c r="J209" s="3" t="s">
        <v>33</v>
      </c>
      <c r="K209" s="12" t="s">
        <v>137</v>
      </c>
      <c r="L209" s="3">
        <v>10</v>
      </c>
      <c r="M209" s="17">
        <v>20193320022572</v>
      </c>
      <c r="N209" s="21">
        <v>43704.747870370367</v>
      </c>
      <c r="O209" s="15">
        <v>20192300008061</v>
      </c>
      <c r="P209" s="4">
        <v>43718</v>
      </c>
      <c r="Q209" s="3">
        <v>10</v>
      </c>
      <c r="R209" s="3">
        <v>10</v>
      </c>
      <c r="S209" s="3" t="s">
        <v>35</v>
      </c>
      <c r="T209" s="3" t="s">
        <v>488</v>
      </c>
      <c r="U209" s="4">
        <v>43718</v>
      </c>
      <c r="V209" s="3" t="s">
        <v>369</v>
      </c>
      <c r="W209" s="3" t="s">
        <v>370</v>
      </c>
      <c r="X209" s="3" t="s">
        <v>39</v>
      </c>
      <c r="Y209" s="3"/>
    </row>
    <row r="210" spans="1:25" ht="108.75" thickBot="1" x14ac:dyDescent="0.3">
      <c r="A210" s="85" t="s">
        <v>814</v>
      </c>
      <c r="B210" s="3" t="s">
        <v>211</v>
      </c>
      <c r="C210" s="3" t="s">
        <v>79</v>
      </c>
      <c r="D210" s="3" t="s">
        <v>489</v>
      </c>
      <c r="E210" s="3" t="s">
        <v>28</v>
      </c>
      <c r="F210" s="3" t="s">
        <v>372</v>
      </c>
      <c r="G210" s="3" t="s">
        <v>221</v>
      </c>
      <c r="H210" s="3" t="s">
        <v>294</v>
      </c>
      <c r="I210" s="12" t="s">
        <v>32</v>
      </c>
      <c r="J210" s="3" t="s">
        <v>33</v>
      </c>
      <c r="K210" s="3" t="s">
        <v>34</v>
      </c>
      <c r="L210" s="3">
        <v>15</v>
      </c>
      <c r="M210" s="15">
        <v>20193320022592</v>
      </c>
      <c r="N210" s="4">
        <v>43705.410787037035</v>
      </c>
      <c r="O210" s="15">
        <v>20192100008081</v>
      </c>
      <c r="P210" s="4">
        <v>43718</v>
      </c>
      <c r="Q210" s="3">
        <v>9</v>
      </c>
      <c r="R210" s="3">
        <v>9</v>
      </c>
      <c r="S210" s="3" t="s">
        <v>35</v>
      </c>
      <c r="T210" s="3" t="s">
        <v>490</v>
      </c>
      <c r="U210" s="4">
        <v>43718</v>
      </c>
      <c r="V210" s="3" t="s">
        <v>37</v>
      </c>
      <c r="W210" s="3" t="s">
        <v>38</v>
      </c>
      <c r="X210" s="10"/>
      <c r="Y210" s="10"/>
    </row>
    <row r="211" spans="1:25" ht="72.75" thickBot="1" x14ac:dyDescent="0.3">
      <c r="A211" s="85" t="s">
        <v>811</v>
      </c>
      <c r="B211" s="3" t="s">
        <v>25</v>
      </c>
      <c r="C211" s="3" t="s">
        <v>79</v>
      </c>
      <c r="D211" s="3" t="s">
        <v>491</v>
      </c>
      <c r="E211" s="3" t="s">
        <v>28</v>
      </c>
      <c r="F211" s="3" t="s">
        <v>354</v>
      </c>
      <c r="G211" s="3" t="s">
        <v>786</v>
      </c>
      <c r="H211" s="3" t="s">
        <v>294</v>
      </c>
      <c r="I211" s="3" t="s">
        <v>32</v>
      </c>
      <c r="J211" s="3" t="s">
        <v>560</v>
      </c>
      <c r="K211" s="3" t="s">
        <v>34</v>
      </c>
      <c r="L211" s="3">
        <v>15</v>
      </c>
      <c r="M211" s="15">
        <v>20193320022612</v>
      </c>
      <c r="N211" s="4">
        <v>43705.43277777778</v>
      </c>
      <c r="O211" s="15">
        <v>20192100007851</v>
      </c>
      <c r="P211" s="4">
        <v>43712</v>
      </c>
      <c r="Q211" s="3">
        <v>5</v>
      </c>
      <c r="R211" s="3">
        <v>5</v>
      </c>
      <c r="S211" s="3" t="s">
        <v>35</v>
      </c>
      <c r="T211" s="3" t="s">
        <v>787</v>
      </c>
      <c r="U211" s="4">
        <v>43711</v>
      </c>
      <c r="V211" s="3" t="s">
        <v>369</v>
      </c>
      <c r="W211" s="3" t="s">
        <v>370</v>
      </c>
      <c r="X211" s="3" t="s">
        <v>39</v>
      </c>
      <c r="Y211" s="3" t="s">
        <v>39</v>
      </c>
    </row>
    <row r="212" spans="1:25" ht="108.75" thickBot="1" x14ac:dyDescent="0.3">
      <c r="A212" s="85" t="s">
        <v>811</v>
      </c>
      <c r="B212" s="3" t="s">
        <v>25</v>
      </c>
      <c r="C212" s="3" t="s">
        <v>79</v>
      </c>
      <c r="D212" s="3" t="s">
        <v>491</v>
      </c>
      <c r="E212" s="3" t="s">
        <v>28</v>
      </c>
      <c r="F212" s="3" t="s">
        <v>81</v>
      </c>
      <c r="G212" s="3" t="s">
        <v>492</v>
      </c>
      <c r="H212" s="3" t="s">
        <v>83</v>
      </c>
      <c r="I212" s="3" t="s">
        <v>58</v>
      </c>
      <c r="J212" s="3" t="s">
        <v>33</v>
      </c>
      <c r="K212" s="3" t="s">
        <v>49</v>
      </c>
      <c r="L212" s="3">
        <v>0</v>
      </c>
      <c r="M212" s="15">
        <v>20193320022622</v>
      </c>
      <c r="N212" s="4">
        <v>43705.433564814812</v>
      </c>
      <c r="O212" s="15">
        <v>20192050059321</v>
      </c>
      <c r="P212" s="4">
        <v>43718</v>
      </c>
      <c r="Q212" s="3">
        <v>9</v>
      </c>
      <c r="R212" s="3">
        <v>9</v>
      </c>
      <c r="S212" s="3" t="s">
        <v>35</v>
      </c>
      <c r="T212" s="3" t="s">
        <v>493</v>
      </c>
      <c r="U212" s="4">
        <v>43718</v>
      </c>
      <c r="V212" s="3" t="s">
        <v>369</v>
      </c>
      <c r="W212" s="3" t="s">
        <v>370</v>
      </c>
      <c r="X212" s="3" t="s">
        <v>39</v>
      </c>
      <c r="Y212" s="3"/>
    </row>
    <row r="213" spans="1:25" ht="72.75" thickBot="1" x14ac:dyDescent="0.3">
      <c r="A213" s="85" t="s">
        <v>811</v>
      </c>
      <c r="B213" s="3" t="s">
        <v>147</v>
      </c>
      <c r="C213" s="3" t="s">
        <v>26</v>
      </c>
      <c r="D213" s="3" t="s">
        <v>494</v>
      </c>
      <c r="E213" s="3" t="s">
        <v>28</v>
      </c>
      <c r="F213" s="3" t="s">
        <v>29</v>
      </c>
      <c r="G213" s="3" t="s">
        <v>495</v>
      </c>
      <c r="H213" s="3" t="s">
        <v>67</v>
      </c>
      <c r="I213" s="3" t="s">
        <v>48</v>
      </c>
      <c r="J213" s="3" t="s">
        <v>48</v>
      </c>
      <c r="K213" s="3" t="s">
        <v>34</v>
      </c>
      <c r="L213" s="3">
        <v>15</v>
      </c>
      <c r="M213" s="15">
        <v>20193320022632</v>
      </c>
      <c r="N213" s="4">
        <v>43705.488402777781</v>
      </c>
      <c r="O213" s="15">
        <v>20191000001873</v>
      </c>
      <c r="P213" s="4">
        <v>43718</v>
      </c>
      <c r="Q213" s="3">
        <v>9</v>
      </c>
      <c r="R213" s="3">
        <v>9</v>
      </c>
      <c r="S213" s="3" t="s">
        <v>35</v>
      </c>
      <c r="T213" s="3" t="s">
        <v>496</v>
      </c>
      <c r="U213" s="10"/>
      <c r="V213" s="10"/>
      <c r="W213" s="10"/>
      <c r="X213" s="10"/>
      <c r="Y213" s="5" t="s">
        <v>69</v>
      </c>
    </row>
    <row r="214" spans="1:25" ht="72.75" thickBot="1" x14ac:dyDescent="0.3">
      <c r="A214" s="86" t="s">
        <v>811</v>
      </c>
      <c r="B214" s="6" t="s">
        <v>25</v>
      </c>
      <c r="C214" s="6" t="s">
        <v>129</v>
      </c>
      <c r="D214" s="6" t="s">
        <v>497</v>
      </c>
      <c r="E214" s="6" t="s">
        <v>28</v>
      </c>
      <c r="F214" s="6" t="s">
        <v>29</v>
      </c>
      <c r="G214" s="6" t="s">
        <v>410</v>
      </c>
      <c r="H214" s="6" t="s">
        <v>153</v>
      </c>
      <c r="I214" s="6" t="s">
        <v>48</v>
      </c>
      <c r="J214" s="6" t="s">
        <v>48</v>
      </c>
      <c r="K214" s="6" t="s">
        <v>34</v>
      </c>
      <c r="L214" s="6">
        <v>15</v>
      </c>
      <c r="M214" s="16">
        <v>20193320022642</v>
      </c>
      <c r="N214" s="20">
        <v>43705.489351851851</v>
      </c>
      <c r="O214" s="24"/>
      <c r="P214" s="25"/>
      <c r="Q214" s="26"/>
      <c r="R214" s="26"/>
      <c r="S214" s="6" t="s">
        <v>114</v>
      </c>
      <c r="T214" s="6" t="s">
        <v>498</v>
      </c>
      <c r="U214" s="26"/>
      <c r="V214" s="26"/>
      <c r="W214" s="26"/>
      <c r="X214" s="26"/>
      <c r="Y214" s="26"/>
    </row>
    <row r="215" spans="1:25" ht="90.75" thickBot="1" x14ac:dyDescent="0.3">
      <c r="A215" s="86" t="s">
        <v>811</v>
      </c>
      <c r="B215" s="6" t="s">
        <v>25</v>
      </c>
      <c r="C215" s="6" t="s">
        <v>499</v>
      </c>
      <c r="D215" s="6" t="s">
        <v>500</v>
      </c>
      <c r="E215" s="6" t="s">
        <v>28</v>
      </c>
      <c r="F215" s="6" t="s">
        <v>71</v>
      </c>
      <c r="G215" s="6" t="s">
        <v>501</v>
      </c>
      <c r="H215" s="6" t="s">
        <v>73</v>
      </c>
      <c r="I215" s="6" t="s">
        <v>47</v>
      </c>
      <c r="J215" s="6" t="s">
        <v>48</v>
      </c>
      <c r="K215" s="6" t="s">
        <v>34</v>
      </c>
      <c r="L215" s="6">
        <v>15</v>
      </c>
      <c r="M215" s="16">
        <v>20193320022662</v>
      </c>
      <c r="N215" s="20">
        <v>43705.532534722224</v>
      </c>
      <c r="O215" s="24"/>
      <c r="P215" s="25"/>
      <c r="Q215" s="26"/>
      <c r="R215" s="26"/>
      <c r="S215" s="6" t="s">
        <v>114</v>
      </c>
      <c r="T215" s="26"/>
      <c r="U215" s="26"/>
      <c r="V215" s="26"/>
      <c r="W215" s="26"/>
      <c r="X215" s="26"/>
      <c r="Y215" s="26"/>
    </row>
    <row r="216" spans="1:25" ht="108.75" thickBot="1" x14ac:dyDescent="0.3">
      <c r="A216" s="85" t="s">
        <v>811</v>
      </c>
      <c r="B216" s="3" t="s">
        <v>147</v>
      </c>
      <c r="C216" s="3" t="s">
        <v>217</v>
      </c>
      <c r="D216" s="3" t="s">
        <v>502</v>
      </c>
      <c r="E216" s="3" t="s">
        <v>28</v>
      </c>
      <c r="F216" s="3" t="s">
        <v>143</v>
      </c>
      <c r="G216" s="3" t="s">
        <v>503</v>
      </c>
      <c r="H216" s="3" t="s">
        <v>145</v>
      </c>
      <c r="I216" s="3" t="s">
        <v>58</v>
      </c>
      <c r="J216" s="3" t="s">
        <v>33</v>
      </c>
      <c r="K216" s="3" t="s">
        <v>34</v>
      </c>
      <c r="L216" s="3">
        <v>15</v>
      </c>
      <c r="M216" s="15">
        <v>20193320022672</v>
      </c>
      <c r="N216" s="4">
        <v>43705.535671296297</v>
      </c>
      <c r="O216" s="15">
        <v>20192050059641</v>
      </c>
      <c r="P216" s="4">
        <v>43720</v>
      </c>
      <c r="Q216" s="3">
        <v>11</v>
      </c>
      <c r="R216" s="3">
        <v>11</v>
      </c>
      <c r="S216" s="3" t="s">
        <v>35</v>
      </c>
      <c r="T216" s="3" t="s">
        <v>504</v>
      </c>
      <c r="U216" s="4">
        <v>43720</v>
      </c>
      <c r="V216" s="3" t="s">
        <v>37</v>
      </c>
      <c r="W216" s="3" t="s">
        <v>38</v>
      </c>
      <c r="X216" s="10"/>
      <c r="Y216" s="10"/>
    </row>
    <row r="217" spans="1:25" ht="54.75" thickBot="1" x14ac:dyDescent="0.3">
      <c r="A217" s="85" t="s">
        <v>811</v>
      </c>
      <c r="B217" s="3" t="s">
        <v>147</v>
      </c>
      <c r="C217" s="3" t="s">
        <v>86</v>
      </c>
      <c r="D217" s="3" t="s">
        <v>505</v>
      </c>
      <c r="E217" s="3" t="s">
        <v>108</v>
      </c>
      <c r="F217" s="3" t="s">
        <v>479</v>
      </c>
      <c r="G217" s="3" t="s">
        <v>506</v>
      </c>
      <c r="H217" s="3" t="s">
        <v>254</v>
      </c>
      <c r="I217" s="3" t="s">
        <v>255</v>
      </c>
      <c r="J217" s="3" t="s">
        <v>48</v>
      </c>
      <c r="K217" s="3" t="s">
        <v>484</v>
      </c>
      <c r="L217" s="3">
        <v>10</v>
      </c>
      <c r="M217" s="15">
        <v>20193320022712</v>
      </c>
      <c r="N217" s="4">
        <v>43705.668055555558</v>
      </c>
      <c r="O217" s="15">
        <v>20191200001903</v>
      </c>
      <c r="P217" s="4">
        <v>43719</v>
      </c>
      <c r="Q217" s="3">
        <v>10</v>
      </c>
      <c r="R217" s="3">
        <v>10</v>
      </c>
      <c r="S217" s="3" t="s">
        <v>35</v>
      </c>
      <c r="T217" s="3" t="s">
        <v>507</v>
      </c>
      <c r="U217" s="10"/>
      <c r="V217" s="10"/>
      <c r="W217" s="10"/>
      <c r="X217" s="10"/>
      <c r="Y217" s="10"/>
    </row>
    <row r="218" spans="1:25" ht="108.75" thickBot="1" x14ac:dyDescent="0.3">
      <c r="A218" s="86" t="s">
        <v>811</v>
      </c>
      <c r="B218" s="6" t="s">
        <v>25</v>
      </c>
      <c r="C218" s="6" t="s">
        <v>86</v>
      </c>
      <c r="D218" s="6" t="s">
        <v>508</v>
      </c>
      <c r="E218" s="6" t="s">
        <v>108</v>
      </c>
      <c r="F218" s="6" t="s">
        <v>479</v>
      </c>
      <c r="G218" s="6" t="s">
        <v>509</v>
      </c>
      <c r="H218" s="6" t="s">
        <v>510</v>
      </c>
      <c r="I218" s="6" t="s">
        <v>32</v>
      </c>
      <c r="J218" s="6" t="s">
        <v>33</v>
      </c>
      <c r="K218" s="6" t="s">
        <v>34</v>
      </c>
      <c r="L218" s="6">
        <v>15</v>
      </c>
      <c r="M218" s="16">
        <v>20193320022732</v>
      </c>
      <c r="N218" s="20">
        <v>43705.675636574073</v>
      </c>
      <c r="O218" s="24"/>
      <c r="P218" s="25"/>
      <c r="Q218" s="26"/>
      <c r="R218" s="26"/>
      <c r="S218" s="6" t="s">
        <v>114</v>
      </c>
      <c r="T218" s="6" t="s">
        <v>498</v>
      </c>
      <c r="U218" s="26"/>
      <c r="V218" s="26"/>
      <c r="W218" s="26"/>
      <c r="X218" s="26"/>
      <c r="Y218" s="26"/>
    </row>
    <row r="219" spans="1:25" ht="90.75" thickBot="1" x14ac:dyDescent="0.3">
      <c r="A219" s="86" t="s">
        <v>811</v>
      </c>
      <c r="B219" s="6" t="s">
        <v>147</v>
      </c>
      <c r="C219" s="6" t="s">
        <v>86</v>
      </c>
      <c r="D219" s="6" t="s">
        <v>511</v>
      </c>
      <c r="E219" s="6" t="s">
        <v>28</v>
      </c>
      <c r="F219" s="6" t="s">
        <v>29</v>
      </c>
      <c r="G219" s="6" t="s">
        <v>512</v>
      </c>
      <c r="H219" s="6" t="s">
        <v>153</v>
      </c>
      <c r="I219" s="6" t="s">
        <v>48</v>
      </c>
      <c r="J219" s="6" t="s">
        <v>48</v>
      </c>
      <c r="K219" s="6" t="s">
        <v>34</v>
      </c>
      <c r="L219" s="6">
        <v>15</v>
      </c>
      <c r="M219" s="16">
        <v>20193320022762</v>
      </c>
      <c r="N219" s="20">
        <v>43706.437083333331</v>
      </c>
      <c r="O219" s="24"/>
      <c r="P219" s="25"/>
      <c r="Q219" s="26"/>
      <c r="R219" s="26"/>
      <c r="S219" s="6" t="s">
        <v>114</v>
      </c>
      <c r="T219" s="26"/>
      <c r="U219" s="26"/>
      <c r="V219" s="26"/>
      <c r="W219" s="26"/>
      <c r="X219" s="26"/>
      <c r="Y219" s="26"/>
    </row>
    <row r="220" spans="1:25" ht="90.75" thickBot="1" x14ac:dyDescent="0.3">
      <c r="A220" s="86" t="s">
        <v>811</v>
      </c>
      <c r="B220" s="6" t="s">
        <v>25</v>
      </c>
      <c r="C220" s="6" t="s">
        <v>79</v>
      </c>
      <c r="D220" s="6" t="s">
        <v>460</v>
      </c>
      <c r="E220" s="6" t="s">
        <v>28</v>
      </c>
      <c r="F220" s="6" t="s">
        <v>29</v>
      </c>
      <c r="G220" s="6" t="s">
        <v>513</v>
      </c>
      <c r="H220" s="6" t="s">
        <v>153</v>
      </c>
      <c r="I220" s="6" t="s">
        <v>48</v>
      </c>
      <c r="J220" s="6" t="s">
        <v>48</v>
      </c>
      <c r="K220" s="6" t="s">
        <v>34</v>
      </c>
      <c r="L220" s="6">
        <v>15</v>
      </c>
      <c r="M220" s="16">
        <v>20193320022772</v>
      </c>
      <c r="N220" s="20">
        <v>43706.468692129631</v>
      </c>
      <c r="O220" s="24"/>
      <c r="P220" s="25"/>
      <c r="Q220" s="26"/>
      <c r="R220" s="26"/>
      <c r="S220" s="6" t="s">
        <v>114</v>
      </c>
      <c r="T220" s="26"/>
      <c r="U220" s="26"/>
      <c r="V220" s="26"/>
      <c r="W220" s="26"/>
      <c r="X220" s="26"/>
      <c r="Y220" s="26"/>
    </row>
    <row r="221" spans="1:25" ht="108.75" thickBot="1" x14ac:dyDescent="0.3">
      <c r="A221" s="85" t="s">
        <v>813</v>
      </c>
      <c r="B221" s="3" t="s">
        <v>75</v>
      </c>
      <c r="C221" s="3" t="s">
        <v>212</v>
      </c>
      <c r="D221" s="3" t="s">
        <v>466</v>
      </c>
      <c r="E221" s="3" t="s">
        <v>28</v>
      </c>
      <c r="F221" s="3" t="s">
        <v>55</v>
      </c>
      <c r="G221" s="3" t="s">
        <v>514</v>
      </c>
      <c r="H221" s="3" t="s">
        <v>57</v>
      </c>
      <c r="I221" s="3" t="s">
        <v>58</v>
      </c>
      <c r="J221" s="3" t="s">
        <v>33</v>
      </c>
      <c r="K221" s="3" t="s">
        <v>59</v>
      </c>
      <c r="L221" s="3">
        <v>15</v>
      </c>
      <c r="M221" s="15">
        <v>20193320022782</v>
      </c>
      <c r="N221" s="4">
        <v>43706.479745370372</v>
      </c>
      <c r="O221" s="15">
        <v>20192050058931</v>
      </c>
      <c r="P221" s="4">
        <v>43706</v>
      </c>
      <c r="Q221" s="3">
        <v>0</v>
      </c>
      <c r="R221" s="3">
        <v>0</v>
      </c>
      <c r="S221" s="3" t="s">
        <v>35</v>
      </c>
      <c r="T221" s="3" t="s">
        <v>515</v>
      </c>
      <c r="U221" s="4">
        <v>43706</v>
      </c>
      <c r="V221" s="3" t="s">
        <v>37</v>
      </c>
      <c r="W221" s="3" t="s">
        <v>38</v>
      </c>
      <c r="X221" s="10"/>
      <c r="Y221" s="10"/>
    </row>
    <row r="222" spans="1:25" ht="108.75" thickBot="1" x14ac:dyDescent="0.3">
      <c r="A222" s="85" t="s">
        <v>813</v>
      </c>
      <c r="B222" s="3" t="s">
        <v>75</v>
      </c>
      <c r="C222" s="3" t="s">
        <v>42</v>
      </c>
      <c r="D222" s="3" t="s">
        <v>311</v>
      </c>
      <c r="E222" s="3" t="s">
        <v>28</v>
      </c>
      <c r="F222" s="3" t="s">
        <v>29</v>
      </c>
      <c r="G222" s="3" t="s">
        <v>516</v>
      </c>
      <c r="H222" s="3" t="s">
        <v>174</v>
      </c>
      <c r="I222" s="3" t="s">
        <v>32</v>
      </c>
      <c r="J222" s="3" t="s">
        <v>33</v>
      </c>
      <c r="K222" s="3" t="s">
        <v>59</v>
      </c>
      <c r="L222" s="3">
        <v>15</v>
      </c>
      <c r="M222" s="15">
        <v>20193320022792</v>
      </c>
      <c r="N222" s="4">
        <v>43706.482546296298</v>
      </c>
      <c r="O222" s="15">
        <v>20192300007921</v>
      </c>
      <c r="P222" s="4">
        <v>43717</v>
      </c>
      <c r="Q222" s="3">
        <v>8</v>
      </c>
      <c r="R222" s="3">
        <v>8</v>
      </c>
      <c r="S222" s="3" t="s">
        <v>35</v>
      </c>
      <c r="T222" s="3" t="s">
        <v>517</v>
      </c>
      <c r="U222" s="4">
        <v>43717</v>
      </c>
      <c r="V222" s="3" t="s">
        <v>37</v>
      </c>
      <c r="W222" s="3" t="s">
        <v>38</v>
      </c>
      <c r="X222" s="10"/>
      <c r="Y222" s="10"/>
    </row>
    <row r="223" spans="1:25" ht="108.75" thickBot="1" x14ac:dyDescent="0.3">
      <c r="A223" s="85" t="s">
        <v>813</v>
      </c>
      <c r="B223" s="3" t="s">
        <v>75</v>
      </c>
      <c r="C223" s="3" t="s">
        <v>86</v>
      </c>
      <c r="D223" s="3" t="s">
        <v>518</v>
      </c>
      <c r="E223" s="3" t="s">
        <v>88</v>
      </c>
      <c r="F223" s="3" t="s">
        <v>55</v>
      </c>
      <c r="G223" s="3" t="s">
        <v>519</v>
      </c>
      <c r="H223" s="3" t="s">
        <v>57</v>
      </c>
      <c r="I223" s="3" t="s">
        <v>58</v>
      </c>
      <c r="J223" s="3" t="s">
        <v>33</v>
      </c>
      <c r="K223" s="3" t="s">
        <v>59</v>
      </c>
      <c r="L223" s="3">
        <v>15</v>
      </c>
      <c r="M223" s="15">
        <v>20193320022812</v>
      </c>
      <c r="N223" s="4">
        <v>43706.485706018517</v>
      </c>
      <c r="O223" s="15">
        <v>20192050059391</v>
      </c>
      <c r="P223" s="4">
        <v>43718</v>
      </c>
      <c r="Q223" s="3">
        <v>8</v>
      </c>
      <c r="R223" s="3">
        <v>8</v>
      </c>
      <c r="S223" s="3" t="s">
        <v>35</v>
      </c>
      <c r="T223" s="3" t="s">
        <v>520</v>
      </c>
      <c r="U223" s="4">
        <v>43718</v>
      </c>
      <c r="V223" s="3" t="s">
        <v>37</v>
      </c>
      <c r="W223" s="3" t="s">
        <v>38</v>
      </c>
      <c r="X223" s="10"/>
      <c r="Y223" s="10"/>
    </row>
    <row r="224" spans="1:25" ht="108.75" thickBot="1" x14ac:dyDescent="0.3">
      <c r="A224" s="85" t="s">
        <v>813</v>
      </c>
      <c r="B224" s="3" t="s">
        <v>75</v>
      </c>
      <c r="C224" s="3" t="s">
        <v>86</v>
      </c>
      <c r="D224" s="3" t="s">
        <v>521</v>
      </c>
      <c r="E224" s="3" t="s">
        <v>88</v>
      </c>
      <c r="F224" s="3" t="s">
        <v>164</v>
      </c>
      <c r="G224" s="3" t="s">
        <v>522</v>
      </c>
      <c r="H224" s="3" t="s">
        <v>145</v>
      </c>
      <c r="I224" s="3" t="s">
        <v>58</v>
      </c>
      <c r="J224" s="3" t="s">
        <v>33</v>
      </c>
      <c r="K224" s="3" t="s">
        <v>59</v>
      </c>
      <c r="L224" s="3">
        <v>15</v>
      </c>
      <c r="M224" s="15">
        <v>20193320022822</v>
      </c>
      <c r="N224" s="4">
        <v>43706.486331018517</v>
      </c>
      <c r="O224" s="15">
        <v>20192050059401</v>
      </c>
      <c r="P224" s="4">
        <v>43719</v>
      </c>
      <c r="Q224" s="3">
        <v>9</v>
      </c>
      <c r="R224" s="3">
        <v>9</v>
      </c>
      <c r="S224" s="3" t="s">
        <v>35</v>
      </c>
      <c r="T224" s="3" t="s">
        <v>523</v>
      </c>
      <c r="U224" s="4">
        <v>43719</v>
      </c>
      <c r="V224" s="3" t="s">
        <v>37</v>
      </c>
      <c r="W224" s="3" t="s">
        <v>38</v>
      </c>
      <c r="X224" s="10"/>
      <c r="Y224" s="10"/>
    </row>
    <row r="225" spans="1:25" ht="108.75" thickBot="1" x14ac:dyDescent="0.3">
      <c r="A225" s="85" t="s">
        <v>813</v>
      </c>
      <c r="B225" s="3" t="s">
        <v>75</v>
      </c>
      <c r="C225" s="3" t="s">
        <v>86</v>
      </c>
      <c r="D225" s="3" t="s">
        <v>524</v>
      </c>
      <c r="E225" s="3" t="s">
        <v>88</v>
      </c>
      <c r="F225" s="3" t="s">
        <v>55</v>
      </c>
      <c r="G225" s="3" t="s">
        <v>525</v>
      </c>
      <c r="H225" s="3" t="s">
        <v>145</v>
      </c>
      <c r="I225" s="3" t="s">
        <v>58</v>
      </c>
      <c r="J225" s="3" t="s">
        <v>33</v>
      </c>
      <c r="K225" s="3" t="s">
        <v>102</v>
      </c>
      <c r="L225" s="3">
        <v>30</v>
      </c>
      <c r="M225" s="15">
        <v>20193320022832</v>
      </c>
      <c r="N225" s="4">
        <v>43706.488611111112</v>
      </c>
      <c r="O225" s="15">
        <v>20192050059681</v>
      </c>
      <c r="P225" s="4">
        <v>43720</v>
      </c>
      <c r="Q225" s="3">
        <v>10</v>
      </c>
      <c r="R225" s="3">
        <v>10</v>
      </c>
      <c r="S225" s="3" t="s">
        <v>35</v>
      </c>
      <c r="T225" s="3" t="s">
        <v>526</v>
      </c>
      <c r="U225" s="4">
        <v>43720</v>
      </c>
      <c r="V225" s="3" t="s">
        <v>37</v>
      </c>
      <c r="W225" s="3" t="s">
        <v>38</v>
      </c>
      <c r="X225" s="10"/>
      <c r="Y225" s="10"/>
    </row>
    <row r="226" spans="1:25" ht="108.75" thickBot="1" x14ac:dyDescent="0.3">
      <c r="A226" s="86" t="s">
        <v>813</v>
      </c>
      <c r="B226" s="6" t="s">
        <v>75</v>
      </c>
      <c r="C226" s="6" t="s">
        <v>86</v>
      </c>
      <c r="D226" s="6" t="s">
        <v>527</v>
      </c>
      <c r="E226" s="6" t="s">
        <v>108</v>
      </c>
      <c r="F226" s="6" t="s">
        <v>55</v>
      </c>
      <c r="G226" s="6" t="s">
        <v>192</v>
      </c>
      <c r="H226" s="6" t="s">
        <v>83</v>
      </c>
      <c r="I226" s="6" t="s">
        <v>58</v>
      </c>
      <c r="J226" s="6" t="s">
        <v>33</v>
      </c>
      <c r="K226" s="6" t="s">
        <v>102</v>
      </c>
      <c r="L226" s="6">
        <v>30</v>
      </c>
      <c r="M226" s="16">
        <v>20193320022842</v>
      </c>
      <c r="N226" s="20">
        <v>43706.489849537036</v>
      </c>
      <c r="O226" s="24"/>
      <c r="P226" s="25"/>
      <c r="Q226" s="26"/>
      <c r="R226" s="26"/>
      <c r="S226" s="6" t="s">
        <v>114</v>
      </c>
      <c r="T226" s="26"/>
      <c r="U226" s="26"/>
      <c r="V226" s="26"/>
      <c r="W226" s="26"/>
      <c r="X226" s="26"/>
      <c r="Y226" s="26"/>
    </row>
    <row r="227" spans="1:25" ht="108.75" thickBot="1" x14ac:dyDescent="0.3">
      <c r="A227" s="85" t="s">
        <v>813</v>
      </c>
      <c r="B227" s="3" t="s">
        <v>75</v>
      </c>
      <c r="C227" s="3" t="s">
        <v>141</v>
      </c>
      <c r="D227" s="3" t="s">
        <v>528</v>
      </c>
      <c r="E227" s="3" t="s">
        <v>28</v>
      </c>
      <c r="F227" s="3" t="s">
        <v>29</v>
      </c>
      <c r="G227" s="3" t="s">
        <v>529</v>
      </c>
      <c r="H227" s="3" t="s">
        <v>67</v>
      </c>
      <c r="I227" s="3" t="s">
        <v>48</v>
      </c>
      <c r="J227" s="3" t="s">
        <v>48</v>
      </c>
      <c r="K227" s="3" t="s">
        <v>59</v>
      </c>
      <c r="L227" s="3">
        <v>15</v>
      </c>
      <c r="M227" s="15">
        <v>20193320022852</v>
      </c>
      <c r="N227" s="4">
        <v>43706.490671296298</v>
      </c>
      <c r="O227" s="15">
        <v>20191000001883</v>
      </c>
      <c r="P227" s="4">
        <v>43719</v>
      </c>
      <c r="Q227" s="3">
        <v>9</v>
      </c>
      <c r="R227" s="3">
        <v>9</v>
      </c>
      <c r="S227" s="3" t="s">
        <v>35</v>
      </c>
      <c r="T227" s="3" t="s">
        <v>530</v>
      </c>
      <c r="U227" s="10"/>
      <c r="V227" s="10"/>
      <c r="W227" s="10"/>
      <c r="X227" s="10"/>
      <c r="Y227" s="5" t="s">
        <v>439</v>
      </c>
    </row>
    <row r="228" spans="1:25" ht="108.75" thickBot="1" x14ac:dyDescent="0.3">
      <c r="A228" s="85" t="s">
        <v>813</v>
      </c>
      <c r="B228" s="3" t="s">
        <v>75</v>
      </c>
      <c r="C228" s="3" t="s">
        <v>242</v>
      </c>
      <c r="D228" s="3" t="s">
        <v>239</v>
      </c>
      <c r="E228" s="3" t="s">
        <v>28</v>
      </c>
      <c r="F228" s="3" t="s">
        <v>55</v>
      </c>
      <c r="G228" s="3" t="s">
        <v>531</v>
      </c>
      <c r="H228" s="3" t="s">
        <v>83</v>
      </c>
      <c r="I228" s="3" t="s">
        <v>58</v>
      </c>
      <c r="J228" s="3" t="s">
        <v>33</v>
      </c>
      <c r="K228" s="3" t="s">
        <v>49</v>
      </c>
      <c r="L228" s="3">
        <v>0</v>
      </c>
      <c r="M228" s="15">
        <v>20193320022862</v>
      </c>
      <c r="N228" s="4">
        <v>43706.492974537039</v>
      </c>
      <c r="O228" s="15">
        <v>20192050059491</v>
      </c>
      <c r="P228" s="4">
        <v>43719</v>
      </c>
      <c r="Q228" s="3">
        <v>9</v>
      </c>
      <c r="R228" s="3">
        <v>9</v>
      </c>
      <c r="S228" s="3" t="s">
        <v>35</v>
      </c>
      <c r="T228" s="3" t="s">
        <v>532</v>
      </c>
      <c r="U228" s="4">
        <v>43719</v>
      </c>
      <c r="V228" s="3" t="s">
        <v>37</v>
      </c>
      <c r="W228" s="3" t="s">
        <v>38</v>
      </c>
      <c r="X228" s="10"/>
      <c r="Y228" s="10"/>
    </row>
    <row r="229" spans="1:25" ht="90.75" thickBot="1" x14ac:dyDescent="0.3">
      <c r="A229" s="85" t="s">
        <v>811</v>
      </c>
      <c r="B229" s="3" t="s">
        <v>147</v>
      </c>
      <c r="C229" s="3" t="s">
        <v>95</v>
      </c>
      <c r="D229" s="3" t="s">
        <v>788</v>
      </c>
      <c r="E229" s="3" t="s">
        <v>108</v>
      </c>
      <c r="F229" s="3" t="s">
        <v>89</v>
      </c>
      <c r="G229" s="3" t="s">
        <v>789</v>
      </c>
      <c r="H229" s="3" t="s">
        <v>790</v>
      </c>
      <c r="I229" s="3" t="s">
        <v>32</v>
      </c>
      <c r="J229" s="3" t="s">
        <v>560</v>
      </c>
      <c r="K229" s="3" t="s">
        <v>59</v>
      </c>
      <c r="L229" s="3">
        <v>15</v>
      </c>
      <c r="M229" s="15">
        <v>20193320022872</v>
      </c>
      <c r="N229" s="4">
        <v>43706.622766203705</v>
      </c>
      <c r="O229" s="15">
        <v>20192300007611</v>
      </c>
      <c r="P229" s="4" t="s">
        <v>791</v>
      </c>
      <c r="Q229" s="3">
        <v>0</v>
      </c>
      <c r="R229" s="3">
        <v>0</v>
      </c>
      <c r="S229" s="3" t="s">
        <v>35</v>
      </c>
      <c r="T229" s="3" t="s">
        <v>792</v>
      </c>
      <c r="U229" s="4">
        <v>43705</v>
      </c>
      <c r="V229" s="3" t="s">
        <v>37</v>
      </c>
      <c r="W229" s="3" t="s">
        <v>38</v>
      </c>
      <c r="X229" s="10"/>
      <c r="Y229" s="5" t="s">
        <v>793</v>
      </c>
    </row>
    <row r="230" spans="1:25" ht="108.75" thickBot="1" x14ac:dyDescent="0.3">
      <c r="A230" s="86" t="s">
        <v>811</v>
      </c>
      <c r="B230" s="6" t="s">
        <v>147</v>
      </c>
      <c r="C230" s="6" t="s">
        <v>124</v>
      </c>
      <c r="D230" s="6" t="s">
        <v>533</v>
      </c>
      <c r="E230" s="6" t="s">
        <v>108</v>
      </c>
      <c r="F230" s="6" t="s">
        <v>89</v>
      </c>
      <c r="G230" s="6" t="s">
        <v>534</v>
      </c>
      <c r="H230" s="6" t="s">
        <v>31</v>
      </c>
      <c r="I230" s="6" t="s">
        <v>32</v>
      </c>
      <c r="J230" s="6" t="s">
        <v>33</v>
      </c>
      <c r="K230" s="6" t="s">
        <v>59</v>
      </c>
      <c r="L230" s="6">
        <v>15</v>
      </c>
      <c r="M230" s="16">
        <v>20193320022892</v>
      </c>
      <c r="N230" s="20">
        <v>43706.644768518519</v>
      </c>
      <c r="O230" s="24"/>
      <c r="P230" s="25"/>
      <c r="Q230" s="26"/>
      <c r="R230" s="26"/>
      <c r="S230" s="6" t="s">
        <v>114</v>
      </c>
      <c r="T230" s="26"/>
      <c r="U230" s="26"/>
      <c r="V230" s="26"/>
      <c r="W230" s="26"/>
      <c r="X230" s="26"/>
      <c r="Y230" s="26"/>
    </row>
    <row r="231" spans="1:25" ht="90.75" thickBot="1" x14ac:dyDescent="0.3">
      <c r="A231" s="85" t="s">
        <v>811</v>
      </c>
      <c r="B231" s="3" t="s">
        <v>147</v>
      </c>
      <c r="C231" s="3" t="s">
        <v>129</v>
      </c>
      <c r="D231" s="3" t="s">
        <v>339</v>
      </c>
      <c r="E231" s="3" t="s">
        <v>28</v>
      </c>
      <c r="F231" s="3" t="s">
        <v>29</v>
      </c>
      <c r="G231" s="3" t="s">
        <v>535</v>
      </c>
      <c r="H231" s="3" t="s">
        <v>67</v>
      </c>
      <c r="I231" s="3" t="s">
        <v>48</v>
      </c>
      <c r="J231" s="3" t="s">
        <v>48</v>
      </c>
      <c r="K231" s="3" t="s">
        <v>137</v>
      </c>
      <c r="L231" s="3">
        <v>10</v>
      </c>
      <c r="M231" s="15">
        <v>20193320022912</v>
      </c>
      <c r="N231" s="4">
        <v>43706.662106481483</v>
      </c>
      <c r="O231" s="15">
        <v>20191000001863</v>
      </c>
      <c r="P231" s="4">
        <v>43719</v>
      </c>
      <c r="Q231" s="3">
        <v>9</v>
      </c>
      <c r="R231" s="3">
        <v>9</v>
      </c>
      <c r="S231" s="3" t="s">
        <v>35</v>
      </c>
      <c r="T231" s="3" t="s">
        <v>536</v>
      </c>
      <c r="U231" s="10"/>
      <c r="V231" s="10"/>
      <c r="W231" s="10"/>
      <c r="X231" s="10"/>
      <c r="Y231" s="5" t="s">
        <v>439</v>
      </c>
    </row>
    <row r="232" spans="1:25" ht="108.75" thickBot="1" x14ac:dyDescent="0.3">
      <c r="A232" s="86" t="s">
        <v>813</v>
      </c>
      <c r="B232" s="6" t="s">
        <v>75</v>
      </c>
      <c r="C232" s="6" t="s">
        <v>86</v>
      </c>
      <c r="D232" s="6" t="s">
        <v>537</v>
      </c>
      <c r="E232" s="6" t="s">
        <v>88</v>
      </c>
      <c r="F232" s="6" t="s">
        <v>55</v>
      </c>
      <c r="G232" s="6" t="s">
        <v>538</v>
      </c>
      <c r="H232" s="6" t="s">
        <v>145</v>
      </c>
      <c r="I232" s="6" t="s">
        <v>58</v>
      </c>
      <c r="J232" s="6" t="s">
        <v>33</v>
      </c>
      <c r="K232" s="6" t="s">
        <v>102</v>
      </c>
      <c r="L232" s="6">
        <v>30</v>
      </c>
      <c r="M232" s="16">
        <v>20193320022932</v>
      </c>
      <c r="N232" s="20">
        <v>43706.676215277781</v>
      </c>
      <c r="O232" s="24"/>
      <c r="P232" s="25"/>
      <c r="Q232" s="26"/>
      <c r="R232" s="26"/>
      <c r="S232" s="6" t="s">
        <v>114</v>
      </c>
      <c r="T232" s="26"/>
      <c r="U232" s="26"/>
      <c r="V232" s="26"/>
      <c r="W232" s="26"/>
      <c r="X232" s="26"/>
      <c r="Y232" s="26"/>
    </row>
    <row r="233" spans="1:25" ht="108.75" thickBot="1" x14ac:dyDescent="0.3">
      <c r="A233" s="86" t="s">
        <v>813</v>
      </c>
      <c r="B233" s="6" t="s">
        <v>99</v>
      </c>
      <c r="C233" s="6" t="s">
        <v>86</v>
      </c>
      <c r="D233" s="6" t="s">
        <v>331</v>
      </c>
      <c r="E233" s="6" t="s">
        <v>108</v>
      </c>
      <c r="F233" s="6" t="s">
        <v>89</v>
      </c>
      <c r="G233" s="6" t="s">
        <v>539</v>
      </c>
      <c r="H233" s="6" t="s">
        <v>294</v>
      </c>
      <c r="I233" s="6" t="s">
        <v>32</v>
      </c>
      <c r="J233" s="6" t="s">
        <v>33</v>
      </c>
      <c r="K233" s="6" t="s">
        <v>34</v>
      </c>
      <c r="L233" s="6">
        <v>15</v>
      </c>
      <c r="M233" s="16">
        <v>20193320022942</v>
      </c>
      <c r="N233" s="20">
        <v>43706.680752314816</v>
      </c>
      <c r="O233" s="24"/>
      <c r="P233" s="25"/>
      <c r="Q233" s="26"/>
      <c r="R233" s="26"/>
      <c r="S233" s="6" t="s">
        <v>114</v>
      </c>
      <c r="T233" s="26"/>
      <c r="U233" s="26"/>
      <c r="V233" s="26"/>
      <c r="W233" s="26"/>
      <c r="X233" s="26"/>
      <c r="Y233" s="26"/>
    </row>
    <row r="234" spans="1:25" ht="120.75" customHeight="1" thickBot="1" x14ac:dyDescent="0.3">
      <c r="A234" s="85" t="s">
        <v>813</v>
      </c>
      <c r="B234" s="3" t="s">
        <v>75</v>
      </c>
      <c r="C234" s="3" t="s">
        <v>86</v>
      </c>
      <c r="D234" s="3" t="s">
        <v>540</v>
      </c>
      <c r="E234" s="3" t="s">
        <v>88</v>
      </c>
      <c r="F234" s="3" t="s">
        <v>29</v>
      </c>
      <c r="G234" s="3" t="s">
        <v>541</v>
      </c>
      <c r="H234" s="3" t="s">
        <v>67</v>
      </c>
      <c r="I234" s="3" t="s">
        <v>48</v>
      </c>
      <c r="J234" s="3" t="s">
        <v>48</v>
      </c>
      <c r="K234" s="3" t="s">
        <v>59</v>
      </c>
      <c r="L234" s="3">
        <v>15</v>
      </c>
      <c r="M234" s="15">
        <v>20193320022952</v>
      </c>
      <c r="N234" s="4">
        <v>43706.681539351855</v>
      </c>
      <c r="O234" s="15">
        <v>20191000001893</v>
      </c>
      <c r="P234" s="4">
        <v>43719</v>
      </c>
      <c r="Q234" s="3">
        <v>9</v>
      </c>
      <c r="R234" s="3">
        <v>9</v>
      </c>
      <c r="S234" s="3" t="s">
        <v>35</v>
      </c>
      <c r="T234" s="3" t="s">
        <v>542</v>
      </c>
      <c r="U234" s="10"/>
      <c r="V234" s="10"/>
      <c r="W234" s="10"/>
      <c r="X234" s="10"/>
      <c r="Y234" s="5" t="s">
        <v>439</v>
      </c>
    </row>
    <row r="235" spans="1:25" ht="108.75" thickBot="1" x14ac:dyDescent="0.3">
      <c r="A235" s="86" t="s">
        <v>813</v>
      </c>
      <c r="B235" s="6" t="s">
        <v>75</v>
      </c>
      <c r="C235" s="6" t="s">
        <v>499</v>
      </c>
      <c r="D235" s="6" t="s">
        <v>500</v>
      </c>
      <c r="E235" s="6" t="s">
        <v>28</v>
      </c>
      <c r="F235" s="6" t="s">
        <v>164</v>
      </c>
      <c r="G235" s="6" t="s">
        <v>543</v>
      </c>
      <c r="H235" s="6" t="s">
        <v>145</v>
      </c>
      <c r="I235" s="6" t="s">
        <v>58</v>
      </c>
      <c r="J235" s="6" t="s">
        <v>33</v>
      </c>
      <c r="K235" s="6" t="s">
        <v>34</v>
      </c>
      <c r="L235" s="6">
        <v>15</v>
      </c>
      <c r="M235" s="16">
        <v>20193320022962</v>
      </c>
      <c r="N235" s="20">
        <v>43706.731168981481</v>
      </c>
      <c r="O235" s="24"/>
      <c r="P235" s="25"/>
      <c r="Q235" s="26"/>
      <c r="R235" s="26"/>
      <c r="S235" s="6" t="s">
        <v>114</v>
      </c>
      <c r="T235" s="26"/>
      <c r="U235" s="26"/>
      <c r="V235" s="26"/>
      <c r="W235" s="26"/>
      <c r="X235" s="26"/>
      <c r="Y235" s="26"/>
    </row>
    <row r="236" spans="1:25" ht="108.75" thickBot="1" x14ac:dyDescent="0.3">
      <c r="A236" s="85" t="s">
        <v>811</v>
      </c>
      <c r="B236" s="3" t="s">
        <v>147</v>
      </c>
      <c r="C236" s="3" t="s">
        <v>86</v>
      </c>
      <c r="D236" s="3" t="s">
        <v>544</v>
      </c>
      <c r="E236" s="3" t="s">
        <v>108</v>
      </c>
      <c r="F236" s="3" t="s">
        <v>81</v>
      </c>
      <c r="G236" s="3" t="s">
        <v>545</v>
      </c>
      <c r="H236" s="3" t="s">
        <v>374</v>
      </c>
      <c r="I236" s="3" t="s">
        <v>546</v>
      </c>
      <c r="J236" s="3" t="s">
        <v>33</v>
      </c>
      <c r="K236" s="3" t="s">
        <v>49</v>
      </c>
      <c r="L236" s="3">
        <v>0</v>
      </c>
      <c r="M236" s="15">
        <v>20193320022972</v>
      </c>
      <c r="N236" s="4">
        <v>43707.461643518516</v>
      </c>
      <c r="O236" s="15">
        <v>20193320021592</v>
      </c>
      <c r="P236" s="4">
        <v>43717</v>
      </c>
      <c r="Q236" s="3">
        <v>6</v>
      </c>
      <c r="R236" s="3">
        <v>6</v>
      </c>
      <c r="S236" s="3" t="s">
        <v>35</v>
      </c>
      <c r="T236" s="3" t="s">
        <v>547</v>
      </c>
      <c r="U236" s="10"/>
      <c r="V236" s="10"/>
      <c r="W236" s="10"/>
      <c r="X236" s="10"/>
      <c r="Y236" s="10"/>
    </row>
    <row r="237" spans="1:25" ht="108.75" thickBot="1" x14ac:dyDescent="0.3">
      <c r="A237" s="86" t="s">
        <v>811</v>
      </c>
      <c r="B237" s="6" t="s">
        <v>25</v>
      </c>
      <c r="C237" s="6" t="s">
        <v>86</v>
      </c>
      <c r="D237" s="6" t="s">
        <v>453</v>
      </c>
      <c r="E237" s="6" t="s">
        <v>108</v>
      </c>
      <c r="F237" s="6" t="s">
        <v>55</v>
      </c>
      <c r="G237" s="6" t="s">
        <v>548</v>
      </c>
      <c r="H237" s="6" t="s">
        <v>145</v>
      </c>
      <c r="I237" s="6" t="s">
        <v>58</v>
      </c>
      <c r="J237" s="6" t="s">
        <v>33</v>
      </c>
      <c r="K237" s="6" t="s">
        <v>34</v>
      </c>
      <c r="L237" s="6">
        <v>15</v>
      </c>
      <c r="M237" s="16">
        <v>20193320022982</v>
      </c>
      <c r="N237" s="20">
        <v>43707.500983796293</v>
      </c>
      <c r="O237" s="24"/>
      <c r="P237" s="25"/>
      <c r="Q237" s="26"/>
      <c r="R237" s="26"/>
      <c r="S237" s="6" t="s">
        <v>114</v>
      </c>
      <c r="T237" s="26"/>
      <c r="U237" s="26"/>
      <c r="V237" s="26"/>
      <c r="W237" s="26"/>
      <c r="X237" s="26"/>
      <c r="Y237" s="26"/>
    </row>
    <row r="238" spans="1:25" ht="108.75" thickBot="1" x14ac:dyDescent="0.3">
      <c r="A238" s="85" t="s">
        <v>813</v>
      </c>
      <c r="B238" s="3" t="s">
        <v>75</v>
      </c>
      <c r="C238" s="3" t="s">
        <v>86</v>
      </c>
      <c r="D238" s="3" t="s">
        <v>549</v>
      </c>
      <c r="E238" s="3" t="s">
        <v>88</v>
      </c>
      <c r="F238" s="3" t="s">
        <v>164</v>
      </c>
      <c r="G238" s="3" t="s">
        <v>550</v>
      </c>
      <c r="H238" s="3" t="s">
        <v>83</v>
      </c>
      <c r="I238" s="3" t="s">
        <v>58</v>
      </c>
      <c r="J238" s="3" t="s">
        <v>33</v>
      </c>
      <c r="K238" s="3" t="s">
        <v>59</v>
      </c>
      <c r="L238" s="3">
        <v>15</v>
      </c>
      <c r="M238" s="15">
        <v>20193320022992</v>
      </c>
      <c r="N238" s="4">
        <v>43707.50818287037</v>
      </c>
      <c r="O238" s="15" t="s">
        <v>551</v>
      </c>
      <c r="P238" s="4">
        <v>43718</v>
      </c>
      <c r="Q238" s="3">
        <v>7</v>
      </c>
      <c r="R238" s="3">
        <v>7</v>
      </c>
      <c r="S238" s="3" t="s">
        <v>35</v>
      </c>
      <c r="T238" s="3" t="s">
        <v>552</v>
      </c>
      <c r="U238" s="4">
        <v>43718</v>
      </c>
      <c r="V238" s="3" t="s">
        <v>37</v>
      </c>
      <c r="W238" s="3" t="s">
        <v>38</v>
      </c>
      <c r="X238" s="10"/>
      <c r="Y238" s="10"/>
    </row>
    <row r="239" spans="1:25" ht="102" customHeight="1" thickBot="1" x14ac:dyDescent="0.3">
      <c r="A239" s="85" t="s">
        <v>811</v>
      </c>
      <c r="B239" s="3" t="s">
        <v>147</v>
      </c>
      <c r="C239" s="3" t="s">
        <v>86</v>
      </c>
      <c r="D239" s="3" t="s">
        <v>553</v>
      </c>
      <c r="E239" s="3" t="s">
        <v>108</v>
      </c>
      <c r="F239" s="3" t="s">
        <v>89</v>
      </c>
      <c r="G239" s="3" t="s">
        <v>554</v>
      </c>
      <c r="H239" s="3" t="s">
        <v>185</v>
      </c>
      <c r="I239" s="3" t="s">
        <v>186</v>
      </c>
      <c r="J239" s="3" t="s">
        <v>187</v>
      </c>
      <c r="K239" s="3" t="s">
        <v>49</v>
      </c>
      <c r="L239" s="3">
        <v>0</v>
      </c>
      <c r="M239" s="15">
        <v>20193320023012</v>
      </c>
      <c r="N239" s="4">
        <v>43707.69798611111</v>
      </c>
      <c r="O239" s="15">
        <v>20193620007981</v>
      </c>
      <c r="P239" s="4">
        <v>43713</v>
      </c>
      <c r="Q239" s="3">
        <v>5</v>
      </c>
      <c r="R239" s="3">
        <v>5</v>
      </c>
      <c r="S239" s="3" t="s">
        <v>35</v>
      </c>
      <c r="T239" s="3" t="s">
        <v>555</v>
      </c>
      <c r="U239" s="10"/>
      <c r="V239" s="3"/>
      <c r="W239" s="10"/>
      <c r="X239" s="10"/>
      <c r="Y239" s="5" t="s">
        <v>556</v>
      </c>
    </row>
    <row r="240" spans="1:25" ht="54.75" thickBot="1" x14ac:dyDescent="0.3">
      <c r="A240" s="86" t="s">
        <v>811</v>
      </c>
      <c r="B240" s="6" t="s">
        <v>147</v>
      </c>
      <c r="C240" s="6" t="s">
        <v>314</v>
      </c>
      <c r="D240" s="6" t="s">
        <v>424</v>
      </c>
      <c r="E240" s="6" t="s">
        <v>108</v>
      </c>
      <c r="F240" s="6" t="s">
        <v>71</v>
      </c>
      <c r="G240" s="6" t="s">
        <v>557</v>
      </c>
      <c r="H240" s="6" t="s">
        <v>73</v>
      </c>
      <c r="I240" s="6" t="s">
        <v>47</v>
      </c>
      <c r="J240" s="6" t="s">
        <v>48</v>
      </c>
      <c r="K240" s="6" t="s">
        <v>34</v>
      </c>
      <c r="L240" s="6">
        <v>15</v>
      </c>
      <c r="M240" s="16">
        <v>20193320023022</v>
      </c>
      <c r="N240" s="20">
        <v>43707.699803240743</v>
      </c>
      <c r="O240" s="24"/>
      <c r="P240" s="25"/>
      <c r="Q240" s="26"/>
      <c r="R240" s="26"/>
      <c r="S240" s="6" t="s">
        <v>114</v>
      </c>
      <c r="T240" s="26"/>
      <c r="U240" s="26"/>
      <c r="V240" s="26"/>
      <c r="W240" s="26"/>
      <c r="X240" s="26"/>
      <c r="Y240" s="26"/>
    </row>
  </sheetData>
  <autoFilter ref="A1:Z240"/>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DINÁMICAS</vt:lpstr>
      <vt:lpstr>EXCEL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2019-09-16T15:03:27Z</dcterms:created>
  <dcterms:modified xsi:type="dcterms:W3CDTF">2019-09-19T16:14:40Z</dcterms:modified>
</cp:coreProperties>
</file>