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2.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3.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4.xml" ContentType="application/vnd.openxmlformats-officedocument.themeOverrid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5.xml" ContentType="application/vnd.openxmlformats-officedocument.themeOverrid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6.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esktop\"/>
    </mc:Choice>
  </mc:AlternateContent>
  <bookViews>
    <workbookView xWindow="0" yWindow="0" windowWidth="20400" windowHeight="7650" firstSheet="1" activeTab="1"/>
  </bookViews>
  <sheets>
    <sheet name="PQRSD Octubre" sheetId="1" r:id="rId1"/>
    <sheet name="Dinamicas Octubre" sheetId="2" r:id="rId2"/>
  </sheets>
  <definedNames>
    <definedName name="_xlnm._FilterDatabase" localSheetId="0" hidden="1">'PQRSD Octubre'!$A$1:$Y$215</definedName>
  </definedNames>
  <calcPr calcId="162913"/>
  <pivotCaches>
    <pivotCache cacheId="0" r:id="rId3"/>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0" i="2" l="1"/>
  <c r="C69" i="2"/>
  <c r="C68" i="2"/>
  <c r="C67" i="2"/>
  <c r="C71" i="2" s="1"/>
  <c r="C126" i="2"/>
  <c r="C125" i="2"/>
  <c r="C124" i="2"/>
  <c r="C123" i="2"/>
  <c r="C122" i="2"/>
  <c r="C121" i="2"/>
  <c r="C120" i="2"/>
  <c r="C119" i="2"/>
  <c r="C118" i="2"/>
  <c r="C117" i="2"/>
  <c r="C127" i="2" s="1"/>
  <c r="C116" i="2"/>
  <c r="C104" i="2"/>
  <c r="C103" i="2"/>
  <c r="C102" i="2"/>
  <c r="C101" i="2"/>
  <c r="C100" i="2"/>
  <c r="C99" i="2"/>
  <c r="C98" i="2"/>
  <c r="C97" i="2"/>
  <c r="C96" i="2"/>
  <c r="C95" i="2"/>
  <c r="C94" i="2"/>
  <c r="C93" i="2"/>
  <c r="C92" i="2"/>
  <c r="C91" i="2"/>
  <c r="C90" i="2"/>
  <c r="C89" i="2"/>
  <c r="C88" i="2"/>
  <c r="C87" i="2"/>
  <c r="C86" i="2"/>
  <c r="C85" i="2"/>
  <c r="C105" i="2" s="1"/>
  <c r="C55" i="2"/>
  <c r="C54" i="2"/>
  <c r="C56" i="2" s="1"/>
  <c r="C41" i="2"/>
  <c r="C40" i="2"/>
  <c r="C39" i="2"/>
  <c r="C38" i="2"/>
  <c r="C37" i="2"/>
  <c r="C36" i="2"/>
  <c r="C35" i="2"/>
  <c r="C34" i="2"/>
  <c r="C42" i="2" s="1"/>
  <c r="C15" i="2"/>
  <c r="C14" i="2"/>
  <c r="C13" i="2"/>
  <c r="C12" i="2"/>
  <c r="C16" i="2" s="1"/>
  <c r="C5" i="2"/>
  <c r="C4" i="2"/>
  <c r="C3" i="2"/>
  <c r="C6" i="2" s="1"/>
</calcChain>
</file>

<file path=xl/sharedStrings.xml><?xml version="1.0" encoding="utf-8"?>
<sst xmlns="http://schemas.openxmlformats.org/spreadsheetml/2006/main" count="3459" uniqueCount="676">
  <si>
    <t>Canal Oficial de Entrada</t>
  </si>
  <si>
    <t>Medio o canal de recepción</t>
  </si>
  <si>
    <t>Departamento</t>
  </si>
  <si>
    <t>Peticionario</t>
  </si>
  <si>
    <t>Naturaleza jurídica del peticionario</t>
  </si>
  <si>
    <t>Tema de Consulta</t>
  </si>
  <si>
    <t>Asunto</t>
  </si>
  <si>
    <t>Responsable</t>
  </si>
  <si>
    <t>Área</t>
  </si>
  <si>
    <t>Dependencia</t>
  </si>
  <si>
    <t>Tipo de petición</t>
  </si>
  <si>
    <t>Tiempo de respuesta legal</t>
  </si>
  <si>
    <t>Número de radicación</t>
  </si>
  <si>
    <t>Fecha de radicación</t>
  </si>
  <si>
    <t>Número de salida</t>
  </si>
  <si>
    <t>Fecha de salida</t>
  </si>
  <si>
    <t>Tiempo de respuesta días hábiles</t>
  </si>
  <si>
    <t>Tiempo de atención</t>
  </si>
  <si>
    <t>Estado</t>
  </si>
  <si>
    <t>Observaciones</t>
  </si>
  <si>
    <t>FECHA DIGITALIZACIÓN DOCUMENTO DE RESPUESTA</t>
  </si>
  <si>
    <t>TIPO DE DOCUMENTO SALIDA</t>
  </si>
  <si>
    <t>ENVIAR POR CORREO ELECTRÓNICO</t>
  </si>
  <si>
    <t>ENVIAR POR CORREO TERRESTRE #PLANILLA</t>
  </si>
  <si>
    <t>OBSERVACIONES ATENCIÓN CIUDADANO</t>
  </si>
  <si>
    <t>Bogotá D.C.</t>
  </si>
  <si>
    <t>JUZGADO 25 CIVIL DEL CIRCUITO - BOGOTÁ D.C.</t>
  </si>
  <si>
    <t>Entidad Publica</t>
  </si>
  <si>
    <t>Solicitud de informacion</t>
  </si>
  <si>
    <t>SM: PROCESO VERBAL No 2019-0395 SEGUIDO POR MANUEL ENRIQUE SALAZAR HERNANDEZ CC # 13722107 CONTRA DIRECCIÓN NACIONAL DE BOMBEROS</t>
  </si>
  <si>
    <t>Carlos Armando López Barrera</t>
  </si>
  <si>
    <t>OFICINA ASESORA JURIDICA</t>
  </si>
  <si>
    <t>DIRECCIÓN GENERAL</t>
  </si>
  <si>
    <t>Petición de interés general</t>
  </si>
  <si>
    <t>N/A</t>
  </si>
  <si>
    <t>Cumplida</t>
  </si>
  <si>
    <t>10-10-2019 14:55 PM Archivar Carlos Armando López Barrera SE ARCHIVA POR CUANTO LA DEMANDA FUE CONTESTADA MEDIANTE DOCUMENTO FECHADO EL 16 DE SEPTIEMBRE DE 2019</t>
  </si>
  <si>
    <t>Word</t>
  </si>
  <si>
    <t>No se adjunta evidencia de respuesta ni de envio de la misma, no se tiene conocimiento de radicado de salida.</t>
  </si>
  <si>
    <t>MILTA LIZARAZO ARGUELLO</t>
  </si>
  <si>
    <t>Persona natural</t>
  </si>
  <si>
    <t>CAC: ACLARACIÓN COBRO CONCEPTO TÉCNICO DE BOMBEROS EN PREVENCIÓN DE EMERGENCIAS Y SEGURIDAD HUMANA</t>
  </si>
  <si>
    <t>ERIKA AGUIRRE LEMUS</t>
  </si>
  <si>
    <t>FORMULACIÓN Y ACTUALIZACIÓN NORMATIVA Y OPERATIVA</t>
  </si>
  <si>
    <t>SUBDIRECCIÓN ESTRATÉGICA Y DE COORDINACIÓN BOMBERIL</t>
  </si>
  <si>
    <t>Consulta</t>
  </si>
  <si>
    <t>En proceso</t>
  </si>
  <si>
    <t>Meta</t>
  </si>
  <si>
    <t>CUERPO DE BOMBEROS VOLUNTARIOS DE PUERTO GAITAN</t>
  </si>
  <si>
    <t>Cuerpo de Bomberos</t>
  </si>
  <si>
    <t>Queja contra CB</t>
  </si>
  <si>
    <t>CAC: QUEJA</t>
  </si>
  <si>
    <t>Andrea Bibiana Castañeda Durán</t>
  </si>
  <si>
    <t>Petición de interés particular</t>
  </si>
  <si>
    <t>Extemporánea</t>
  </si>
  <si>
    <t>31-10-2019 11:08 AM Archivar Andrea Bibiana Castañeda Durán SE DIO TRÁMITE CON RADICADO 20192050061691 ENVIADO EL 25/10/2019</t>
  </si>
  <si>
    <t>Pdf</t>
  </si>
  <si>
    <t>Si</t>
  </si>
  <si>
    <t>MINISTERIO DE INTERIOR PQRSD</t>
  </si>
  <si>
    <t>CAC: RESPUESTA A SOLICITUD EXT_S19-00019181-PQRSD-016846-PQR - 28861416719259192825</t>
  </si>
  <si>
    <t>07-10-2019 09:43 AM Archivar ERIKA AGUIRRE LEMUS Se archiva con radicado de salida número 20192050060811. Se adjunto pantallazo de envío.</t>
  </si>
  <si>
    <t>CAC: RESPUESTA A SOLICITUD EXT_S19-00019423-PQRSD-016962-PQR - 071319261012821</t>
  </si>
  <si>
    <t>25-10-2019 10:12 AM Archivar ERIKA AGUIRRE LEMUS Se archiva con el radicado de salida número 20192050061761. Se adjunto pantallazo de salida.</t>
  </si>
  <si>
    <t>ESTIVEN HOLGUIN OCHOA</t>
  </si>
  <si>
    <t>CAC: SOLICITUD CODIGO AVAL - CURSO OPERADOR DE MÁQUINAS DE ALTURA</t>
  </si>
  <si>
    <t>Paula Andrea Cortéz Mojica</t>
  </si>
  <si>
    <t>08-10-2019 09:47 AM Archivar Paula Andrea Cortéz Mojica archivo se envió por correo electrónico</t>
  </si>
  <si>
    <t>No hay documento de respuesta digitalizado con su respectiva firma</t>
  </si>
  <si>
    <t>CESAR ESPINOSA</t>
  </si>
  <si>
    <t>CAC: SOLICITUD DE INQUIETUDES</t>
  </si>
  <si>
    <t>CONSULTA</t>
  </si>
  <si>
    <t>17-10-2019 10:44 AM Archivar Andrea Bibiana Castañeda Durán SE DIO TRÁMITE CON RAD. 20192050061171 ENVIADO EL 15/10/2019</t>
  </si>
  <si>
    <t>FABIAN ALVAREZ</t>
  </si>
  <si>
    <t>CAC: SOLICITUD REGISTRO DE CURSOS</t>
  </si>
  <si>
    <t>08-10-2019 12:39 PM Archivar Paula Andrea Cortéz Mojica archivo 20191000002133</t>
  </si>
  <si>
    <t>JULIO CESAR RAMIREZ VALENCIA</t>
  </si>
  <si>
    <t>CAC: SOLICITUD</t>
  </si>
  <si>
    <t>Petición de documentos e información pública</t>
  </si>
  <si>
    <t>31-10-2019 12:59 PM Archivar ERIKA AGUIRRE LEMUS Se archiva con el radicado de salida número 20192050061751. Se adjunto pantallazo de envío.</t>
  </si>
  <si>
    <t>Valle del Cauca</t>
  </si>
  <si>
    <t>CUERPO DE BOMBEROS VOLUNTARIOS DE VILLAGORGONA</t>
  </si>
  <si>
    <t>Autorización</t>
  </si>
  <si>
    <t>SM: SOLICITUD AVAL DE INSTRUCTORES</t>
  </si>
  <si>
    <t>John Jairo Beltran Mahecha</t>
  </si>
  <si>
    <t>FORTALECIMIENTO BOMBERIL</t>
  </si>
  <si>
    <t>20192300009501 y 20192300009401</t>
  </si>
  <si>
    <t>17-10-2019 08:54 AM Archivar John Jairo Beltran Mahecha Se envió respuesta DNBC el día 15/10/2019 con radicados NO.20192300009401 y 20192300009501.</t>
  </si>
  <si>
    <t>Cundinamarca</t>
  </si>
  <si>
    <t>CUERPO DE BOMBEROS VOLUNTARIOS DE GUADUAS</t>
  </si>
  <si>
    <t>Seguros de vida</t>
  </si>
  <si>
    <t>RD: DESVINCULACIÓN SEGURO DE VIDA Y PLATAFORMA DIRECCIÓN NACIONAL DE BOMBEROS DE COLOMBIA</t>
  </si>
  <si>
    <t>Alejandra Patiño</t>
  </si>
  <si>
    <t>?</t>
  </si>
  <si>
    <t>03-10-2019 14:56 PM Archivar German Andrés Miranda Montenegro se dio respuesta mediante llamada telefonica de que nosotros no poseemos los formatos de seguro de vida de las dos bomberas desvinculadas , por tal motivo no se encuentran aseguradas.</t>
  </si>
  <si>
    <t>No se tiene evidencia de respuesta a peticionario, se solicita adjuntar evidencia de respuesta y envio de la misma.</t>
  </si>
  <si>
    <t>Correo Institucional</t>
  </si>
  <si>
    <t>NATALY SAENZ</t>
  </si>
  <si>
    <t>CI: INVITACIÓN A COLABORAR: ESTUDIO DE REMPLAZO DE VEHÍCULOS DE LA FLOTA OFICIAL DEL PAÍS</t>
  </si>
  <si>
    <t>Jeison Andrés López Ruiz</t>
  </si>
  <si>
    <t>GESTIÓN ADMINISTRATIVA</t>
  </si>
  <si>
    <t>SUBDIRECCIÓN ADMINISTRATIVA Y FINANCIERA</t>
  </si>
  <si>
    <t>Vencida</t>
  </si>
  <si>
    <t>Atlantico</t>
  </si>
  <si>
    <t>CUERPO DE BOMBEROS VOLUNTARIOS SABANAGRANDE</t>
  </si>
  <si>
    <t>CAC: INQUIETUD RADICADO 20193320008621</t>
  </si>
  <si>
    <t>Massiel Mendez</t>
  </si>
  <si>
    <t>28-10-2019 09:17 AM Archivar Massiel Mendez De acuerdo a la solicitud se dio respuesta presencial en la ciudad de Galapa - Atlántico.</t>
  </si>
  <si>
    <t>La contratista informa que la repsuetsa se realizaó de manera presencial</t>
  </si>
  <si>
    <t>LUIS EDUARDO CADENA TACHA</t>
  </si>
  <si>
    <t>CAC: QUEJA SOBRE LA SEÑORA MINELLY FELLYNE PRESIDENTA JUNTA DE DIGNATARIOS PUERTO GAITÁN</t>
  </si>
  <si>
    <t>31-10-2019 10:57 AM Archivar Andrea Bibiana Castañeda Durán SE DIO TRÁMITE CON RAD. 20192050061661 ENVIADO EL 24/10/2019</t>
  </si>
  <si>
    <t>Nariño</t>
  </si>
  <si>
    <t>CUERPO DE BOMBEROS VOLUNTARIOS DE PUPIALES</t>
  </si>
  <si>
    <t>CAC: RADICADO N BOMBEROS I 20193320016192</t>
  </si>
  <si>
    <t>HAYVER LEONARDO SERRANO RODRIGUEZ</t>
  </si>
  <si>
    <t>03-10-2019 16:57 PM Archivar HAYVER LEONARDO SERRANO RODRIGUEZ Se le da respuesta vía correo electrónico</t>
  </si>
  <si>
    <t>Png</t>
  </si>
  <si>
    <t>No se genero radicado de salida</t>
  </si>
  <si>
    <t>CIRO GUILLEN</t>
  </si>
  <si>
    <t>Andrés Fernando Muñoz Cabrera</t>
  </si>
  <si>
    <t>Área Cenrtral de Referencia Bomberil</t>
  </si>
  <si>
    <t>Formato PQRSD</t>
  </si>
  <si>
    <t>Antioquia</t>
  </si>
  <si>
    <t>CARLOS ANDRES CARTAGENA CANO</t>
  </si>
  <si>
    <t>FT: SOLICITUD</t>
  </si>
  <si>
    <t>04-10-2019 10:33 AM Archivar Andrea Bibiana Castañeda Durán SE DIO TRÁMITE CON RADICADO 20192050060871 ENVIADO EL 03/10/2019</t>
  </si>
  <si>
    <t>Tolima</t>
  </si>
  <si>
    <t>CUERPO DE BOMBEROS VOLUNTARIOS DE MELGAR</t>
  </si>
  <si>
    <t>RD: CERTIFICADOS</t>
  </si>
  <si>
    <t>28-10-2019 12:28 PM Archivar HAYVER LEONARDO SERRANO RODRIGUEZ Se dío respuesta el día 16-10-2019 sin número de radicado de salida debido a fallas en el sistema ORFEO</t>
  </si>
  <si>
    <t>No se genero radicado de salida para respuesta</t>
  </si>
  <si>
    <t>RD: SOLICITUD CERTIFICACIÓN DE RECONOCIMIENTO DEL GRADO DE CAPITÁN</t>
  </si>
  <si>
    <t>08-10-2019 12:44 PM Archivar Paula Andrea Cortéz Mojica archivo 20191000009371</t>
  </si>
  <si>
    <t>No existe evidencia de envío, no hay documento digitalizado con su respectiva firma y no se comunica medio de envío de respuesta al peticionario e ir firmadas</t>
  </si>
  <si>
    <t>ASOCIACIÓN NACIONAL DE BOMBEROS RESCATES Y SIMILARES ASDEBER</t>
  </si>
  <si>
    <t>RD: DE INTERVENCIÓN</t>
  </si>
  <si>
    <t>Edgar Alexander Maya Lopez</t>
  </si>
  <si>
    <t>Se realiza el cambio de TRD el dia 1/11/19 a consulta</t>
  </si>
  <si>
    <t>GOBERNACION DE CUNDINAMARCA</t>
  </si>
  <si>
    <t>Solicitud de Informacion</t>
  </si>
  <si>
    <t>RD: SOLICITUD DE VERIFICACIÓN OPERATIVIDAD CUERPOS DE BOMBEROS</t>
  </si>
  <si>
    <t>Merle Galindo</t>
  </si>
  <si>
    <t>05-11-2019 14:35 PM Archivar Merle Galindo Respuesta a la Gobernación de Cundinamarca enviada el 01 de noviembre de 2019</t>
  </si>
  <si>
    <t>EDUAL ZAR</t>
  </si>
  <si>
    <t>CAC: DERECHO DE PETICIÓN</t>
  </si>
  <si>
    <t>Ricardo Rizo Salazar</t>
  </si>
  <si>
    <t>05-11-2019 18:10 PM Archivar Ricardo Rizo Salazar Tramitado con orfeo 20192050062131</t>
  </si>
  <si>
    <t>DAVID LEONARDO CAMELO MUÑOZ</t>
  </si>
  <si>
    <t>CI: SOLICITUD DE INFORMACIÓN</t>
  </si>
  <si>
    <t>ELIANA GARCÍA CASTAÑO</t>
  </si>
  <si>
    <t>15/10/2019.</t>
  </si>
  <si>
    <t>21-10-2019 16:54 PM Archivar ELIANA GARCÍA CASTAÑO Mediante el oficio No. 20192050061211, se dio respuesta mediante el correo electrónico enviado el 15/10/2019.</t>
  </si>
  <si>
    <t>LILIANA EDITH PALACIOS ORTEGA</t>
  </si>
  <si>
    <t>CAC: ORIENTACIÓN LEGAL</t>
  </si>
  <si>
    <t>LILIANA ANDREA GUTIERREZ BERBEO</t>
  </si>
  <si>
    <t>CAC: PETICIÓN ART 23 CONST Y LEY 1755/2015</t>
  </si>
  <si>
    <t>Petición de interés Particular</t>
  </si>
  <si>
    <t>23-10-2019 16:57 PM Archivar Andrea Bibiana Castañeda Durán SE DIO TRÁMITE CON RAD. 20192050061501 ENVIADO EL 23/10/2019</t>
  </si>
  <si>
    <t>Solicitud de recursos</t>
  </si>
  <si>
    <t>CAC: SOLICITUD ELEMENTOS PARA ASIGNAR CBV</t>
  </si>
  <si>
    <t>28-10-2019 10:05 AM Archivar Massiel Mendez Se le informo al comandante vía correo electrónico, que debe presentar proyecto por individual para continuar el proceso.</t>
  </si>
  <si>
    <t>Tif</t>
  </si>
  <si>
    <t>Las respuestas se deben realizar con el formato de la DNBC y en el radicado de salida debe existir evidencia o pantallazo de envío de la respuesta que se pueda evidenciar la fecha de envío.</t>
  </si>
  <si>
    <t>COORDINACION ACADEMICA GFC</t>
  </si>
  <si>
    <t>CAC: SOLICITUD REGISTRO ESCUELA VILLAVICENCIO</t>
  </si>
  <si>
    <t>08-10-2019 15:45 PM Archivar Paula Andrea Cortéz Mojica archivo 20191000002143</t>
  </si>
  <si>
    <t>CUERPO DE BOMBEROS VOLUNTARIOS DE CHíA - CUNDINAMARCA</t>
  </si>
  <si>
    <t>Informe Cuerpo de Bomberos</t>
  </si>
  <si>
    <t>EDWIN GONZALEZ MALAGON</t>
  </si>
  <si>
    <t>07-11-2019 12:38 PM Archivar EDWIN GONZALEZ MALAGON archivo al ser informativo de la realización de un curso</t>
  </si>
  <si>
    <t>No se genero respuesta</t>
  </si>
  <si>
    <t>ECG ENGINNEERING CONSULTING GROUP S.A.S.</t>
  </si>
  <si>
    <t>RD: SOLICITUD</t>
  </si>
  <si>
    <t>Wilson Enrique Sánchez Laguado</t>
  </si>
  <si>
    <t>21-10-2019 13:36 PM Archivar Wilson Enrique Sánchez Laguado Se archiva documento por tramite completo, se responde mediante radicado 20193300009691.</t>
  </si>
  <si>
    <t>PDF</t>
  </si>
  <si>
    <t>NO SE ANEXA EVIDENCIA DE ENVIO Y NO SE COMUNICA MEDIO DE ENVIO DE ENVIO DE LA REPSUESTA A LA PETICION</t>
  </si>
  <si>
    <t>Servicio de Mensajería</t>
  </si>
  <si>
    <t>CONTRALORIA DEPARTAMENTAL DEL META</t>
  </si>
  <si>
    <t>SM: QUEJA CONTRATO No 256 DEL 12 DE SEPTIEMBRE DE 2016</t>
  </si>
  <si>
    <t>21-10-2019 16:48 PM Archivar ELIANA GARCÍA CASTAÑO Mediante el oficio No. 20192050061211, se dio respuesta a la solicitud. Correo enviado el 15/10/2019</t>
  </si>
  <si>
    <t>SI</t>
  </si>
  <si>
    <t>GOBERNACIÓN DE RICAURTE - CUNDINAMARCA</t>
  </si>
  <si>
    <t>SM: SOLICITUD DE INFORMACIÓN DEL ESTADO JURIDÍCO ACTUAL DEL CUERPO DE BOMBEROS VOLUNTARIOS DE RICAURTE (CUNDINAMARCA)</t>
  </si>
  <si>
    <t>21-10-2019 16:34 PM Archivar ELIANA GARCÍA CASTAÑO Mediante el oficio No. 20192050061201, se dio tramite a la petición. Correo electrónico enviado el 15/10/2019.</t>
  </si>
  <si>
    <t>Valle del cauca</t>
  </si>
  <si>
    <t>PROCURADURIA PROVINCIAL DE CALI - VALLE</t>
  </si>
  <si>
    <t>SM: REMISIÓN POR COMPETENCIA OF5860</t>
  </si>
  <si>
    <t>21-10-2019 16:57 PM Archivar ELIANA GARCÍA CASTAÑO Mediante el oficio No. 20192050061111, se dio tramite a la petición. Correo enviado el 17/10/2019.</t>
  </si>
  <si>
    <t>Radicación Directa</t>
  </si>
  <si>
    <t>CUERPO DE BOMBEROS VOLUNTARIOS DE MOSQUERA</t>
  </si>
  <si>
    <t>RD: DERECHO DE PETICIÓN DE CONSULTA</t>
  </si>
  <si>
    <t>Legislacion Bomberil</t>
  </si>
  <si>
    <t>RD: APOYO EN PROYECTO DE SEMINARIO DE INVESTIGACIÓN DE INCENDIOS</t>
  </si>
  <si>
    <t>Correo Atención al Ciudadano</t>
  </si>
  <si>
    <t>CUERPO DE BOMBEROS VOLUNTARIOS DE GALAPA - ATLANTICO</t>
  </si>
  <si>
    <t>CAC: ASESORIA</t>
  </si>
  <si>
    <t>31-10-2019 11:06 AM Archivar Andrea Bibiana Castañeda Durán SE DIO TRÁMITE CON RAD. 20192050061731 ENVIADO EL 24/10/2019</t>
  </si>
  <si>
    <t>CONSEJO DE OFICIALES PTG</t>
  </si>
  <si>
    <t>CAC: AUTO 001 DEL 2019 BOMBEROS VOLUNTARIOS PUERTO GAITAN</t>
  </si>
  <si>
    <t>31-10-2019 11:11 AM Archivar Andrea Bibiana Castañeda Durán SE DIO TRPAMITE CON RAD. 20192050061741 ENVIADO EL 25/10/2019</t>
  </si>
  <si>
    <t>CARLOS MAYORGA</t>
  </si>
  <si>
    <t>CAC: CONV BOMBEROS COROMORO</t>
  </si>
  <si>
    <t>09-10-2019 11:53 AM Archivar ERIKA AGUIRRE LEMUS Se archiva con radicado de salida número 20192050061101. Se adjunto pantallazo de envío.</t>
  </si>
  <si>
    <t>JAVIER ABELARDO GUTIERREZ ALVAREZ</t>
  </si>
  <si>
    <t>JAVIER BUITRAGO</t>
  </si>
  <si>
    <t>CAC: CONVENIO BOMBEROS 2019</t>
  </si>
  <si>
    <t>15-10-2019 10:54 AM Archivar ERIKA AGUIRRE LEMUS Se archiva con el radicado de salida número 20192050061101.</t>
  </si>
  <si>
    <t>Boyaca</t>
  </si>
  <si>
    <t>CUERPO DE BOMBEROS VOLUNTARIOS DE CHIVATA - BOYACA</t>
  </si>
  <si>
    <t>legislacion Bomberil</t>
  </si>
  <si>
    <t>CI: SOLICITUD DE CONCEPTO</t>
  </si>
  <si>
    <t>21-10-2019 09:47 AM Archivar ERIKA AGUIRRE LEMUS Se archiva con el número de radicado de salida 20192050061141. Se adjunta pantallazo de envío.</t>
  </si>
  <si>
    <t>No se anexa pantallazo de envío de respuesta enviada por correo</t>
  </si>
  <si>
    <t>JULIO CESAR GARCIA TRIANA</t>
  </si>
  <si>
    <t>CI: SOLICITUD</t>
  </si>
  <si>
    <t>05-11-2019 14:51 PM Archivar Merle Galindo Respuesta emitida el 1 de noviembre de 2019</t>
  </si>
  <si>
    <t>CUERPO DE BOMBEROS VOLUNTARIOS DE GARAGOA</t>
  </si>
  <si>
    <t>CAC: INFORMACIÓN CUERPO DE BOMBEROS DE GARAGOA BOYACÁ</t>
  </si>
  <si>
    <t>28-10-2019 10:21 AM Archivar Massiel Mendez Se archiva con respuesta anterior, dirigida al Delegado Departamental.</t>
  </si>
  <si>
    <t>CUERPO DE BOMBEROS VOLUNTARIOS DE ENVIGADO</t>
  </si>
  <si>
    <t>Cuerpo de bomberos</t>
  </si>
  <si>
    <t>SM: ENVÍO DE CERTIFICACIONES PARA FIRMA</t>
  </si>
  <si>
    <t>CUERPO DE BOMBEROS VOLUNTARIOS DE PALMIRA</t>
  </si>
  <si>
    <t>SM: CERTIFICADOS</t>
  </si>
  <si>
    <t>28-10-2019 12:03 PM Archivar HAYVER LEONARDO SERRANO RODRIGUEZ Se le da respuesta con el radicado N° 20191000012361</t>
  </si>
  <si>
    <t>Casanare</t>
  </si>
  <si>
    <t>CUERPO DE BOMBEROS VOLUNTARIOS DE VILLANUEVA - CASANARE</t>
  </si>
  <si>
    <t>CAC: CONCEPTO VIABILIDAD MEJORAMIENTO Y CONSTRUCCIÓN SEDE BOMBEROS VILLANUEVA CON RECURSOS DE SOBRETASA</t>
  </si>
  <si>
    <t>CI: CONSULTA DOSIFICACIÓN CRONOLÓGICA PARA LA SUSPENCIÓN DE PERSONAS JURÍDICAS DE BOMBEROS VOLUNTARIOS</t>
  </si>
  <si>
    <t>Ronny Estiven Romero Velandia</t>
  </si>
  <si>
    <t>MANUEL MENDIVIL</t>
  </si>
  <si>
    <t>Acompañamiento juridico</t>
  </si>
  <si>
    <t>CAC: SOLICITUD DE APOYO</t>
  </si>
  <si>
    <t>14-11-2019 14:23 PM Archivar Andrea Bibiana Castañeda Durán SE DIO RESPUESTA CON RADICADO NO. 20192050061791 ENVIADO EL 13/11/2019</t>
  </si>
  <si>
    <t>pdf</t>
  </si>
  <si>
    <t>NELCY JOHANNA RINCON AUTOURBE</t>
  </si>
  <si>
    <t>CAC: INFORMACIÓN ESTACIONES DE BOMBEROS DE CALI, MEDELLIN, BUCARAMANGA Y BARRANQUILLA</t>
  </si>
  <si>
    <t>24-10-2019 17:18 PM Archivar John Jairo Beltran Mahecha Se da respuesta DNBC el día 24/10/2019 con radicado No. 20192300010301.</t>
  </si>
  <si>
    <t>si</t>
  </si>
  <si>
    <t>CLOPAD OCANA-NORTEDESANTANDER</t>
  </si>
  <si>
    <t>CAC: OFICIO SOLICITUD BOMBEROS</t>
  </si>
  <si>
    <t>12-11-2019 17:42 PM Archivar Merle Galindo Comunicación remitida el 12 de noviembre de 2019</t>
  </si>
  <si>
    <t>PERSONERIA OCAÑA</t>
  </si>
  <si>
    <t>CAC: REMISIÓN OFICIO 3114 ENTIDADES</t>
  </si>
  <si>
    <t>28-10-2019 18:34 PM Archivar ELIANA GARCÍA CASTAÑO Mediante el oficio No. 20192050061891 se dio respuesta a la petición. Correo enviado el 28/10/2019</t>
  </si>
  <si>
    <t>Caldas</t>
  </si>
  <si>
    <t>CUERPO DE BOMBEROS VOLUNTARIOS DE CHINCHINA</t>
  </si>
  <si>
    <t>SM: SOLICITUD DE APOYO EQUIPOS FORESTALES</t>
  </si>
  <si>
    <t>28-10-2019 10:29 AM Archivar Massiel Mendez Se le informa al comandante vía correo electrónico, que debe presentar toda la documentación y formatos pertinentes para tenerlo en cuenta en el proceso.</t>
  </si>
  <si>
    <t>CARLOS AGUALIMPIA</t>
  </si>
  <si>
    <t>CAC: SOLICITUD DE SEGUROS MÁQUINA CISTERNA</t>
  </si>
  <si>
    <t>CUERPO DE BOMBEROS VOLUNTARIOS DE ANSERMA</t>
  </si>
  <si>
    <t>vencida</t>
  </si>
  <si>
    <t>MINISTERIO DE INTERIOR</t>
  </si>
  <si>
    <t>SM: RESPUESTA CONVOCATORIA DE LA MESA TÉCNICA CON SUJECIÓN A LA NEGOCIACIÓN COLECTIVA CON LAS ORGANIZACIONES SINDICALES SECTOR BOMBERO REFORMA LEY 1755 DE 2012</t>
  </si>
  <si>
    <t>ATENCION AL CIUDADANO</t>
  </si>
  <si>
    <t>Competencia de otra Entidad</t>
  </si>
  <si>
    <t>17-10-2019 10:40 AM Archivar USUARIO DE ATENCION AL CIUDADANO Se archiva puesto que se remite por servicio de mensajería de la DNBC al ministerio del interior por oficio sin adjuntar petición. Rad 20193800009511 (10-10-2019)e</t>
  </si>
  <si>
    <t>VICTOR RENGIFO ALAPE HERNANDEZ</t>
  </si>
  <si>
    <t>RD: SOLICITUD DE ACOMPAÑAMIENTO ESPECIAL VULNERACIÓN A DERECHOS FUNDAMENTALES</t>
  </si>
  <si>
    <t>31-10-2019 12:41 PM Archivar ERIKA AGUIRRE LEMUS Se archiva con el radicado de salida número 20192050061881. Se adjunto pantallazo de envío.</t>
  </si>
  <si>
    <t>GOBERNACIÓN DE CUNDINAMARCA</t>
  </si>
  <si>
    <t>SM: SOLICITUD DE VERIFICACIÓN OPERATIVIDAD CUERPOS DE BOMBEROS</t>
  </si>
  <si>
    <t>28-10-2019 13:29 PM Archivar Merle Galindo Corresponde a una reiteración de la solicitud realizada el 3 de octubre de 2019 con radicado 20193320027922, al cual se le da respuesta el 28 de octubre de 2019 con número 20192000012391</t>
  </si>
  <si>
    <t>No se anexa pantallazo de envio y no se anexza documento de respuesta firmado</t>
  </si>
  <si>
    <t>FEDERACION DEPARTAMENTAL DE BOMBEROS DEL VALLE DEL CAUCA</t>
  </si>
  <si>
    <t>SM: SOLICITUD DE ACOMPAÑAMIENTO TÉCNICO DNBC</t>
  </si>
  <si>
    <t>Resolución 183</t>
  </si>
  <si>
    <t>24-10-2019 15:47 PM Archivar Merle Galindo Acompañamiento autorizado por la Subdirección Estratégica y de Coordinación Bomberil, mediante la Resolución 183 del 22 de octubre de 2019.</t>
  </si>
  <si>
    <t>CONGRESO DE LA REPUBLICA DE COLOMBIA</t>
  </si>
  <si>
    <t>SM: SOLICITUD CONCEPTO DNBC WH191007ST00237</t>
  </si>
  <si>
    <t>23-10-2019 16:42 PM Archivar Carlos Armando López Barrera archivo 20191200002213</t>
  </si>
  <si>
    <t>No se adjunta evidencia de envio</t>
  </si>
  <si>
    <t>GOBERNACION DE ANTIOQUIA</t>
  </si>
  <si>
    <t>Respuesta a requerimientos</t>
  </si>
  <si>
    <t>SM: RESPUESTA A QUEJA DE USUARIO (AL PRESTADOR PRIVADO) RADICADO No 2018010000914</t>
  </si>
  <si>
    <t>Vencida el dia 06/11/2019</t>
  </si>
  <si>
    <t>CUERPO DE BOMBEROS VOLUNTARIOS DE VILLAVICENCIO</t>
  </si>
  <si>
    <t>SM: SOLICITUD DE FIRMAS CERTIFICADOS CURSO</t>
  </si>
  <si>
    <t>28-10-2019 11:38 AM Archivar HAYVER LEONARDO SERRANO RODRIGUEZ Se le da respuesta con el radicado N° 20191000012351</t>
  </si>
  <si>
    <t>No se adjunta evidencia de envio por correo electronico</t>
  </si>
  <si>
    <t>UNGRD</t>
  </si>
  <si>
    <t>SM: TRASLADO POR COMPETENCIA DE SOICITUD DE CAMIÓN CISTERNA - CARRO TANQUE, MUNICIPIO DE MARMATO - CALDAS Rad: UNGRD 2019ER08792 - 2019EE10214</t>
  </si>
  <si>
    <t>30-10-2019 10:38 AM Archivar Massiel Mendez Se le informa al solicitante vía correo electrónico, los formatos y la información completa para la presentación de proyectos ante la DNBC.</t>
  </si>
  <si>
    <t>Respuesta sin numero de salida, sin adjunto de documento de envio</t>
  </si>
  <si>
    <t>SM: REMISIÓN DE PROYECTO DE LEY No 221 DE 2019C - SOLICITUD DE CONCEPTO</t>
  </si>
  <si>
    <t>31-10-2019 11:59 AM Archivar Carlos Armando López Barrera archivo 20191200002283</t>
  </si>
  <si>
    <t>BENEMERITO CUERPO DE BOMBEROS VOLUNTARIOS DE CALI ACADEMIA</t>
  </si>
  <si>
    <t>SM: ENVÍO DE CERTIFICADOS</t>
  </si>
  <si>
    <t>06-11-2019 11:45 AM Archivar HAYVER LEONARDO SERRANO RODRIGUEZ Se le da respuesta con el radicado N° 20191000014691</t>
  </si>
  <si>
    <t>Santander</t>
  </si>
  <si>
    <t>CUERPO DE BOMBEROS VOLUNTARIOS DE BARRANCABERMEJA</t>
  </si>
  <si>
    <t>24-10-2019 08:54 AM Archivar HAYVER LEONARDO SERRANO RODRIGUEZ Se le da respuesta con el radicado N° 20191000011231</t>
  </si>
  <si>
    <t>CUERPO DE BOMBEROS VOLUNTARIOS DE TUNJA</t>
  </si>
  <si>
    <t>06-11-2019 15:16 PM Archivar HAYVER LEONARDO SERRANO RODRIGUEZ Se le da respuesta con el radicado N° 20191000014721</t>
  </si>
  <si>
    <t>06-11-2019 15:17 PM Archivar HAYVER LEONARDO SERRANO RODRIGUEZ Se le da respuesta con el radicado N° 20191000014731</t>
  </si>
  <si>
    <t>Norte de Santander</t>
  </si>
  <si>
    <t>ALCALDIA MUNICIPAL DE OCAÑA</t>
  </si>
  <si>
    <t>SM: SOLICITUD</t>
  </si>
  <si>
    <t>31-10-2019 11:29 AM Archivar Merle Galindo Corresponde a una comunicación que se remitió dos veces, por lo anterior se archiva esta y se le da continuidad a la comunicación 20193320028162.</t>
  </si>
  <si>
    <t>Ala fecha de revision 08-11-2019 no se le ha dado respuesta a ningun radicado tan el allegado por correo como el por Correo certificado.</t>
  </si>
  <si>
    <t>06-11-2019 11:45 AM Archivar HAYVER LEONARDO SERRANO RODRIGUEZ Se le da respuesta con el radicado N° 20191000014701</t>
  </si>
  <si>
    <t>ALCALDIA MUNICIPAL DE RICAURTE</t>
  </si>
  <si>
    <t>SM: SOLICITUD DE INTERVENCIÓN INMEDIATA EN LA REORGANIZACIÓN, LEGALIZACIÓN Y ESCOGENCIA DE REPRESENTANTE (REMITIDO POR MIN INTERIOR OFI19-43612-DVP-2000 - EXMI19-42138)</t>
  </si>
  <si>
    <t>31-10-2019 11:19 AM Archivar Merle Galindo Se remitió respuesta de confirmación de visita el 28-10-2019</t>
  </si>
  <si>
    <t>Documento sin firma, no se adjunta evidencia de envio de respuesta.</t>
  </si>
  <si>
    <t>CUERPO DE BOMBEROS VOLUNTARIOS DE TOCANCIPA</t>
  </si>
  <si>
    <t>SM: CONSULTA SOBRE CONSEJO DE OFICIALES</t>
  </si>
  <si>
    <t>En Proceso</t>
  </si>
  <si>
    <t>DEPARTAMENTO ADMINISTRATIVO DE LA FUNCIóN PúBLICA</t>
  </si>
  <si>
    <t>SM: REMISIÓN CONSULTA DELEGACIÓN DEPARTAMENTAL DE BOMBEROS RAD 20192060249532 DEL 16 DE JULIO DE 2019. DERECHO DE PETICIÓN E-2019-238996 (REMITIDO POR MIN INTERIOR OFI19-43612-DVP-2000 - EXMI19-35905)</t>
  </si>
  <si>
    <t>ALCALDÍA MAYOR DE BOGOTÁ</t>
  </si>
  <si>
    <t>Otros</t>
  </si>
  <si>
    <t>SM: REMISIÓN OFICIO No 5009 JUZGADO SEGUNDO PROMISCUO MUNICIPAL DE GIRÓN SANTANDER - EMBARGO - PROCESO EJECUTIVO SINGULAR No 2018-2358 (RADICADO UAECOB 2019E007883 ID:21430)</t>
  </si>
  <si>
    <t>MARYOLY DIAZ</t>
  </si>
  <si>
    <t>GESTIÓN TALENTO HUMANO</t>
  </si>
  <si>
    <t>Petición entre autoridades</t>
  </si>
  <si>
    <t>30-10-2019 16:39 PM Archivar MARYOLY DIAZ Se recibe comunicado y se programa descuento en la nómina de Noviembre de 2019.</t>
  </si>
  <si>
    <t>Amazonas</t>
  </si>
  <si>
    <t>BENEMERITO CUERPO DE BOMBEROS VOLUNTARIOS DE LETICIA</t>
  </si>
  <si>
    <t>Acompañamiento Juridico</t>
  </si>
  <si>
    <t>SM: AUDITORIA PARA VERIFICAR LAS CONDICIONES OPERATIVAS DEL BCBLV</t>
  </si>
  <si>
    <t>05-11-2019 14:33 PM Archivar Merle Galindo Respuesta al Cuerpo de Bomberos Voluntarios de Leticia enviado el 01 de noviembre de 2019</t>
  </si>
  <si>
    <t>RD: CONCEPTO PROYECTO DE LEY No 221 DE 2019 CÁMARA</t>
  </si>
  <si>
    <t>Informe por Congresista</t>
  </si>
  <si>
    <t>31-10-2019 12:08 PM Archivar Carlos Armando López Barrera archivo 20191200002283</t>
  </si>
  <si>
    <t>No se especifica medio de envio de respuesta, documento sin firma</t>
  </si>
  <si>
    <t>Quindio</t>
  </si>
  <si>
    <t>ALCALDÍA DE ARMENIA - CUERPO OFICIAL DE BOMBEROS DE ARMENIA</t>
  </si>
  <si>
    <t>05-11-2019 12:45 PM Archivar HAYVER LEONARDO SERRANO RODRIGUEZ Se le da respuesta con el radicado N° 20191000014301</t>
  </si>
  <si>
    <t>Cordoba</t>
  </si>
  <si>
    <t>CUERPO DE BOMBEROS VOLUNTARIOS DE SAHAGUN</t>
  </si>
  <si>
    <t>Vence el 12-11-2019</t>
  </si>
  <si>
    <t>CGR ATENCIóN CIUDADANA (CGR</t>
  </si>
  <si>
    <t>CAC: 2109EE0128648 LTRASLADO POR COMPETENCIA. DERECHO DE PETICIÓN CÓDIGO 2019-166088-82111-NC.RADICADO 2019ER0108064</t>
  </si>
  <si>
    <t>Vichada</t>
  </si>
  <si>
    <t>CUERPO DE BOMBEROS VOLUNTARIOS DE PUERTO CARREÑO - VICHADA</t>
  </si>
  <si>
    <t>CAC: DOCUMENTOS INSTRUCTOR</t>
  </si>
  <si>
    <t>24-10-2019 16:16 PM Archivar Paula Andrea Cortéz Mojica archivo se envió por correo electrónico.</t>
  </si>
  <si>
    <t>No se comunica número de radicado de salida de repsuesta</t>
  </si>
  <si>
    <t>CHARLES BENAVIDES</t>
  </si>
  <si>
    <t>CAC: ACTA</t>
  </si>
  <si>
    <t>05-11-2019 15:58 PM Archivar Carlos Armando López Barrera Se respondió mediante oficio 20191200002313</t>
  </si>
  <si>
    <t>CUERPO DE BOMBEROS VOLUNTARIOS DE YOTOCO</t>
  </si>
  <si>
    <t>CAC: COMENTARIOS PROYECTO DE RESOLUCIÓN CERTIFICADOS DE CUMPLIMIENTO</t>
  </si>
  <si>
    <t>11-11-2019 16:17 PM Archivar Merle Galindo comunicación enviada el 7 de noviembre</t>
  </si>
  <si>
    <t>LUIS EDUARDO BERNAL VILORIA</t>
  </si>
  <si>
    <t>La petición debe reasignarse al funcionario competente dentro de un termino pudencial</t>
  </si>
  <si>
    <t>NOTIFICACIÓN DESCONEXIONES PROGRAMADAS CENS</t>
  </si>
  <si>
    <t>CAC: DESCONEXIÓN PROGRAMADA CL_20102019_3636 PARA EL DOMINGO 20 DE OCTUBRE DEL 2019 OCAÑA</t>
  </si>
  <si>
    <t>USUARIO DE ATENCION AL CIUDADANO</t>
  </si>
  <si>
    <t>Competencia de otra entidad</t>
  </si>
  <si>
    <t>23-10-2019 18:54 PM Archivar USUARIO DE ATENCION AL CIUDADANO Se archiva puesto que es un informe que es enviado por correo electrónico al CBV de Ocaña</t>
  </si>
  <si>
    <t>DIANA CABRERA</t>
  </si>
  <si>
    <t>CAC: DOC.2019E7883 ID 21430 - DNBC - REMISIÓN DOC. JUZG. 2 P. GIRON - RAD UAECOB 2019R6300 ID 20767</t>
  </si>
  <si>
    <t>VIVIANA CALLE QUINTERO</t>
  </si>
  <si>
    <t>CAC: DUDAS RESOLUCIÓN 2400 ARTICULO 16</t>
  </si>
  <si>
    <t>Cauca</t>
  </si>
  <si>
    <t>CUERPO DE BOMBEROS VOLUNTARIOS DE TIMBIO</t>
  </si>
  <si>
    <t>CI: ANEXO EVIDENCIA PLAN DE MEJORAMIENTO</t>
  </si>
  <si>
    <t>Informe con respuesta</t>
  </si>
  <si>
    <t>31-10-2019 13:07 PM Archivar Merle Galindo Documento enviad el 28-10-2019, como se evidencia en el correo adjunto</t>
  </si>
  <si>
    <t>word</t>
  </si>
  <si>
    <t>Documento sin firma</t>
  </si>
  <si>
    <t>NELSON MARTIN MANRIQUE FLOREZ</t>
  </si>
  <si>
    <t>CAC: DOCUMENTACIÓN REQUERIDA PARA APLICAR A PROYECTO REGIONALIZACIÓN DE EQUIPOS ESPECIALIZADOS</t>
  </si>
  <si>
    <t>n/a</t>
  </si>
  <si>
    <t>28-10-2019 11:25 AM Archivar Massiel Mendez Se le informa al comandante vía correo electrónico, la falta de documentos para continuar el proceso.</t>
  </si>
  <si>
    <t>TIF</t>
  </si>
  <si>
    <t>MARGARITA VELASQUEZ CANTILLO</t>
  </si>
  <si>
    <t>CAC: OFICIO DE BOMBEROS SITIONUEVO</t>
  </si>
  <si>
    <t>21-10-2019 16:59 PM Archivar ELIANA GARCÍA CASTAÑO Mediante el oficio 20192050061521 se dio tramite a las peticiones. Correo enviado el 21/10/2019</t>
  </si>
  <si>
    <t>CAC: SOLICITUD DE INFORMACIÓN</t>
  </si>
  <si>
    <t>CENTRO DE ENTRENAMIENTO Y CAPACITACIÓN ESCUELA REGIONAL DE BOMBEROS</t>
  </si>
  <si>
    <t>30-10-2019 12:40 PM Archivar John Jairo Beltran Mahecha Se da respuesta DNBC el día 30/10/2019 con radicado No. 20192300012491.</t>
  </si>
  <si>
    <t>CUERPO DE BOMBEROS VOLUNTARIOS DE TUMACO</t>
  </si>
  <si>
    <t>CAC: PROYECTO PARA LA OBTENCIÓN DE UN VEHÍCULO TIPO CISTERNA</t>
  </si>
  <si>
    <t>31-10-2019 12:08 PM Archivar Massiel Mendez Se le informa al comandante vía correo electrónico, la falta de documentos para continuar con el proceso.</t>
  </si>
  <si>
    <t>CAC: REVISIÓN MODELO PROCEDIMIENTO INTERNO DISCIPLINARIO</t>
  </si>
  <si>
    <t>19-11-2019 16:11 PM Archivar Ricardo Rizo Salazar Tramitado</t>
  </si>
  <si>
    <t>GERMAN DAVID ARCHILA BARAJAS</t>
  </si>
  <si>
    <t>CAC: PQR BOMBEROS</t>
  </si>
  <si>
    <t>25-11-2019 10:32 AM Archivar ERIKA AGUIRRE LEMUS Se archiva con el radicado de salida número 20192050062391. Se adjunto pantallazo de envío.</t>
  </si>
  <si>
    <t>N/a</t>
  </si>
  <si>
    <t>MARIBEL MUJICA RINCÓN</t>
  </si>
  <si>
    <t>CAC: FORMULACIÓN DE PROYECTOS</t>
  </si>
  <si>
    <t>31-10-2019 10:03 AM Archivar Massiel Mendez Se le informa al solicitante vía correo electrónico, todo el proceso y formatos para la formulación y presentación de proyectos ante la DNBC.</t>
  </si>
  <si>
    <t>CUERPO DE BOMBEROS VOLUNTARIOS DE JENESANO - BOYACA</t>
  </si>
  <si>
    <t>CAC: SOLICITUD DE CERTIFICACIÓN DE BOMBEROS ACTIVOS DE JENESANO</t>
  </si>
  <si>
    <t>Luis Alberto Valencia Pulido</t>
  </si>
  <si>
    <t>05-11-2019 11:44 AM Archivar Luis Alberto Valencia Pulido Se da respuesta mediante correo electrónico el día 5 de Noviembre del 2019.</t>
  </si>
  <si>
    <t>BASILEO PASCUALI</t>
  </si>
  <si>
    <t>31-10-2019 12:47 PM Archivar ERIKA AGUIRRE LEMUS Se archiva con el radicado de salida 20192050061841. Se adjunto pantallazo de envío.</t>
  </si>
  <si>
    <t>JAVIER SEVILLANO</t>
  </si>
  <si>
    <t>13-11-2019 14:09 PM Archivar ELIANA GARCÍA CASTAÑO Mediante el oficio No. 20192050062091, se dio respuesta a la petición. Correo enviado el 13/11/2019</t>
  </si>
  <si>
    <t>COMANDANTE BOMBEROS HELICONIA</t>
  </si>
  <si>
    <t>CAC: INFORME DE GASTOS DEL AÑO 2017</t>
  </si>
  <si>
    <t>31-10-2019 12:28 PM Archivar ERIKA AGUIRRE LEMUS Se archiva con el radicado de salida número 20192050061901. Se adjunto pantallazo de envío.</t>
  </si>
  <si>
    <t>Norte de santander</t>
  </si>
  <si>
    <t>CUERPO DE BOMBEROS VOLUNTARIOS DE CHINACOTA</t>
  </si>
  <si>
    <t>CAC: INFORME PLAN DE MEJORAMIENTO RECIBIDO SEPTIEMBRE DE 2019</t>
  </si>
  <si>
    <t>31-10-2019 12:55 PM Archivar Merle Galindo Documento enviado el 28 de octubre de 2019</t>
  </si>
  <si>
    <t>No se anexa documento firmado</t>
  </si>
  <si>
    <t>No se anexa pantallazo de envío</t>
  </si>
  <si>
    <t>CUERPO DE BOMBEROS VOLUNTARIOS DE NOCAIMA</t>
  </si>
  <si>
    <t>CAC: DOCUMENTOS DE BOMBEROS NOCAIMA</t>
  </si>
  <si>
    <t>LUISA CARLOS DAZA SINISTERRA</t>
  </si>
  <si>
    <t>CAC: INQUIETUD INFORMACIÓN REGISTRO DE INSTRUCTORES AVALES</t>
  </si>
  <si>
    <t>13-11-2019 09:53 AM Archivar John Jairo Beltran Mahecha Se da respuesta DNBC el día 12-11-2019 con radicado No. 20192300014531.</t>
  </si>
  <si>
    <t>RICHARD GONZALEZ</t>
  </si>
  <si>
    <t>CAC: DENUNCIA</t>
  </si>
  <si>
    <t>30-10-2019 15:10 PM Archivar ELIANA GARCÍA CASTAÑO Mediante el oficio No. 20192050061911, se dio respuesta. Correo enviado el 31/10/2019.</t>
  </si>
  <si>
    <t>CAC: OFICIO SOLICITUD</t>
  </si>
  <si>
    <t>JIMENA VARGAS</t>
  </si>
  <si>
    <t>CAC: PETICIÓN DE CONCEPTO</t>
  </si>
  <si>
    <t>CAC: ANEXOS DERECHO DE PETICIÓN JUNIO 12 DE 2019</t>
  </si>
  <si>
    <t>Ricardo Rizo</t>
  </si>
  <si>
    <t>CAC: SOLICITUD REFERENCIA IRREGULARIDADES COMANDANTE GUADALUPE HUILA</t>
  </si>
  <si>
    <t>CUERPO DE BOMBEROS VOLUNTARIOS DE SALENTO</t>
  </si>
  <si>
    <t>28-10-2019 11:12 AM Archivar Massiel Mendez Se le informa al comandante vía correo electrónico, que debe presentarse el proyecto pertinente para ser visibilizado por comité técnico.</t>
  </si>
  <si>
    <t>tif</t>
  </si>
  <si>
    <t>CAC: SOLICITUD ACTA DE APROBACIÓN PROYECTOS</t>
  </si>
  <si>
    <t>28-10-2019 11:41 AM Archivar Massiel Mendez Se anexa vía correo electrónico, el acta solicitada por el CBV.</t>
  </si>
  <si>
    <t>NICOLAS RAMOS B.</t>
  </si>
  <si>
    <t>CAC: SOLICITUD CONCEPTO</t>
  </si>
  <si>
    <t>Bolivar</t>
  </si>
  <si>
    <t>GESTION DEL RIESGO ARJONA - BOLÍVAR</t>
  </si>
  <si>
    <t>CAC: SOLICITUD CONSTANCIA</t>
  </si>
  <si>
    <t>13-11-2019 14:24 PM Archivar Edgar Alexander Maya Lopez Se da respuesta con radicado DNBC N° 20192050062331</t>
  </si>
  <si>
    <t>No se anexa documento firmado y digitalizado. No se anexa evidencia de envio y no se comunioca el medio por el cual se dio repsuesta</t>
  </si>
  <si>
    <t>CUERPO DE BOMBEROS VOLUNTARIOS DE VILLANUEVA - BOLIVAR</t>
  </si>
  <si>
    <t>CAC: SOLICITUD DE ACOMPAÑAMIENTO AL PROCESO PARA LA CONTRATACIÓN</t>
  </si>
  <si>
    <t>CUERPO DE BOMBEROS DE OCAÑA</t>
  </si>
  <si>
    <t>CAC. SOLICITUD DE CORRECIÓN - CBV OCAÑA</t>
  </si>
  <si>
    <t>cumplida</t>
  </si>
  <si>
    <t>13-11-2019 15:51 PM Archivar Edgar Alexander Maya Lopez Se realiza la corrección correspondiente a la solicitud y se archiva de manera digital</t>
  </si>
  <si>
    <t xml:space="preserve">No se anexa documento firmado y digitalizado. No se anexa evidencia de envio y no se comunioca el medio por el cual se dio repsuesta
</t>
  </si>
  <si>
    <t>HAWER OLAYA</t>
  </si>
  <si>
    <t>CAC: SOLICITUD DE INFORMACIÓN DE ESTADISTICA DE EVENTOS DE EMERGENCIAS AÑO 2018 Y 2019 EN EL MUNICIPIO DE NEIVA</t>
  </si>
  <si>
    <t>Juan Carlos Puerto Prieto</t>
  </si>
  <si>
    <t>31-10-2019 11:42 AM Archivar Juan Carlos Puerto Prieto se contesto bajo radicado 20192400012411</t>
  </si>
  <si>
    <t>CONSORCIO ESPERANZA</t>
  </si>
  <si>
    <t>CAC: SOLICITUD DE INFORMACIÓN PLAN DE ORDENACIÓN Y MANEJO DE CUENCAS</t>
  </si>
  <si>
    <t>CENTRAL DE INFORMACIÓN Y TELECOMUNICACIONES</t>
  </si>
  <si>
    <t>01-11-2019 11:38 AM Archivar Juan Carlos Puerto Prieto se dio respuesta a solicitud de información y nombramiento de delegado, vía correo electrónico el día 31 de octubre, bajo radicado 20192400013501.</t>
  </si>
  <si>
    <t>TANIA PUENTES</t>
  </si>
  <si>
    <t>CAC: SOLICITUD DE LISTADO DE TELÉFONO DE BOMBEROS A NIVEL NACIONAL</t>
  </si>
  <si>
    <t>05-11-2019 11:45 AM Archivar Luis Alberto Valencia Pulido Se da respuesta mediante correo electrónico el día 5 de Noviembre del 2019.</t>
  </si>
  <si>
    <t>ARNOLDO ULISES TOSCANO SALAS</t>
  </si>
  <si>
    <t>CAC: SOLICITUD DELEGADO DPTAL Y COORDINADOR BOLÍVAR</t>
  </si>
  <si>
    <t>CAC: SOLICITUD ESPECIAL</t>
  </si>
  <si>
    <t>12-11-2019 17:47 PM Archivar Andrea Bibiana Castañeda Durán SE DIO TRÁMITE CON RAD. 20192050062071 ENVIADO EL 12/11/2019</t>
  </si>
  <si>
    <t>ANSELMO LOZANO MORENO</t>
  </si>
  <si>
    <t>CAC: SOLICITUD EXPLICACION</t>
  </si>
  <si>
    <t>13-11-2019 16:26 PM Archivar Edgar Alexander Maya Lopez Se da respuesta con radicado DNBC N° 20192050062371</t>
  </si>
  <si>
    <t>No se anexa documento firmado y digitalizado. No se anexa evidencia de envio y no se 
comunioca el medio por el cual se dio repsuesta</t>
  </si>
  <si>
    <t>PAULO GAVIRIA</t>
  </si>
  <si>
    <t>CAC: SOLICITUD HOMOLOGACIÓN DE CURSO</t>
  </si>
  <si>
    <t>El funcionario solicita al peticionario por correo electronico prorroga para la respuesta, se vence el dia 05-12-2019</t>
  </si>
  <si>
    <t>COMUNICACIONES CORPORATIVAS</t>
  </si>
  <si>
    <t>Persona jurídica</t>
  </si>
  <si>
    <t>CAC. SOLICITUD LISTADO ANIVERSARIOS CUERPOS DE BOMBEROS COLOMBIA</t>
  </si>
  <si>
    <t>05-11-2019 14:48 PM Archivar Luis Alberto Valencia Pulido Respuesta se envía por correo electrónico el día 5 de Noviembre del 2019.</t>
  </si>
  <si>
    <t>No se anexa evidencia de envío</t>
  </si>
  <si>
    <t>Radicación directa</t>
  </si>
  <si>
    <t>CUERPO DE BOMBEROS OFICIAL DE MONTERIA</t>
  </si>
  <si>
    <t>RD: RESPUESTA A SOLICITUD 20192000009081 SEGUIMIENTO A PLANES DE MEJORAMIENTO</t>
  </si>
  <si>
    <t>11-11-2019 16:12 PM Archivar Merle Galindo Radicado el 7 de noviembre de 2019</t>
  </si>
  <si>
    <t>CAC: SOLICITUD DE INFORMACIÓN DEL RUE</t>
  </si>
  <si>
    <t>01-11-2019 17:44 PM Archivar Luis Alberto Valencia Pulido Se da respuesta por medio del correo electrónico, en donde se le envía la clave y el usuario y contraseña del RUE.</t>
  </si>
  <si>
    <t>FREYDER JOSE RESTREPO PEREZ</t>
  </si>
  <si>
    <t>GESTIÓN ATENCIÓN AL CIUDADANO</t>
  </si>
  <si>
    <t>01-11-2019 13:14 PM Archivar USUARIO DE ATENCION AL CIUDADANO Se archiva bajo el numero de radicado: 20193800013951, respuesta enviada al correo del peticionario: frestrepo@metrodemedellin.gov.co, el día 1/11/19. Se anexa pantallazo de envío.</t>
  </si>
  <si>
    <t>PJUANV</t>
  </si>
  <si>
    <t>CAC: COMENTARIOS v02.09.19_FINAL_RES_CERTIFICADO_CUMPLIMIENTO</t>
  </si>
  <si>
    <t>05-11-2019 14:24 PM Archivar Merle Galindo Enviado el 01 de noviembre</t>
  </si>
  <si>
    <t>Servicio de mensajería</t>
  </si>
  <si>
    <t>SM: TRASLADO DE SOLICITUD - APOYO EQUIPOS, RADICADO UNGRD No 2019ER8916</t>
  </si>
  <si>
    <t>HUGO ALBERTO MAESTRE G.</t>
  </si>
  <si>
    <t>CAC: CARTA DE ASESORIA CBV URUMITA + DOCUMENTACIÓN ANEXA</t>
  </si>
  <si>
    <t>25-10-2019 11:23 AM Archivar ELIANA GARCÍA CASTAÑO Mediante el oficio 20192050061771, se dio tramite a la petición. Correo enviado el 25/10/2019.</t>
  </si>
  <si>
    <t>CUERPO DE BOMBEROS VOLUNTARIOS DE YOPAL</t>
  </si>
  <si>
    <t>RD: CERTIFICADOS PONS</t>
  </si>
  <si>
    <t>Vencida el 15 de Noviembre 2019</t>
  </si>
  <si>
    <t>RD: CERTIFICADO</t>
  </si>
  <si>
    <t>CUERPO DE BOMBEROS VOLUNTARIOS DE FILANDIA</t>
  </si>
  <si>
    <t>SM: SOLICITUD KIT FORESTAL</t>
  </si>
  <si>
    <t>31-10-2019 12:38 PM Archivar Massiel Mendez Se le informa al comandante que para poder tenerlo en cuenta debe cumplir y presentar un proyecto a la DNBC.</t>
  </si>
  <si>
    <t>RIPEL</t>
  </si>
  <si>
    <t>RD: ENTREGA FINAL CONTRATO COMPRAVENTA No 047</t>
  </si>
  <si>
    <t>Cristhian Urrego Camargo</t>
  </si>
  <si>
    <t>24-10-2019 16:48 PM Archivar Cristhian Urrego Camargo Se da respuesta mediante oficio No. 20192000011841 del 24/10/2019</t>
  </si>
  <si>
    <t>Documento sin digitalizar, no se anexa pantallazo de envío de res puesta ni medio por el cual se brindó respuesta</t>
  </si>
  <si>
    <t>DELEGACION DEPARTAMENTAL DE BOMBEROS CUNDINAMARCA</t>
  </si>
  <si>
    <t>RD: REMISIÓN DE CERTIFICADOS</t>
  </si>
  <si>
    <t>CUERPO DE BOMBEROS VOLUNTARIOS DE POPAYAN</t>
  </si>
  <si>
    <t>RD: RESPUESTA AL CORREO INFORMATIVO CERTIFICADO DE CUMPLIMIENTO - DNBC</t>
  </si>
  <si>
    <t>06-11-2019 17:32 PM Archivar Ricardo Rizo Salazar Comunicación enviada el 31 de octubre de 2019</t>
  </si>
  <si>
    <t>BENEMERITO CUERPO DE BOMBEROS VOLUNTARIOS TULUA - DEPARTAMENTO DE EDUCACIÓN</t>
  </si>
  <si>
    <t>CUERPO DE BOMBEROS VOLUNTARIOS DE YARUMAL</t>
  </si>
  <si>
    <t>SM: CERTIFICADO PARA SER FIRMADO</t>
  </si>
  <si>
    <t>06-11-2019 10:44 AM Archivar HAYVER LEONARDO SERRANO RODRIGUEZ Se le da respuesta con el radicado N° 20191000012381</t>
  </si>
  <si>
    <t>SM: OFICIO No 20192050061211</t>
  </si>
  <si>
    <t>20192050061921 y 20192050061931</t>
  </si>
  <si>
    <t>30-10-2019 14:45 PM Archivar ELIANA GARCÍA CASTAÑO Mediante los oficio No. 20192050061921 y 20192050061931, se dio respuesta a la petición. Correo enviado el 30/10/2019.</t>
  </si>
  <si>
    <t>ALCALDIA MUNICIPAL DE LA MESA - CUNDINAMARCA</t>
  </si>
  <si>
    <t>SM: SOLICITUD INFORMACIÓN BOMBEROS VOLUNTARIOS MUNICIPIO DE LA MESA</t>
  </si>
  <si>
    <t>ANDRES GIOVANNI BENITEZ PEÑALOZA</t>
  </si>
  <si>
    <t>CI: DOCUMENTOS KIT FORESTALES</t>
  </si>
  <si>
    <t>31-10-2019 09:51 AM Archivar Massiel Mendez Se le informa al solicitante vía correo electrónico, la falta de documentos para continuar el proceso y adicional se le recordó que ya serian 2 No. de radicado para el mismo elemento.</t>
  </si>
  <si>
    <t>CUERPO DE BOMBEROS VOLUNTARIOS DE GUAMO</t>
  </si>
  <si>
    <t>SM: SOLICITUD DE FIRMA DE CERTIFICADO</t>
  </si>
  <si>
    <t>15-11-2019 09:59 AM Archivar HAYVER LEONARDO SERRANO RODRIGUEZ Se le da respuesta con el radicado N° 20191000015971</t>
  </si>
  <si>
    <t>No adjunta prueba de envio</t>
  </si>
  <si>
    <t>CUERPO DE BOMBEROS VOLUNTARIOS DE SANTAFE DE ANTIOQUIA</t>
  </si>
  <si>
    <t>Vence el 20/11/2019</t>
  </si>
  <si>
    <t>ANDRES BENITEZ</t>
  </si>
  <si>
    <t>CAC: DOCUMENTOS BOMBEROS VOLUNTARIOS CAPITANEJO - SANTANDER</t>
  </si>
  <si>
    <t>31-10-2019 11:05 AM Archivar Massiel Mendez Se le informa al solicitante vía correo electrónico, la falta de documentos para continuar el proceso.</t>
  </si>
  <si>
    <t>No se responde con numero de salida Orfeo</t>
  </si>
  <si>
    <t>CUERPO DE BOMBEROS VOLUTARIOS CALARCA QUINDIO</t>
  </si>
  <si>
    <t>14-11-2019 10:35 AM Archivar Massiel Mendez Se le informa al comandante por vía correo electrónico, la falta de soportes para continuar el proceso.</t>
  </si>
  <si>
    <t>JHON ESTEBAN PATIÑO RESTREPO</t>
  </si>
  <si>
    <t>Persona Natural</t>
  </si>
  <si>
    <t>JAIME AVENDAñO BARRERA</t>
  </si>
  <si>
    <t>CAC: OFICIO MONTERREY</t>
  </si>
  <si>
    <t>CUERPO DE BOMBEROS OFICIALES BOGOTá UAECOB D.C.</t>
  </si>
  <si>
    <t>RD: SOLICITUD INCLUSIÓN MESA TÉCNICA</t>
  </si>
  <si>
    <t>31-11-2019</t>
  </si>
  <si>
    <t>12-11-2019 14:28 PM Archivar Carlos Armando López Barrera Se archiva por cuanto se dio respuesta mediante radicado 20191200002293 de octubre 31 de 2019</t>
  </si>
  <si>
    <t>No se especifica medio de envio, documento sin firma</t>
  </si>
  <si>
    <t>CAC: RESPUESTA OFICIAL EXT_S19-00021554-PQRSD-018139-PQR - 051818276133027 DEL 03/10/2019</t>
  </si>
  <si>
    <t>CAC: SOLICITUD A INQUIETUDES</t>
  </si>
  <si>
    <t>Vence el 11/12/2019</t>
  </si>
  <si>
    <t>HELDA MARIA SAAVEDRA CARRASQUILLA</t>
  </si>
  <si>
    <t>CAC: SOLICITUD CONCEPTO CREACIÓN CUERPO DE BOMBEROS</t>
  </si>
  <si>
    <t>JAVIER RAMIREZ FLOREZ</t>
  </si>
  <si>
    <t>CUERPO DE BOMBEROS VOLUNTARIOS DE DUITAMA</t>
  </si>
  <si>
    <t>CAC: SOLICITUD DE AVAL ESCUELA BOMBEROS DUITAMA</t>
  </si>
  <si>
    <t>SAFETY FIRE</t>
  </si>
  <si>
    <t>RD: DERECHO DE PETICIÓN E INFORMACIÓN</t>
  </si>
  <si>
    <t>12-11-2019 14:19 PM Archivar Carlos Armando López Barrera Se archiva por cuanto la oficina de contratación ya está conociendo del tema y proyectando la respuesta.</t>
  </si>
  <si>
    <t>SECRETARIA DE GOBIERNO OCAÑA</t>
  </si>
  <si>
    <t>SM: REMISIÓN OFICIO</t>
  </si>
  <si>
    <t>18-11-2019 16:26 PM Archivar John Jairo Beltran Mahecha Se da respuesta DNBC el día 18-11-2019 con radicado No. 20192300015941.</t>
  </si>
  <si>
    <t>SANTIAGO ARAUJO</t>
  </si>
  <si>
    <t>CAC: SOLICITUD HOMOLOGACIÓN SANTIAGO ARAUJO</t>
  </si>
  <si>
    <t>CAC: SOLICITUD KIT FORESTALES BOMBEROS FILANDIA QUIDIO</t>
  </si>
  <si>
    <t>31-10-2019 13:13 PM Archivar Massiel Mendez Se le informa al comandante vía correo electrónico, el proceso y los formatos para la presentación de proyectos ante la DNBC.</t>
  </si>
  <si>
    <t>No se genero radicado de salida, falta oficio de envio de respuesta</t>
  </si>
  <si>
    <t>MINELLY FELLINE GATIVA RODRIGUEZ</t>
  </si>
  <si>
    <t>Vencido el 13/11/2019</t>
  </si>
  <si>
    <t>P&amp;G PROCTER &amp; GAMBLE COLOMBIA LTDA</t>
  </si>
  <si>
    <t>SM: DERECHO DE PETICIÓN</t>
  </si>
  <si>
    <t>Jiud Magnoly Gaviria Narvaez</t>
  </si>
  <si>
    <t>12-11-2019 17:20 PM Archivar Jiud Magnoly Gaviria Narvaez se da respuesta con Radicado DNBC No 20192100015371.</t>
  </si>
  <si>
    <t>CUERPO DE BOMBEROS VOLUNTARIOS DE GUAMAL</t>
  </si>
  <si>
    <t>SM: SOLICITUD FIRMAS PENDIENTES</t>
  </si>
  <si>
    <t>15-11-2019 08:27 AM Archivar HAYVER LEONARDO SERRANO RODRIGUEZ Se le da respuesta con el radicado N° 20191000015921</t>
  </si>
  <si>
    <t>CUERPO DE BOMBEROS VOLUNTARIOS DE MIRANDA</t>
  </si>
  <si>
    <t>15-11-2019 19:10 PM Archivar HAYVER LEONARDO SERRANO RODRIGUEZ Se le da respuesta con el radicado N° 20191000016081</t>
  </si>
  <si>
    <t>15-11-2019 10:58 AM Archivar HAYVER LEONARDO SERRANO RODRIGUEZ Se le da respuesta con el radicado N° 20191000015981</t>
  </si>
  <si>
    <t>ALCALDIA MUNICIPAL DE SESQUILE</t>
  </si>
  <si>
    <t>13-11-2019 17:29 PM Archivar Luis Alberto Valencia Pulido Se da respuesta mediante correo electrónico el día 13/11/2019.</t>
  </si>
  <si>
    <t>CUERPO DE BOMBEROS VOLUNTARIOS MONTENEGRO</t>
  </si>
  <si>
    <t>SM: SOLICITUD KIT DE INCENDIOS FORESTALES</t>
  </si>
  <si>
    <t>14-11-2019 10:18 AM Archivar Massiel Mendez Se le informo al comandante vía correo electrónico, la falta de documentos para continuar el proceso.</t>
  </si>
  <si>
    <t>Magdalena</t>
  </si>
  <si>
    <t>ALCALDIA MUNICIPAL SITIONUEVO</t>
  </si>
  <si>
    <t>CAC:RESPUESTA A SU SOLICITUD DE FECHA DE RECIBIDO 21-10-2019 Y QUEJA FORMAL CONTRA EL CUERPO DE BOMBEROS VOLUNTARIOS DE SITIONUEVO. DNBC 20192050000454</t>
  </si>
  <si>
    <t>01-11-2019 11:18 AM Archivar ELIANA GARCÍA CASTAÑO Mediante el oficio No. 20192050061961 - Se dio respuesta a la petición. Correo enviado el 31/10/2019. 
FORMULACIÓN Y ACTUALIZACIÓN NORMATIVA Y OPERATIVA 29-10-2019 11:34 AM Reasignacion Ronny Estiven Romero Velandia PARA TRAMITAR</t>
  </si>
  <si>
    <t>DELEGACIÓN DEPARTAMENTAL DE BOMBEROS DE CORDOBA</t>
  </si>
  <si>
    <t>CAC: SOLICITUD DE CONCEPTO SOBRE ELECCIÓN DEL COORDINADOR EJECUTIVO</t>
  </si>
  <si>
    <t>Vence el 12/12/2019</t>
  </si>
  <si>
    <t>UNIDAD ADMINISTRATIVA ESPECIAL CUERPO OFICIAL DE BOMBEROS DE BOGOTA UAECOB</t>
  </si>
  <si>
    <t>SM: TRASLADO POR COMPETENCIA DERECHO DE PETICIÓN - SITUACIÓN ACTUAL DE LAS INVESTIGACIONES POR CORRUPCIÓN INTERNA</t>
  </si>
  <si>
    <t>Vence el 21-11-2019</t>
  </si>
  <si>
    <t>SM: CONCEPTOS PROYECTOS DE LEY Y ACTO LEGISLATIVO EN CURSO</t>
  </si>
  <si>
    <t>31-10-2019 12:33 PM Archivar Carlos Armando López Barrera ARCHIVO SE CONTESTO CON RADICADO 20191200002283</t>
  </si>
  <si>
    <t>CUERPO DE BOMBEROS QUIMBAYA</t>
  </si>
  <si>
    <t>SM: SOLICITUD ESTUDIO PARA KIT FORESTAL</t>
  </si>
  <si>
    <t>14-11-2019 10:24 AM Archivar Massiel Mendez Se le informa al comandante vía correo electrónico, la falta de soportes para continuar con el proceso.</t>
  </si>
  <si>
    <t>CUERPO DE BOMBEROS VOLUNTARIOS DE ALCALA</t>
  </si>
  <si>
    <t>CAC: CARTA DNB</t>
  </si>
  <si>
    <t>CI: CONSULTA DEL ÁREA DE CONTROL INTERNO DEL CBO DE MONTERIA</t>
  </si>
  <si>
    <t>20-11-2019 11:28 AM Archivar Andrea Bibiana Castañeda Durán SE DIO TRÁMITE CON RADICADO 20192050062291 ENVIADO EL 18/11/2019</t>
  </si>
  <si>
    <t>DEMET GRUNE</t>
  </si>
  <si>
    <t>CAC: REMITO OFICIO No J8AOV-2019-00709</t>
  </si>
  <si>
    <t>Vencida el 15/11/2019</t>
  </si>
  <si>
    <t>08-11-2019 17:39 PM Archivar ERIKA AGUIRRE LEMUS Se archiva con radicado de salida número 20192050062231.</t>
  </si>
  <si>
    <t>ANGELICA LOBELO SANCHEZ</t>
  </si>
  <si>
    <t>CAC: INFORMACIÓN SOBRE PENSIONES</t>
  </si>
  <si>
    <t>Vencida el 22/11/2019</t>
  </si>
  <si>
    <t>CUERPO DE BOMBEROS VOLUNTARIOS DE LA PRIMAVERA</t>
  </si>
  <si>
    <t>CAC: SOLICITUD CONCEPTO Y ASESORÍA JURIDICA.</t>
  </si>
  <si>
    <t>Vence el 13/12/2019</t>
  </si>
  <si>
    <t>YULIETH MELIZA MONTOYA URREGO</t>
  </si>
  <si>
    <t>CAC: PETICION Y QUEJA</t>
  </si>
  <si>
    <t>20-11-2019 11:47 AM Archivar Andrea Bibiana Castañeda Durán SE DIO RESPUESTA CON RAD. 20192050062251 ENVIADO EL 18/11/2019</t>
  </si>
  <si>
    <t>Vence el 22/11/2019</t>
  </si>
  <si>
    <t>CUERPOS DE BOMBEROS DE BOLIVAR - VALLE</t>
  </si>
  <si>
    <t>CI: SOLICITUD COPIA RESOLUCIÓN 1611 DE 1998</t>
  </si>
  <si>
    <t>31-10-2019 10:05 AM Archivar Ronny Estiven Romero Velandia Se envía la norma solicitada mediante correo electrónico.</t>
  </si>
  <si>
    <t>No se adjunta prueba de envio de documentos</t>
  </si>
  <si>
    <t>JOSE LUIS SOLER</t>
  </si>
  <si>
    <t>CAC: SOLICITUD AL DEBÍDO PROCESO</t>
  </si>
  <si>
    <t>20-11-2019 11:53 AM Archivar Andrea Bibiana Castañeda Durán SE DIO TRÁMITE CON RAD. 20192050062351 ENVIADO EL 20/11/2019</t>
  </si>
  <si>
    <t>05-11-2019 11:45 AM Archivar Massiel Mendez Se le informa al comandante vía correo electrónico, los pasos, requisitos y formatos que debe diligenciar para continuar con el proceso de proyectos.</t>
  </si>
  <si>
    <t>HECTOR RIASCOS</t>
  </si>
  <si>
    <t>CAC: URGENTE</t>
  </si>
  <si>
    <t>20-11-2019 11:33 AM Archivar Andrea Bibiana Castañeda Durán SE DIO RESPUESTA CON EL RAD. 20192050062271 ENVIADO EL 18/11/2019</t>
  </si>
  <si>
    <t>CUERPO DE BOMBEROS VOLUNTARIOS DE LA UNION</t>
  </si>
  <si>
    <t>SM: FIRMA CERTIFICADOS</t>
  </si>
  <si>
    <t>CUERPO DE BOMBEROS VOLUNTARIOS DE SANTA CRUZ DE MOMPOX</t>
  </si>
  <si>
    <t>CAC: LEGALIZACIÓN VEHÍCULO AUTOMOTOR</t>
  </si>
  <si>
    <t>12-11-2019 14:57 PM Archivar Carlos Armando López Barrera Se archiva por cuanto se dio respuesta mediante oficio 20191200002353</t>
  </si>
  <si>
    <t>No se especifica medio de envio de respuesta, documento en word sin firma</t>
  </si>
  <si>
    <t>CAC: SOLICITUD CONCEPTO JURÍDICO</t>
  </si>
  <si>
    <t>CUERPO DE BOMBEROS VOLUNTARIOS CORDOBA QUINDÍO</t>
  </si>
  <si>
    <t>CAC: SOLICITUD CBV CÓRDOBA QUINDIO</t>
  </si>
  <si>
    <t>05-11-2019 11:56 AM Archivar Massiel Mendez Se le informa al comandante vía correo electrónico, que debe cumplir unos requisitos, para continuar con el proceso de proyecto.</t>
  </si>
  <si>
    <t>CAC: SOLICITUD DE INFORMACIÓN DETALLADA DE ESTADISTICA DE EVENTOS DE EMERGENCIAS AÑO 2015,2016, 2018 Y 2019 EN EL DEPARTAMENTO DE HUILA</t>
  </si>
  <si>
    <t>05-11-2019 15:29 PM Archivar Juan Carlos Puerto Prieto se contesto bajo radicado 20193320031382.</t>
  </si>
  <si>
    <t>Se cargo respuesta en radicado de entrada, no se tiene evidencia de solicitud inicial</t>
  </si>
  <si>
    <t>CUERPO DE BOMBEROS VOLUNTARIOS DE TURBACO - BOLÍVAR</t>
  </si>
  <si>
    <t>CAC: SOLICITUD DE VISITA</t>
  </si>
  <si>
    <t>18-11-2019 15:56 PM Archivar Merle Galindo Documento radicado el 14-nov-2019</t>
  </si>
  <si>
    <t>31-10-2019 14:20 PM Archivar Paula Andrea Cortéz Mojica archivo 20191000002303</t>
  </si>
  <si>
    <t>No hay respuesta digitalizada con su respectiva firma.En el radicado de salida debe existir evidencia o pantallazo de envío de la respuesta. No se especifica medio por el cual se envio la peticion.</t>
  </si>
  <si>
    <t>JORDAN CASAÑAS</t>
  </si>
  <si>
    <t>Denuncia contra CB</t>
  </si>
  <si>
    <t>CAC: DENUNCIA REITERATIVA POR PRESUNTA CORRUPCIÓN BOMBEROS ORITO</t>
  </si>
  <si>
    <t>CUERPO DE BOMBEROS VOLUNTARIOS COMBITA</t>
  </si>
  <si>
    <t>RD: RADICADO DE DOCUMENTOS CURSOS</t>
  </si>
  <si>
    <t>CUERPO DE BOMBEROS VOLUNTARIOS DE PUERTO COLOMBIA</t>
  </si>
  <si>
    <t>YULI CAMILA LOZANO TORES</t>
  </si>
  <si>
    <t>31-10-2019 10:05 AM Archivar Ronny Estiven Romero Velandia respondido con Radicado DNBC No. *20192050062011* **20192050062011** Bogotá D.C, 30-10-2019</t>
  </si>
  <si>
    <t>ALCALDÍA MUNICIPAL DE PUPIALES - NARIÑO</t>
  </si>
  <si>
    <t>RD: SOLICITUD FIJACIÓN FECHA ENTREGA MÁQUINA CISTERNA</t>
  </si>
  <si>
    <t>18-11-2019 17:48 PM Archivar Carlos Armando López Barrera Se archiva mediante oficio 20191200002373</t>
  </si>
  <si>
    <t>15-11-2019 10:59 AM Archivar HAYVER LEONARDO SERRANO RODRIGUEZ Se le da respuesta con el radicado N° 20191000015991</t>
  </si>
  <si>
    <t>CUERPO DE BOMBEROS VOLUNTARIOS DE YUMBO</t>
  </si>
  <si>
    <t>SM: CERTIFICADOS CURSO BÁSICO ATENCIÓN PREHOSPITALARIA APH</t>
  </si>
  <si>
    <t>15-11-2019 16:23 PM Archivar HAYVER LEONARDO SERRANO RODRIGUEZ Se le da respuesta con el radicado N° 20191000016041</t>
  </si>
  <si>
    <t>SM: DERECHO DE PETICIÓN (REMITIDO POR LA UNGRD #RAD: 2019EE10957 - 2019ER10813)</t>
  </si>
  <si>
    <t>18-11-2019 18:07 PM Archivar Carlos Armando López Barrera Se archiva por cuanto se respondió mediante radicado 20191200002383</t>
  </si>
  <si>
    <t>CUERPO DE BOMBEROS DE CHOCONTA</t>
  </si>
  <si>
    <t>SM: SOLICITUD IDENTIFICACIÓN DE VOLUNTARIOS ACTIVOS</t>
  </si>
  <si>
    <t>21-11-2019 08:50 AM Archivar Luis Alberto Valencia Pulido Se da respuesta con radicado DNBC No 20192100018661.</t>
  </si>
  <si>
    <t>RD: SOLICITUD ACTUALIZACIÓN ALCANCE INSTRUCTOR</t>
  </si>
  <si>
    <t>18-11-2019 17:43 PM Archivar Jiud Magnoly Gaviria Narvaez Se da respuesta con DNBC No.20192100015881</t>
  </si>
  <si>
    <t>13-11-2019 y 18-11-2019</t>
  </si>
  <si>
    <t>No se especifica medio de envio de respuesta, documento Word sin firma</t>
  </si>
  <si>
    <t>Denuncia Contra CB</t>
  </si>
  <si>
    <t>Vence el 25-11-2019</t>
  </si>
  <si>
    <t>13-11-2019 17:03 PM Archivar Edgar Alexander Maya Lopez Seda respuesta con radicado DNBC N° 20192050062101</t>
  </si>
  <si>
    <t>14-11-2019 15:04 PM Archivar Massiel Mendez Se le informa al comandante vía correo electrónico, que debe cumplir con todos los requisitos para que el proyecto sea presentado la Junta Nacional.</t>
  </si>
  <si>
    <t>No se genera radicado de salida ni se adjunta documento de respuesta</t>
  </si>
  <si>
    <t>Canal Escrito</t>
  </si>
  <si>
    <t>Canal Presencial</t>
  </si>
  <si>
    <t>Etiquetas de fila</t>
  </si>
  <si>
    <t>Total general</t>
  </si>
  <si>
    <t>Cuenta de Dependencia</t>
  </si>
  <si>
    <t>Cuenta de Estado</t>
  </si>
  <si>
    <t>Evolución PQRSD</t>
  </si>
  <si>
    <t>Agosto</t>
  </si>
  <si>
    <t>Septiembre</t>
  </si>
  <si>
    <t>Octubre</t>
  </si>
  <si>
    <t>Cuenta de Tipo de petición</t>
  </si>
  <si>
    <t>Cuenta de Canal Oficial de Entrada</t>
  </si>
  <si>
    <t>Cuenta de Naturaleza jurídica del peticionario</t>
  </si>
  <si>
    <t>Cuenta de Departamento</t>
  </si>
  <si>
    <t>Cuenta de Tema de Consulta</t>
  </si>
  <si>
    <t>Promedio de Tiempo de respuesta días hábiles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</si>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</sst>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rgb="FF000000"/>
      <name val="Arial"/>
      <family val="2"/>
    </font>
    <font>
      <b/>
      <u/>
      <sz val="14"/>
      <color rgb="FF000000"/>
      <name val="Arial"/>
      <family val="2"/>
    </font>
    <font>
      <sz val="10"/>
      <color theme="1"/>
      <name val="Arial"/>
      <family val="2"/>
    </font>
    <font>
      <sz val="10"/>
      <color rgb="FF000000"/>
      <name val="Arial"/>
      <family val="2"/>
    </font>
    <font>
      <b/>
      <sz val="10"/>
      <color rgb="FF000000"/>
      <name val="Arial"/>
      <family val="2"/>
    </font>
  </fonts>
  <fills count="15">
    <fill>
      <patternFill patternType="none"/>
    </fill>
    <fill>
      <patternFill patternType="gray125"/>
    </fill>
    <fill>
      <patternFill patternType="solid">
        <fgColor rgb="FF999999"/>
        <bgColor indexed="64"/>
      </patternFill>
    </fill>
    <fill>
      <patternFill patternType="solid">
        <fgColor rgb="FFFFFF00"/>
        <bgColor indexed="64"/>
      </patternFill>
    </fill>
    <fill>
      <patternFill patternType="solid">
        <fgColor rgb="FF00B050"/>
        <bgColor indexed="64"/>
      </patternFill>
    </fill>
    <fill>
      <patternFill patternType="solid">
        <fgColor theme="4"/>
        <bgColor indexed="64"/>
      </patternFill>
    </fill>
    <fill>
      <patternFill patternType="solid">
        <fgColor rgb="FFFFC000"/>
        <bgColor indexed="64"/>
      </patternFill>
    </fill>
    <fill>
      <patternFill patternType="solid">
        <fgColor rgb="FFC00000"/>
        <bgColor indexed="64"/>
      </patternFill>
    </fill>
    <fill>
      <patternFill patternType="solid">
        <fgColor theme="0" tint="-0.34998626667073579"/>
        <bgColor indexed="64"/>
      </patternFill>
    </fill>
    <fill>
      <patternFill patternType="solid">
        <fgColor theme="9" tint="0.39997558519241921"/>
        <bgColor indexed="64"/>
      </patternFill>
    </fill>
    <fill>
      <patternFill patternType="solid">
        <fgColor theme="5" tint="-0.249977111117893"/>
        <bgColor indexed="64"/>
      </patternFill>
    </fill>
    <fill>
      <patternFill patternType="solid">
        <fgColor rgb="FFFF0000"/>
        <bgColor indexed="64"/>
      </patternFill>
    </fill>
    <fill>
      <patternFill patternType="solid">
        <fgColor rgb="FF7030A0"/>
        <bgColor indexed="64"/>
      </patternFill>
    </fill>
    <fill>
      <patternFill patternType="solid">
        <fgColor theme="4" tint="-0.249977111117893"/>
        <bgColor indexed="64"/>
      </patternFill>
    </fill>
    <fill>
      <patternFill patternType="solid">
        <fgColor theme="9" tint="-0.249977111117893"/>
        <bgColor indexed="64"/>
      </patternFill>
    </fill>
  </fills>
  <borders count="21">
    <border>
      <left/>
      <right/>
      <top/>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000000"/>
      </right>
      <top style="medium">
        <color rgb="FFCCCCCC"/>
      </top>
      <bottom style="medium">
        <color rgb="FFCCCCCC"/>
      </bottom>
      <diagonal/>
    </border>
    <border>
      <left style="medium">
        <color rgb="FFCCCCCC"/>
      </left>
      <right style="medium">
        <color rgb="FFCCCCCC"/>
      </right>
      <top style="medium">
        <color rgb="FFCCCCCC"/>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14">
    <xf numFmtId="0" fontId="0" fillId="0" borderId="0" xfId="0"/>
    <xf numFmtId="0" fontId="3" fillId="2" borderId="2" xfId="0" applyFont="1" applyFill="1" applyBorder="1" applyAlignment="1">
      <alignment horizontal="center" vertical="center" wrapText="1"/>
    </xf>
    <xf numFmtId="14" fontId="0" fillId="0" borderId="0" xfId="0" applyNumberFormat="1"/>
    <xf numFmtId="0" fontId="0" fillId="0" borderId="0" xfId="0" applyAlignment="1"/>
    <xf numFmtId="0" fontId="0" fillId="0" borderId="0" xfId="0" applyAlignment="1">
      <alignment horizontal="center" vertical="center" wrapText="1"/>
    </xf>
    <xf numFmtId="0" fontId="6"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1" fontId="4" fillId="2" borderId="2" xfId="0" applyNumberFormat="1" applyFont="1" applyFill="1" applyBorder="1" applyAlignment="1">
      <alignment horizontal="center" vertical="center" wrapText="1"/>
    </xf>
    <xf numFmtId="1" fontId="0" fillId="0" borderId="0" xfId="0" applyNumberFormat="1"/>
    <xf numFmtId="1" fontId="3" fillId="2" borderId="2" xfId="0" applyNumberFormat="1" applyFont="1" applyFill="1" applyBorder="1" applyAlignment="1">
      <alignment horizontal="center" vertical="center" wrapText="1"/>
    </xf>
    <xf numFmtId="0" fontId="5"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5" fillId="4" borderId="4" xfId="0" applyFont="1" applyFill="1" applyBorder="1" applyAlignment="1">
      <alignment horizontal="center" vertical="center" wrapText="1"/>
    </xf>
    <xf numFmtId="1" fontId="6" fillId="4" borderId="4" xfId="0" applyNumberFormat="1" applyFont="1" applyFill="1" applyBorder="1" applyAlignment="1">
      <alignment horizontal="center" vertical="center" wrapText="1"/>
    </xf>
    <xf numFmtId="1" fontId="5" fillId="4" borderId="4" xfId="0" applyNumberFormat="1" applyFont="1" applyFill="1" applyBorder="1" applyAlignment="1">
      <alignment horizontal="center" vertical="center" wrapText="1"/>
    </xf>
    <xf numFmtId="14" fontId="5" fillId="4" borderId="4" xfId="0" applyNumberFormat="1" applyFont="1" applyFill="1" applyBorder="1" applyAlignment="1">
      <alignment horizontal="center" vertical="center" wrapText="1"/>
    </xf>
    <xf numFmtId="14" fontId="4" fillId="2" borderId="2" xfId="0" applyNumberFormat="1" applyFont="1" applyFill="1" applyBorder="1" applyAlignment="1">
      <alignment horizontal="center" vertical="center" wrapText="1"/>
    </xf>
    <xf numFmtId="14" fontId="6" fillId="4" borderId="4" xfId="0" applyNumberFormat="1" applyFont="1" applyFill="1" applyBorder="1" applyAlignment="1">
      <alignment horizontal="center" vertical="center" wrapText="1"/>
    </xf>
    <xf numFmtId="14" fontId="3" fillId="2" borderId="2" xfId="0" applyNumberFormat="1" applyFont="1" applyFill="1" applyBorder="1" applyAlignment="1">
      <alignment horizontal="center" vertical="center" wrapText="1"/>
    </xf>
    <xf numFmtId="0" fontId="0" fillId="4" borderId="0" xfId="0" applyFill="1"/>
    <xf numFmtId="0" fontId="5" fillId="4" borderId="5" xfId="0" applyFont="1" applyFill="1" applyBorder="1" applyAlignment="1">
      <alignment horizontal="center" vertical="center" wrapText="1"/>
    </xf>
    <xf numFmtId="14" fontId="5" fillId="4" borderId="5" xfId="0" applyNumberFormat="1" applyFont="1" applyFill="1" applyBorder="1" applyAlignment="1">
      <alignment horizontal="center" vertical="center" wrapText="1"/>
    </xf>
    <xf numFmtId="0" fontId="6" fillId="4" borderId="6"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7" fillId="4" borderId="4" xfId="0" applyFont="1" applyFill="1" applyBorder="1" applyAlignment="1">
      <alignment horizontal="center" vertical="center" wrapText="1"/>
    </xf>
    <xf numFmtId="14" fontId="5" fillId="4" borderId="7" xfId="0" applyNumberFormat="1" applyFont="1" applyFill="1" applyBorder="1" applyAlignment="1">
      <alignment horizontal="center" vertical="center" wrapText="1"/>
    </xf>
    <xf numFmtId="0" fontId="5" fillId="4" borderId="7" xfId="0" applyFont="1" applyFill="1" applyBorder="1" applyAlignment="1">
      <alignment horizontal="center" vertical="center" wrapText="1"/>
    </xf>
    <xf numFmtId="0" fontId="6" fillId="5" borderId="4" xfId="0" applyFont="1" applyFill="1" applyBorder="1" applyAlignment="1">
      <alignment horizontal="center" vertical="center" wrapText="1"/>
    </xf>
    <xf numFmtId="1" fontId="6" fillId="5" borderId="4" xfId="0" applyNumberFormat="1" applyFont="1" applyFill="1" applyBorder="1" applyAlignment="1">
      <alignment horizontal="center" vertical="center" wrapText="1"/>
    </xf>
    <xf numFmtId="14" fontId="6" fillId="5" borderId="4" xfId="0" applyNumberFormat="1" applyFont="1" applyFill="1" applyBorder="1" applyAlignment="1">
      <alignment horizontal="center" vertical="center" wrapText="1"/>
    </xf>
    <xf numFmtId="1" fontId="5" fillId="5" borderId="4" xfId="0" applyNumberFormat="1" applyFont="1" applyFill="1" applyBorder="1" applyAlignment="1">
      <alignment horizontal="center" vertical="center" wrapText="1"/>
    </xf>
    <xf numFmtId="14" fontId="5" fillId="5" borderId="4" xfId="0" applyNumberFormat="1" applyFont="1" applyFill="1" applyBorder="1" applyAlignment="1">
      <alignment horizontal="center" vertical="center" wrapText="1"/>
    </xf>
    <xf numFmtId="0" fontId="5" fillId="5" borderId="4" xfId="0" applyFont="1" applyFill="1" applyBorder="1" applyAlignment="1">
      <alignment horizontal="center" vertical="center" wrapText="1"/>
    </xf>
    <xf numFmtId="0" fontId="0" fillId="5" borderId="0" xfId="0" applyFill="1"/>
    <xf numFmtId="0" fontId="5" fillId="5" borderId="5"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6" fillId="6" borderId="4" xfId="0" applyFont="1" applyFill="1" applyBorder="1" applyAlignment="1">
      <alignment horizontal="center" vertical="center" wrapText="1"/>
    </xf>
    <xf numFmtId="1" fontId="6" fillId="6" borderId="4" xfId="0" applyNumberFormat="1" applyFont="1" applyFill="1" applyBorder="1" applyAlignment="1">
      <alignment horizontal="center" vertical="center" wrapText="1"/>
    </xf>
    <xf numFmtId="14" fontId="6" fillId="6" borderId="4" xfId="0" applyNumberFormat="1" applyFont="1" applyFill="1" applyBorder="1" applyAlignment="1">
      <alignment horizontal="center" vertical="center" wrapText="1"/>
    </xf>
    <xf numFmtId="0" fontId="0" fillId="6" borderId="0" xfId="0" applyFill="1"/>
    <xf numFmtId="1" fontId="5" fillId="6" borderId="4" xfId="0" applyNumberFormat="1" applyFont="1" applyFill="1" applyBorder="1" applyAlignment="1">
      <alignment horizontal="center" vertical="center" wrapText="1"/>
    </xf>
    <xf numFmtId="0" fontId="5" fillId="6" borderId="4" xfId="0" applyFont="1" applyFill="1" applyBorder="1" applyAlignment="1">
      <alignment horizontal="center" vertical="center" wrapText="1"/>
    </xf>
    <xf numFmtId="14" fontId="5" fillId="6" borderId="4" xfId="0" applyNumberFormat="1" applyFont="1" applyFill="1" applyBorder="1" applyAlignment="1">
      <alignment horizontal="center" vertical="center" wrapText="1"/>
    </xf>
    <xf numFmtId="0" fontId="5" fillId="6" borderId="5" xfId="0" applyFont="1" applyFill="1" applyBorder="1" applyAlignment="1">
      <alignment horizontal="center" vertical="center" wrapText="1"/>
    </xf>
    <xf numFmtId="14" fontId="5" fillId="6" borderId="5" xfId="0" applyNumberFormat="1" applyFont="1" applyFill="1" applyBorder="1" applyAlignment="1">
      <alignment horizontal="center" vertical="center" wrapText="1"/>
    </xf>
    <xf numFmtId="0" fontId="6" fillId="7" borderId="4" xfId="0" applyFont="1" applyFill="1" applyBorder="1" applyAlignment="1">
      <alignment horizontal="center" vertical="center" wrapText="1"/>
    </xf>
    <xf numFmtId="1" fontId="6" fillId="7" borderId="4" xfId="0" applyNumberFormat="1" applyFont="1" applyFill="1" applyBorder="1" applyAlignment="1">
      <alignment horizontal="center" vertical="center" wrapText="1"/>
    </xf>
    <xf numFmtId="14" fontId="6" fillId="7" borderId="4" xfId="0" applyNumberFormat="1" applyFont="1" applyFill="1" applyBorder="1" applyAlignment="1">
      <alignment horizontal="center" vertical="center" wrapText="1"/>
    </xf>
    <xf numFmtId="1" fontId="5" fillId="7" borderId="4" xfId="0" applyNumberFormat="1" applyFont="1" applyFill="1" applyBorder="1" applyAlignment="1">
      <alignment horizontal="center" vertical="center" wrapText="1"/>
    </xf>
    <xf numFmtId="14" fontId="5" fillId="7" borderId="4" xfId="0" applyNumberFormat="1"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0" fillId="8" borderId="0" xfId="0" applyFill="1"/>
    <xf numFmtId="0" fontId="0" fillId="0" borderId="0" xfId="0" applyAlignment="1">
      <alignment horizontal="left"/>
    </xf>
    <xf numFmtId="0" fontId="0" fillId="9" borderId="9" xfId="0" applyFill="1" applyBorder="1" applyAlignment="1">
      <alignment horizontal="left"/>
    </xf>
    <xf numFmtId="0" fontId="2" fillId="9" borderId="10" xfId="0" applyFont="1" applyFill="1" applyBorder="1" applyAlignment="1">
      <alignment horizontal="center" vertical="center" wrapText="1"/>
    </xf>
    <xf numFmtId="0" fontId="0" fillId="9" borderId="12" xfId="0" applyFill="1" applyBorder="1" applyAlignment="1">
      <alignment horizontal="left"/>
    </xf>
    <xf numFmtId="0" fontId="2" fillId="9" borderId="13" xfId="0" applyFont="1" applyFill="1" applyBorder="1" applyAlignment="1">
      <alignment horizontal="center" vertical="center" wrapText="1"/>
    </xf>
    <xf numFmtId="0" fontId="0" fillId="9" borderId="14" xfId="0" applyFill="1" applyBorder="1" applyAlignment="1">
      <alignment horizontal="left"/>
    </xf>
    <xf numFmtId="0" fontId="2" fillId="9" borderId="15" xfId="0" applyFont="1" applyFill="1" applyBorder="1" applyAlignment="1">
      <alignment horizontal="center" vertical="center" wrapText="1"/>
    </xf>
    <xf numFmtId="9" fontId="0" fillId="0" borderId="15" xfId="1" applyFont="1" applyBorder="1" applyAlignment="1">
      <alignment horizontal="center" vertical="center" wrapText="1"/>
    </xf>
    <xf numFmtId="10" fontId="0" fillId="0" borderId="0" xfId="1" applyNumberFormat="1" applyFont="1" applyAlignment="1">
      <alignment horizontal="center" vertical="center" wrapText="1"/>
    </xf>
    <xf numFmtId="10" fontId="0" fillId="0" borderId="11" xfId="1" applyNumberFormat="1" applyFont="1" applyBorder="1" applyAlignment="1">
      <alignment horizontal="center" vertical="center" wrapText="1"/>
    </xf>
    <xf numFmtId="10" fontId="0" fillId="0" borderId="13" xfId="1" applyNumberFormat="1" applyFont="1" applyBorder="1" applyAlignment="1">
      <alignment horizontal="center" vertical="center" wrapText="1"/>
    </xf>
    <xf numFmtId="10" fontId="0" fillId="0" borderId="0" xfId="1" applyNumberFormat="1" applyFont="1" applyBorder="1" applyAlignment="1">
      <alignment horizontal="center" vertical="center" wrapText="1"/>
    </xf>
    <xf numFmtId="1" fontId="0" fillId="0" borderId="16" xfId="0" applyNumberFormat="1" applyBorder="1" applyAlignment="1">
      <alignment horizontal="center" vertical="center" wrapText="1"/>
    </xf>
    <xf numFmtId="1" fontId="0" fillId="0" borderId="17" xfId="0" applyNumberFormat="1" applyBorder="1" applyAlignment="1">
      <alignment horizontal="center" vertical="center" wrapText="1"/>
    </xf>
    <xf numFmtId="1" fontId="0" fillId="0" borderId="18" xfId="0" applyNumberFormat="1" applyBorder="1" applyAlignment="1">
      <alignment horizontal="center" vertical="center" wrapText="1"/>
    </xf>
    <xf numFmtId="0" fontId="0" fillId="0" borderId="8" xfId="0" pivotButton="1" applyBorder="1" applyAlignment="1">
      <alignment horizontal="left"/>
    </xf>
    <xf numFmtId="0" fontId="0" fillId="0" borderId="8" xfId="0" applyBorder="1" applyAlignment="1">
      <alignment horizontal="center" vertical="center" wrapText="1"/>
    </xf>
    <xf numFmtId="0" fontId="0" fillId="0" borderId="16" xfId="0" applyBorder="1" applyAlignment="1">
      <alignment horizontal="left"/>
    </xf>
    <xf numFmtId="0" fontId="0" fillId="0" borderId="17" xfId="0" applyBorder="1" applyAlignment="1">
      <alignment horizontal="left"/>
    </xf>
    <xf numFmtId="0" fontId="0" fillId="0" borderId="18" xfId="0" applyBorder="1" applyAlignment="1">
      <alignment horizontal="left"/>
    </xf>
    <xf numFmtId="0" fontId="0" fillId="0" borderId="8" xfId="0" applyBorder="1" applyAlignment="1">
      <alignment horizontal="left"/>
    </xf>
    <xf numFmtId="0" fontId="0" fillId="0" borderId="16" xfId="0" applyNumberFormat="1" applyBorder="1" applyAlignment="1">
      <alignment horizontal="center" vertical="center" wrapText="1"/>
    </xf>
    <xf numFmtId="0" fontId="0" fillId="0" borderId="17" xfId="0" applyNumberFormat="1" applyBorder="1" applyAlignment="1">
      <alignment horizontal="center" vertical="center" wrapText="1"/>
    </xf>
    <xf numFmtId="0" fontId="0" fillId="0" borderId="18" xfId="0" applyNumberFormat="1" applyBorder="1" applyAlignment="1">
      <alignment horizontal="center" vertical="center" wrapText="1"/>
    </xf>
    <xf numFmtId="0" fontId="0" fillId="8" borderId="16" xfId="0" applyFill="1" applyBorder="1" applyAlignment="1">
      <alignment horizontal="left"/>
    </xf>
    <xf numFmtId="0" fontId="0" fillId="8" borderId="18" xfId="0" applyFill="1" applyBorder="1" applyAlignment="1">
      <alignment horizontal="left"/>
    </xf>
    <xf numFmtId="0" fontId="0" fillId="8" borderId="17" xfId="0" applyFill="1" applyBorder="1" applyAlignment="1">
      <alignment horizontal="left"/>
    </xf>
    <xf numFmtId="0" fontId="0" fillId="8" borderId="17" xfId="0" applyNumberFormat="1" applyFill="1" applyBorder="1" applyAlignment="1">
      <alignment horizontal="center" vertical="center" wrapText="1"/>
    </xf>
    <xf numFmtId="0" fontId="0" fillId="0" borderId="8" xfId="0" pivotButton="1"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8" xfId="0" applyBorder="1" applyAlignment="1">
      <alignment horizontal="left" vertical="center"/>
    </xf>
    <xf numFmtId="0" fontId="0" fillId="0" borderId="8" xfId="0" pivotButton="1" applyBorder="1" applyAlignment="1">
      <alignment horizontal="left" wrapText="1"/>
    </xf>
    <xf numFmtId="0" fontId="0" fillId="8" borderId="17" xfId="0" applyFill="1" applyBorder="1" applyAlignment="1">
      <alignment horizontal="left" wrapText="1"/>
    </xf>
    <xf numFmtId="0" fontId="0" fillId="0" borderId="17" xfId="0" applyBorder="1" applyAlignment="1">
      <alignment horizontal="left" wrapText="1"/>
    </xf>
    <xf numFmtId="0" fontId="0" fillId="0" borderId="8" xfId="0" applyBorder="1" applyAlignment="1">
      <alignment horizontal="left" wrapText="1"/>
    </xf>
    <xf numFmtId="0" fontId="0" fillId="0" borderId="8" xfId="0" applyBorder="1" applyAlignment="1">
      <alignment horizontal="center" vertical="center"/>
    </xf>
    <xf numFmtId="10" fontId="0" fillId="0" borderId="11" xfId="1" applyNumberFormat="1" applyFont="1" applyBorder="1" applyAlignment="1">
      <alignment horizontal="center" vertical="center"/>
    </xf>
    <xf numFmtId="0" fontId="0" fillId="0" borderId="16" xfId="0" applyNumberFormat="1" applyBorder="1" applyAlignment="1">
      <alignment horizontal="center" vertical="center"/>
    </xf>
    <xf numFmtId="10" fontId="0" fillId="0" borderId="13" xfId="1" applyNumberFormat="1" applyFont="1" applyBorder="1" applyAlignment="1">
      <alignment horizontal="center" vertical="center"/>
    </xf>
    <xf numFmtId="0" fontId="0" fillId="0" borderId="17" xfId="0" applyNumberFormat="1" applyBorder="1" applyAlignment="1">
      <alignment horizontal="center" vertical="center"/>
    </xf>
    <xf numFmtId="0" fontId="0" fillId="0" borderId="0" xfId="0" applyBorder="1" applyAlignment="1"/>
    <xf numFmtId="9" fontId="0" fillId="0" borderId="0" xfId="1" applyFont="1" applyBorder="1" applyAlignment="1">
      <alignment horizontal="center" vertical="center"/>
    </xf>
    <xf numFmtId="0" fontId="0" fillId="0" borderId="0" xfId="0" applyBorder="1"/>
    <xf numFmtId="10" fontId="0" fillId="0" borderId="19" xfId="1" applyNumberFormat="1" applyFont="1" applyBorder="1" applyAlignment="1">
      <alignment horizontal="center" vertical="center"/>
    </xf>
    <xf numFmtId="0" fontId="0" fillId="0" borderId="8" xfId="0" applyNumberFormat="1" applyBorder="1" applyAlignment="1">
      <alignment horizontal="center" vertical="center"/>
    </xf>
    <xf numFmtId="9" fontId="0" fillId="0" borderId="20" xfId="1" applyFont="1" applyBorder="1" applyAlignment="1">
      <alignment horizontal="center" vertical="center"/>
    </xf>
    <xf numFmtId="0" fontId="0" fillId="0" borderId="16" xfId="0" applyBorder="1" applyAlignment="1">
      <alignment horizontal="left" wrapText="1"/>
    </xf>
    <xf numFmtId="0" fontId="0" fillId="3" borderId="17" xfId="0" applyFill="1" applyBorder="1" applyAlignment="1">
      <alignment horizontal="left" wrapText="1"/>
    </xf>
    <xf numFmtId="0" fontId="0" fillId="11" borderId="17" xfId="0" applyFill="1" applyBorder="1" applyAlignment="1">
      <alignment horizontal="left" wrapText="1"/>
    </xf>
    <xf numFmtId="0" fontId="0" fillId="12" borderId="17" xfId="0" applyFill="1" applyBorder="1" applyAlignment="1">
      <alignment horizontal="left" wrapText="1"/>
    </xf>
    <xf numFmtId="0" fontId="0" fillId="13" borderId="17" xfId="0" applyFill="1" applyBorder="1" applyAlignment="1">
      <alignment horizontal="left" wrapText="1"/>
    </xf>
    <xf numFmtId="0" fontId="0" fillId="14" borderId="17" xfId="0" applyFill="1" applyBorder="1" applyAlignment="1">
      <alignment horizontal="left" wrapText="1"/>
    </xf>
    <xf numFmtId="0" fontId="0" fillId="10" borderId="18" xfId="0" applyFill="1" applyBorder="1" applyAlignment="1">
      <alignment horizontal="left" wrapText="1"/>
    </xf>
    <xf numFmtId="0" fontId="0" fillId="11" borderId="17" xfId="0" applyFill="1" applyBorder="1" applyAlignment="1">
      <alignment horizontal="left"/>
    </xf>
    <xf numFmtId="0" fontId="0" fillId="11" borderId="18" xfId="0" applyFill="1" applyBorder="1" applyAlignment="1">
      <alignment horizontal="left"/>
    </xf>
    <xf numFmtId="0" fontId="0" fillId="11" borderId="16" xfId="0" applyFill="1" applyBorder="1" applyAlignment="1">
      <alignment horizontal="left"/>
    </xf>
  </cellXfs>
  <cellStyles count="2">
    <cellStyle name="Normal" xfId="0" builtinId="0"/>
    <cellStyle name="Porcentaje" xfId="1" builtinId="5"/>
  </cellStyles>
  <dxfs count="179">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theme="5" tint="-0.249977111117893"/>
        </patternFill>
      </fill>
    </dxf>
    <dxf>
      <fill>
        <patternFill patternType="solid">
          <bgColor theme="9" tint="-0.249977111117893"/>
        </patternFill>
      </fill>
    </dxf>
    <dxf>
      <fill>
        <patternFill patternType="solid">
          <bgColor theme="9" tint="-0.249977111117893"/>
        </patternFill>
      </fill>
    </dxf>
    <dxf>
      <fill>
        <patternFill patternType="solid">
          <bgColor theme="4" tint="-0.249977111117893"/>
        </patternFill>
      </fill>
    </dxf>
    <dxf>
      <fill>
        <patternFill patternType="solid">
          <bgColor theme="4" tint="-0.249977111117893"/>
        </patternFill>
      </fill>
    </dxf>
    <dxf>
      <fill>
        <patternFill patternType="solid">
          <bgColor theme="4" tint="-0.249977111117893"/>
        </patternFill>
      </fill>
    </dxf>
    <dxf>
      <fill>
        <patternFill patternType="solid">
          <bgColor rgb="FF7030A0"/>
        </patternFill>
      </fill>
    </dxf>
    <dxf>
      <fill>
        <patternFill patternType="solid">
          <bgColor rgb="FF7030A0"/>
        </patternFill>
      </fill>
    </dxf>
    <dxf>
      <fill>
        <patternFill patternType="solid">
          <bgColor rgb="FF7030A0"/>
        </patternFill>
      </fill>
    </dxf>
    <dxf>
      <fill>
        <patternFill patternType="solid">
          <bgColor rgb="FF7030A0"/>
        </patternFill>
      </fill>
    </dxf>
    <dxf>
      <fill>
        <patternFill patternType="solid">
          <bgColor rgb="FFFFFF00"/>
        </patternFill>
      </fill>
    </dxf>
    <dxf>
      <fill>
        <patternFill patternType="solid">
          <bgColor rgb="FFFFFF00"/>
        </patternFill>
      </fill>
    </dxf>
    <dxf>
      <border>
        <top style="medium">
          <color indexed="64"/>
        </top>
        <bottom style="medium">
          <color indexed="64"/>
        </bottom>
      </border>
    </dxf>
    <dxf>
      <alignment wrapText="0" readingOrder="0"/>
    </dxf>
    <dxf>
      <alignment wrapText="0" readingOrder="0"/>
    </dxf>
    <dxf>
      <alignment wrapText="0" readingOrder="0"/>
    </dxf>
    <dxf>
      <alignment wrapText="0" readingOrder="0"/>
    </dxf>
    <dxf>
      <alignment wrapText="0" readingOrder="0"/>
    </dxf>
    <dxf>
      <alignment wrapText="0" readingOrder="0"/>
    </dxf>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wrapText="1" readingOrder="0"/>
    </dxf>
    <dxf>
      <alignment wrapText="1" readingOrder="0"/>
    </dxf>
    <dxf>
      <alignment horizontal="center" readingOrder="0"/>
    </dxf>
    <dxf>
      <alignment horizontal="center" readingOrder="0"/>
    </dxf>
    <dxf>
      <alignment vertical="center" readingOrder="0"/>
    </dxf>
    <dxf>
      <alignment vertical="center" readingOrder="0"/>
    </dxf>
    <dxf>
      <alignment horizontal="left" readingOrder="0"/>
    </dxf>
    <dxf>
      <alignment horizontal="left" readingOrder="0"/>
    </dxf>
    <dxf>
      <alignment horizontal="left" readingOrder="0"/>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wrapText="1" readingOrder="0"/>
    </dxf>
    <dxf>
      <alignment wrapText="1" readingOrder="0"/>
    </dxf>
    <dxf>
      <alignment horizontal="center" readingOrder="0"/>
    </dxf>
    <dxf>
      <alignment horizontal="center" readingOrder="0"/>
    </dxf>
    <dxf>
      <alignment vertical="center" readingOrder="0"/>
    </dxf>
    <dxf>
      <alignment vertical="center" readingOrder="0"/>
    </dxf>
    <dxf>
      <alignment horizontal="left" readingOrder="0"/>
    </dxf>
    <dxf>
      <alignment horizontal="left" readingOrder="0"/>
    </dxf>
    <dxf>
      <alignment horizontal="left" readingOrder="0"/>
    </dxf>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wrapText="1" readingOrder="0"/>
    </dxf>
    <dxf>
      <alignment wrapText="1" readingOrder="0"/>
    </dxf>
    <dxf>
      <alignment horizontal="center" readingOrder="0"/>
    </dxf>
    <dxf>
      <alignment horizontal="center" readingOrder="0"/>
    </dxf>
    <dxf>
      <alignment vertical="center" readingOrder="0"/>
    </dxf>
    <dxf>
      <alignment vertical="center" readingOrder="0"/>
    </dxf>
    <dxf>
      <alignment horizontal="left" readingOrder="0"/>
    </dxf>
    <dxf>
      <alignment horizontal="left" readingOrder="0"/>
    </dxf>
    <dxf>
      <alignment horizontal="left" readingOrder="0"/>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wrapText="1" readingOrder="0"/>
    </dxf>
    <dxf>
      <alignment wrapText="1" readingOrder="0"/>
    </dxf>
    <dxf>
      <alignment horizontal="center" readingOrder="0"/>
    </dxf>
    <dxf>
      <alignment horizontal="center" readingOrder="0"/>
    </dxf>
    <dxf>
      <alignment vertical="center" readingOrder="0"/>
    </dxf>
    <dxf>
      <alignment vertical="center" readingOrder="0"/>
    </dxf>
    <dxf>
      <alignment horizontal="left" readingOrder="0"/>
    </dxf>
    <dxf>
      <alignment horizontal="left" readingOrder="0"/>
    </dxf>
    <dxf>
      <alignment horizontal="left" readingOrder="0"/>
    </dxf>
    <dxf>
      <numFmt numFmtId="1" formatCode="0"/>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wrapText="1" readingOrder="0"/>
    </dxf>
    <dxf>
      <alignment wrapText="1" readingOrder="0"/>
    </dxf>
    <dxf>
      <alignment horizontal="center" readingOrder="0"/>
    </dxf>
    <dxf>
      <alignment horizontal="center" readingOrder="0"/>
    </dxf>
    <dxf>
      <alignment vertical="center" readingOrder="0"/>
    </dxf>
    <dxf>
      <alignment vertical="center" readingOrder="0"/>
    </dxf>
    <dxf>
      <alignment horizontal="left" readingOrder="0"/>
    </dxf>
    <dxf>
      <alignment horizontal="left" readingOrder="0"/>
    </dxf>
    <dxf>
      <alignment horizontal="left" readingOrder="0"/>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wrapText="1" readingOrder="0"/>
    </dxf>
    <dxf>
      <alignment wrapText="1" readingOrder="0"/>
    </dxf>
    <dxf>
      <alignment horizontal="center" readingOrder="0"/>
    </dxf>
    <dxf>
      <alignment horizontal="center" readingOrder="0"/>
    </dxf>
    <dxf>
      <alignment vertical="center" readingOrder="0"/>
    </dxf>
    <dxf>
      <alignment vertical="center" readingOrder="0"/>
    </dxf>
    <dxf>
      <alignment horizontal="left" readingOrder="0"/>
    </dxf>
    <dxf>
      <alignment horizontal="left" readingOrder="0"/>
    </dxf>
    <dxf>
      <alignment horizontal="left" readingOrder="0"/>
    </dxf>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
      <alignment wrapText="1" readingOrder="0"/>
    </dxf>
    <dxf>
      <alignment wrapText="1" readingOrder="0"/>
    </dxf>
    <dxf>
      <alignment wrapText="1" readingOrder="0"/>
    </dxf>
    <dxf>
      <alignment wrapText="1" readingOrder="0"/>
    </dxf>
    <dxf>
      <alignment wrapText="1" readingOrder="0"/>
    </dxf>
    <dxf>
      <alignment wrapText="1" readingOrder="0"/>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wrapText="1" readingOrder="0"/>
    </dxf>
    <dxf>
      <alignment wrapText="1" readingOrder="0"/>
    </dxf>
    <dxf>
      <alignment horizontal="center" readingOrder="0"/>
    </dxf>
    <dxf>
      <alignment horizontal="center" readingOrder="0"/>
    </dxf>
    <dxf>
      <alignment vertical="center" readingOrder="0"/>
    </dxf>
    <dxf>
      <alignment vertical="center" readingOrder="0"/>
    </dxf>
    <dxf>
      <alignment horizontal="left" readingOrder="0"/>
    </dxf>
    <dxf>
      <alignment horizontal="left" readingOrder="0"/>
    </dxf>
    <dxf>
      <alignment horizontal="left" readingOrder="0"/>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wrapText="1" readingOrder="0"/>
    </dxf>
    <dxf>
      <alignment wrapText="1" readingOrder="0"/>
    </dxf>
    <dxf>
      <alignment horizontal="center" readingOrder="0"/>
    </dxf>
    <dxf>
      <alignment horizontal="center" readingOrder="0"/>
    </dxf>
    <dxf>
      <alignment vertical="center" readingOrder="0"/>
    </dxf>
    <dxf>
      <alignment vertical="center" readingOrder="0"/>
    </dxf>
    <dxf>
      <alignment horizontal="left" readingOrder="0"/>
    </dxf>
    <dxf>
      <alignment horizontal="left" readingOrder="0"/>
    </dxf>
    <dxf>
      <alignment horizontal="left" readingOrder="0"/>
    </dxf>
    <dxf>
      <alignment horizontal="center" readingOrder="0"/>
    </dxf>
    <dxf>
      <alignment vertical="center" readingOrder="0"/>
    </dxf>
    <dxf>
      <alignment vertical="center" readingOrder="0"/>
    </dxf>
    <dxf>
      <alignment vertical="center" readingOrder="0"/>
    </dxf>
    <dxf>
      <alignment vertical="center"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pivotSource>
    <c:name>[Informe Octubre 2019.xlsx]Dinamicas Octubre!Tabla dinámica2</c:name>
    <c:fmtId val="0"/>
  </c:pivotSource>
  <c:chart>
    <c:autoTitleDeleted val="1"/>
    <c:pivotFmts>
      <c:pivotFmt>
        <c:idx val="0"/>
        <c:spPr>
          <a:solidFill>
            <a:schemeClr val="accent2"/>
          </a:solidFill>
          <a:ln w="19050">
            <a:solidFill>
              <a:schemeClr val="lt1"/>
            </a:solidFill>
          </a:ln>
          <a:effectLst/>
        </c:spPr>
        <c:marker>
          <c:symbol val="none"/>
        </c:marker>
      </c:pivotFmt>
      <c:pivotFmt>
        <c:idx val="1"/>
        <c:spPr>
          <a:solidFill>
            <a:schemeClr val="accent2"/>
          </a:solidFill>
          <a:ln w="19050">
            <a:solidFill>
              <a:schemeClr val="lt1"/>
            </a:solidFill>
          </a:ln>
          <a:effectLst/>
        </c:spPr>
        <c:marker>
          <c:symbol val="none"/>
        </c:marker>
      </c:pivotFmt>
      <c:pivotFmt>
        <c:idx val="2"/>
        <c:spPr>
          <a:solidFill>
            <a:schemeClr val="accent2"/>
          </a:solidFill>
          <a:ln w="19050">
            <a:solidFill>
              <a:schemeClr val="lt1"/>
            </a:solidFill>
          </a:ln>
          <a:effectLst/>
        </c:spPr>
        <c:marker>
          <c:symbol val="none"/>
        </c:marker>
      </c:pivotFmt>
      <c:pivotFmt>
        <c:idx val="3"/>
        <c:spPr>
          <a:solidFill>
            <a:schemeClr val="accent2">
              <a:tint val="65000"/>
            </a:schemeClr>
          </a:solidFill>
          <a:ln w="19050">
            <a:solidFill>
              <a:schemeClr val="lt1"/>
            </a:solidFill>
          </a:ln>
          <a:effectLst/>
        </c:spPr>
      </c:pivotFmt>
      <c:pivotFmt>
        <c:idx val="4"/>
        <c:spPr>
          <a:solidFill>
            <a:schemeClr val="accent2"/>
          </a:solidFill>
          <a:ln w="19050">
            <a:solidFill>
              <a:schemeClr val="lt1"/>
            </a:solidFill>
          </a:ln>
          <a:effectLst/>
        </c:spPr>
      </c:pivotFmt>
      <c:pivotFmt>
        <c:idx val="5"/>
        <c:spPr>
          <a:solidFill>
            <a:schemeClr val="accent2">
              <a:shade val="65000"/>
            </a:schemeClr>
          </a:solidFill>
          <a:ln w="19050">
            <a:solidFill>
              <a:schemeClr val="lt1"/>
            </a:solidFill>
          </a:ln>
          <a:effectLst/>
        </c:spPr>
      </c:pivotFmt>
      <c:pivotFmt>
        <c:idx val="6"/>
        <c:spPr>
          <a:solidFill>
            <a:schemeClr val="accent2"/>
          </a:solidFill>
          <a:ln w="19050">
            <a:solidFill>
              <a:schemeClr val="lt1"/>
            </a:solidFill>
          </a:ln>
          <a:effectLst/>
        </c:spPr>
        <c:marker>
          <c:symbol val="none"/>
        </c:marker>
      </c:pivotFmt>
      <c:pivotFmt>
        <c:idx val="7"/>
        <c:spPr>
          <a:solidFill>
            <a:schemeClr val="accent2">
              <a:tint val="65000"/>
            </a:schemeClr>
          </a:solidFill>
          <a:ln w="19050">
            <a:solidFill>
              <a:schemeClr val="lt1"/>
            </a:solidFill>
          </a:ln>
          <a:effectLst/>
        </c:spPr>
      </c:pivotFmt>
      <c:pivotFmt>
        <c:idx val="8"/>
        <c:spPr>
          <a:solidFill>
            <a:schemeClr val="accent2"/>
          </a:solidFill>
          <a:ln w="19050">
            <a:solidFill>
              <a:schemeClr val="lt1"/>
            </a:solidFill>
          </a:ln>
          <a:effectLst/>
        </c:spPr>
      </c:pivotFmt>
      <c:pivotFmt>
        <c:idx val="9"/>
        <c:spPr>
          <a:solidFill>
            <a:schemeClr val="accent2">
              <a:shade val="65000"/>
            </a:schemeClr>
          </a:solidFill>
          <a:ln w="19050">
            <a:solidFill>
              <a:schemeClr val="lt1"/>
            </a:solidFill>
          </a:ln>
          <a:effectLst/>
        </c:spPr>
      </c:pivotFmt>
      <c:pivotFmt>
        <c:idx val="10"/>
        <c:spPr>
          <a:solidFill>
            <a:schemeClr val="accent2"/>
          </a:solidFill>
          <a:ln w="19050">
            <a:solidFill>
              <a:schemeClr val="lt1"/>
            </a:solidFill>
          </a:ln>
          <a:effectLst/>
        </c:spPr>
        <c:marker>
          <c:symbol val="none"/>
        </c:marker>
      </c:pivotFmt>
      <c:pivotFmt>
        <c:idx val="11"/>
        <c:spPr>
          <a:solidFill>
            <a:schemeClr val="accent2">
              <a:tint val="65000"/>
            </a:schemeClr>
          </a:solidFill>
          <a:ln w="19050">
            <a:solidFill>
              <a:schemeClr val="lt1"/>
            </a:solidFill>
          </a:ln>
          <a:effectLst/>
        </c:spPr>
      </c:pivotFmt>
      <c:pivotFmt>
        <c:idx val="12"/>
        <c:spPr>
          <a:solidFill>
            <a:schemeClr val="accent2"/>
          </a:solidFill>
          <a:ln w="19050">
            <a:solidFill>
              <a:schemeClr val="lt1"/>
            </a:solidFill>
          </a:ln>
          <a:effectLst/>
        </c:spPr>
      </c:pivotFmt>
      <c:pivotFmt>
        <c:idx val="13"/>
        <c:spPr>
          <a:solidFill>
            <a:schemeClr val="accent2">
              <a:shade val="65000"/>
            </a:schemeClr>
          </a:solidFill>
          <a:ln w="19050">
            <a:solidFill>
              <a:schemeClr val="lt1"/>
            </a:solidFill>
          </a:ln>
          <a:effectLst/>
        </c:spPr>
      </c:pivotFmt>
      <c:pivotFmt>
        <c:idx val="14"/>
        <c:spPr>
          <a:solidFill>
            <a:schemeClr val="accent2">
              <a:shade val="58000"/>
            </a:schemeClr>
          </a:solidFill>
          <a:ln w="19050">
            <a:solidFill>
              <a:schemeClr val="lt1"/>
            </a:solidFill>
          </a:ln>
          <a:effectLst/>
        </c:spPr>
      </c:pivotFmt>
    </c:pivotFmts>
    <c:plotArea>
      <c:layout/>
      <c:doughnutChart>
        <c:varyColors val="1"/>
        <c:ser>
          <c:idx val="0"/>
          <c:order val="0"/>
          <c:tx>
            <c:strRef>
              <c:f>'Dinamicas Octubre'!$B$11</c:f>
              <c:strCache>
                <c:ptCount val="1"/>
                <c:pt idx="0">
                  <c:v>Total</c:v>
                </c:pt>
              </c:strCache>
            </c:strRef>
          </c:tx>
          <c:dPt>
            <c:idx val="0"/>
            <c:bubble3D val="0"/>
            <c:spPr>
              <a:solidFill>
                <a:schemeClr val="accent2">
                  <a:tint val="65000"/>
                </a:schemeClr>
              </a:solidFill>
              <a:ln w="19050">
                <a:solidFill>
                  <a:schemeClr val="lt1"/>
                </a:solidFill>
              </a:ln>
              <a:effectLst/>
            </c:spPr>
            <c:extLst>
              <c:ext xmlns:c16="http://schemas.microsoft.com/office/drawing/2014/chart" uri="{C3380CC4-5D6E-409C-BE32-E72D297353CC}">
                <c16:uniqueId val="{00000001-E18C-4243-8979-D77936DCE3ED}"/>
              </c:ext>
            </c:extLst>
          </c:dPt>
          <c:dPt>
            <c:idx val="1"/>
            <c:bubble3D val="0"/>
            <c:spPr>
              <a:solidFill>
                <a:schemeClr val="accent2">
                  <a:tint val="86000"/>
                </a:schemeClr>
              </a:solidFill>
              <a:ln w="19050">
                <a:solidFill>
                  <a:schemeClr val="lt1"/>
                </a:solidFill>
              </a:ln>
              <a:effectLst/>
            </c:spPr>
            <c:extLst>
              <c:ext xmlns:c16="http://schemas.microsoft.com/office/drawing/2014/chart" uri="{C3380CC4-5D6E-409C-BE32-E72D297353CC}">
                <c16:uniqueId val="{00000003-E18C-4243-8979-D77936DCE3ED}"/>
              </c:ext>
            </c:extLst>
          </c:dPt>
          <c:dPt>
            <c:idx val="2"/>
            <c:bubble3D val="0"/>
            <c:spPr>
              <a:solidFill>
                <a:schemeClr val="accent2">
                  <a:shade val="65000"/>
                </a:schemeClr>
              </a:solidFill>
              <a:ln w="19050">
                <a:solidFill>
                  <a:schemeClr val="lt1"/>
                </a:solidFill>
              </a:ln>
              <a:effectLst/>
            </c:spPr>
            <c:extLst>
              <c:ext xmlns:c16="http://schemas.microsoft.com/office/drawing/2014/chart" uri="{C3380CC4-5D6E-409C-BE32-E72D297353CC}">
                <c16:uniqueId val="{00000005-E18C-4243-8979-D77936DCE3ED}"/>
              </c:ext>
            </c:extLst>
          </c:dPt>
          <c:dPt>
            <c:idx val="3"/>
            <c:bubble3D val="0"/>
            <c:spPr>
              <a:solidFill>
                <a:schemeClr val="accent2">
                  <a:shade val="58000"/>
                </a:schemeClr>
              </a:solidFill>
              <a:ln w="19050">
                <a:solidFill>
                  <a:schemeClr val="lt1"/>
                </a:solidFill>
              </a:ln>
              <a:effectLst/>
            </c:spPr>
            <c:extLst>
              <c:ext xmlns:c16="http://schemas.microsoft.com/office/drawing/2014/chart" uri="{C3380CC4-5D6E-409C-BE32-E72D297353CC}">
                <c16:uniqueId val="{00000007-09FD-49F4-8625-C9D31D7FED1F}"/>
              </c:ext>
            </c:extLst>
          </c:dPt>
          <c:cat>
            <c:strRef>
              <c:f>'Dinamicas Octubre'!$A$12:$A$16</c:f>
              <c:strCache>
                <c:ptCount val="4"/>
                <c:pt idx="0">
                  <c:v>Cumplida</c:v>
                </c:pt>
                <c:pt idx="1">
                  <c:v>En proceso</c:v>
                </c:pt>
                <c:pt idx="2">
                  <c:v>Extemporánea</c:v>
                </c:pt>
                <c:pt idx="3">
                  <c:v>Vencida</c:v>
                </c:pt>
              </c:strCache>
            </c:strRef>
          </c:cat>
          <c:val>
            <c:numRef>
              <c:f>'Dinamicas Octubre'!$B$12:$B$16</c:f>
              <c:numCache>
                <c:formatCode>General</c:formatCode>
                <c:ptCount val="4"/>
                <c:pt idx="0">
                  <c:v>138</c:v>
                </c:pt>
                <c:pt idx="1">
                  <c:v>38</c:v>
                </c:pt>
                <c:pt idx="2">
                  <c:v>15</c:v>
                </c:pt>
                <c:pt idx="3">
                  <c:v>23</c:v>
                </c:pt>
              </c:numCache>
            </c:numRef>
          </c:val>
          <c:extLst>
            <c:ext xmlns:c16="http://schemas.microsoft.com/office/drawing/2014/chart" uri="{C3380CC4-5D6E-409C-BE32-E72D297353CC}">
              <c16:uniqueId val="{00000006-E18C-4243-8979-D77936DCE3ED}"/>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Octubre 2019.xlsx]Dinamicas Octubre!Tabla dinámica3</c:name>
    <c:fmtId val="0"/>
  </c:pivotSource>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s>
    <c:plotArea>
      <c:layout/>
      <c:barChart>
        <c:barDir val="col"/>
        <c:grouping val="clustered"/>
        <c:varyColors val="0"/>
        <c:ser>
          <c:idx val="0"/>
          <c:order val="0"/>
          <c:tx>
            <c:strRef>
              <c:f>'Dinamicas Octubre'!$B$33</c:f>
              <c:strCache>
                <c:ptCount val="1"/>
                <c:pt idx="0">
                  <c:v>Total</c:v>
                </c:pt>
              </c:strCache>
            </c:strRef>
          </c:tx>
          <c:spPr>
            <a:solidFill>
              <a:schemeClr val="accent1"/>
            </a:solidFill>
            <a:ln>
              <a:noFill/>
            </a:ln>
            <a:effectLst/>
          </c:spPr>
          <c:invertIfNegative val="0"/>
          <c:cat>
            <c:strRef>
              <c:f>'Dinamicas Octubre'!$A$34:$A$42</c:f>
              <c:strCache>
                <c:ptCount val="8"/>
                <c:pt idx="0">
                  <c:v>Competencia de otra Entidad</c:v>
                </c:pt>
                <c:pt idx="1">
                  <c:v>Consulta</c:v>
                </c:pt>
                <c:pt idx="2">
                  <c:v>Informe con respuesta</c:v>
                </c:pt>
                <c:pt idx="3">
                  <c:v>Informe por Congresista</c:v>
                </c:pt>
                <c:pt idx="4">
                  <c:v>Petición de documentos e información pública</c:v>
                </c:pt>
                <c:pt idx="5">
                  <c:v>Petición de interés general</c:v>
                </c:pt>
                <c:pt idx="6">
                  <c:v>Petición de interés particular</c:v>
                </c:pt>
                <c:pt idx="7">
                  <c:v>Petición entre autoridades</c:v>
                </c:pt>
              </c:strCache>
            </c:strRef>
          </c:cat>
          <c:val>
            <c:numRef>
              <c:f>'Dinamicas Octubre'!$B$34:$B$42</c:f>
              <c:numCache>
                <c:formatCode>General</c:formatCode>
                <c:ptCount val="8"/>
                <c:pt idx="0">
                  <c:v>4</c:v>
                </c:pt>
                <c:pt idx="1">
                  <c:v>25</c:v>
                </c:pt>
                <c:pt idx="2">
                  <c:v>6</c:v>
                </c:pt>
                <c:pt idx="3">
                  <c:v>1</c:v>
                </c:pt>
                <c:pt idx="4">
                  <c:v>17</c:v>
                </c:pt>
                <c:pt idx="5">
                  <c:v>69</c:v>
                </c:pt>
                <c:pt idx="6">
                  <c:v>88</c:v>
                </c:pt>
                <c:pt idx="7">
                  <c:v>4</c:v>
                </c:pt>
              </c:numCache>
            </c:numRef>
          </c:val>
          <c:extLst>
            <c:ext xmlns:c16="http://schemas.microsoft.com/office/drawing/2014/chart" uri="{C3380CC4-5D6E-409C-BE32-E72D297353CC}">
              <c16:uniqueId val="{00000000-C950-495D-A20B-DAAECF20326C}"/>
            </c:ext>
          </c:extLst>
        </c:ser>
        <c:dLbls>
          <c:showLegendKey val="0"/>
          <c:showVal val="0"/>
          <c:showCatName val="0"/>
          <c:showSerName val="0"/>
          <c:showPercent val="0"/>
          <c:showBubbleSize val="0"/>
        </c:dLbls>
        <c:gapWidth val="219"/>
        <c:overlap val="-27"/>
        <c:axId val="380863024"/>
        <c:axId val="380862632"/>
      </c:barChart>
      <c:catAx>
        <c:axId val="380863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0862632"/>
        <c:crosses val="autoZero"/>
        <c:auto val="1"/>
        <c:lblAlgn val="ctr"/>
        <c:lblOffset val="100"/>
        <c:noMultiLvlLbl val="0"/>
      </c:catAx>
      <c:valAx>
        <c:axId val="3808626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0863024"/>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lrMapOvr bg1="lt1" tx1="dk1" bg2="lt2" tx2="dk2" accent1="accent1" accent2="accent2" accent3="accent3" accent4="accent4" accent5="accent5" accent6="accent6" hlink="hlink" folHlink="folHlink"/>
  <c:pivotSource>
    <c:name>[Informe Octubre 2019.xlsx]Dinamicas Octubre!Tabla dinámica4</c:name>
    <c:fmtId val="0"/>
  </c:pivotSource>
  <c:chart>
    <c:title>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ivotFmts>
      <c:pivotFmt>
        <c:idx val="0"/>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noFill/>
          <a:ln w="25400" cap="flat" cmpd="sng" algn="ctr">
            <a:solidFill>
              <a:schemeClr val="accent4"/>
            </a:solidFill>
            <a:miter lim="800000"/>
          </a:ln>
          <a:effectLst/>
        </c:spPr>
        <c:marker>
          <c:symbol val="none"/>
        </c:marker>
      </c:pivotFmt>
      <c:pivotFmt>
        <c:idx val="2"/>
        <c:spPr>
          <a:noFill/>
          <a:ln w="25400" cap="flat" cmpd="sng" algn="ctr">
            <a:solidFill>
              <a:schemeClr val="accent4"/>
            </a:solidFill>
            <a:miter lim="800000"/>
          </a:ln>
          <a:effectLst/>
        </c:spPr>
        <c:marker>
          <c:symbol val="none"/>
        </c:marker>
      </c:pivotFmt>
      <c:pivotFmt>
        <c:idx val="3"/>
        <c:spPr>
          <a:noFill/>
          <a:ln w="25400" cap="flat" cmpd="sng" algn="ctr">
            <a:solidFill>
              <a:schemeClr val="accent4"/>
            </a:solidFill>
            <a:miter lim="800000"/>
          </a:ln>
          <a:effectLst/>
        </c:spPr>
        <c:marker>
          <c:symbol val="none"/>
        </c:marker>
      </c:pivotFmt>
      <c:pivotFmt>
        <c:idx val="4"/>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pivotFmt>
    </c:pivotFmts>
    <c:plotArea>
      <c:layout/>
      <c:barChart>
        <c:barDir val="bar"/>
        <c:grouping val="clustered"/>
        <c:varyColors val="0"/>
        <c:ser>
          <c:idx val="0"/>
          <c:order val="0"/>
          <c:tx>
            <c:strRef>
              <c:f>'Dinamicas Octubre'!$B$53</c:f>
              <c:strCache>
                <c:ptCount val="1"/>
                <c:pt idx="0">
                  <c:v>Total</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elete val="1"/>
          </c:dLbls>
          <c:cat>
            <c:strRef>
              <c:f>'Dinamicas Octubre'!$A$54:$A$56</c:f>
              <c:strCache>
                <c:ptCount val="2"/>
                <c:pt idx="0">
                  <c:v>Canal Escrito</c:v>
                </c:pt>
                <c:pt idx="1">
                  <c:v>Canal Presencial</c:v>
                </c:pt>
              </c:strCache>
            </c:strRef>
          </c:cat>
          <c:val>
            <c:numRef>
              <c:f>'Dinamicas Octubre'!$B$54:$B$56</c:f>
              <c:numCache>
                <c:formatCode>General</c:formatCode>
                <c:ptCount val="2"/>
                <c:pt idx="0">
                  <c:v>213</c:v>
                </c:pt>
                <c:pt idx="1">
                  <c:v>1</c:v>
                </c:pt>
              </c:numCache>
            </c:numRef>
          </c:val>
          <c:extLst>
            <c:ext xmlns:c16="http://schemas.microsoft.com/office/drawing/2014/chart" uri="{C3380CC4-5D6E-409C-BE32-E72D297353CC}">
              <c16:uniqueId val="{00000000-2747-4E2A-BB05-871548185AAF}"/>
            </c:ext>
          </c:extLst>
        </c:ser>
        <c:dLbls>
          <c:dLblPos val="outEnd"/>
          <c:showLegendKey val="0"/>
          <c:showVal val="1"/>
          <c:showCatName val="0"/>
          <c:showSerName val="0"/>
          <c:showPercent val="0"/>
          <c:showBubbleSize val="0"/>
        </c:dLbls>
        <c:gapWidth val="115"/>
        <c:overlap val="-20"/>
        <c:axId val="380599680"/>
        <c:axId val="380600072"/>
      </c:barChart>
      <c:catAx>
        <c:axId val="380599680"/>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0600072"/>
        <c:crosses val="autoZero"/>
        <c:auto val="1"/>
        <c:lblAlgn val="ctr"/>
        <c:lblOffset val="100"/>
        <c:noMultiLvlLbl val="0"/>
      </c:catAx>
      <c:valAx>
        <c:axId val="38060007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0599680"/>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lrMapOvr bg1="lt1" tx1="dk1" bg2="lt2" tx2="dk2" accent1="accent1" accent2="accent2" accent3="accent3" accent4="accent4" accent5="accent5" accent6="accent6" hlink="hlink" folHlink="folHlink"/>
  <c:pivotSource>
    <c:name>[Informe Octubre 2019.xlsx]Dinamicas Octubre!Tabla dinámica5</c:name>
    <c:fmtId val="0"/>
  </c:pivotSource>
  <c:chart>
    <c:autoTitleDeleted val="1"/>
    <c:pivotFmts>
      <c:pivotFmt>
        <c:idx val="0"/>
      </c:pivotFmt>
      <c:pivotFmt>
        <c:idx val="1"/>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sp3d/>
        </c:spPr>
        <c:marker>
          <c:symbol val="none"/>
        </c:marker>
      </c:pivotFmt>
      <c:pivotFmt>
        <c:idx val="2"/>
        <c:spPr>
          <a:gradFill rotWithShape="1">
            <a:gsLst>
              <a:gs pos="0">
                <a:schemeClr val="accent5">
                  <a:shade val="58000"/>
                  <a:satMod val="103000"/>
                  <a:lumMod val="102000"/>
                  <a:tint val="94000"/>
                </a:schemeClr>
              </a:gs>
              <a:gs pos="50000">
                <a:schemeClr val="accent5">
                  <a:shade val="58000"/>
                  <a:satMod val="110000"/>
                  <a:lumMod val="100000"/>
                  <a:shade val="100000"/>
                </a:schemeClr>
              </a:gs>
              <a:gs pos="100000">
                <a:schemeClr val="accent5">
                  <a:shade val="58000"/>
                  <a:lumMod val="99000"/>
                  <a:satMod val="120000"/>
                  <a:shade val="78000"/>
                </a:schemeClr>
              </a:gs>
            </a:gsLst>
            <a:lin ang="5400000" scaled="0"/>
          </a:gradFill>
          <a:ln>
            <a:noFill/>
          </a:ln>
          <a:effectLst/>
          <a:sp3d/>
        </c:spPr>
      </c:pivotFmt>
      <c:pivotFmt>
        <c:idx val="3"/>
        <c:spPr>
          <a:gradFill rotWithShape="1">
            <a:gsLst>
              <a:gs pos="0">
                <a:schemeClr val="accent5">
                  <a:shade val="86000"/>
                  <a:satMod val="103000"/>
                  <a:lumMod val="102000"/>
                  <a:tint val="94000"/>
                </a:schemeClr>
              </a:gs>
              <a:gs pos="50000">
                <a:schemeClr val="accent5">
                  <a:shade val="86000"/>
                  <a:satMod val="110000"/>
                  <a:lumMod val="100000"/>
                  <a:shade val="100000"/>
                </a:schemeClr>
              </a:gs>
              <a:gs pos="100000">
                <a:schemeClr val="accent5">
                  <a:shade val="86000"/>
                  <a:lumMod val="99000"/>
                  <a:satMod val="120000"/>
                  <a:shade val="78000"/>
                </a:schemeClr>
              </a:gs>
            </a:gsLst>
            <a:lin ang="5400000" scaled="0"/>
          </a:gradFill>
          <a:ln>
            <a:noFill/>
          </a:ln>
          <a:effectLst/>
          <a:sp3d/>
        </c:spPr>
      </c:pivotFmt>
      <c:pivotFmt>
        <c:idx val="4"/>
        <c:spPr>
          <a:gradFill rotWithShape="1">
            <a:gsLst>
              <a:gs pos="0">
                <a:schemeClr val="accent5">
                  <a:tint val="86000"/>
                  <a:satMod val="103000"/>
                  <a:lumMod val="102000"/>
                  <a:tint val="94000"/>
                </a:schemeClr>
              </a:gs>
              <a:gs pos="50000">
                <a:schemeClr val="accent5">
                  <a:tint val="86000"/>
                  <a:satMod val="110000"/>
                  <a:lumMod val="100000"/>
                  <a:shade val="100000"/>
                </a:schemeClr>
              </a:gs>
              <a:gs pos="100000">
                <a:schemeClr val="accent5">
                  <a:tint val="86000"/>
                  <a:lumMod val="99000"/>
                  <a:satMod val="120000"/>
                  <a:shade val="78000"/>
                </a:schemeClr>
              </a:gs>
            </a:gsLst>
            <a:lin ang="5400000" scaled="0"/>
          </a:gradFill>
          <a:ln>
            <a:noFill/>
          </a:ln>
          <a:effectLst/>
          <a:sp3d/>
        </c:spPr>
      </c:pivotFmt>
      <c:pivotFmt>
        <c:idx val="5"/>
        <c:spPr>
          <a:gradFill rotWithShape="1">
            <a:gsLst>
              <a:gs pos="0">
                <a:schemeClr val="accent5">
                  <a:tint val="58000"/>
                  <a:satMod val="103000"/>
                  <a:lumMod val="102000"/>
                  <a:tint val="94000"/>
                </a:schemeClr>
              </a:gs>
              <a:gs pos="50000">
                <a:schemeClr val="accent5">
                  <a:tint val="58000"/>
                  <a:satMod val="110000"/>
                  <a:lumMod val="100000"/>
                  <a:shade val="100000"/>
                </a:schemeClr>
              </a:gs>
              <a:gs pos="100000">
                <a:schemeClr val="accent5">
                  <a:tint val="58000"/>
                  <a:lumMod val="99000"/>
                  <a:satMod val="120000"/>
                  <a:shade val="78000"/>
                </a:schemeClr>
              </a:gs>
            </a:gsLst>
            <a:lin ang="5400000" scaled="0"/>
          </a:gradFill>
          <a:ln>
            <a:noFill/>
          </a:ln>
          <a:effectLst/>
          <a:sp3d/>
        </c:spPr>
      </c:pivotFmt>
      <c:pivotFmt>
        <c:idx val="6"/>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sp3d/>
        </c:spPr>
        <c:marker>
          <c:symbol val="none"/>
        </c:marker>
      </c:pivotFmt>
      <c:pivotFmt>
        <c:idx val="7"/>
        <c:spPr>
          <a:gradFill rotWithShape="1">
            <a:gsLst>
              <a:gs pos="0">
                <a:schemeClr val="accent5">
                  <a:shade val="58000"/>
                  <a:satMod val="103000"/>
                  <a:lumMod val="102000"/>
                  <a:tint val="94000"/>
                </a:schemeClr>
              </a:gs>
              <a:gs pos="50000">
                <a:schemeClr val="accent5">
                  <a:shade val="58000"/>
                  <a:satMod val="110000"/>
                  <a:lumMod val="100000"/>
                  <a:shade val="100000"/>
                </a:schemeClr>
              </a:gs>
              <a:gs pos="100000">
                <a:schemeClr val="accent5">
                  <a:shade val="58000"/>
                  <a:lumMod val="99000"/>
                  <a:satMod val="120000"/>
                  <a:shade val="78000"/>
                </a:schemeClr>
              </a:gs>
            </a:gsLst>
            <a:lin ang="5400000" scaled="0"/>
          </a:gradFill>
          <a:ln>
            <a:noFill/>
          </a:ln>
          <a:effectLst/>
          <a:sp3d/>
        </c:spPr>
      </c:pivotFmt>
      <c:pivotFmt>
        <c:idx val="8"/>
        <c:spPr>
          <a:gradFill rotWithShape="1">
            <a:gsLst>
              <a:gs pos="0">
                <a:schemeClr val="accent5">
                  <a:shade val="86000"/>
                  <a:satMod val="103000"/>
                  <a:lumMod val="102000"/>
                  <a:tint val="94000"/>
                </a:schemeClr>
              </a:gs>
              <a:gs pos="50000">
                <a:schemeClr val="accent5">
                  <a:shade val="86000"/>
                  <a:satMod val="110000"/>
                  <a:lumMod val="100000"/>
                  <a:shade val="100000"/>
                </a:schemeClr>
              </a:gs>
              <a:gs pos="100000">
                <a:schemeClr val="accent5">
                  <a:shade val="86000"/>
                  <a:lumMod val="99000"/>
                  <a:satMod val="120000"/>
                  <a:shade val="78000"/>
                </a:schemeClr>
              </a:gs>
            </a:gsLst>
            <a:lin ang="5400000" scaled="0"/>
          </a:gradFill>
          <a:ln>
            <a:noFill/>
          </a:ln>
          <a:effectLst/>
          <a:sp3d/>
        </c:spPr>
      </c:pivotFmt>
      <c:pivotFmt>
        <c:idx val="9"/>
        <c:spPr>
          <a:gradFill rotWithShape="1">
            <a:gsLst>
              <a:gs pos="0">
                <a:schemeClr val="accent5">
                  <a:tint val="86000"/>
                  <a:satMod val="103000"/>
                  <a:lumMod val="102000"/>
                  <a:tint val="94000"/>
                </a:schemeClr>
              </a:gs>
              <a:gs pos="50000">
                <a:schemeClr val="accent5">
                  <a:tint val="86000"/>
                  <a:satMod val="110000"/>
                  <a:lumMod val="100000"/>
                  <a:shade val="100000"/>
                </a:schemeClr>
              </a:gs>
              <a:gs pos="100000">
                <a:schemeClr val="accent5">
                  <a:tint val="86000"/>
                  <a:lumMod val="99000"/>
                  <a:satMod val="120000"/>
                  <a:shade val="78000"/>
                </a:schemeClr>
              </a:gs>
            </a:gsLst>
            <a:lin ang="5400000" scaled="0"/>
          </a:gradFill>
          <a:ln>
            <a:noFill/>
          </a:ln>
          <a:effectLst/>
          <a:sp3d/>
        </c:spPr>
      </c:pivotFmt>
      <c:pivotFmt>
        <c:idx val="10"/>
        <c:spPr>
          <a:gradFill rotWithShape="1">
            <a:gsLst>
              <a:gs pos="0">
                <a:schemeClr val="accent5">
                  <a:tint val="58000"/>
                  <a:satMod val="103000"/>
                  <a:lumMod val="102000"/>
                  <a:tint val="94000"/>
                </a:schemeClr>
              </a:gs>
              <a:gs pos="50000">
                <a:schemeClr val="accent5">
                  <a:tint val="58000"/>
                  <a:satMod val="110000"/>
                  <a:lumMod val="100000"/>
                  <a:shade val="100000"/>
                </a:schemeClr>
              </a:gs>
              <a:gs pos="100000">
                <a:schemeClr val="accent5">
                  <a:tint val="58000"/>
                  <a:lumMod val="99000"/>
                  <a:satMod val="120000"/>
                  <a:shade val="78000"/>
                </a:schemeClr>
              </a:gs>
            </a:gsLst>
            <a:lin ang="5400000" scaled="0"/>
          </a:gradFill>
          <a:ln>
            <a:noFill/>
          </a:ln>
          <a:effectLst/>
          <a:sp3d/>
        </c:spPr>
      </c:pivotFmt>
      <c:pivotFmt>
        <c:idx val="11"/>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sp3d/>
        </c:spPr>
        <c:marker>
          <c:symbol val="none"/>
        </c:marker>
      </c:pivotFmt>
      <c:pivotFmt>
        <c:idx val="12"/>
        <c:spPr>
          <a:gradFill rotWithShape="1">
            <a:gsLst>
              <a:gs pos="0">
                <a:schemeClr val="accent5">
                  <a:shade val="58000"/>
                  <a:satMod val="103000"/>
                  <a:lumMod val="102000"/>
                  <a:tint val="94000"/>
                </a:schemeClr>
              </a:gs>
              <a:gs pos="50000">
                <a:schemeClr val="accent5">
                  <a:shade val="58000"/>
                  <a:satMod val="110000"/>
                  <a:lumMod val="100000"/>
                  <a:shade val="100000"/>
                </a:schemeClr>
              </a:gs>
              <a:gs pos="100000">
                <a:schemeClr val="accent5">
                  <a:shade val="58000"/>
                  <a:lumMod val="99000"/>
                  <a:satMod val="120000"/>
                  <a:shade val="78000"/>
                </a:schemeClr>
              </a:gs>
            </a:gsLst>
            <a:lin ang="5400000" scaled="0"/>
          </a:gradFill>
          <a:ln>
            <a:noFill/>
          </a:ln>
          <a:effectLst/>
          <a:sp3d/>
        </c:spPr>
      </c:pivotFmt>
      <c:pivotFmt>
        <c:idx val="13"/>
        <c:spPr>
          <a:gradFill rotWithShape="1">
            <a:gsLst>
              <a:gs pos="0">
                <a:schemeClr val="accent5">
                  <a:shade val="86000"/>
                  <a:satMod val="103000"/>
                  <a:lumMod val="102000"/>
                  <a:tint val="94000"/>
                </a:schemeClr>
              </a:gs>
              <a:gs pos="50000">
                <a:schemeClr val="accent5">
                  <a:shade val="86000"/>
                  <a:satMod val="110000"/>
                  <a:lumMod val="100000"/>
                  <a:shade val="100000"/>
                </a:schemeClr>
              </a:gs>
              <a:gs pos="100000">
                <a:schemeClr val="accent5">
                  <a:shade val="86000"/>
                  <a:lumMod val="99000"/>
                  <a:satMod val="120000"/>
                  <a:shade val="78000"/>
                </a:schemeClr>
              </a:gs>
            </a:gsLst>
            <a:lin ang="5400000" scaled="0"/>
          </a:gradFill>
          <a:ln>
            <a:noFill/>
          </a:ln>
          <a:effectLst/>
          <a:sp3d/>
        </c:spPr>
      </c:pivotFmt>
      <c:pivotFmt>
        <c:idx val="14"/>
        <c:spPr>
          <a:gradFill rotWithShape="1">
            <a:gsLst>
              <a:gs pos="0">
                <a:schemeClr val="accent5">
                  <a:tint val="86000"/>
                  <a:satMod val="103000"/>
                  <a:lumMod val="102000"/>
                  <a:tint val="94000"/>
                </a:schemeClr>
              </a:gs>
              <a:gs pos="50000">
                <a:schemeClr val="accent5">
                  <a:tint val="86000"/>
                  <a:satMod val="110000"/>
                  <a:lumMod val="100000"/>
                  <a:shade val="100000"/>
                </a:schemeClr>
              </a:gs>
              <a:gs pos="100000">
                <a:schemeClr val="accent5">
                  <a:tint val="86000"/>
                  <a:lumMod val="99000"/>
                  <a:satMod val="120000"/>
                  <a:shade val="78000"/>
                </a:schemeClr>
              </a:gs>
            </a:gsLst>
            <a:lin ang="5400000" scaled="0"/>
          </a:gradFill>
          <a:ln>
            <a:noFill/>
          </a:ln>
          <a:effectLst/>
          <a:sp3d/>
        </c:spPr>
      </c:pivotFmt>
      <c:pivotFmt>
        <c:idx val="15"/>
        <c:spPr>
          <a:gradFill rotWithShape="1">
            <a:gsLst>
              <a:gs pos="0">
                <a:schemeClr val="accent5">
                  <a:tint val="58000"/>
                  <a:satMod val="103000"/>
                  <a:lumMod val="102000"/>
                  <a:tint val="94000"/>
                </a:schemeClr>
              </a:gs>
              <a:gs pos="50000">
                <a:schemeClr val="accent5">
                  <a:tint val="58000"/>
                  <a:satMod val="110000"/>
                  <a:lumMod val="100000"/>
                  <a:shade val="100000"/>
                </a:schemeClr>
              </a:gs>
              <a:gs pos="100000">
                <a:schemeClr val="accent5">
                  <a:tint val="58000"/>
                  <a:lumMod val="99000"/>
                  <a:satMod val="120000"/>
                  <a:shade val="78000"/>
                </a:schemeClr>
              </a:gs>
            </a:gsLst>
            <a:lin ang="5400000" scaled="0"/>
          </a:gradFill>
          <a:ln>
            <a:noFill/>
          </a:ln>
          <a:effectLst/>
          <a:sp3d/>
        </c:spPr>
      </c:pivotFmt>
      <c:pivotFmt>
        <c:idx val="16"/>
        <c:spPr>
          <a:gradFill rotWithShape="1">
            <a:gsLst>
              <a:gs pos="0">
                <a:schemeClr val="accent5">
                  <a:tint val="58000"/>
                  <a:satMod val="103000"/>
                  <a:lumMod val="102000"/>
                  <a:tint val="94000"/>
                </a:schemeClr>
              </a:gs>
              <a:gs pos="50000">
                <a:schemeClr val="accent5">
                  <a:tint val="58000"/>
                  <a:satMod val="110000"/>
                  <a:lumMod val="100000"/>
                  <a:shade val="100000"/>
                </a:schemeClr>
              </a:gs>
              <a:gs pos="100000">
                <a:schemeClr val="accent5">
                  <a:tint val="58000"/>
                  <a:lumMod val="99000"/>
                  <a:satMod val="120000"/>
                  <a:shade val="78000"/>
                </a:schemeClr>
              </a:gs>
            </a:gsLst>
            <a:lin ang="5400000" scaled="0"/>
          </a:gradFill>
          <a:ln>
            <a:noFill/>
          </a:ln>
          <a:effectLst/>
          <a:sp3d/>
        </c:spPr>
      </c:pivotFmt>
    </c:pivotFmts>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'Dinamicas Octubre'!$B$66</c:f>
              <c:strCache>
                <c:ptCount val="1"/>
                <c:pt idx="0">
                  <c:v>Total</c:v>
                </c:pt>
              </c:strCache>
            </c:strRef>
          </c:tx>
          <c:dPt>
            <c:idx val="0"/>
            <c:bubble3D val="0"/>
            <c:spPr>
              <a:gradFill rotWithShape="1">
                <a:gsLst>
                  <a:gs pos="0">
                    <a:schemeClr val="accent5">
                      <a:shade val="86000"/>
                      <a:satMod val="103000"/>
                      <a:lumMod val="102000"/>
                      <a:tint val="94000"/>
                    </a:schemeClr>
                  </a:gs>
                  <a:gs pos="50000">
                    <a:schemeClr val="accent5">
                      <a:shade val="86000"/>
                      <a:satMod val="110000"/>
                      <a:lumMod val="100000"/>
                      <a:shade val="100000"/>
                    </a:schemeClr>
                  </a:gs>
                  <a:gs pos="100000">
                    <a:schemeClr val="accent5">
                      <a:shade val="86000"/>
                      <a:lumMod val="99000"/>
                      <a:satMod val="120000"/>
                      <a:shade val="78000"/>
                    </a:schemeClr>
                  </a:gs>
                </a:gsLst>
                <a:lin ang="5400000" scaled="0"/>
              </a:gradFill>
              <a:ln>
                <a:noFill/>
              </a:ln>
              <a:effectLst/>
              <a:sp3d/>
            </c:spPr>
            <c:extLst>
              <c:ext xmlns:c16="http://schemas.microsoft.com/office/drawing/2014/chart" uri="{C3380CC4-5D6E-409C-BE32-E72D297353CC}">
                <c16:uniqueId val="{00000001-B1A7-48EE-BB28-68FD619BA347}"/>
              </c:ext>
            </c:extLst>
          </c:dPt>
          <c:dPt>
            <c:idx val="1"/>
            <c:bubble3D val="0"/>
            <c:spPr>
              <a:gradFill rotWithShape="1">
                <a:gsLst>
                  <a:gs pos="0">
                    <a:schemeClr val="accent5">
                      <a:tint val="86000"/>
                      <a:satMod val="103000"/>
                      <a:lumMod val="102000"/>
                      <a:tint val="94000"/>
                    </a:schemeClr>
                  </a:gs>
                  <a:gs pos="50000">
                    <a:schemeClr val="accent5">
                      <a:tint val="86000"/>
                      <a:satMod val="110000"/>
                      <a:lumMod val="100000"/>
                      <a:shade val="100000"/>
                    </a:schemeClr>
                  </a:gs>
                  <a:gs pos="100000">
                    <a:schemeClr val="accent5">
                      <a:tint val="86000"/>
                      <a:lumMod val="99000"/>
                      <a:satMod val="120000"/>
                      <a:shade val="78000"/>
                    </a:schemeClr>
                  </a:gs>
                </a:gsLst>
                <a:lin ang="5400000" scaled="0"/>
              </a:gradFill>
              <a:ln>
                <a:noFill/>
              </a:ln>
              <a:effectLst/>
              <a:sp3d/>
            </c:spPr>
            <c:extLst>
              <c:ext xmlns:c16="http://schemas.microsoft.com/office/drawing/2014/chart" uri="{C3380CC4-5D6E-409C-BE32-E72D297353CC}">
                <c16:uniqueId val="{00000003-B1A7-48EE-BB28-68FD619BA347}"/>
              </c:ext>
            </c:extLst>
          </c:dPt>
          <c:dPt>
            <c:idx val="2"/>
            <c:bubble3D val="0"/>
            <c:spPr>
              <a:gradFill rotWithShape="1">
                <a:gsLst>
                  <a:gs pos="0">
                    <a:schemeClr val="accent5">
                      <a:tint val="58000"/>
                      <a:satMod val="103000"/>
                      <a:lumMod val="102000"/>
                      <a:tint val="94000"/>
                    </a:schemeClr>
                  </a:gs>
                  <a:gs pos="50000">
                    <a:schemeClr val="accent5">
                      <a:tint val="58000"/>
                      <a:satMod val="110000"/>
                      <a:lumMod val="100000"/>
                      <a:shade val="100000"/>
                    </a:schemeClr>
                  </a:gs>
                  <a:gs pos="100000">
                    <a:schemeClr val="accent5">
                      <a:tint val="58000"/>
                      <a:lumMod val="99000"/>
                      <a:satMod val="120000"/>
                      <a:shade val="78000"/>
                    </a:schemeClr>
                  </a:gs>
                </a:gsLst>
                <a:lin ang="5400000" scaled="0"/>
              </a:gradFill>
              <a:ln>
                <a:noFill/>
              </a:ln>
              <a:effectLst/>
              <a:sp3d/>
            </c:spPr>
            <c:extLst>
              <c:ext xmlns:c16="http://schemas.microsoft.com/office/drawing/2014/chart" uri="{C3380CC4-5D6E-409C-BE32-E72D297353CC}">
                <c16:uniqueId val="{00000005-B1A7-48EE-BB28-68FD619BA347}"/>
              </c:ext>
            </c:extLst>
          </c:dPt>
          <c:dPt>
            <c:idx val="3"/>
            <c:bubble3D val="0"/>
            <c:spPr>
              <a:gradFill rotWithShape="1">
                <a:gsLst>
                  <a:gs pos="0">
                    <a:schemeClr val="accent5">
                      <a:tint val="58000"/>
                      <a:satMod val="103000"/>
                      <a:lumMod val="102000"/>
                      <a:tint val="94000"/>
                    </a:schemeClr>
                  </a:gs>
                  <a:gs pos="50000">
                    <a:schemeClr val="accent5">
                      <a:tint val="58000"/>
                      <a:satMod val="110000"/>
                      <a:lumMod val="100000"/>
                      <a:shade val="100000"/>
                    </a:schemeClr>
                  </a:gs>
                  <a:gs pos="100000">
                    <a:schemeClr val="accent5">
                      <a:tint val="58000"/>
                      <a:lumMod val="99000"/>
                      <a:satMod val="120000"/>
                      <a:shade val="78000"/>
                    </a:schemeClr>
                  </a:gs>
                </a:gsLst>
                <a:lin ang="5400000" scaled="0"/>
              </a:gradFill>
              <a:ln>
                <a:noFill/>
              </a:ln>
              <a:effectLst/>
              <a:sp3d/>
            </c:spPr>
            <c:extLst>
              <c:ext xmlns:c16="http://schemas.microsoft.com/office/drawing/2014/chart" uri="{C3380CC4-5D6E-409C-BE32-E72D297353CC}">
                <c16:uniqueId val="{00000007-B1A7-48EE-BB28-68FD619BA347}"/>
              </c:ext>
            </c:extLst>
          </c:dPt>
          <c:cat>
            <c:strRef>
              <c:f>'Dinamicas Octubre'!$A$67:$A$71</c:f>
              <c:strCache>
                <c:ptCount val="4"/>
                <c:pt idx="0">
                  <c:v>Cuerpo de Bomberos</c:v>
                </c:pt>
                <c:pt idx="1">
                  <c:v>Entidad Publica</c:v>
                </c:pt>
                <c:pt idx="2">
                  <c:v>Persona jurídica</c:v>
                </c:pt>
                <c:pt idx="3">
                  <c:v>Persona natural</c:v>
                </c:pt>
              </c:strCache>
            </c:strRef>
          </c:cat>
          <c:val>
            <c:numRef>
              <c:f>'Dinamicas Octubre'!$B$67:$B$71</c:f>
              <c:numCache>
                <c:formatCode>General</c:formatCode>
                <c:ptCount val="4"/>
                <c:pt idx="0">
                  <c:v>97</c:v>
                </c:pt>
                <c:pt idx="1">
                  <c:v>34</c:v>
                </c:pt>
                <c:pt idx="2">
                  <c:v>7</c:v>
                </c:pt>
                <c:pt idx="3">
                  <c:v>76</c:v>
                </c:pt>
              </c:numCache>
            </c:numRef>
          </c:val>
          <c:extLst>
            <c:ext xmlns:c16="http://schemas.microsoft.com/office/drawing/2014/chart" uri="{C3380CC4-5D6E-409C-BE32-E72D297353CC}">
              <c16:uniqueId val="{00000008-B1A7-48EE-BB28-68FD619BA347}"/>
            </c:ext>
          </c:extLst>
        </c:ser>
        <c:dLbls>
          <c:showLegendKey val="0"/>
          <c:showVal val="0"/>
          <c:showCatName val="0"/>
          <c:showSerName val="0"/>
          <c:showPercent val="0"/>
          <c:showBubbleSize val="0"/>
          <c:showLeaderLines val="1"/>
        </c:dLbls>
      </c:pie3D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lrMapOvr bg1="lt1" tx1="dk1" bg2="lt2" tx2="dk2" accent1="accent1" accent2="accent2" accent3="accent3" accent4="accent4" accent5="accent5" accent6="accent6" hlink="hlink" folHlink="folHlink"/>
  <c:pivotSource>
    <c:name>[Informe Octubre 2019.xlsx]Dinamicas Octubre!Tabla dinámica6</c:name>
    <c:fmtId val="0"/>
  </c:pivotSource>
  <c:chart>
    <c:autoTitleDeleted val="1"/>
    <c:pivotFmts>
      <c:pivotFmt>
        <c:idx val="0"/>
      </c:pivotFmt>
      <c:pivotFmt>
        <c:idx val="1"/>
        <c:spPr>
          <a:solidFill>
            <a:schemeClr val="accent6"/>
          </a:solidFill>
          <a:ln w="38100" cap="rnd">
            <a:solidFill>
              <a:schemeClr val="accent6"/>
            </a:solidFill>
            <a:round/>
          </a:ln>
          <a:effectLst/>
        </c:spPr>
        <c:marker>
          <c:spPr>
            <a:solidFill>
              <a:schemeClr val="accent6"/>
            </a:solidFill>
            <a:ln>
              <a:noFill/>
            </a:ln>
            <a:effectLst/>
          </c:spPr>
        </c:marker>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6"/>
          </a:solidFill>
          <a:ln w="38100" cap="rnd">
            <a:solidFill>
              <a:schemeClr val="accent6"/>
            </a:solidFill>
            <a:round/>
          </a:ln>
          <a:effectLst/>
        </c:spPr>
        <c:marker>
          <c:symbol val="circle"/>
          <c:size val="8"/>
          <c:spPr>
            <a:solidFill>
              <a:schemeClr val="accent6"/>
            </a:solidFill>
            <a:ln>
              <a:noFill/>
            </a:ln>
            <a:effectLst/>
          </c:spPr>
        </c:marker>
      </c:pivotFmt>
      <c:pivotFmt>
        <c:idx val="3"/>
        <c:spPr>
          <a:solidFill>
            <a:schemeClr val="accent6"/>
          </a:solidFill>
          <a:ln w="38100" cap="rnd">
            <a:solidFill>
              <a:schemeClr val="accent6"/>
            </a:solidFill>
            <a:round/>
          </a:ln>
          <a:effectLst/>
        </c:spPr>
        <c:marker>
          <c:symbol val="circle"/>
          <c:size val="8"/>
          <c:spPr>
            <a:solidFill>
              <a:schemeClr val="accent6"/>
            </a:solidFill>
            <a:ln>
              <a:noFill/>
            </a:ln>
            <a:effectLst/>
          </c:spPr>
        </c:marker>
      </c:pivotFmt>
      <c:pivotFmt>
        <c:idx val="4"/>
        <c:spPr>
          <a:ln w="38100" cap="rnd">
            <a:solidFill>
              <a:schemeClr val="accent6"/>
            </a:solidFill>
            <a:round/>
          </a:ln>
          <a:effectLst/>
        </c:spPr>
        <c:marker>
          <c:symbol val="circle"/>
          <c:size val="8"/>
          <c:spPr>
            <a:solidFill>
              <a:schemeClr val="accent6"/>
            </a:solidFill>
            <a:ln>
              <a:noFill/>
            </a:ln>
            <a:effectLst/>
          </c:spPr>
        </c:marker>
      </c:pivotFmt>
    </c:pivotFmts>
    <c:plotArea>
      <c:layout/>
      <c:lineChart>
        <c:grouping val="standard"/>
        <c:varyColors val="0"/>
        <c:ser>
          <c:idx val="0"/>
          <c:order val="0"/>
          <c:tx>
            <c:strRef>
              <c:f>'Dinamicas Octubre'!$B$84</c:f>
              <c:strCache>
                <c:ptCount val="1"/>
                <c:pt idx="0">
                  <c:v>Total</c:v>
                </c:pt>
              </c:strCache>
            </c:strRef>
          </c:tx>
          <c:spPr>
            <a:ln w="38100" cap="rnd">
              <a:solidFill>
                <a:schemeClr val="accent6"/>
              </a:solidFill>
              <a:round/>
            </a:ln>
            <a:effectLst/>
          </c:spPr>
          <c:marker>
            <c:symbol val="circle"/>
            <c:size val="8"/>
            <c:spPr>
              <a:solidFill>
                <a:schemeClr val="accent6"/>
              </a:solidFill>
              <a:ln>
                <a:noFill/>
              </a:ln>
              <a:effectLst/>
            </c:spPr>
          </c:marker>
          <c:dLbls>
            <c:delete val="1"/>
          </c:dLbls>
          <c:cat>
            <c:strRef>
              <c:f>'Dinamicas Octubre'!$A$85:$A$105</c:f>
              <c:strCache>
                <c:ptCount val="20"/>
                <c:pt idx="0">
                  <c:v>Amazonas</c:v>
                </c:pt>
                <c:pt idx="1">
                  <c:v>Antioquia</c:v>
                </c:pt>
                <c:pt idx="2">
                  <c:v>Atlantico</c:v>
                </c:pt>
                <c:pt idx="3">
                  <c:v>Bogotá D.C.</c:v>
                </c:pt>
                <c:pt idx="4">
                  <c:v>Bolivar</c:v>
                </c:pt>
                <c:pt idx="5">
                  <c:v>Boyaca</c:v>
                </c:pt>
                <c:pt idx="6">
                  <c:v>Caldas</c:v>
                </c:pt>
                <c:pt idx="7">
                  <c:v>Casanare</c:v>
                </c:pt>
                <c:pt idx="8">
                  <c:v>Cauca</c:v>
                </c:pt>
                <c:pt idx="9">
                  <c:v>Cordoba</c:v>
                </c:pt>
                <c:pt idx="10">
                  <c:v>Cundinamarca</c:v>
                </c:pt>
                <c:pt idx="11">
                  <c:v>Magdalena</c:v>
                </c:pt>
                <c:pt idx="12">
                  <c:v>Meta</c:v>
                </c:pt>
                <c:pt idx="13">
                  <c:v>Nariño</c:v>
                </c:pt>
                <c:pt idx="14">
                  <c:v>Norte de Santander</c:v>
                </c:pt>
                <c:pt idx="15">
                  <c:v>Quindio</c:v>
                </c:pt>
                <c:pt idx="16">
                  <c:v>Santander</c:v>
                </c:pt>
                <c:pt idx="17">
                  <c:v>Tolima</c:v>
                </c:pt>
                <c:pt idx="18">
                  <c:v>Valle del Cauca</c:v>
                </c:pt>
                <c:pt idx="19">
                  <c:v>Vichada</c:v>
                </c:pt>
              </c:strCache>
            </c:strRef>
          </c:cat>
          <c:val>
            <c:numRef>
              <c:f>'Dinamicas Octubre'!$B$85:$B$105</c:f>
              <c:numCache>
                <c:formatCode>General</c:formatCode>
                <c:ptCount val="20"/>
                <c:pt idx="0">
                  <c:v>1</c:v>
                </c:pt>
                <c:pt idx="1">
                  <c:v>6</c:v>
                </c:pt>
                <c:pt idx="2">
                  <c:v>4</c:v>
                </c:pt>
                <c:pt idx="3">
                  <c:v>105</c:v>
                </c:pt>
                <c:pt idx="4">
                  <c:v>6</c:v>
                </c:pt>
                <c:pt idx="5">
                  <c:v>7</c:v>
                </c:pt>
                <c:pt idx="6">
                  <c:v>5</c:v>
                </c:pt>
                <c:pt idx="7">
                  <c:v>6</c:v>
                </c:pt>
                <c:pt idx="8">
                  <c:v>6</c:v>
                </c:pt>
                <c:pt idx="9">
                  <c:v>5</c:v>
                </c:pt>
                <c:pt idx="10">
                  <c:v>14</c:v>
                </c:pt>
                <c:pt idx="11">
                  <c:v>1</c:v>
                </c:pt>
                <c:pt idx="12">
                  <c:v>7</c:v>
                </c:pt>
                <c:pt idx="13">
                  <c:v>5</c:v>
                </c:pt>
                <c:pt idx="14">
                  <c:v>4</c:v>
                </c:pt>
                <c:pt idx="15">
                  <c:v>10</c:v>
                </c:pt>
                <c:pt idx="16">
                  <c:v>2</c:v>
                </c:pt>
                <c:pt idx="17">
                  <c:v>2</c:v>
                </c:pt>
                <c:pt idx="18">
                  <c:v>15</c:v>
                </c:pt>
                <c:pt idx="19">
                  <c:v>3</c:v>
                </c:pt>
              </c:numCache>
            </c:numRef>
          </c:val>
          <c:smooth val="0"/>
          <c:extLst>
            <c:ext xmlns:c16="http://schemas.microsoft.com/office/drawing/2014/chart" uri="{C3380CC4-5D6E-409C-BE32-E72D297353CC}">
              <c16:uniqueId val="{00000000-AC04-4AC0-9229-05948B0F4490}"/>
            </c:ext>
          </c:extLst>
        </c:ser>
        <c:dLbls>
          <c:dLblPos val="ctr"/>
          <c:showLegendKey val="0"/>
          <c:showVal val="1"/>
          <c:showCatName val="0"/>
          <c:showSerName val="0"/>
          <c:showPercent val="0"/>
          <c:showBubbleSize val="0"/>
        </c:dLbls>
        <c:marker val="1"/>
        <c:smooth val="0"/>
        <c:axId val="380593536"/>
        <c:axId val="380593928"/>
      </c:lineChart>
      <c:catAx>
        <c:axId val="38059353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en-US"/>
          </a:p>
        </c:txPr>
        <c:crossAx val="380593928"/>
        <c:crosses val="autoZero"/>
        <c:auto val="1"/>
        <c:lblAlgn val="ctr"/>
        <c:lblOffset val="100"/>
        <c:noMultiLvlLbl val="0"/>
      </c:catAx>
      <c:valAx>
        <c:axId val="380593928"/>
        <c:scaling>
          <c:orientation val="minMax"/>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05935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pivotSource>
    <c:name>[Informe Octubre 2019.xlsx]Dinamicas Octubre!Tabla dinámica7</c:name>
    <c:fmtId val="1"/>
  </c:pivotSource>
  <c:chart>
    <c:autoTitleDeleted val="1"/>
    <c:pivotFmts>
      <c:pivotFmt>
        <c:idx val="0"/>
      </c:pivotFmt>
      <c:pivotFmt>
        <c:idx val="1"/>
      </c:pivotFmt>
      <c:pivotFmt>
        <c:idx val="2"/>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sp3d/>
        </c:spPr>
        <c:marker>
          <c:symbol val="none"/>
        </c:marker>
      </c:pivotFmt>
      <c:pivotFmt>
        <c:idx val="3"/>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sp3d/>
        </c:spPr>
        <c:marker>
          <c:symbol val="none"/>
        </c:marker>
      </c:pivotFmt>
      <c:pivotFmt>
        <c:idx val="4"/>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sp3d/>
        </c:spPr>
        <c:marker>
          <c:symbol val="none"/>
        </c:marker>
      </c:pivotFmt>
    </c:pivotFmts>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5181687057625962"/>
          <c:y val="7.0484851645199978E-2"/>
          <c:w val="0.67744688736718506"/>
          <c:h val="0.72956792584471242"/>
        </c:manualLayout>
      </c:layout>
      <c:bar3DChart>
        <c:barDir val="bar"/>
        <c:grouping val="clustered"/>
        <c:varyColors val="0"/>
        <c:ser>
          <c:idx val="0"/>
          <c:order val="0"/>
          <c:tx>
            <c:strRef>
              <c:f>'Dinamicas Octubre'!$B$115</c:f>
              <c:strCache>
                <c:ptCount val="1"/>
                <c:pt idx="0">
                  <c:v>Total</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sp3d/>
          </c:spPr>
          <c:invertIfNegative val="0"/>
          <c:cat>
            <c:strRef>
              <c:f>'Dinamicas Octubre'!$A$116:$A$127</c:f>
              <c:strCache>
                <c:ptCount val="11"/>
                <c:pt idx="0">
                  <c:v>Acompañamiento juridico</c:v>
                </c:pt>
                <c:pt idx="1">
                  <c:v>Autorización</c:v>
                </c:pt>
                <c:pt idx="2">
                  <c:v>Denuncia contra CB</c:v>
                </c:pt>
                <c:pt idx="3">
                  <c:v>Informe Cuerpo de Bomberos</c:v>
                </c:pt>
                <c:pt idx="4">
                  <c:v>Legislacion Bomberil</c:v>
                </c:pt>
                <c:pt idx="5">
                  <c:v>Otros</c:v>
                </c:pt>
                <c:pt idx="6">
                  <c:v>Queja contra CB</c:v>
                </c:pt>
                <c:pt idx="7">
                  <c:v>Respuesta a requerimientos</c:v>
                </c:pt>
                <c:pt idx="8">
                  <c:v>Seguros de vida</c:v>
                </c:pt>
                <c:pt idx="9">
                  <c:v>Solicitud de informacion</c:v>
                </c:pt>
                <c:pt idx="10">
                  <c:v>Solicitud de recursos</c:v>
                </c:pt>
              </c:strCache>
            </c:strRef>
          </c:cat>
          <c:val>
            <c:numRef>
              <c:f>'Dinamicas Octubre'!$B$116:$B$127</c:f>
              <c:numCache>
                <c:formatCode>General</c:formatCode>
                <c:ptCount val="11"/>
                <c:pt idx="0">
                  <c:v>6</c:v>
                </c:pt>
                <c:pt idx="1">
                  <c:v>41</c:v>
                </c:pt>
                <c:pt idx="2">
                  <c:v>2</c:v>
                </c:pt>
                <c:pt idx="3">
                  <c:v>1</c:v>
                </c:pt>
                <c:pt idx="4">
                  <c:v>28</c:v>
                </c:pt>
                <c:pt idx="5">
                  <c:v>1</c:v>
                </c:pt>
                <c:pt idx="6">
                  <c:v>4</c:v>
                </c:pt>
                <c:pt idx="7">
                  <c:v>8</c:v>
                </c:pt>
                <c:pt idx="8">
                  <c:v>1</c:v>
                </c:pt>
                <c:pt idx="9">
                  <c:v>103</c:v>
                </c:pt>
                <c:pt idx="10">
                  <c:v>19</c:v>
                </c:pt>
              </c:numCache>
            </c:numRef>
          </c:val>
          <c:extLst>
            <c:ext xmlns:c16="http://schemas.microsoft.com/office/drawing/2014/chart" uri="{C3380CC4-5D6E-409C-BE32-E72D297353CC}">
              <c16:uniqueId val="{00000000-958B-4DDA-A464-4A26891D0D5D}"/>
            </c:ext>
          </c:extLst>
        </c:ser>
        <c:dLbls>
          <c:showLegendKey val="0"/>
          <c:showVal val="0"/>
          <c:showCatName val="0"/>
          <c:showSerName val="0"/>
          <c:showPercent val="0"/>
          <c:showBubbleSize val="0"/>
        </c:dLbls>
        <c:gapWidth val="150"/>
        <c:shape val="box"/>
        <c:axId val="377812232"/>
        <c:axId val="372410416"/>
        <c:axId val="0"/>
      </c:bar3DChart>
      <c:catAx>
        <c:axId val="377812232"/>
        <c:scaling>
          <c:orientation val="minMax"/>
        </c:scaling>
        <c:delete val="0"/>
        <c:axPos val="l"/>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372410416"/>
        <c:crosses val="autoZero"/>
        <c:auto val="1"/>
        <c:lblAlgn val="ctr"/>
        <c:lblOffset val="100"/>
        <c:noMultiLvlLbl val="0"/>
      </c:catAx>
      <c:valAx>
        <c:axId val="372410416"/>
        <c:scaling>
          <c:orientation val="minMax"/>
        </c:scaling>
        <c:delete val="0"/>
        <c:axPos val="b"/>
        <c:majorGridlines>
          <c:spPr>
            <a:ln w="9525" cap="flat" cmpd="sng" algn="ctr">
              <a:solidFill>
                <a:schemeClr val="tx2">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3778122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980314960629919"/>
          <c:y val="7.407407407407407E-2"/>
          <c:w val="0.89019685039370078"/>
          <c:h val="0.8416746864975212"/>
        </c:manualLayout>
      </c:layout>
      <c:barChart>
        <c:barDir val="col"/>
        <c:grouping val="clustered"/>
        <c:varyColors val="0"/>
        <c:ser>
          <c:idx val="0"/>
          <c:order val="0"/>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'Dinamicas Octubre'!$A$24:$A$27</c:f>
              <c:strCache>
                <c:ptCount val="4"/>
                <c:pt idx="0">
                  <c:v>Evolución PQRSD</c:v>
                </c:pt>
                <c:pt idx="1">
                  <c:v>Agosto</c:v>
                </c:pt>
                <c:pt idx="2">
                  <c:v>Septiembre</c:v>
                </c:pt>
                <c:pt idx="3">
                  <c:v>Octubre</c:v>
                </c:pt>
              </c:strCache>
            </c:strRef>
          </c:cat>
          <c:val>
            <c:numRef>
              <c:f>'Dinamicas Octubre'!$B$24:$B$27</c:f>
              <c:numCache>
                <c:formatCode>General</c:formatCode>
                <c:ptCount val="4"/>
                <c:pt idx="1">
                  <c:v>239</c:v>
                </c:pt>
                <c:pt idx="2">
                  <c:v>196</c:v>
                </c:pt>
                <c:pt idx="3">
                  <c:v>214</c:v>
                </c:pt>
              </c:numCache>
            </c:numRef>
          </c:val>
          <c:extLst>
            <c:ext xmlns:c16="http://schemas.microsoft.com/office/drawing/2014/chart" uri="{C3380CC4-5D6E-409C-BE32-E72D297353CC}">
              <c16:uniqueId val="{00000000-1224-429F-B5CB-FC89B1477180}"/>
            </c:ext>
          </c:extLst>
        </c:ser>
        <c:dLbls>
          <c:dLblPos val="outEnd"/>
          <c:showLegendKey val="0"/>
          <c:showVal val="1"/>
          <c:showCatName val="0"/>
          <c:showSerName val="0"/>
          <c:showPercent val="0"/>
          <c:showBubbleSize val="0"/>
        </c:dLbls>
        <c:gapWidth val="444"/>
        <c:overlap val="-90"/>
        <c:axId val="341140744"/>
        <c:axId val="372411984"/>
      </c:barChart>
      <c:catAx>
        <c:axId val="34114074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372411984"/>
        <c:crosses val="autoZero"/>
        <c:auto val="1"/>
        <c:lblAlgn val="ctr"/>
        <c:lblOffset val="100"/>
        <c:noMultiLvlLbl val="0"/>
      </c:catAx>
      <c:valAx>
        <c:axId val="372411984"/>
        <c:scaling>
          <c:orientation val="minMax"/>
        </c:scaling>
        <c:delete val="1"/>
        <c:axPos val="l"/>
        <c:numFmt formatCode="General" sourceLinked="1"/>
        <c:majorTickMark val="none"/>
        <c:minorTickMark val="none"/>
        <c:tickLblPos val="nextTo"/>
        <c:crossAx val="341140744"/>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2">
  <a:schemeClr val="accent2"/>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 id="17">
  <a:schemeClr val="accent4"/>
</cs:colorStyle>
</file>

<file path=xl/charts/colors4.xml><?xml version="1.0" encoding="utf-8"?>
<cs:colorStyle xmlns:cs="http://schemas.microsoft.com/office/drawing/2012/chartStyle" xmlns:a="http://schemas.openxmlformats.org/drawingml/2006/main" meth="withinLinear" id="18">
  <a:schemeClr val="accent5"/>
</cs:colorStyle>
</file>

<file path=xl/charts/colors5.xml><?xml version="1.0" encoding="utf-8"?>
<cs:colorStyle xmlns:cs="http://schemas.microsoft.com/office/drawing/2012/chartStyle" xmlns:a="http://schemas.openxmlformats.org/drawingml/2006/main" meth="withinLinearReversed" id="26">
  <a:schemeClr val="accent6"/>
</cs:colorStyle>
</file>

<file path=xl/charts/colors6.xml><?xml version="1.0" encoding="utf-8"?>
<cs:colorStyle xmlns:cs="http://schemas.microsoft.com/office/drawing/2012/chartStyle" xmlns:a="http://schemas.openxmlformats.org/drawingml/2006/main" meth="withinLinear" id="15">
  <a:schemeClr val="accent2"/>
</cs:colorStyle>
</file>

<file path=xl/charts/colors7.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5.xml><?xml version="1.0" encoding="utf-8"?>
<cs:chartStyle xmlns:cs="http://schemas.microsoft.com/office/drawing/2012/chartStyle" xmlns:a="http://schemas.openxmlformats.org/drawingml/2006/main" id="23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7.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495300</xdr:colOff>
      <xdr:row>4</xdr:row>
      <xdr:rowOff>90487</xdr:rowOff>
    </xdr:from>
    <xdr:to>
      <xdr:col>7</xdr:col>
      <xdr:colOff>371475</xdr:colOff>
      <xdr:row>16</xdr:row>
      <xdr:rowOff>66675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552450</xdr:colOff>
      <xdr:row>30</xdr:row>
      <xdr:rowOff>61912</xdr:rowOff>
    </xdr:from>
    <xdr:to>
      <xdr:col>9</xdr:col>
      <xdr:colOff>552450</xdr:colOff>
      <xdr:row>44</xdr:row>
      <xdr:rowOff>119062</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552450</xdr:colOff>
      <xdr:row>44</xdr:row>
      <xdr:rowOff>185737</xdr:rowOff>
    </xdr:from>
    <xdr:to>
      <xdr:col>9</xdr:col>
      <xdr:colOff>552450</xdr:colOff>
      <xdr:row>59</xdr:row>
      <xdr:rowOff>52387</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504825</xdr:colOff>
      <xdr:row>62</xdr:row>
      <xdr:rowOff>80962</xdr:rowOff>
    </xdr:from>
    <xdr:to>
      <xdr:col>9</xdr:col>
      <xdr:colOff>504825</xdr:colOff>
      <xdr:row>76</xdr:row>
      <xdr:rowOff>138112</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19050</xdr:colOff>
      <xdr:row>85</xdr:row>
      <xdr:rowOff>138112</xdr:rowOff>
    </xdr:from>
    <xdr:to>
      <xdr:col>10</xdr:col>
      <xdr:colOff>19050</xdr:colOff>
      <xdr:row>100</xdr:row>
      <xdr:rowOff>23812</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9525</xdr:colOff>
      <xdr:row>113</xdr:row>
      <xdr:rowOff>195262</xdr:rowOff>
    </xdr:from>
    <xdr:to>
      <xdr:col>10</xdr:col>
      <xdr:colOff>9525</xdr:colOff>
      <xdr:row>128</xdr:row>
      <xdr:rowOff>61912</xdr:rowOff>
    </xdr:to>
    <xdr:graphicFrame macro="">
      <xdr:nvGraphicFramePr>
        <xdr:cNvPr id="10" name="Gráfico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266699</xdr:colOff>
      <xdr:row>18</xdr:row>
      <xdr:rowOff>95249</xdr:rowOff>
    </xdr:from>
    <xdr:to>
      <xdr:col>6</xdr:col>
      <xdr:colOff>714374</xdr:colOff>
      <xdr:row>28</xdr:row>
      <xdr:rowOff>185736</xdr:rowOff>
    </xdr:to>
    <xdr:graphicFrame macro="">
      <xdr:nvGraphicFramePr>
        <xdr:cNvPr id="11" name="Gráfico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tención  Ciudadano" refreshedDate="43795.543633217596" createdVersion="5" refreshedVersion="5" minRefreshableVersion="3" recordCount="214">
  <cacheSource type="worksheet">
    <worksheetSource ref="A1:Y215" sheet="PQRSD Octubre"/>
  </cacheSource>
  <cacheFields count="25">
    <cacheField name="Canal Oficial de Entrada" numFmtId="0">
      <sharedItems count="2">
        <s v="Canal Escrito"/>
        <s v="Canal Presencial"/>
      </sharedItems>
    </cacheField>
    <cacheField name="Medio o canal de recepción" numFmtId="0">
      <sharedItems/>
    </cacheField>
    <cacheField name="Departamento" numFmtId="0">
      <sharedItems count="20">
        <s v="Bogotá D.C."/>
        <s v="Meta"/>
        <s v="Valle del Cauca"/>
        <s v="Cundinamarca"/>
        <s v="Atlantico"/>
        <s v="Nariño"/>
        <s v="Antioquia"/>
        <s v="Tolima"/>
        <s v="Boyaca"/>
        <s v="Casanare"/>
        <s v="Caldas"/>
        <s v="Santander"/>
        <s v="Norte de Santander"/>
        <s v="Amazonas"/>
        <s v="Quindio"/>
        <s v="Cordoba"/>
        <s v="Vichada"/>
        <s v="Cauca"/>
        <s v="Bolivar"/>
        <s v="Magdalena"/>
      </sharedItems>
    </cacheField>
    <cacheField name="Peticionario" numFmtId="0">
      <sharedItems/>
    </cacheField>
    <cacheField name="Naturaleza jurídica del peticionario" numFmtId="0">
      <sharedItems count="5">
        <s v="Entidad Publica"/>
        <s v="Persona natural"/>
        <s v="Cuerpo de Bomberos"/>
        <s v="Persona jurídica"/>
        <s v="Correo Institucional" u="1"/>
      </sharedItems>
    </cacheField>
    <cacheField name="Tema de Consulta" numFmtId="0">
      <sharedItems count="11">
        <s v="Solicitud de informacion"/>
        <s v="Queja contra CB"/>
        <s v="Autorización"/>
        <s v="Seguros de vida"/>
        <s v="Legislacion Bomberil"/>
        <s v="Solicitud de recursos"/>
        <s v="Informe Cuerpo de Bomberos"/>
        <s v="Acompañamiento juridico"/>
        <s v="Respuesta a requerimientos"/>
        <s v="Otros"/>
        <s v="Denuncia contra CB"/>
      </sharedItems>
    </cacheField>
    <cacheField name="Asunto" numFmtId="0">
      <sharedItems/>
    </cacheField>
    <cacheField name="Responsable" numFmtId="0">
      <sharedItems/>
    </cacheField>
    <cacheField name="Área" numFmtId="0">
      <sharedItems/>
    </cacheField>
    <cacheField name="Dependencia" numFmtId="0">
      <sharedItems count="3">
        <s v="DIRECCIÓN GENERAL"/>
        <s v="SUBDIRECCIÓN ESTRATÉGICA Y DE COORDINACIÓN BOMBERIL"/>
        <s v="SUBDIRECCIÓN ADMINISTRATIVA Y FINANCIERA"/>
      </sharedItems>
    </cacheField>
    <cacheField name="Tipo de petición" numFmtId="0">
      <sharedItems count="8">
        <s v="Petición de interés general"/>
        <s v="Consulta"/>
        <s v="Petición de interés particular"/>
        <s v="Petición de documentos e información pública"/>
        <s v="Competencia de otra Entidad"/>
        <s v="Petición entre autoridades"/>
        <s v="Informe por Congresista"/>
        <s v="Informe con respuesta"/>
      </sharedItems>
    </cacheField>
    <cacheField name="Tiempo de respuesta legal" numFmtId="0">
      <sharedItems containsSemiMixedTypes="0" containsString="0" containsNumber="1" containsInteger="1" minValue="0" maxValue="30"/>
    </cacheField>
    <cacheField name="Número de radicación" numFmtId="1">
      <sharedItems containsSemiMixedTypes="0" containsString="0" containsNumber="1" containsInteger="1" minValue="20193320027062" maxValue="20193320031532"/>
    </cacheField>
    <cacheField name="Fecha de radicación" numFmtId="14">
      <sharedItems containsSemiMixedTypes="0" containsNonDate="0" containsDate="1" containsString="0" minDate="2019-10-01T15:31:35" maxDate="2019-10-31T13:42:27"/>
    </cacheField>
    <cacheField name="Número de salida" numFmtId="1">
      <sharedItems containsBlank="1" containsMixedTypes="1" containsNumber="1" containsInteger="1" minValue="43766" maxValue="20193800013951"/>
    </cacheField>
    <cacheField name="Fecha de salida" numFmtId="14">
      <sharedItems containsDate="1" containsBlank="1" containsMixedTypes="1" minDate="1900-01-11T00:00:00" maxDate="2019-11-26T00:00:00"/>
    </cacheField>
    <cacheField name="Tiempo de respuesta días hábiles" numFmtId="0">
      <sharedItems containsBlank="1" containsMixedTypes="1" containsNumber="1" containsInteger="1" minValue="0" maxValue="25"/>
    </cacheField>
    <cacheField name="Tiempo de atención" numFmtId="0">
      <sharedItems containsBlank="1" containsMixedTypes="1" containsNumber="1" containsInteger="1" minValue="0" maxValue="25"/>
    </cacheField>
    <cacheField name="Estado" numFmtId="0">
      <sharedItems count="4">
        <s v="Cumplida"/>
        <s v="En proceso"/>
        <s v="Extemporánea"/>
        <s v="Vencida"/>
      </sharedItems>
    </cacheField>
    <cacheField name="Observaciones" numFmtId="0">
      <sharedItems containsBlank="1" longText="1"/>
    </cacheField>
    <cacheField name="FECHA DIGITALIZACIÓN DOCUMENTO DE RESPUESTA" numFmtId="0">
      <sharedItems containsDate="1" containsBlank="1" containsMixedTypes="1" minDate="2019-10-03T00:00:00" maxDate="2019-11-26T00:00:00"/>
    </cacheField>
    <cacheField name="TIPO DE DOCUMENTO SALIDA" numFmtId="0">
      <sharedItems containsBlank="1"/>
    </cacheField>
    <cacheField name="ENVIAR POR CORREO ELECTRÓNICO" numFmtId="0">
      <sharedItems containsBlank="1"/>
    </cacheField>
    <cacheField name="ENVIAR POR CORREO TERRESTRE #PLANILLA" numFmtId="0">
      <sharedItems containsBlank="1"/>
    </cacheField>
    <cacheField name="OBSERVACIONES ATENCIÓN CIUDADAN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14">
  <r>
    <x v="0"/>
    <s v="Servicio de Mensajería"/>
    <x v="0"/>
    <s v="JUZGADO 25 CIVIL DEL CIRCUITO - BOGOTÁ D.C."/>
    <x v="0"/>
    <x v="0"/>
    <s v="SM: PROCESO VERBAL No 2019-0395 SEGUIDO POR MANUEL ENRIQUE SALAZAR HERNANDEZ CC # 13722107 CONTRA DIRECCIÓN NACIONAL DE BOMBEROS"/>
    <s v="Carlos Armando López Barrera"/>
    <s v="OFICINA ASESORA JURIDICA"/>
    <x v="0"/>
    <x v="0"/>
    <n v="20"/>
    <n v="20193320027062"/>
    <d v="2019-10-01T15:31:35"/>
    <s v="N/A"/>
    <d v="2019-09-16T00:00:00"/>
    <n v="7"/>
    <n v="7"/>
    <x v="0"/>
    <s v="10-10-2019 14:55 PM Archivar Carlos Armando López Barrera SE ARCHIVA POR CUANTO LA DEMANDA FUE CONTESTADA MEDIANTE DOCUMENTO FECHADO EL 16 DE SEPTIEMBRE DE 2019"/>
    <s v="N/A"/>
    <s v="Word"/>
    <s v="N/A"/>
    <s v="N/A"/>
    <s v="No se adjunta evidencia de respuesta ni de envio de la misma, no se tiene conocimiento de radicado de salida."/>
  </r>
  <r>
    <x v="0"/>
    <s v="Correo Atención al Ciudadano"/>
    <x v="0"/>
    <s v="MILTA LIZARAZO ARGUELLO"/>
    <x v="1"/>
    <x v="0"/>
    <s v="CAC: ACLARACIÓN COBRO CONCEPTO TÉCNICO DE BOMBEROS EN PREVENCIÓN DE EMERGENCIAS Y SEGURIDAD HUMANA"/>
    <s v="ERIKA AGUIRRE LEMUS"/>
    <s v="FORMULACIÓN Y ACTUALIZACIÓN NORMATIVA Y OPERATIVA"/>
    <x v="1"/>
    <x v="1"/>
    <n v="30"/>
    <n v="20193320027082"/>
    <d v="2019-10-01T16:20:28"/>
    <m/>
    <m/>
    <m/>
    <m/>
    <x v="1"/>
    <m/>
    <m/>
    <m/>
    <m/>
    <m/>
    <m/>
  </r>
  <r>
    <x v="0"/>
    <s v="Correo Atención al Ciudadano"/>
    <x v="1"/>
    <s v="CUERPO DE BOMBEROS VOLUNTARIOS DE PUERTO GAITAN"/>
    <x v="2"/>
    <x v="1"/>
    <s v="CAC: QUEJA"/>
    <s v="Andrea Bibiana Castañeda Durán"/>
    <s v="FORMULACIÓN Y ACTUALIZACIÓN NORMATIVA Y OPERATIVA"/>
    <x v="1"/>
    <x v="2"/>
    <n v="15"/>
    <n v="20193320027102"/>
    <d v="2019-10-01T16:34:57"/>
    <n v="20192050061691"/>
    <d v="2019-10-25T00:00:00"/>
    <n v="17"/>
    <n v="17"/>
    <x v="2"/>
    <s v="31-10-2019 11:08 AM Archivar Andrea Bibiana Castañeda Durán SE DIO TRÁMITE CON RADICADO 20192050061691 ENVIADO EL 25/10/2019"/>
    <d v="2019-10-25T00:00:00"/>
    <s v="Pdf"/>
    <s v="Si"/>
    <s v="N/A"/>
    <s v="N/A"/>
  </r>
  <r>
    <x v="0"/>
    <s v="Correo Atención al Ciudadano"/>
    <x v="0"/>
    <s v="MINISTERIO DE INTERIOR PQRSD"/>
    <x v="0"/>
    <x v="0"/>
    <s v="CAC: RESPUESTA A SOLICITUD EXT_S19-00019181-PQRSD-016846-PQR - 28861416719259192825"/>
    <s v="ERIKA AGUIRRE LEMUS"/>
    <s v="FORMULACIÓN Y ACTUALIZACIÓN NORMATIVA Y OPERATIVA"/>
    <x v="1"/>
    <x v="0"/>
    <n v="15"/>
    <n v="20193320027112"/>
    <d v="2019-10-01T16:39:29"/>
    <n v="20192050060811"/>
    <d v="2019-10-07T00:00:00"/>
    <n v="4"/>
    <n v="4"/>
    <x v="0"/>
    <s v="07-10-2019 09:43 AM Archivar ERIKA AGUIRRE LEMUS Se archiva con radicado de salida número 20192050060811. Se adjunto pantallazo de envío."/>
    <d v="2019-10-04T00:00:00"/>
    <s v="Pdf"/>
    <s v="Si"/>
    <s v="N/A"/>
    <s v="N/A"/>
  </r>
  <r>
    <x v="0"/>
    <s v="Correo Atención al Ciudadano"/>
    <x v="0"/>
    <s v="MINISTERIO DE INTERIOR PQRSD"/>
    <x v="0"/>
    <x v="0"/>
    <s v="CAC: RESPUESTA A SOLICITUD EXT_S19-00019423-PQRSD-016962-PQR - 071319261012821"/>
    <s v="ERIKA AGUIRRE LEMUS"/>
    <s v="FORMULACIÓN Y ACTUALIZACIÓN NORMATIVA Y OPERATIVA"/>
    <x v="1"/>
    <x v="0"/>
    <n v="15"/>
    <n v="20193320027122"/>
    <d v="2019-10-01T16:41:58"/>
    <m/>
    <d v="2019-10-24T00:00:00"/>
    <n v="16"/>
    <n v="16"/>
    <x v="2"/>
    <s v="25-10-2019 10:12 AM Archivar ERIKA AGUIRRE LEMUS Se archiva con el radicado de salida número 20192050061761. Se adjunto pantallazo de salida."/>
    <m/>
    <m/>
    <m/>
    <m/>
    <m/>
  </r>
  <r>
    <x v="0"/>
    <s v="Correo Atención al Ciudadano"/>
    <x v="0"/>
    <s v="ESTIVEN HOLGUIN OCHOA"/>
    <x v="1"/>
    <x v="2"/>
    <s v="CAC: SOLICITUD CODIGO AVAL - CURSO OPERADOR DE MÁQUINAS DE ALTURA"/>
    <s v="Paula Andrea Cortéz Mojica"/>
    <s v="DIRECCIÓN GENERAL"/>
    <x v="0"/>
    <x v="2"/>
    <n v="15"/>
    <n v="20193320027132"/>
    <d v="2019-10-01T16:52:42"/>
    <s v="N/A"/>
    <d v="2019-10-08T00:00:00"/>
    <n v="5"/>
    <n v="5"/>
    <x v="0"/>
    <s v="08-10-2019 09:47 AM Archivar Paula Andrea Cortéz Mojica archivo se envió por correo electrónico"/>
    <m/>
    <m/>
    <m/>
    <m/>
    <s v="No hay documento de respuesta digitalizado con su respectiva firma"/>
  </r>
  <r>
    <x v="0"/>
    <s v="Correo Atención al Ciudadano"/>
    <x v="0"/>
    <s v="CESAR ESPINOSA"/>
    <x v="1"/>
    <x v="0"/>
    <s v="CAC: SOLICITUD DE INQUIETUDES"/>
    <s v="Andrea Bibiana Castañeda Durán"/>
    <s v="FORMULACIÓN Y ACTUALIZACIÓN NORMATIVA Y OPERATIVA"/>
    <x v="1"/>
    <x v="1"/>
    <n v="30"/>
    <n v="20193320027142"/>
    <d v="2019-10-01T17:21:09"/>
    <n v="20192050061171"/>
    <d v="2019-10-15T00:00:00"/>
    <n v="9"/>
    <n v="9"/>
    <x v="0"/>
    <s v="17-10-2019 10:44 AM Archivar Andrea Bibiana Castañeda Durán SE DIO TRÁMITE CON RAD. 20192050061171 ENVIADO EL 15/10/2019"/>
    <d v="2019-10-18T00:00:00"/>
    <s v="Pdf"/>
    <s v="Si"/>
    <s v="N/A"/>
    <s v="N/A"/>
  </r>
  <r>
    <x v="0"/>
    <s v="Correo Atención al Ciudadano"/>
    <x v="0"/>
    <s v="FABIAN ALVAREZ"/>
    <x v="1"/>
    <x v="0"/>
    <s v="CAC: SOLICITUD REGISTRO DE CURSOS"/>
    <s v="Paula Andrea Cortéz Mojica"/>
    <s v="DIRECCIÓN GENERAL"/>
    <x v="0"/>
    <x v="2"/>
    <n v="15"/>
    <n v="20193320027152"/>
    <d v="2019-10-01T17:23:02"/>
    <n v="20191000002133"/>
    <d v="2019-10-08T00:00:00"/>
    <n v="5"/>
    <n v="5"/>
    <x v="0"/>
    <s v="08-10-2019 12:39 PM Archivar Paula Andrea Cortéz Mojica archivo 20191000002133"/>
    <m/>
    <m/>
    <m/>
    <m/>
    <s v="No hay documento de respuesta digitalizado con su respectiva firma"/>
  </r>
  <r>
    <x v="0"/>
    <s v="Correo Atención al Ciudadano"/>
    <x v="0"/>
    <s v="JULIO CESAR RAMIREZ VALENCIA"/>
    <x v="1"/>
    <x v="0"/>
    <s v="CAC: SOLICITUD"/>
    <s v="ERIKA AGUIRRE LEMUS"/>
    <s v="FORMULACIÓN Y ACTUALIZACIÓN NORMATIVA Y OPERATIVA"/>
    <x v="1"/>
    <x v="3"/>
    <n v="10"/>
    <n v="20193320027162"/>
    <d v="2019-10-01T17:40:15"/>
    <m/>
    <d v="2019-10-31T00:00:00"/>
    <n v="21"/>
    <n v="21"/>
    <x v="2"/>
    <s v="31-10-2019 12:59 PM Archivar ERIKA AGUIRRE LEMUS Se archiva con el radicado de salida número 20192050061751. Se adjunto pantallazo de envío."/>
    <m/>
    <m/>
    <m/>
    <m/>
    <m/>
  </r>
  <r>
    <x v="0"/>
    <s v="Servicio de Mensajería"/>
    <x v="2"/>
    <s v="CUERPO DE BOMBEROS VOLUNTARIOS DE VILLAGORGONA"/>
    <x v="2"/>
    <x v="2"/>
    <s v="SM: SOLICITUD AVAL DE INSTRUCTORES"/>
    <s v="John Jairo Beltran Mahecha"/>
    <s v="FORTALECIMIENTO BOMBERIL"/>
    <x v="1"/>
    <x v="2"/>
    <n v="15"/>
    <n v="20193320027192"/>
    <d v="2019-10-02T11:24:13"/>
    <s v="20192300009501 y 20192300009401"/>
    <d v="2019-10-15T00:00:00"/>
    <n v="10"/>
    <n v="10"/>
    <x v="0"/>
    <s v="17-10-2019 08:54 AM Archivar John Jairo Beltran Mahecha Se envió respuesta DNBC el día 15/10/2019 con radicados NO.20192300009401 y 20192300009501."/>
    <d v="2019-10-18T00:00:00"/>
    <s v="Pdf"/>
    <s v="Si"/>
    <s v="N/A"/>
    <s v="N/A"/>
  </r>
  <r>
    <x v="0"/>
    <s v="Radicación Directa"/>
    <x v="3"/>
    <s v="CUERPO DE BOMBEROS VOLUNTARIOS DE GUADUAS"/>
    <x v="2"/>
    <x v="3"/>
    <s v="RD: DESVINCULACIÓN SEGURO DE VIDA Y PLATAFORMA DIRECCIÓN NACIONAL DE BOMBEROS DE COLOMBIA"/>
    <s v="Alejandra Patiño"/>
    <s v="DIRECCIÓN GENERAL"/>
    <x v="0"/>
    <x v="2"/>
    <n v="15"/>
    <n v="20193320027242"/>
    <d v="2019-10-02T15:33:11"/>
    <s v="?"/>
    <d v="2019-10-03T00:00:00"/>
    <n v="1"/>
    <n v="1"/>
    <x v="0"/>
    <s v="03-10-2019 14:56 PM Archivar German Andrés Miranda Montenegro se dio respuesta mediante llamada telefonica de que nosotros no poseemos los formatos de seguro de vida de las dos bomberas desvinculadas , por tal motivo no se encuentran aseguradas."/>
    <m/>
    <m/>
    <m/>
    <m/>
    <s v="No se tiene evidencia de respuesta a peticionario, se solicita adjuntar evidencia de respuesta y envio de la misma."/>
  </r>
  <r>
    <x v="0"/>
    <s v="Correo Institucional"/>
    <x v="0"/>
    <s v="NATALY SAENZ"/>
    <x v="1"/>
    <x v="0"/>
    <s v="CI: INVITACIÓN A COLABORAR: ESTUDIO DE REMPLAZO DE VEHÍCULOS DE LA FLOTA OFICIAL DEL PAÍS"/>
    <s v="Jeison Andrés López Ruiz"/>
    <s v="GESTIÓN ADMINISTRATIVA"/>
    <x v="2"/>
    <x v="3"/>
    <n v="10"/>
    <n v="20193320027262"/>
    <d v="2019-10-02T16:11:09"/>
    <m/>
    <m/>
    <m/>
    <m/>
    <x v="3"/>
    <m/>
    <m/>
    <m/>
    <m/>
    <m/>
    <m/>
  </r>
  <r>
    <x v="0"/>
    <s v="Correo Atención al Ciudadano"/>
    <x v="4"/>
    <s v="CUERPO DE BOMBEROS VOLUNTARIOS SABANAGRANDE"/>
    <x v="2"/>
    <x v="0"/>
    <s v="CAC: INQUIETUD RADICADO 20193320008621"/>
    <s v="Massiel Mendez"/>
    <s v="FORTALECIMIENTO BOMBERIL"/>
    <x v="0"/>
    <x v="2"/>
    <n v="15"/>
    <n v="20193320027282"/>
    <d v="2019-10-02T16:15:17"/>
    <m/>
    <d v="2019-10-28T00:00:00"/>
    <n v="17"/>
    <n v="17"/>
    <x v="2"/>
    <s v="28-10-2019 09:17 AM Archivar Massiel Mendez De acuerdo a la solicitud se dio respuesta presencial en la ciudad de Galapa - Atlántico."/>
    <m/>
    <m/>
    <m/>
    <m/>
    <s v="La contratista informa que la repsuetsa se realizaó de manera presencial"/>
  </r>
  <r>
    <x v="0"/>
    <s v="Correo Atención al Ciudadano"/>
    <x v="1"/>
    <s v="LUIS EDUARDO CADENA TACHA"/>
    <x v="1"/>
    <x v="1"/>
    <s v="CAC: QUEJA SOBRE LA SEÑORA MINELLY FELLYNE PRESIDENTA JUNTA DE DIGNATARIOS PUERTO GAITÁN"/>
    <s v="Andrea Bibiana Castañeda Durán"/>
    <s v="FORMULACIÓN Y ACTUALIZACIÓN NORMATIVA Y OPERATIVA"/>
    <x v="1"/>
    <x v="2"/>
    <n v="15"/>
    <n v="20193320027302"/>
    <d v="2019-10-02T16:19:53"/>
    <m/>
    <d v="2019-10-24T00:00:00"/>
    <n v="17"/>
    <n v="17"/>
    <x v="2"/>
    <s v="31-10-2019 10:57 AM Archivar Andrea Bibiana Castañeda Durán SE DIO TRÁMITE CON RAD. 20192050061661 ENVIADO EL 24/10/2019"/>
    <m/>
    <m/>
    <m/>
    <m/>
    <m/>
  </r>
  <r>
    <x v="0"/>
    <s v="Correo Atención al Ciudadano"/>
    <x v="5"/>
    <s v="CUERPO DE BOMBEROS VOLUNTARIOS DE PUPIALES"/>
    <x v="2"/>
    <x v="0"/>
    <s v="CAC: RADICADO N BOMBEROS I 20193320016192"/>
    <s v="HAYVER LEONARDO SERRANO RODRIGUEZ"/>
    <s v="DIRECCIÓN GENERAL"/>
    <x v="0"/>
    <x v="2"/>
    <n v="15"/>
    <n v="20193320027312"/>
    <d v="2019-10-02T16:21:38"/>
    <s v="N/A"/>
    <d v="2019-10-03T00:00:00"/>
    <n v="1"/>
    <n v="1"/>
    <x v="0"/>
    <s v="03-10-2019 16:57 PM Archivar HAYVER LEONARDO SERRANO RODRIGUEZ Se le da respuesta vía correo electrónico"/>
    <d v="2019-10-03T00:00:00"/>
    <s v="Png"/>
    <s v="Si"/>
    <s v="N/A"/>
    <s v="No se genero radicado de salida"/>
  </r>
  <r>
    <x v="0"/>
    <s v="Correo Atención al Ciudadano"/>
    <x v="0"/>
    <s v="CIRO GUILLEN"/>
    <x v="1"/>
    <x v="0"/>
    <s v="CAC: SOLICITUD"/>
    <s v="Andrés Fernando Muñoz Cabrera"/>
    <s v="Área Cenrtral de Referencia Bomberil"/>
    <x v="1"/>
    <x v="2"/>
    <n v="15"/>
    <n v="20193320027332"/>
    <d v="2019-10-02T16:25:56"/>
    <m/>
    <m/>
    <m/>
    <m/>
    <x v="3"/>
    <m/>
    <m/>
    <m/>
    <m/>
    <m/>
    <m/>
  </r>
  <r>
    <x v="1"/>
    <s v="Formato PQRSD"/>
    <x v="6"/>
    <s v="CARLOS ANDRES CARTAGENA CANO"/>
    <x v="1"/>
    <x v="0"/>
    <s v="FT: SOLICITUD"/>
    <s v="Andrea Bibiana Castañeda Durán"/>
    <s v="FORMULACIÓN Y ACTUALIZACIÓN NORMATIVA Y OPERATIVA"/>
    <x v="1"/>
    <x v="2"/>
    <n v="15"/>
    <n v="20193320027342"/>
    <d v="2019-10-03T09:33:07"/>
    <n v="20192050060871"/>
    <d v="2019-10-03T00:00:00"/>
    <n v="0"/>
    <n v="0"/>
    <x v="0"/>
    <s v="04-10-2019 10:33 AM Archivar Andrea Bibiana Castañeda Durán SE DIO TRÁMITE CON RADICADO 20192050060871 ENVIADO EL 03/10/2019"/>
    <m/>
    <m/>
    <m/>
    <m/>
    <m/>
  </r>
  <r>
    <x v="0"/>
    <s v="Radicación Directa"/>
    <x v="7"/>
    <s v="CUERPO DE BOMBEROS VOLUNTARIOS DE MELGAR"/>
    <x v="2"/>
    <x v="2"/>
    <s v="RD: CERTIFICADOS"/>
    <s v="HAYVER LEONARDO SERRANO RODRIGUEZ"/>
    <s v="DIRECCIÓN GENERAL"/>
    <x v="0"/>
    <x v="0"/>
    <n v="15"/>
    <n v="20193320027412"/>
    <d v="2019-10-03T16:54:42"/>
    <s v="N/A"/>
    <d v="2019-10-16T00:00:00"/>
    <n v="8"/>
    <n v="8"/>
    <x v="0"/>
    <s v="28-10-2019 12:28 PM Archivar HAYVER LEONARDO SERRANO RODRIGUEZ Se dío respuesta el día 16-10-2019 sin número de radicado de salida debido a fallas en el sistema ORFEO"/>
    <s v="N/A"/>
    <s v="Pdf"/>
    <s v="Si"/>
    <s v="N/A"/>
    <s v="No se genero radicado de salida para respuesta"/>
  </r>
  <r>
    <x v="0"/>
    <s v="Radicación Directa"/>
    <x v="6"/>
    <s v="CARLOS ANDRES CARTAGENA CANO"/>
    <x v="1"/>
    <x v="0"/>
    <s v="RD: SOLICITUD CERTIFICACIÓN DE RECONOCIMIENTO DEL GRADO DE CAPITÁN"/>
    <s v="Paula Andrea Cortéz Mojica"/>
    <s v="DIRECCIÓN GENERAL"/>
    <x v="0"/>
    <x v="2"/>
    <n v="15"/>
    <n v="20193320027422"/>
    <d v="2019-10-04T09:41:44"/>
    <n v="20191000009371"/>
    <d v="2019-10-08T00:00:00"/>
    <n v="2"/>
    <n v="2"/>
    <x v="0"/>
    <s v="08-10-2019 12:44 PM Archivar Paula Andrea Cortéz Mojica archivo 20191000009371"/>
    <s v="N/A"/>
    <s v="Word"/>
    <s v="N/A"/>
    <s v="N/A"/>
    <s v="No existe evidencia de envío, no hay documento digitalizado con su respectiva firma y no se comunica medio de envío de respuesta al peticionario e ir firmadas"/>
  </r>
  <r>
    <x v="0"/>
    <s v="Radicación Directa"/>
    <x v="0"/>
    <s v="ASOCIACIÓN NACIONAL DE BOMBEROS RESCATES Y SIMILARES ASDEBER"/>
    <x v="2"/>
    <x v="4"/>
    <s v="RD: DE INTERVENCIÓN"/>
    <s v="Edgar Alexander Maya Lopez"/>
    <s v="FORMULACIÓN Y ACTUALIZACIÓN NORMATIVA Y OPERATIVA"/>
    <x v="1"/>
    <x v="1"/>
    <n v="30"/>
    <n v="20193320027432"/>
    <d v="2019-10-04T10:10:16"/>
    <m/>
    <m/>
    <m/>
    <m/>
    <x v="1"/>
    <m/>
    <m/>
    <m/>
    <m/>
    <m/>
    <s v="Se realiza el cambio de TRD el dia 1/11/19 a consulta"/>
  </r>
  <r>
    <x v="0"/>
    <s v="Radicación Directa"/>
    <x v="3"/>
    <s v="GOBERNACION DE CUNDINAMARCA"/>
    <x v="0"/>
    <x v="0"/>
    <s v="RD: SOLICITUD DE VERIFICACIÓN OPERATIVIDAD CUERPOS DE BOMBEROS"/>
    <s v="Merle Galindo"/>
    <s v="FORMULACIÓN Y ACTUALIZACIÓN NORMATIVA Y OPERATIVA"/>
    <x v="1"/>
    <x v="0"/>
    <n v="15"/>
    <n v="20193320027442"/>
    <d v="2019-10-04T10:19:11"/>
    <n v="20192000012391"/>
    <d v="2019-11-01T00:00:00"/>
    <n v="19"/>
    <n v="19"/>
    <x v="2"/>
    <s v="05-11-2019 14:35 PM Archivar Merle Galindo Respuesta a la Gobernación de Cundinamarca enviada el 01 de noviembre de 2019"/>
    <d v="2019-11-01T00:00:00"/>
    <s v="Pdf"/>
    <s v="Si"/>
    <s v="N/A"/>
    <s v="N/A"/>
  </r>
  <r>
    <x v="0"/>
    <s v="Correo Atención al Ciudadano"/>
    <x v="0"/>
    <s v="EDUAL ZAR"/>
    <x v="1"/>
    <x v="0"/>
    <s v="CAC: DERECHO DE PETICIÓN"/>
    <s v="Ricardo Rizo Salazar"/>
    <s v="FORMULACIÓN Y ACTUALIZACIÓN NORMATIVA Y OPERATIVA"/>
    <x v="1"/>
    <x v="2"/>
    <n v="15"/>
    <n v="20193320027452"/>
    <d v="2019-10-04T11:40:08"/>
    <n v="20192050062131"/>
    <d v="2019-11-05T00:00:00"/>
    <n v="20"/>
    <n v="20"/>
    <x v="2"/>
    <s v="05-11-2019 18:10 PM Archivar Ricardo Rizo Salazar Tramitado con orfeo 20192050062131"/>
    <d v="2019-11-07T00:00:00"/>
    <s v="Pdf"/>
    <s v="Si"/>
    <s v="N/A"/>
    <s v="N/A"/>
  </r>
  <r>
    <x v="0"/>
    <s v="Correo Institucional"/>
    <x v="0"/>
    <s v="DAVID LEONARDO CAMELO MUÑOZ"/>
    <x v="1"/>
    <x v="0"/>
    <s v="CI: SOLICITUD DE INFORMACIÓN"/>
    <s v="ELIANA GARCÍA CASTAÑO"/>
    <s v="FORMULACIÓN Y ACTUALIZACIÓN NORMATIVA Y OPERATIVA"/>
    <x v="1"/>
    <x v="3"/>
    <n v="10"/>
    <n v="20193320027472"/>
    <d v="2019-10-04T11:47:24"/>
    <n v="20192050061211"/>
    <s v="15/10/2019."/>
    <n v="6"/>
    <n v="6"/>
    <x v="0"/>
    <s v="21-10-2019 16:54 PM Archivar ELIANA GARCÍA CASTAÑO Mediante el oficio No. 20192050061211, se dio respuesta mediante el correo electrónico enviado el 15/10/2019."/>
    <d v="2019-10-18T00:00:00"/>
    <s v="Pdf"/>
    <s v="Si"/>
    <s v="N/A"/>
    <s v="N/A"/>
  </r>
  <r>
    <x v="0"/>
    <s v="Correo Atención al Ciudadano"/>
    <x v="0"/>
    <s v="LILIANA EDITH PALACIOS ORTEGA"/>
    <x v="1"/>
    <x v="4"/>
    <s v="CAC: ORIENTACIÓN LEGAL"/>
    <s v="Edgar Alexander Maya Lopez"/>
    <s v="FORMULACIÓN Y ACTUALIZACIÓN NORMATIVA Y OPERATIVA"/>
    <x v="1"/>
    <x v="1"/>
    <n v="30"/>
    <n v="20193320027492"/>
    <d v="2019-10-04T11:51:59"/>
    <n v="20192050062101"/>
    <d v="2019-11-13T00:00:00"/>
    <n v="25"/>
    <n v="25"/>
    <x v="0"/>
    <s v="13-11-2019 17:03 PM Archivar Edgar Alexander Maya Lopez Seda respuesta con radicado DNBC N° 20192050062101"/>
    <d v="2019-11-13T00:00:00"/>
    <s v="Pdf"/>
    <s v="Si"/>
    <s v="N/A"/>
    <s v="Se realiza el cambio de TRD el dia 1/11/19 a consulta"/>
  </r>
  <r>
    <x v="0"/>
    <s v="Correo Atención al Ciudadano"/>
    <x v="0"/>
    <s v="LILIANA ANDREA GUTIERREZ BERBEO"/>
    <x v="1"/>
    <x v="0"/>
    <s v="CAC: PETICIÓN ART 23 CONST Y LEY 1755/2015"/>
    <s v="Andrea Bibiana Castañeda Durán"/>
    <s v="FORMULACIÓN Y ACTUALIZACIÓN NORMATIVA Y OPERATIVA"/>
    <x v="1"/>
    <x v="2"/>
    <n v="15"/>
    <n v="20193320027532"/>
    <d v="2019-10-04T12:27:19"/>
    <n v="20192050061501"/>
    <d v="1900-01-11T00:00:00"/>
    <n v="12"/>
    <n v="12"/>
    <x v="0"/>
    <s v="23-10-2019 16:57 PM Archivar Andrea Bibiana Castañeda Durán SE DIO TRÁMITE CON RAD. 20192050061501 ENVIADO EL 23/10/2019"/>
    <d v="2019-10-23T00:00:00"/>
    <s v="Pdf"/>
    <s v="Si"/>
    <s v="N/A"/>
    <s v="N/A"/>
  </r>
  <r>
    <x v="0"/>
    <s v="Correo Atención al Ciudadano"/>
    <x v="0"/>
    <s v="JULIO CESAR RAMIREZ VALENCIA"/>
    <x v="1"/>
    <x v="5"/>
    <s v="CAC: SOLICITUD ELEMENTOS PARA ASIGNAR CBV"/>
    <s v="Massiel Mendez"/>
    <s v="FORTALECIMIENTO BOMBERIL"/>
    <x v="0"/>
    <x v="0"/>
    <n v="15"/>
    <n v="20193320027582"/>
    <d v="2019-10-04T12:43:54"/>
    <n v="43766"/>
    <d v="1900-01-14T00:00:00"/>
    <n v="15"/>
    <n v="15"/>
    <x v="0"/>
    <s v="28-10-2019 10:05 AM Archivar Massiel Mendez Se le informo al comandante vía correo electrónico, que debe presentar proyecto por individual para continuar el proceso."/>
    <d v="2019-10-28T00:00:00"/>
    <s v="Tif"/>
    <s v="Si"/>
    <s v="N/A"/>
    <s v="Las respuestas se deben realizar con el formato de la DNBC y en el radicado de salida debe existir evidencia o pantallazo de envío de la respuesta que se pueda evidenciar la fecha de envío."/>
  </r>
  <r>
    <x v="0"/>
    <s v="Correo Atención al Ciudadano"/>
    <x v="1"/>
    <s v="COORDINACION ACADEMICA GFC"/>
    <x v="2"/>
    <x v="2"/>
    <s v="CAC: SOLICITUD REGISTRO ESCUELA VILLAVICENCIO"/>
    <s v="Paula Andrea Cortéz Mojica"/>
    <s v="DIRECCIÓN GENERAL"/>
    <x v="0"/>
    <x v="0"/>
    <n v="15"/>
    <n v="20193320027592"/>
    <d v="2019-10-04T12:45:15"/>
    <n v="20191000002143"/>
    <d v="2019-10-08T00:00:00"/>
    <n v="2"/>
    <n v="2"/>
    <x v="0"/>
    <s v="08-10-2019 15:45 PM Archivar Paula Andrea Cortéz Mojica archivo 20191000002143"/>
    <s v="N/A"/>
    <s v="Word"/>
    <s v="N/A"/>
    <s v="N/A"/>
    <s v="No existe evidencia de envío, no hay documento digitalizado con su respectiva firma y no se comunica medio de envío de respuesta al peticionario e ir firmadas"/>
  </r>
  <r>
    <x v="0"/>
    <s v="Correo Atención al Ciudadano"/>
    <x v="3"/>
    <s v="CUERPO DE BOMBEROS VOLUNTARIOS DE CHíA - CUNDINAMARCA"/>
    <x v="2"/>
    <x v="6"/>
    <s v="CAC: SOLICITUD"/>
    <s v="EDWIN GONZALEZ MALAGON"/>
    <s v="Área Cenrtral de Referencia Bomberil"/>
    <x v="1"/>
    <x v="2"/>
    <n v="15"/>
    <n v="20193320027602"/>
    <d v="2019-10-04T12:47:24"/>
    <s v="N/A"/>
    <d v="2019-11-07T00:00:00"/>
    <n v="22"/>
    <n v="22"/>
    <x v="2"/>
    <s v="07-11-2019 12:38 PM Archivar EDWIN GONZALEZ MALAGON archivo al ser informativo de la realización de un curso"/>
    <s v="N/A"/>
    <s v="N/A"/>
    <s v="N/A"/>
    <s v="N/A"/>
    <s v="No se genero respuesta"/>
  </r>
  <r>
    <x v="0"/>
    <s v="Radicación Directa"/>
    <x v="0"/>
    <s v="ECG ENGINNEERING CONSULTING GROUP S.A.S."/>
    <x v="3"/>
    <x v="0"/>
    <s v="RD: SOLICITUD"/>
    <s v="Wilson Enrique Sánchez Laguado"/>
    <s v="GESTIÓN ADMINISTRATIVA"/>
    <x v="2"/>
    <x v="2"/>
    <n v="15"/>
    <n v="20193320027642"/>
    <d v="2019-10-04T15:37:31"/>
    <n v="20193300009691"/>
    <d v="2019-10-21T00:00:00"/>
    <n v="10"/>
    <n v="10"/>
    <x v="0"/>
    <s v="21-10-2019 13:36 PM Archivar Wilson Enrique Sánchez Laguado Se archiva documento por tramite completo, se responde mediante radicado 20193300009691."/>
    <s v="N/A"/>
    <s v="Pdf"/>
    <s v="N/A"/>
    <s v="N/A"/>
    <s v="NO SE ANEXA EVIDENCIA DE ENVIO Y NO SE COMUNICA MEDIO DE ENVIO DE ENVIO DE LA REPSUESTA A LA PETICION"/>
  </r>
  <r>
    <x v="0"/>
    <s v="Servicio de Mensajería"/>
    <x v="1"/>
    <s v="CONTRALORIA DEPARTAMENTAL DEL META"/>
    <x v="0"/>
    <x v="0"/>
    <s v="SM: QUEJA CONTRATO No 256 DEL 12 DE SEPTIEMBRE DE 2016"/>
    <s v="ELIANA GARCÍA CASTAÑO"/>
    <s v="FORMULACIÓN Y ACTUALIZACIÓN NORMATIVA Y OPERATIVA"/>
    <x v="1"/>
    <x v="0"/>
    <n v="15"/>
    <n v="20193320027692"/>
    <d v="2019-10-07T14:19:42"/>
    <n v="20192050061211"/>
    <d v="2019-10-15T00:00:00"/>
    <n v="5"/>
    <n v="5"/>
    <x v="0"/>
    <s v="21-10-2019 16:48 PM Archivar ELIANA GARCÍA CASTAÑO Mediante el oficio No. 20192050061211, se dio respuesta a la solicitud. Correo enviado el 15/10/2019"/>
    <d v="2019-10-18T00:00:00"/>
    <s v="Pdf"/>
    <s v="Si"/>
    <s v="N/A"/>
    <s v="N/A"/>
  </r>
  <r>
    <x v="0"/>
    <s v="Servicio de Mensajería"/>
    <x v="3"/>
    <s v="GOBERNACIÓN DE RICAURTE - CUNDINAMARCA"/>
    <x v="0"/>
    <x v="0"/>
    <s v="SM: SOLICITUD DE INFORMACIÓN DEL ESTADO JURIDÍCO ACTUAL DEL CUERPO DE BOMBEROS VOLUNTARIOS DE RICAURTE (CUNDINAMARCA)"/>
    <s v="ELIANA GARCÍA CASTAÑO"/>
    <s v="FORMULACIÓN Y ACTUALIZACIÓN NORMATIVA Y OPERATIVA"/>
    <x v="1"/>
    <x v="0"/>
    <n v="15"/>
    <n v="20193320027722"/>
    <d v="2019-10-07T14:59:39"/>
    <n v="20192050061201"/>
    <s v="15/10/2019."/>
    <n v="5"/>
    <n v="5"/>
    <x v="0"/>
    <s v="21-10-2019 16:34 PM Archivar ELIANA GARCÍA CASTAÑO Mediante el oficio No. 20192050061201, se dio tramite a la petición. Correo electrónico enviado el 15/10/2019."/>
    <d v="2019-10-18T00:00:00"/>
    <s v="Pdf"/>
    <s v="Si"/>
    <s v="N/A"/>
    <s v="N/A"/>
  </r>
  <r>
    <x v="0"/>
    <s v="Servicio de Mensajería"/>
    <x v="2"/>
    <s v="PROCURADURIA PROVINCIAL DE CALI - VALLE"/>
    <x v="0"/>
    <x v="0"/>
    <s v="SM: REMISIÓN POR COMPETENCIA OF5860"/>
    <s v="ELIANA GARCÍA CASTAÑO"/>
    <s v="FORMULACIÓN Y ACTUALIZACIÓN NORMATIVA Y OPERATIVA"/>
    <x v="1"/>
    <x v="0"/>
    <n v="15"/>
    <n v="20193320027732"/>
    <d v="2019-10-07T15:15:11"/>
    <n v="20192050061111"/>
    <d v="2019-10-17T00:00:00"/>
    <n v="7"/>
    <n v="7"/>
    <x v="0"/>
    <s v="21-10-2019 16:57 PM Archivar ELIANA GARCÍA CASTAÑO Mediante el oficio No. 20192050061111, se dio tramite a la petición. Correo enviado el 17/10/2019."/>
    <d v="2019-10-17T00:00:00"/>
    <s v="Pdf"/>
    <s v="Si"/>
    <s v="N/A"/>
    <s v="N/A"/>
  </r>
  <r>
    <x v="0"/>
    <s v="Radicación Directa"/>
    <x v="0"/>
    <s v="CUERPO DE BOMBEROS VOLUNTARIOS DE MOSQUERA"/>
    <x v="2"/>
    <x v="4"/>
    <s v="RD: DERECHO DE PETICIÓN DE CONSULTA"/>
    <s v="ELIANA GARCÍA CASTAÑO"/>
    <s v="FORMULACIÓN Y ACTUALIZACIÓN NORMATIVA Y OPERATIVA"/>
    <x v="1"/>
    <x v="1"/>
    <n v="30"/>
    <n v="20193320027782"/>
    <d v="2019-10-07T15:57:21"/>
    <m/>
    <m/>
    <m/>
    <m/>
    <x v="1"/>
    <m/>
    <m/>
    <m/>
    <m/>
    <m/>
    <s v="Se realiza el cambio de TRD el dia 1/11/19 a consulta"/>
  </r>
  <r>
    <x v="0"/>
    <s v="Radicación Directa"/>
    <x v="3"/>
    <s v="CUERPO DE BOMBEROS VOLUNTARIOS DE MOSQUERA"/>
    <x v="2"/>
    <x v="4"/>
    <s v="RD: APOYO EN PROYECTO DE SEMINARIO DE INVESTIGACIÓN DE INCENDIOS"/>
    <s v="Andrés Fernando Muñoz Cabrera"/>
    <s v="Área Cenrtral de Referencia Bomberil"/>
    <x v="1"/>
    <x v="0"/>
    <n v="15"/>
    <n v="20193320027792"/>
    <d v="2019-10-07T15:59:14"/>
    <m/>
    <m/>
    <m/>
    <m/>
    <x v="3"/>
    <m/>
    <m/>
    <m/>
    <m/>
    <m/>
    <m/>
  </r>
  <r>
    <x v="0"/>
    <s v="Correo Atención al Ciudadano"/>
    <x v="4"/>
    <s v="CUERPO DE BOMBEROS VOLUNTARIOS DE GALAPA - ATLANTICO"/>
    <x v="2"/>
    <x v="0"/>
    <s v="CAC: ASESORIA"/>
    <s v="Andrea Bibiana Castañeda Durán"/>
    <s v="FORMULACIÓN Y ACTUALIZACIÓN NORMATIVA Y OPERATIVA"/>
    <x v="1"/>
    <x v="0"/>
    <n v="15"/>
    <n v="20193320027822"/>
    <d v="2019-10-08T09:20:33"/>
    <n v="20192050061731"/>
    <d v="2019-10-25T00:00:00"/>
    <n v="12"/>
    <n v="12"/>
    <x v="0"/>
    <s v="31-10-2019 11:06 AM Archivar Andrea Bibiana Castañeda Durán SE DIO TRÁMITE CON RAD. 20192050061731 ENVIADO EL 24/10/2019"/>
    <d v="2019-10-25T00:00:00"/>
    <s v="Pdf"/>
    <s v="Si"/>
    <s v="N/A"/>
    <s v="N/A"/>
  </r>
  <r>
    <x v="0"/>
    <s v="Correo Atención al Ciudadano"/>
    <x v="0"/>
    <s v="CONSEJO DE OFICIALES PTG"/>
    <x v="2"/>
    <x v="0"/>
    <s v="CAC: AUTO 001 DEL 2019 BOMBEROS VOLUNTARIOS PUERTO GAITAN"/>
    <s v="Andrea Bibiana Castañeda Durán"/>
    <s v="FORMULACIÓN Y ACTUALIZACIÓN NORMATIVA Y OPERATIVA"/>
    <x v="1"/>
    <x v="0"/>
    <n v="15"/>
    <n v="20193320027832"/>
    <d v="2019-10-08T09:40:05"/>
    <n v="20192050061741"/>
    <d v="2019-10-25T00:00:00"/>
    <n v="12"/>
    <n v="12"/>
    <x v="0"/>
    <s v="31-10-2019 11:11 AM Archivar Andrea Bibiana Castañeda Durán SE DIO TRPAMITE CON RAD. 20192050061741 ENVIADO EL 25/10/2019"/>
    <d v="2019-10-25T00:00:00"/>
    <s v="Pdf"/>
    <s v="Si"/>
    <s v="N/A"/>
    <s v="N/A"/>
  </r>
  <r>
    <x v="0"/>
    <s v="Correo Atención al Ciudadano"/>
    <x v="0"/>
    <s v="CARLOS MAYORGA"/>
    <x v="1"/>
    <x v="0"/>
    <s v="CAC: CONV BOMBEROS COROMORO"/>
    <s v="ERIKA AGUIRRE LEMUS"/>
    <s v="FORMULACIÓN Y ACTUALIZACIÓN NORMATIVA Y OPERATIVA"/>
    <x v="1"/>
    <x v="2"/>
    <n v="15"/>
    <n v="20193320027852"/>
    <d v="2019-10-08T09:53:25"/>
    <n v="20192050061101"/>
    <d v="2019-10-09T00:00:00"/>
    <n v="1"/>
    <n v="1"/>
    <x v="0"/>
    <s v="09-10-2019 11:53 AM Archivar ERIKA AGUIRRE LEMUS Se archiva con radicado de salida número 20192050061101. Se adjunto pantallazo de envío."/>
    <d v="2019-10-09T00:00:00"/>
    <s v="Pdf"/>
    <s v="Si"/>
    <s v="N/A"/>
    <s v="N/A"/>
  </r>
  <r>
    <x v="0"/>
    <s v="Correo Atención al Ciudadano"/>
    <x v="0"/>
    <s v="EDUAL ZAR"/>
    <x v="1"/>
    <x v="0"/>
    <s v="CAC: DERECHO DE PETICIÓN"/>
    <s v="Ricardo Rizo Salazar"/>
    <s v="FORMULACIÓN Y ACTUALIZACIÓN NORMATIVA Y OPERATIVA"/>
    <x v="1"/>
    <x v="3"/>
    <n v="10"/>
    <n v="20193320027862"/>
    <d v="2019-10-08T09:55:17"/>
    <m/>
    <m/>
    <m/>
    <m/>
    <x v="3"/>
    <m/>
    <m/>
    <m/>
    <m/>
    <m/>
    <m/>
  </r>
  <r>
    <x v="0"/>
    <s v="Correo Atención al Ciudadano"/>
    <x v="0"/>
    <s v="JAVIER ABELARDO GUTIERREZ ALVAREZ"/>
    <x v="1"/>
    <x v="0"/>
    <s v="CAC: DERECHO DE PETICIÓN"/>
    <s v="Edgar Alexander Maya Lopez"/>
    <s v="FORMULACIÓN Y ACTUALIZACIÓN NORMATIVA Y OPERATIVA"/>
    <x v="1"/>
    <x v="2"/>
    <n v="15"/>
    <n v="20193320027872"/>
    <d v="2019-10-08T09:58:47"/>
    <m/>
    <m/>
    <m/>
    <m/>
    <x v="1"/>
    <m/>
    <m/>
    <m/>
    <m/>
    <m/>
    <m/>
  </r>
  <r>
    <x v="0"/>
    <s v="Correo Atención al Ciudadano"/>
    <x v="0"/>
    <s v="JAVIER BUITRAGO"/>
    <x v="1"/>
    <x v="0"/>
    <s v="CAC: CONVENIO BOMBEROS 2019"/>
    <s v="ERIKA AGUIRRE LEMUS"/>
    <s v="FORMULACIÓN Y ACTUALIZACIÓN NORMATIVA Y OPERATIVA"/>
    <x v="1"/>
    <x v="2"/>
    <n v="15"/>
    <n v="20193320027902"/>
    <d v="2019-10-08T10:28:05"/>
    <n v="20192050061101"/>
    <d v="2019-10-09T00:00:00"/>
    <n v="1"/>
    <n v="1"/>
    <x v="0"/>
    <s v="15-10-2019 10:54 AM Archivar ERIKA AGUIRRE LEMUS Se archiva con el radicado de salida número 20192050061101."/>
    <d v="2019-10-09T00:00:00"/>
    <s v="Pdf"/>
    <s v="Si"/>
    <s v="N/A"/>
    <s v="N/A"/>
  </r>
  <r>
    <x v="0"/>
    <s v="Correo Institucional"/>
    <x v="8"/>
    <s v="CUERPO DE BOMBEROS VOLUNTARIOS DE CHIVATA - BOYACA"/>
    <x v="2"/>
    <x v="4"/>
    <s v="CI: SOLICITUD DE CONCEPTO"/>
    <s v="ERIKA AGUIRRE LEMUS"/>
    <s v="FORMULACIÓN Y ACTUALIZACIÓN NORMATIVA Y OPERATIVA"/>
    <x v="1"/>
    <x v="0"/>
    <n v="15"/>
    <n v="20193320027912"/>
    <d v="2019-10-08T10:34:39"/>
    <n v="20192050061141"/>
    <d v="2019-10-18T00:00:00"/>
    <n v="7"/>
    <n v="7"/>
    <x v="0"/>
    <s v="21-10-2019 09:47 AM Archivar ERIKA AGUIRRE LEMUS Se archiva con el número de radicado de salida 20192050061141. Se adjunta pantallazo de envío."/>
    <d v="2019-10-18T00:00:00"/>
    <s v="Pdf"/>
    <s v="Si"/>
    <s v="N/A"/>
    <s v="No se anexa pantallazo de envío de respuesta enviada por correo"/>
  </r>
  <r>
    <x v="0"/>
    <s v="Correo Institucional"/>
    <x v="0"/>
    <s v="JULIO CESAR GARCIA TRIANA"/>
    <x v="1"/>
    <x v="0"/>
    <s v="CI: SOLICITUD"/>
    <s v="Merle Galindo"/>
    <s v="FORMULACIÓN Y ACTUALIZACIÓN NORMATIVA Y OPERATIVA"/>
    <x v="1"/>
    <x v="2"/>
    <n v="15"/>
    <n v="20193320027922"/>
    <d v="2019-10-08T10:43:29"/>
    <n v="20192000012391"/>
    <d v="2019-11-01T00:00:00"/>
    <n v="17"/>
    <n v="17"/>
    <x v="2"/>
    <s v="05-11-2019 14:51 PM Archivar Merle Galindo Respuesta emitida el 1 de noviembre de 2019"/>
    <d v="2019-11-01T00:00:00"/>
    <s v="Pdf"/>
    <s v="Si"/>
    <s v="N/A"/>
    <s v="N/A"/>
  </r>
  <r>
    <x v="0"/>
    <s v="Correo Atención al Ciudadano"/>
    <x v="8"/>
    <s v="CUERPO DE BOMBEROS VOLUNTARIOS DE GARAGOA"/>
    <x v="2"/>
    <x v="5"/>
    <s v="CAC: INFORMACIÓN CUERPO DE BOMBEROS DE GARAGOA BOYACÁ"/>
    <s v="Massiel Mendez"/>
    <s v="FORTALECIMIENTO BOMBERIL"/>
    <x v="0"/>
    <x v="0"/>
    <n v="15"/>
    <n v="20193320027962"/>
    <d v="2019-10-08T12:43:21"/>
    <s v="N/A"/>
    <d v="2019-10-08T00:00:00"/>
    <n v="0"/>
    <n v="0"/>
    <x v="0"/>
    <s v="28-10-2019 10:21 AM Archivar Massiel Mendez Se archiva con respuesta anterior, dirigida al Delegado Departamental."/>
    <d v="2019-10-08T00:00:00"/>
    <s v="Tif"/>
    <s v="Si"/>
    <s v="N/A"/>
    <s v="Las respuestas se deben realizar con el formato de la DNBC y en el radicado de salida debe existir evidencia o pantallazo de envío de la respuesta que se pueda evidenciar la fecha de envío."/>
  </r>
  <r>
    <x v="0"/>
    <s v="Servicio de Mensajería"/>
    <x v="6"/>
    <s v="CUERPO DE BOMBEROS VOLUNTARIOS DE ENVIGADO"/>
    <x v="2"/>
    <x v="2"/>
    <s v="SM: ENVÍO DE CERTIFICACIONES PARA FIRMA"/>
    <s v="HAYVER LEONARDO SERRANO RODRIGUEZ"/>
    <s v="DIRECCIÓN GENERAL"/>
    <x v="0"/>
    <x v="0"/>
    <n v="15"/>
    <n v="20193320027972"/>
    <d v="2019-10-08T15:03:31"/>
    <m/>
    <m/>
    <m/>
    <m/>
    <x v="3"/>
    <m/>
    <m/>
    <m/>
    <m/>
    <m/>
    <m/>
  </r>
  <r>
    <x v="0"/>
    <s v="Servicio de Mensajería"/>
    <x v="2"/>
    <s v="CUERPO DE BOMBEROS VOLUNTARIOS DE PALMIRA"/>
    <x v="2"/>
    <x v="2"/>
    <s v="SM: CERTIFICADOS"/>
    <s v="HAYVER LEONARDO SERRANO RODRIGUEZ"/>
    <s v="DIRECCIÓN GENERAL"/>
    <x v="0"/>
    <x v="0"/>
    <n v="15"/>
    <n v="20193320027982"/>
    <d v="2019-10-08T15:32:45"/>
    <n v="20191000012361"/>
    <d v="2019-10-28T00:00:00"/>
    <n v="14"/>
    <n v="14"/>
    <x v="0"/>
    <s v="28-10-2019 12:03 PM Archivar HAYVER LEONARDO SERRANO RODRIGUEZ Se le da respuesta con el radicado N° 20191000012361"/>
    <d v="2019-10-28T00:00:00"/>
    <s v="Pdf"/>
    <s v="Si"/>
    <m/>
    <m/>
  </r>
  <r>
    <x v="0"/>
    <s v="Correo Atención al Ciudadano"/>
    <x v="9"/>
    <s v="CUERPO DE BOMBEROS VOLUNTARIOS DE VILLANUEVA - CASANARE"/>
    <x v="2"/>
    <x v="4"/>
    <s v="CAC: CONCEPTO VIABILIDAD MEJORAMIENTO Y CONSTRUCCIÓN SEDE BOMBEROS VILLANUEVA CON RECURSOS DE SOBRETASA"/>
    <s v="Ricardo Rizo Salazar"/>
    <s v="FORMULACIÓN Y ACTUALIZACIÓN NORMATIVA Y OPERATIVA"/>
    <x v="1"/>
    <x v="1"/>
    <n v="30"/>
    <n v="20193320028082"/>
    <d v="2019-10-09T14:16:29"/>
    <m/>
    <m/>
    <m/>
    <m/>
    <x v="1"/>
    <m/>
    <m/>
    <m/>
    <m/>
    <m/>
    <m/>
  </r>
  <r>
    <x v="0"/>
    <s v="Correo Institucional"/>
    <x v="0"/>
    <s v="JULIO CESAR GARCIA TRIANA"/>
    <x v="1"/>
    <x v="4"/>
    <s v="CI: CONSULTA DOSIFICACIÓN CRONOLÓGICA PARA LA SUSPENCIÓN DE PERSONAS JURÍDICAS DE BOMBEROS VOLUNTARIOS"/>
    <s v="Ronny Estiven Romero Velandia"/>
    <s v="FORMULACIÓN Y ACTUALIZACIÓN NORMATIVA Y OPERATIVA"/>
    <x v="1"/>
    <x v="1"/>
    <n v="30"/>
    <n v="20193320028112"/>
    <d v="2019-10-09T15:24:34"/>
    <m/>
    <m/>
    <m/>
    <m/>
    <x v="1"/>
    <m/>
    <m/>
    <m/>
    <m/>
    <m/>
    <m/>
  </r>
  <r>
    <x v="0"/>
    <s v="Correo Atención al Ciudadano"/>
    <x v="0"/>
    <s v="MANUEL MENDIVIL"/>
    <x v="1"/>
    <x v="7"/>
    <s v="CAC: SOLICITUD DE APOYO"/>
    <s v="Andrea Bibiana Castañeda Durán"/>
    <s v="FORMULACIÓN Y ACTUALIZACIÓN NORMATIVA Y OPERATIVA"/>
    <x v="1"/>
    <x v="2"/>
    <n v="15"/>
    <n v="20193320028122"/>
    <d v="2019-10-09T15:36:17"/>
    <n v="20192050061791"/>
    <d v="2019-11-13T00:00:00"/>
    <n v="22"/>
    <n v="22"/>
    <x v="2"/>
    <s v="14-11-2019 14:23 PM Archivar Andrea Bibiana Castañeda Durán SE DIO RESPUESTA CON RADICADO NO. 20192050061791 ENVIADO EL 13/11/2019"/>
    <d v="2019-11-13T00:00:00"/>
    <s v="Pdf"/>
    <s v="Si"/>
    <s v="N/A"/>
    <s v="N/A"/>
  </r>
  <r>
    <x v="0"/>
    <s v="Correo Atención al Ciudadano"/>
    <x v="0"/>
    <s v="NELCY JOHANNA RINCON AUTOURBE"/>
    <x v="1"/>
    <x v="0"/>
    <s v="CAC: INFORMACIÓN ESTACIONES DE BOMBEROS DE CALI, MEDELLIN, BUCARAMANGA Y BARRANQUILLA"/>
    <s v="John Jairo Beltran Mahecha"/>
    <s v="FORMULACIÓN Y ACTUALIZACIÓN NORMATIVA Y OPERATIVA"/>
    <x v="1"/>
    <x v="0"/>
    <n v="15"/>
    <n v="20193320028132"/>
    <d v="2019-10-09T15:44:15"/>
    <n v="20192300010301"/>
    <d v="2019-10-24T00:00:00"/>
    <n v="9"/>
    <n v="9"/>
    <x v="0"/>
    <s v="24-10-2019 17:18 PM Archivar John Jairo Beltran Mahecha Se da respuesta DNBC el día 24/10/2019 con radicado No. 20192300010301."/>
    <d v="2019-10-24T00:00:00"/>
    <s v="Pdf"/>
    <s v="Si"/>
    <s v="N/A"/>
    <s v="N/A"/>
  </r>
  <r>
    <x v="0"/>
    <s v="Correo Atención al Ciudadano"/>
    <x v="0"/>
    <s v="CLOPAD OCANA-NORTEDESANTANDER"/>
    <x v="3"/>
    <x v="0"/>
    <s v="CAC: OFICIO SOLICITUD BOMBEROS"/>
    <s v="Merle Galindo"/>
    <s v="FORMULACIÓN Y ACTUALIZACIÓN NORMATIVA Y OPERATIVA"/>
    <x v="1"/>
    <x v="0"/>
    <n v="15"/>
    <n v="20193320028162"/>
    <d v="2019-10-09T15:51:10"/>
    <n v="20192000014941"/>
    <d v="2019-11-12T00:00:00"/>
    <n v="21"/>
    <n v="21"/>
    <x v="2"/>
    <s v="12-11-2019 17:42 PM Archivar Merle Galindo Comunicación remitida el 12 de noviembre de 2019"/>
    <d v="2019-11-13T00:00:00"/>
    <s v="Pdf"/>
    <s v="Si"/>
    <s v="N/A"/>
    <s v="N/A"/>
  </r>
  <r>
    <x v="0"/>
    <s v="Correo Atención al Ciudadano"/>
    <x v="0"/>
    <s v="PERSONERIA OCAÑA"/>
    <x v="0"/>
    <x v="0"/>
    <s v="CAC: REMISIÓN OFICIO 3114 ENTIDADES"/>
    <s v="ELIANA GARCÍA CASTAÑO"/>
    <s v="FORMULACIÓN Y ACTUALIZACIÓN NORMATIVA Y OPERATIVA"/>
    <x v="1"/>
    <x v="0"/>
    <n v="15"/>
    <n v="20193320028182"/>
    <d v="2019-10-09T15:56:03"/>
    <n v="20192050061891"/>
    <d v="2019-10-28T00:00:00"/>
    <n v="13"/>
    <n v="13"/>
    <x v="0"/>
    <s v="28-10-2019 18:34 PM Archivar ELIANA GARCÍA CASTAÑO Mediante el oficio No. 20192050061891 se dio respuesta a la petición. Correo enviado el 28/10/2019"/>
    <d v="2019-10-28T00:00:00"/>
    <s v="Pdf"/>
    <s v="Si"/>
    <s v="N/A"/>
    <s v="N/A"/>
  </r>
  <r>
    <x v="0"/>
    <s v="Servicio de Mensajería"/>
    <x v="10"/>
    <s v="CUERPO DE BOMBEROS VOLUNTARIOS DE CHINCHINA"/>
    <x v="2"/>
    <x v="5"/>
    <s v="SM: SOLICITUD DE APOYO EQUIPOS FORESTALES"/>
    <s v="Massiel Mendez"/>
    <s v="FORTALECIMIENTO BOMBERIL"/>
    <x v="0"/>
    <x v="0"/>
    <n v="15"/>
    <n v="20193320028242"/>
    <d v="2019-10-09T16:31:35"/>
    <s v="N/A"/>
    <d v="2019-10-28T00:00:00"/>
    <n v="13"/>
    <n v="13"/>
    <x v="0"/>
    <s v="28-10-2019 10:29 AM Archivar Massiel Mendez Se le informa al comandante vía correo electrónico, que debe presentar toda la documentación y formatos pertinentes para tenerlo en cuenta en el proceso."/>
    <d v="2019-10-28T00:00:00"/>
    <s v="Tif"/>
    <s v="Si"/>
    <s v="N/A"/>
    <s v="Las respuestas se deben realizar con el formato de la DNBC y en el radicado de salida debe existir evidencia o pantallazo de envío de la respuesta que se pueda evidenciar la fecha de envío."/>
  </r>
  <r>
    <x v="0"/>
    <s v="Correo Atención al Ciudadano"/>
    <x v="0"/>
    <s v="CARLOS AGUALIMPIA"/>
    <x v="1"/>
    <x v="0"/>
    <s v="CAC: SOLICITUD DE SEGUROS MÁQUINA CISTERNA"/>
    <s v="Wilson Enrique Sánchez Laguado"/>
    <s v="GESTIÓN ADMINISTRATIVA"/>
    <x v="2"/>
    <x v="2"/>
    <n v="15"/>
    <n v="20193320028292"/>
    <d v="2019-10-09T16:44:55"/>
    <m/>
    <m/>
    <m/>
    <m/>
    <x v="3"/>
    <m/>
    <m/>
    <m/>
    <m/>
    <m/>
    <m/>
  </r>
  <r>
    <x v="0"/>
    <s v="Servicio de Mensajería"/>
    <x v="10"/>
    <s v="CUERPO DE BOMBEROS VOLUNTARIOS DE CHINCHINA"/>
    <x v="2"/>
    <x v="2"/>
    <s v="SM: CERTIFICADOS"/>
    <s v="HAYVER LEONARDO SERRANO RODRIGUEZ"/>
    <s v="DIRECCIÓN GENERAL"/>
    <x v="0"/>
    <x v="0"/>
    <n v="15"/>
    <n v="20193320028312"/>
    <d v="2019-10-10T08:43:53"/>
    <m/>
    <m/>
    <m/>
    <m/>
    <x v="3"/>
    <m/>
    <m/>
    <m/>
    <m/>
    <m/>
    <m/>
  </r>
  <r>
    <x v="0"/>
    <s v="Servicio de Mensajería"/>
    <x v="10"/>
    <s v="CUERPO DE BOMBEROS VOLUNTARIOS DE ANSERMA"/>
    <x v="2"/>
    <x v="2"/>
    <s v="SM: CERTIFICADOS"/>
    <s v="HAYVER LEONARDO SERRANO RODRIGUEZ"/>
    <s v="DIRECCIÓN GENERAL"/>
    <x v="0"/>
    <x v="0"/>
    <n v="15"/>
    <n v="20193320028322"/>
    <d v="2019-10-10T08:52:06"/>
    <m/>
    <m/>
    <m/>
    <m/>
    <x v="3"/>
    <m/>
    <m/>
    <m/>
    <m/>
    <m/>
    <m/>
  </r>
  <r>
    <x v="0"/>
    <s v="Servicio de Mensajería"/>
    <x v="0"/>
    <s v="MINISTERIO DE INTERIOR"/>
    <x v="0"/>
    <x v="8"/>
    <s v="SM: RESPUESTA CONVOCATORIA DE LA MESA TÉCNICA CON SUJECIÓN A LA NEGOCIACIÓN COLECTIVA CON LAS ORGANIZACIONES SINDICALES SECTOR BOMBERO REFORMA LEY 1755 DE 2012"/>
    <s v="ATENCION AL CIUDADANO"/>
    <s v="GESTIÓN ATENCIÓN AL CIUDADANO"/>
    <x v="2"/>
    <x v="4"/>
    <n v="5"/>
    <n v="20193320028332"/>
    <d v="2019-10-10T11:11:58"/>
    <n v="20193800009511"/>
    <d v="2019-10-10T00:00:00"/>
    <n v="4"/>
    <n v="4"/>
    <x v="0"/>
    <s v="17-10-2019 10:40 AM Archivar USUARIO DE ATENCION AL CIUDADANO Se archiva puesto que se remite por servicio de mensajería de la DNBC al ministerio del interior por oficio sin adjuntar petición. Rad 20193800009511 (10-10-2019)e"/>
    <d v="2019-10-17T00:00:00"/>
    <s v="Pdf"/>
    <s v="N/A"/>
    <s v="SI"/>
    <s v="N/A"/>
  </r>
  <r>
    <x v="0"/>
    <s v="Radicación Directa"/>
    <x v="0"/>
    <s v="VICTOR RENGIFO ALAPE HERNANDEZ"/>
    <x v="1"/>
    <x v="7"/>
    <s v="RD: SOLICITUD DE ACOMPAÑAMIENTO ESPECIAL VULNERACIÓN A DERECHOS FUNDAMENTALES"/>
    <s v="ERIKA AGUIRRE LEMUS"/>
    <s v="FORMULACIÓN Y ACTUALIZACIÓN NORMATIVA Y OPERATIVA"/>
    <x v="1"/>
    <x v="0"/>
    <n v="15"/>
    <n v="20193320028342"/>
    <d v="2019-10-10T11:21:55"/>
    <n v="20192050061881"/>
    <d v="2019-10-28T00:00:00"/>
    <n v="11"/>
    <n v="11"/>
    <x v="0"/>
    <s v="31-10-2019 12:41 PM Archivar ERIKA AGUIRRE LEMUS Se archiva con el radicado de salida número 20192050061881. Se adjunto pantallazo de envío."/>
    <d v="2019-10-28T00:00:00"/>
    <s v="Pdf"/>
    <s v="Si"/>
    <s v="N/A"/>
    <s v="N/A"/>
  </r>
  <r>
    <x v="0"/>
    <s v="Servicio de Mensajería"/>
    <x v="0"/>
    <s v="GOBERNACIÓN DE CUNDINAMARCA"/>
    <x v="0"/>
    <x v="0"/>
    <s v="SM: SOLICITUD DE VERIFICACIÓN OPERATIVIDAD CUERPOS DE BOMBEROS"/>
    <s v="Merle Galindo"/>
    <s v="FORMULACIÓN Y ACTUALIZACIÓN NORMATIVA Y OPERATIVA"/>
    <x v="1"/>
    <x v="0"/>
    <n v="15"/>
    <n v="20193320028352"/>
    <d v="2019-10-11T10:34:49"/>
    <n v="20192000012391"/>
    <d v="2019-10-28T00:00:00"/>
    <n v="10"/>
    <n v="10"/>
    <x v="0"/>
    <s v="28-10-2019 13:29 PM Archivar Merle Galindo Corresponde a una reiteración de la solicitud realizada el 3 de octubre de 2019 con radicado 20193320027922, al cual se le da respuesta el 28 de octubre de 2019 con número 20192000012391"/>
    <s v="N/A"/>
    <s v="N/A"/>
    <s v="N/A"/>
    <s v="N/A"/>
    <s v="No se anexa pantallazo de envio y no se anexza documento de respuesta firmado"/>
  </r>
  <r>
    <x v="0"/>
    <s v="Servicio de Mensajería"/>
    <x v="2"/>
    <s v="FEDERACION DEPARTAMENTAL DE BOMBEROS DEL VALLE DEL CAUCA"/>
    <x v="2"/>
    <x v="4"/>
    <s v="SM: SOLICITUD DE ACOMPAÑAMIENTO TÉCNICO DNBC"/>
    <s v="Merle Galindo"/>
    <s v="FORMULACIÓN Y ACTUALIZACIÓN NORMATIVA Y OPERATIVA"/>
    <x v="1"/>
    <x v="0"/>
    <n v="15"/>
    <n v="20193320028362"/>
    <d v="2019-10-15T08:56:33"/>
    <s v="Resolución 183"/>
    <d v="2019-10-22T00:00:00"/>
    <n v="5"/>
    <n v="5"/>
    <x v="0"/>
    <s v="24-10-2019 15:47 PM Archivar Merle Galindo Acompañamiento autorizado por la Subdirección Estratégica y de Coordinación Bomberil, mediante la Resolución 183 del 22 de octubre de 2019."/>
    <s v="N/A"/>
    <s v="N/A"/>
    <s v="N/A"/>
    <s v="N/A"/>
    <s v="No se anexa pantallazo de envio y no se anexza documento de respuesta firmado"/>
  </r>
  <r>
    <x v="0"/>
    <s v="Servicio de Mensajería"/>
    <x v="0"/>
    <s v="CONGRESO DE LA REPUBLICA DE COLOMBIA"/>
    <x v="0"/>
    <x v="0"/>
    <s v="SM: SOLICITUD CONCEPTO DNBC WH191007ST00237"/>
    <s v="Carlos Armando López Barrera"/>
    <s v="OFICINA ASESORA JURIDICA"/>
    <x v="0"/>
    <x v="3"/>
    <n v="10"/>
    <n v="20193320028392"/>
    <d v="2019-10-15T09:07:33"/>
    <n v="20191200002213"/>
    <d v="2019-10-23T00:00:00"/>
    <n v="6"/>
    <n v="6"/>
    <x v="2"/>
    <s v="23-10-2019 16:42 PM Archivar Carlos Armando López Barrera archivo 20191200002213"/>
    <s v="N/A"/>
    <s v="Word"/>
    <s v="N/A"/>
    <s v="N/A"/>
    <s v="No se adjunta evidencia de envio"/>
  </r>
  <r>
    <x v="0"/>
    <s v="Servicio de Mensajería"/>
    <x v="6"/>
    <s v="GOBERNACION DE ANTIOQUIA"/>
    <x v="0"/>
    <x v="8"/>
    <s v="SM: RESPUESTA A QUEJA DE USUARIO (AL PRESTADOR PRIVADO) RADICADO No 2018010000914"/>
    <s v="ERIKA AGUIRRE LEMUS"/>
    <s v="FORMULACIÓN Y ACTUALIZACIÓN NORMATIVA Y OPERATIVA"/>
    <x v="1"/>
    <x v="0"/>
    <n v="15"/>
    <n v="20193320028402"/>
    <d v="2019-10-15T09:10:51"/>
    <m/>
    <m/>
    <m/>
    <m/>
    <x v="3"/>
    <s v="Vencida el dia 06/11/2019"/>
    <m/>
    <m/>
    <m/>
    <m/>
    <m/>
  </r>
  <r>
    <x v="0"/>
    <s v="Servicio de Mensajería"/>
    <x v="1"/>
    <s v="CUERPO DE BOMBEROS VOLUNTARIOS DE VILLAVICENCIO"/>
    <x v="2"/>
    <x v="2"/>
    <s v="SM: SOLICITUD DE FIRMAS CERTIFICADOS CURSO"/>
    <s v="HAYVER LEONARDO SERRANO RODRIGUEZ"/>
    <s v="DIRECCIÓN GENERAL"/>
    <x v="0"/>
    <x v="2"/>
    <n v="15"/>
    <n v="20193320028422"/>
    <d v="2019-10-15T09:30:25"/>
    <n v="20191000012351"/>
    <d v="2019-10-28T00:00:00"/>
    <n v="9"/>
    <n v="9"/>
    <x v="0"/>
    <s v="28-10-2019 11:38 AM Archivar HAYVER LEONARDO SERRANO RODRIGUEZ Se le da respuesta con el radicado N° 20191000012351"/>
    <d v="2019-10-28T00:00:00"/>
    <s v="Pdf"/>
    <s v="Si"/>
    <s v="N/A"/>
    <s v="No se adjunta evidencia de envio por correo electronico"/>
  </r>
  <r>
    <x v="0"/>
    <s v="Servicio de Mensajería"/>
    <x v="10"/>
    <s v="UNGRD"/>
    <x v="0"/>
    <x v="0"/>
    <s v="SM: TRASLADO POR COMPETENCIA DE SOICITUD DE CAMIÓN CISTERNA - CARRO TANQUE, MUNICIPIO DE MARMATO - CALDAS Rad: UNGRD 2019ER08792 - 2019EE10214"/>
    <s v="Massiel Mendez"/>
    <s v="FORTALECIMIENTO BOMBERIL"/>
    <x v="0"/>
    <x v="0"/>
    <n v="15"/>
    <n v="20193320028432"/>
    <d v="2019-10-15T10:29:06"/>
    <s v="N/A"/>
    <d v="2019-10-30T00:00:00"/>
    <n v="11"/>
    <n v="11"/>
    <x v="0"/>
    <s v="30-10-2019 10:38 AM Archivar Massiel Mendez Se le informa al solicitante vía correo electrónico, los formatos y la información completa para la presentación de proyectos ante la DNBC."/>
    <d v="2019-10-30T00:00:00"/>
    <s v="Pdf"/>
    <s v="Si"/>
    <s v="N/A"/>
    <s v="Respuesta sin numero de salida, sin adjunto de documento de envio"/>
  </r>
  <r>
    <x v="0"/>
    <s v="Servicio de Mensajería"/>
    <x v="0"/>
    <s v="MINISTERIO DE INTERIOR"/>
    <x v="0"/>
    <x v="0"/>
    <s v="SM: REMISIÓN DE PROYECTO DE LEY No 221 DE 2019C - SOLICITUD DE CONCEPTO"/>
    <s v="Carlos Armando López Barrera"/>
    <s v="OFICINA ASESORA JURIDICA"/>
    <x v="0"/>
    <x v="3"/>
    <n v="10"/>
    <n v="20193320028522"/>
    <d v="2019-10-17T10:23:33"/>
    <n v="20191200002283"/>
    <d v="2019-10-31T00:00:00"/>
    <n v="10"/>
    <n v="10"/>
    <x v="0"/>
    <s v="31-10-2019 11:59 AM Archivar Carlos Armando López Barrera archivo 20191200002283"/>
    <s v="N/A"/>
    <s v="Word"/>
    <s v="N/A"/>
    <s v="N/A"/>
    <s v="No se adjunta evidencia de envio"/>
  </r>
  <r>
    <x v="0"/>
    <s v="Servicio de Mensajería"/>
    <x v="2"/>
    <s v="BENEMERITO CUERPO DE BOMBEROS VOLUNTARIOS DE CALI ACADEMIA"/>
    <x v="2"/>
    <x v="2"/>
    <s v="SM: ENVÍO DE CERTIFICADOS"/>
    <s v="HAYVER LEONARDO SERRANO RODRIGUEZ"/>
    <s v="DIRECCIÓN GENERAL"/>
    <x v="0"/>
    <x v="2"/>
    <n v="15"/>
    <n v="20193320028552"/>
    <d v="2019-10-17T10:35:02"/>
    <n v="20191000014691"/>
    <d v="2019-11-06T00:00:00"/>
    <n v="13"/>
    <n v="13"/>
    <x v="0"/>
    <s v="06-11-2019 11:45 AM Archivar HAYVER LEONARDO SERRANO RODRIGUEZ Se le da respuesta con el radicado N° 20191000014691"/>
    <d v="2019-11-06T00:00:00"/>
    <s v="Pdf"/>
    <s v="Si"/>
    <s v="N/A"/>
    <s v="No se adjunta evidencia de envio por correo electronico"/>
  </r>
  <r>
    <x v="0"/>
    <s v="Servicio de Mensajería"/>
    <x v="11"/>
    <s v="CUERPO DE BOMBEROS VOLUNTARIOS DE BARRANCABERMEJA"/>
    <x v="2"/>
    <x v="2"/>
    <s v="SM: CERTIFICADOS"/>
    <s v="HAYVER LEONARDO SERRANO RODRIGUEZ"/>
    <s v="DIRECCIÓN GENERAL"/>
    <x v="0"/>
    <x v="2"/>
    <n v="15"/>
    <n v="20193320028562"/>
    <d v="2019-10-17T10:45:53"/>
    <n v="20191000011231"/>
    <d v="2019-10-24T00:00:00"/>
    <n v="5"/>
    <n v="5"/>
    <x v="0"/>
    <s v="24-10-2019 08:54 AM Archivar HAYVER LEONARDO SERRANO RODRIGUEZ Se le da respuesta con el radicado N° 20191000011231"/>
    <d v="2019-10-24T00:00:00"/>
    <s v="Pdf"/>
    <s v="Si"/>
    <s v="N/A"/>
    <s v="No se adjunta evidencia de envio por correo electronico"/>
  </r>
  <r>
    <x v="0"/>
    <s v="Servicio de Mensajería"/>
    <x v="8"/>
    <s v="CUERPO DE BOMBEROS VOLUNTARIOS DE TUNJA"/>
    <x v="2"/>
    <x v="2"/>
    <s v="SM: CERTIFICADOS"/>
    <s v="HAYVER LEONARDO SERRANO RODRIGUEZ"/>
    <s v="DIRECCIÓN GENERAL"/>
    <x v="0"/>
    <x v="2"/>
    <n v="15"/>
    <n v="20193320028582"/>
    <d v="2019-10-17T11:04:40"/>
    <n v="20191000014721"/>
    <d v="2019-11-06T00:00:00"/>
    <n v="13"/>
    <n v="13"/>
    <x v="0"/>
    <s v="06-11-2019 15:16 PM Archivar HAYVER LEONARDO SERRANO RODRIGUEZ Se le da respuesta con el radicado N° 20191000014721"/>
    <d v="2019-11-06T00:00:00"/>
    <s v="Pdf"/>
    <s v="Si"/>
    <s v="N/A"/>
    <s v="No se adjunta evidencia de envio por correo electronico"/>
  </r>
  <r>
    <x v="0"/>
    <s v="Servicio de Mensajería"/>
    <x v="8"/>
    <s v="CUERPO DE BOMBEROS VOLUNTARIOS DE TUNJA"/>
    <x v="2"/>
    <x v="2"/>
    <s v="SM: CERTIFICADOS"/>
    <s v="HAYVER LEONARDO SERRANO RODRIGUEZ"/>
    <s v="DIRECCIÓN GENERAL"/>
    <x v="0"/>
    <x v="2"/>
    <n v="15"/>
    <n v="20193320028592"/>
    <d v="2019-10-17T11:17:14"/>
    <n v="20191000014731"/>
    <d v="2019-11-06T00:00:00"/>
    <n v="13"/>
    <n v="13"/>
    <x v="0"/>
    <s v="06-11-2019 15:17 PM Archivar HAYVER LEONARDO SERRANO RODRIGUEZ Se le da respuesta con el radicado N° 20191000014731"/>
    <d v="2019-11-06T00:00:00"/>
    <s v="Pdf"/>
    <s v="Si"/>
    <s v="N/A"/>
    <s v="No se adjunta evidencia de envio por correo electronico"/>
  </r>
  <r>
    <x v="0"/>
    <s v="Servicio de Mensajería"/>
    <x v="12"/>
    <s v="ALCALDIA MUNICIPAL DE OCAÑA"/>
    <x v="0"/>
    <x v="0"/>
    <s v="SM: SOLICITUD"/>
    <s v="Merle Galindo"/>
    <s v="FORMULACIÓN Y ACTUALIZACIÓN NORMATIVA Y OPERATIVA"/>
    <x v="1"/>
    <x v="0"/>
    <n v="15"/>
    <n v="20193320028722"/>
    <d v="2019-10-17T15:52:04"/>
    <s v="N/A"/>
    <s v="N/A"/>
    <s v="N/A"/>
    <s v="N/A"/>
    <x v="0"/>
    <s v="31-10-2019 11:29 AM Archivar Merle Galindo Corresponde a una comunicación que se remitió dos veces, por lo anterior se archiva esta y se le da continuidad a la comunicación 20193320028162."/>
    <s v="N/A"/>
    <s v="N/A"/>
    <s v="N/A"/>
    <s v="N/A"/>
    <s v="Ala fecha de revision 08-11-2019 no se le ha dado respuesta a ningun radicado tan el allegado por correo como el por Correo certificado."/>
  </r>
  <r>
    <x v="0"/>
    <s v="Servicio de Mensajería"/>
    <x v="2"/>
    <s v="BENEMERITO CUERPO DE BOMBEROS VOLUNTARIOS DE CALI ACADEMIA"/>
    <x v="2"/>
    <x v="2"/>
    <s v="SM: ENVÍO DE CERTIFICADOS"/>
    <s v="HAYVER LEONARDO SERRANO RODRIGUEZ"/>
    <s v="DIRECCIÓN GENERAL"/>
    <x v="0"/>
    <x v="2"/>
    <n v="15"/>
    <n v="20193320028732"/>
    <d v="2019-10-17T15:57:44"/>
    <n v="20191000014701"/>
    <d v="2019-11-06T00:00:00"/>
    <n v="13"/>
    <n v="13"/>
    <x v="0"/>
    <s v="06-11-2019 11:45 AM Archivar HAYVER LEONARDO SERRANO RODRIGUEZ Se le da respuesta con el radicado N° 20191000014701"/>
    <d v="2019-11-06T00:00:00"/>
    <s v="Pdf"/>
    <s v="Si"/>
    <s v="N/A"/>
    <s v="No se adjunta evidencia de envio por correo electronico"/>
  </r>
  <r>
    <x v="0"/>
    <s v="Servicio de Mensajería"/>
    <x v="3"/>
    <s v="ALCALDIA MUNICIPAL DE RICAURTE"/>
    <x v="0"/>
    <x v="0"/>
    <s v="SM: SOLICITUD DE INTERVENCIÓN INMEDIATA EN LA REORGANIZACIÓN, LEGALIZACIÓN Y ESCOGENCIA DE REPRESENTANTE (REMITIDO POR MIN INTERIOR OFI19-43612-DVP-2000 - EXMI19-42138)"/>
    <s v="Merle Galindo"/>
    <s v="FORMULACIÓN Y ACTUALIZACIÓN NORMATIVA Y OPERATIVA"/>
    <x v="1"/>
    <x v="0"/>
    <n v="15"/>
    <n v="20193320028742"/>
    <d v="2019-10-17T16:09:13"/>
    <n v="20192000012971"/>
    <d v="2019-10-29T00:00:00"/>
    <n v="8"/>
    <n v="8"/>
    <x v="0"/>
    <s v="31-10-2019 11:19 AM Archivar Merle Galindo Se remitió respuesta de confirmación de visita el 28-10-2019"/>
    <d v="2019-10-29T00:00:00"/>
    <s v="Word"/>
    <s v="N/A"/>
    <s v="N/A"/>
    <s v="Documento sin firma, no se adjunta evidencia de envio de respuesta."/>
  </r>
  <r>
    <x v="0"/>
    <s v="Servicio de Mensajería"/>
    <x v="3"/>
    <s v="CUERPO DE BOMBEROS VOLUNTARIOS DE TOCANCIPA"/>
    <x v="2"/>
    <x v="4"/>
    <s v="SM: CONSULTA SOBRE CONSEJO DE OFICIALES"/>
    <s v="ERIKA AGUIRRE LEMUS"/>
    <s v="FORMULACIÓN Y ACTUALIZACIÓN NORMATIVA Y OPERATIVA"/>
    <x v="1"/>
    <x v="1"/>
    <n v="30"/>
    <n v="20193320028762"/>
    <d v="2019-10-17T16:25:10"/>
    <m/>
    <m/>
    <m/>
    <m/>
    <x v="1"/>
    <m/>
    <m/>
    <m/>
    <m/>
    <m/>
    <m/>
  </r>
  <r>
    <x v="0"/>
    <s v="Servicio de Mensajería"/>
    <x v="0"/>
    <s v="DEPARTAMENTO ADMINISTRATIVO DE LA FUNCIóN PúBLICA"/>
    <x v="0"/>
    <x v="4"/>
    <s v="SM: REMISIÓN CONSULTA DELEGACIÓN DEPARTAMENTAL DE BOMBEROS RAD 20192060249532 DEL 16 DE JULIO DE 2019. DERECHO DE PETICIÓN E-2019-238996 (REMITIDO POR MIN INTERIOR OFI19-43612-DVP-2000 - EXMI19-35905)"/>
    <s v="ERIKA AGUIRRE LEMUS"/>
    <s v="FORMULACIÓN Y ACTUALIZACIÓN NORMATIVA Y OPERATIVA"/>
    <x v="1"/>
    <x v="1"/>
    <n v="30"/>
    <n v="20193320028772"/>
    <d v="2019-10-17T16:35:12"/>
    <m/>
    <m/>
    <m/>
    <m/>
    <x v="1"/>
    <m/>
    <m/>
    <m/>
    <m/>
    <m/>
    <m/>
  </r>
  <r>
    <x v="0"/>
    <s v="Servicio de Mensajería"/>
    <x v="0"/>
    <s v="ALCALDÍA MAYOR DE BOGOTÁ"/>
    <x v="0"/>
    <x v="9"/>
    <s v="SM: REMISIÓN OFICIO No 5009 JUZGADO SEGUNDO PROMISCUO MUNICIPAL DE GIRÓN SANTANDER - EMBARGO - PROCESO EJECUTIVO SINGULAR No 2018-2358 (RADICADO UAECOB 2019E007883 ID:21430)"/>
    <s v="MARYOLY DIAZ"/>
    <s v="GESTIÓN TALENTO HUMANO"/>
    <x v="2"/>
    <x v="5"/>
    <n v="10"/>
    <n v="20193320028792"/>
    <d v="2019-10-18T10:05:28"/>
    <s v="N/A"/>
    <d v="2019-10-30T00:00:00"/>
    <n v="8"/>
    <n v="8"/>
    <x v="0"/>
    <s v="30-10-2019 16:39 PM Archivar MARYOLY DIAZ Se recibe comunicado y se programa descuento en la nómina de Noviembre de 2019."/>
    <s v="N/A"/>
    <s v="N/A"/>
    <s v="N/A"/>
    <s v="N/A"/>
    <s v="N/A"/>
  </r>
  <r>
    <x v="0"/>
    <s v="Servicio de Mensajería"/>
    <x v="13"/>
    <s v="BENEMERITO CUERPO DE BOMBEROS VOLUNTARIOS DE LETICIA"/>
    <x v="2"/>
    <x v="7"/>
    <s v="SM: AUDITORIA PARA VERIFICAR LAS CONDICIONES OPERATIVAS DEL BCBLV"/>
    <s v="Merle Galindo"/>
    <s v="FORMULACIÓN Y ACTUALIZACIÓN NORMATIVA Y OPERATIVA"/>
    <x v="1"/>
    <x v="0"/>
    <n v="15"/>
    <n v="20193320028972"/>
    <d v="2019-10-18T12:45:27"/>
    <s v="N/A"/>
    <d v="2019-11-05T00:00:00"/>
    <n v="11"/>
    <n v="11"/>
    <x v="0"/>
    <s v="05-11-2019 14:33 PM Archivar Merle Galindo Respuesta al Cuerpo de Bomberos Voluntarios de Leticia enviado el 01 de noviembre de 2019"/>
    <s v="N/A"/>
    <s v="Word"/>
    <s v="Si"/>
    <s v="N/A"/>
    <s v="No se genero radicado de salida"/>
  </r>
  <r>
    <x v="0"/>
    <s v="Radicación Directa"/>
    <x v="0"/>
    <s v="CONGRESO DE LA REPUBLICA DE COLOMBIA"/>
    <x v="0"/>
    <x v="4"/>
    <s v="RD: CONCEPTO PROYECTO DE LEY No 221 DE 2019 CÁMARA"/>
    <s v="Carlos Armando López Barrera"/>
    <s v="OFICINA ASESORA JURIDICA"/>
    <x v="0"/>
    <x v="6"/>
    <n v="5"/>
    <n v="20193320028982"/>
    <d v="2019-10-18T13:01:17"/>
    <n v="20191200002283"/>
    <d v="2019-10-31T00:00:00"/>
    <n v="9"/>
    <n v="9"/>
    <x v="2"/>
    <s v="31-10-2019 12:08 PM Archivar Carlos Armando López Barrera archivo 20191200002283"/>
    <d v="2019-10-31T00:00:00"/>
    <s v="Word"/>
    <s v="N/A"/>
    <s v="N/A"/>
    <s v="No se especifica medio de envio de respuesta, documento sin firma"/>
  </r>
  <r>
    <x v="0"/>
    <s v="Servicio de Mensajería"/>
    <x v="14"/>
    <s v="ALCALDÍA DE ARMENIA - CUERPO OFICIAL DE BOMBEROS DE ARMENIA"/>
    <x v="2"/>
    <x v="2"/>
    <s v="SM: CERTIFICADOS"/>
    <s v="HAYVER LEONARDO SERRANO RODRIGUEZ"/>
    <s v="DIRECCIÓN GENERAL"/>
    <x v="0"/>
    <x v="2"/>
    <n v="15"/>
    <n v="20193320028992"/>
    <d v="2019-10-18T14:24:23"/>
    <n v="20191000014301"/>
    <d v="2019-11-05T00:00:00"/>
    <n v="11"/>
    <n v="11"/>
    <x v="0"/>
    <s v="05-11-2019 12:45 PM Archivar HAYVER LEONARDO SERRANO RODRIGUEZ Se le da respuesta con el radicado N° 20191000014301"/>
    <d v="2019-11-05T00:00:00"/>
    <s v="Pdf"/>
    <s v="Si"/>
    <s v="N/A"/>
    <s v="No se adjunta evidencia de envio por correo electronico"/>
  </r>
  <r>
    <x v="0"/>
    <s v="Servicio de Mensajería"/>
    <x v="15"/>
    <s v="CUERPO DE BOMBEROS VOLUNTARIOS DE SAHAGUN"/>
    <x v="2"/>
    <x v="2"/>
    <s v="SM: CERTIFICADOS"/>
    <s v="HAYVER LEONARDO SERRANO RODRIGUEZ"/>
    <s v="DIRECCIÓN GENERAL"/>
    <x v="0"/>
    <x v="2"/>
    <n v="15"/>
    <n v="20193320029012"/>
    <d v="2019-10-18T15:40:52"/>
    <m/>
    <m/>
    <m/>
    <m/>
    <x v="1"/>
    <s v="Vence el 12-11-2019"/>
    <m/>
    <m/>
    <m/>
    <m/>
    <m/>
  </r>
  <r>
    <x v="0"/>
    <s v="Correo Atención al Ciudadano"/>
    <x v="0"/>
    <s v="CGR ATENCIóN CIUDADANA (CGR"/>
    <x v="0"/>
    <x v="0"/>
    <s v="CAC: 2109EE0128648 LTRASLADO POR COMPETENCIA. DERECHO DE PETICIÓN CÓDIGO 2019-166088-82111-NC.RADICADO 2019ER0108064"/>
    <s v="ERIKA AGUIRRE LEMUS"/>
    <s v="FORMULACIÓN Y ACTUALIZACIÓN NORMATIVA Y OPERATIVA"/>
    <x v="1"/>
    <x v="2"/>
    <n v="15"/>
    <n v="20193320029032"/>
    <d v="2019-10-21T09:32:49"/>
    <m/>
    <m/>
    <m/>
    <m/>
    <x v="3"/>
    <m/>
    <m/>
    <m/>
    <m/>
    <m/>
    <m/>
  </r>
  <r>
    <x v="0"/>
    <s v="Correo Atención al Ciudadano"/>
    <x v="16"/>
    <s v="CUERPO DE BOMBEROS VOLUNTARIOS DE PUERTO CARREÑO - VICHADA"/>
    <x v="2"/>
    <x v="2"/>
    <s v="CAC: DOCUMENTOS INSTRUCTOR"/>
    <s v="Paula Andrea Cortéz Mojica"/>
    <s v="DIRECCIÓN GENERAL"/>
    <x v="0"/>
    <x v="2"/>
    <n v="15"/>
    <n v="20193320029042"/>
    <d v="2019-10-21T09:44:15"/>
    <s v="N/A"/>
    <d v="2019-10-24T00:00:00"/>
    <n v="3"/>
    <n v="3"/>
    <x v="0"/>
    <s v="24-10-2019 16:16 PM Archivar Paula Andrea Cortéz Mojica archivo se envió por correo electrónico."/>
    <m/>
    <m/>
    <s v="Si"/>
    <m/>
    <s v="No se comunica número de radicado de salida de repsuesta"/>
  </r>
  <r>
    <x v="0"/>
    <s v="Correo Atención al Ciudadano"/>
    <x v="0"/>
    <s v="CHARLES BENAVIDES"/>
    <x v="1"/>
    <x v="0"/>
    <s v="CAC: ACTA"/>
    <s v="Carlos Armando López Barrera"/>
    <s v="OFICINA ASESORA JURIDICA"/>
    <x v="0"/>
    <x v="3"/>
    <n v="10"/>
    <n v="20193320029052"/>
    <d v="2019-10-21T09:50:55"/>
    <n v="20191200002313"/>
    <d v="2019-11-05T00:00:00"/>
    <n v="10"/>
    <n v="10"/>
    <x v="0"/>
    <s v="05-11-2019 15:58 PM Archivar Carlos Armando López Barrera Se respondió mediante oficio 20191200002313"/>
    <m/>
    <m/>
    <m/>
    <m/>
    <m/>
  </r>
  <r>
    <x v="0"/>
    <s v="Correo Atención al Ciudadano"/>
    <x v="2"/>
    <s v="CUERPO DE BOMBEROS VOLUNTARIOS DE YOTOCO"/>
    <x v="2"/>
    <x v="4"/>
    <s v="CAC: COMENTARIOS PROYECTO DE RESOLUCIÓN CERTIFICADOS DE CUMPLIMIENTO"/>
    <s v="Merle Galindo"/>
    <s v="FORMULACIÓN Y ACTUALIZACIÓN NORMATIVA Y OPERATIVA"/>
    <x v="1"/>
    <x v="2"/>
    <n v="15"/>
    <n v="20193320029132"/>
    <d v="2019-10-21T10:20:52"/>
    <s v="N/A"/>
    <d v="2019-11-07T00:00:00"/>
    <n v="12"/>
    <n v="12"/>
    <x v="0"/>
    <s v="11-11-2019 16:17 PM Archivar Merle Galindo comunicación enviada el 7 de noviembre"/>
    <m/>
    <m/>
    <s v="Si"/>
    <m/>
    <m/>
  </r>
  <r>
    <x v="0"/>
    <s v="Correo Atención al Ciudadano"/>
    <x v="0"/>
    <s v="EDUAL ZAR"/>
    <x v="1"/>
    <x v="0"/>
    <s v="CAC: DERECHO DE PETICIÓN"/>
    <s v="Ricardo Rizo Salazar"/>
    <s v="FORMULACIÓN Y ACTUALIZACIÓN NORMATIVA Y OPERATIVA"/>
    <x v="1"/>
    <x v="2"/>
    <n v="15"/>
    <n v="20193320029142"/>
    <d v="2019-10-21T10:22:26"/>
    <n v="20192050062131"/>
    <d v="2019-11-06T00:00:00"/>
    <n v="11"/>
    <n v="11"/>
    <x v="0"/>
    <s v="05-11-2019 18:10 PM Archivar Ricardo Rizo Salazar Tramitado con orfeo 20192050062131"/>
    <d v="2019-11-07T00:00:00"/>
    <s v="Pdf"/>
    <s v="Si"/>
    <m/>
    <m/>
  </r>
  <r>
    <x v="0"/>
    <s v="Correo Atención al Ciudadano"/>
    <x v="0"/>
    <s v="LUIS EDUARDO BERNAL VILORIA"/>
    <x v="1"/>
    <x v="0"/>
    <s v="CAC: DERECHO DE PETICIÓN"/>
    <s v="Merle Galindo"/>
    <s v="FORMULACIÓN Y ACTUALIZACIÓN NORMATIVA Y OPERATIVA"/>
    <x v="1"/>
    <x v="3"/>
    <n v="10"/>
    <n v="20193320029152"/>
    <d v="2019-10-21T10:26:17"/>
    <m/>
    <m/>
    <m/>
    <m/>
    <x v="3"/>
    <m/>
    <m/>
    <m/>
    <m/>
    <m/>
    <s v="La petición debe reasignarse al funcionario competente dentro de un termino pudencial"/>
  </r>
  <r>
    <x v="0"/>
    <s v="Correo Atención al Ciudadano"/>
    <x v="0"/>
    <s v="NOTIFICACIÓN DESCONEXIONES PROGRAMADAS CENS"/>
    <x v="3"/>
    <x v="0"/>
    <s v="CAC: DESCONEXIÓN PROGRAMADA CL_20102019_3636 PARA EL DOMINGO 20 DE OCTUBRE DEL 2019 OCAÑA"/>
    <s v="USUARIO DE ATENCION AL CIUDADANO"/>
    <s v="GESTIÓN ATENCIÓN AL CIUDADANO"/>
    <x v="2"/>
    <x v="4"/>
    <n v="5"/>
    <n v="20193320029162"/>
    <d v="2019-10-21T11:07:43"/>
    <s v="N/A"/>
    <d v="2019-10-23T00:00:00"/>
    <n v="2"/>
    <n v="2"/>
    <x v="0"/>
    <s v="23-10-2019 18:54 PM Archivar USUARIO DE ATENCION AL CIUDADANO Se archiva puesto que es un informe que es enviado por correo electrónico al CBV de Ocaña"/>
    <m/>
    <m/>
    <s v="Si"/>
    <m/>
    <m/>
  </r>
  <r>
    <x v="0"/>
    <s v="Correo Atención al Ciudadano"/>
    <x v="0"/>
    <s v="DIANA CABRERA"/>
    <x v="1"/>
    <x v="0"/>
    <s v="CAC: DOC.2019E7883 ID 21430 - DNBC - REMISIÓN DOC. JUZG. 2 P. GIRON - RAD UAECOB 2019R6300 ID 20767"/>
    <s v="MARYOLY DIAZ"/>
    <s v="GESTIÓN TALENTO HUMANO"/>
    <x v="2"/>
    <x v="2"/>
    <n v="15"/>
    <n v="20193320029172"/>
    <d v="2019-10-21T11:14:35"/>
    <s v="N/A"/>
    <d v="2019-10-30T00:00:00"/>
    <n v="7"/>
    <n v="7"/>
    <x v="0"/>
    <s v="30-10-2019 16:39 PM Archivar MARYOLY DIAZ Se recibe comunicado y se programa descuento en la nómina de Noviembre de 2019."/>
    <m/>
    <m/>
    <m/>
    <m/>
    <m/>
  </r>
  <r>
    <x v="0"/>
    <s v="Correo Atención al Ciudadano"/>
    <x v="0"/>
    <s v="VIVIANA CALLE QUINTERO"/>
    <x v="1"/>
    <x v="4"/>
    <s v="CAC: DUDAS RESOLUCIÓN 2400 ARTICULO 16"/>
    <s v="Edgar Alexander Maya Lopez"/>
    <s v="FORMULACIÓN Y ACTUALIZACIÓN NORMATIVA Y OPERATIVA"/>
    <x v="1"/>
    <x v="1"/>
    <n v="30"/>
    <n v="20193320029192"/>
    <d v="2019-10-21T11:21:32"/>
    <m/>
    <m/>
    <m/>
    <m/>
    <x v="1"/>
    <m/>
    <m/>
    <m/>
    <m/>
    <m/>
    <m/>
  </r>
  <r>
    <x v="0"/>
    <s v="Correo Institucional"/>
    <x v="17"/>
    <s v="CUERPO DE BOMBEROS VOLUNTARIOS DE TIMBIO"/>
    <x v="2"/>
    <x v="4"/>
    <s v="CI: ANEXO EVIDENCIA PLAN DE MEJORAMIENTO"/>
    <s v="Merle Galindo"/>
    <s v="FORMULACIÓN Y ACTUALIZACIÓN NORMATIVA Y OPERATIVA"/>
    <x v="1"/>
    <x v="7"/>
    <n v="0"/>
    <n v="20193320029202"/>
    <d v="2019-10-21T11:25:53"/>
    <s v="N/A"/>
    <d v="2019-10-28T00:00:00"/>
    <n v="5"/>
    <n v="5"/>
    <x v="0"/>
    <s v="31-10-2019 13:07 PM Archivar Merle Galindo Documento enviad el 28-10-2019, como se evidencia en el correo adjunto"/>
    <m/>
    <s v="Word"/>
    <s v="Si"/>
    <m/>
    <s v="Documento sin firma"/>
  </r>
  <r>
    <x v="0"/>
    <s v="Correo Atención al Ciudadano"/>
    <x v="0"/>
    <s v="NELSON MARTIN MANRIQUE FLOREZ"/>
    <x v="1"/>
    <x v="5"/>
    <s v="CAC: DOCUMENTACIÓN REQUERIDA PARA APLICAR A PROYECTO REGIONALIZACIÓN DE EQUIPOS ESPECIALIZADOS"/>
    <s v="Massiel Mendez"/>
    <s v="FORTALECIMIENTO BOMBERIL"/>
    <x v="0"/>
    <x v="2"/>
    <n v="15"/>
    <n v="20193320029222"/>
    <d v="2019-10-21T11:33:43"/>
    <s v="n/a"/>
    <d v="2019-10-28T00:00:00"/>
    <n v="5"/>
    <n v="5"/>
    <x v="0"/>
    <s v="28-10-2019 11:25 AM Archivar Massiel Mendez Se le informa al comandante vía correo electrónico, la falta de documentos para continuar el proceso."/>
    <d v="2019-10-28T00:00:00"/>
    <s v="Tif"/>
    <s v="Si"/>
    <s v="N/A"/>
    <s v="Las respuestas se deben realizar con el formato de la DNBC y en el radicado de salida debe existir evidencia o pantallazo de envío de la respuesta que se pueda evidenciar la fecha de envío."/>
  </r>
  <r>
    <x v="0"/>
    <s v="Correo Atención al Ciudadano"/>
    <x v="0"/>
    <s v="MARGARITA VELASQUEZ CANTILLO"/>
    <x v="1"/>
    <x v="0"/>
    <s v="CAC: OFICIO DE BOMBEROS SITIONUEVO"/>
    <s v="ELIANA GARCÍA CASTAÑO"/>
    <s v="FORMULACIÓN Y ACTUALIZACIÓN NORMATIVA Y OPERATIVA"/>
    <x v="1"/>
    <x v="2"/>
    <n v="15"/>
    <n v="20193320029242"/>
    <d v="2019-10-21T11:53:03"/>
    <n v="20192050061521"/>
    <d v="2019-10-21T00:00:00"/>
    <n v="0"/>
    <n v="0"/>
    <x v="0"/>
    <s v="21-10-2019 16:59 PM Archivar ELIANA GARCÍA CASTAÑO Mediante el oficio 20192050061521 se dio tramite a las peticiones. Correo enviado el 21/10/2019"/>
    <d v="2019-10-21T00:00:00"/>
    <s v="Pdf"/>
    <s v="Si"/>
    <m/>
    <m/>
  </r>
  <r>
    <x v="0"/>
    <s v="Correo Atención al Ciudadano"/>
    <x v="3"/>
    <s v="GOBERNACIÓN DE RICAURTE - CUNDINAMARCA"/>
    <x v="0"/>
    <x v="0"/>
    <s v="CAC: SOLICITUD DE INFORMACIÓN"/>
    <s v="Andrea Bibiana Castañeda Durán"/>
    <s v="FORMULACIÓN Y ACTUALIZACIÓN NORMATIVA Y OPERATIVA"/>
    <x v="1"/>
    <x v="1"/>
    <n v="30"/>
    <n v="20193320029252"/>
    <d v="2019-10-21T14:04:52"/>
    <m/>
    <m/>
    <m/>
    <m/>
    <x v="1"/>
    <m/>
    <m/>
    <m/>
    <m/>
    <m/>
    <m/>
  </r>
  <r>
    <x v="0"/>
    <s v="Correo Institucional"/>
    <x v="0"/>
    <s v="CENTRO DE ENTRENAMIENTO Y CAPACITACIÓN ESCUELA REGIONAL DE BOMBEROS"/>
    <x v="2"/>
    <x v="0"/>
    <s v="CI: SOLICITUD"/>
    <s v="John Jairo Beltran Mahecha"/>
    <s v="FORTALECIMIENTO BOMBERIL"/>
    <x v="1"/>
    <x v="2"/>
    <n v="15"/>
    <n v="20193320029262"/>
    <d v="2019-10-21T14:06:24"/>
    <n v="20192300012491"/>
    <d v="2019-10-30T00:00:00"/>
    <n v="7"/>
    <n v="7"/>
    <x v="0"/>
    <s v="30-10-2019 12:40 PM Archivar John Jairo Beltran Mahecha Se da respuesta DNBC el día 30/10/2019 con radicado No. 20192300012491."/>
    <d v="2019-10-30T00:00:00"/>
    <s v="Pdf"/>
    <s v="Si"/>
    <m/>
    <m/>
  </r>
  <r>
    <x v="0"/>
    <s v="Correo Atención al Ciudadano"/>
    <x v="5"/>
    <s v="CUERPO DE BOMBEROS VOLUNTARIOS DE TUMACO"/>
    <x v="2"/>
    <x v="5"/>
    <s v="CAC: PROYECTO PARA LA OBTENCIÓN DE UN VEHÍCULO TIPO CISTERNA"/>
    <s v="Massiel Mendez"/>
    <s v="FORTALECIMIENTO BOMBERIL"/>
    <x v="0"/>
    <x v="2"/>
    <n v="15"/>
    <n v="20193320029272"/>
    <d v="2019-10-21T14:08:23"/>
    <s v="N/A"/>
    <d v="2019-10-31T00:00:00"/>
    <n v="7"/>
    <n v="7"/>
    <x v="0"/>
    <s v="31-10-2019 12:08 PM Archivar Massiel Mendez Se le informa al comandante vía correo electrónico, la falta de documentos para continuar con el proceso."/>
    <d v="2019-10-31T00:00:00"/>
    <s v="Tif"/>
    <s v="Si"/>
    <s v="N/A"/>
    <s v="N/A"/>
  </r>
  <r>
    <x v="0"/>
    <s v="Correo Atención al Ciudadano"/>
    <x v="9"/>
    <s v="CUERPO DE BOMBEROS VOLUNTARIOS DE VILLANUEVA - CASANARE"/>
    <x v="2"/>
    <x v="0"/>
    <s v="CAC: REVISIÓN MODELO PROCEDIMIENTO INTERNO DISCIPLINARIO"/>
    <s v="Ricardo Rizo Salazar"/>
    <s v="FORMULACIÓN Y ACTUALIZACIÓN NORMATIVA Y OPERATIVA"/>
    <x v="1"/>
    <x v="0"/>
    <n v="15"/>
    <n v="20193320029282"/>
    <d v="2019-10-21T14:11:23"/>
    <n v="20192050062151"/>
    <d v="2019-11-19T00:00:00"/>
    <n v="19"/>
    <n v="19"/>
    <x v="2"/>
    <s v="19-11-2019 16:11 PM Archivar Ricardo Rizo Salazar Tramitado"/>
    <s v="N/A"/>
    <s v="Word"/>
    <s v="N/A"/>
    <s v="N/A"/>
    <s v="No se especifica medio de envio de respuesta, documento sin firma"/>
  </r>
  <r>
    <x v="0"/>
    <s v="Correo Atención al Ciudadano"/>
    <x v="0"/>
    <s v="GERMAN DAVID ARCHILA BARAJAS"/>
    <x v="1"/>
    <x v="0"/>
    <s v="CAC: PQR BOMBEROS"/>
    <s v="ERIKA AGUIRRE LEMUS"/>
    <s v="FORMULACIÓN Y ACTUALIZACIÓN NORMATIVA Y OPERATIVA"/>
    <x v="1"/>
    <x v="2"/>
    <n v="15"/>
    <n v="20193320029292"/>
    <d v="2019-10-21T14:30:07"/>
    <n v="20192050062391"/>
    <d v="2019-11-25T00:00:00"/>
    <n v="23"/>
    <n v="23"/>
    <x v="2"/>
    <s v="25-11-2019 10:32 AM Archivar ERIKA AGUIRRE LEMUS Se archiva con el radicado de salida número 20192050062391. Se adjunto pantallazo de envío."/>
    <d v="2019-11-25T00:00:00"/>
    <s v="Pdf"/>
    <s v="Si"/>
    <s v="N/A"/>
    <s v="N/A"/>
  </r>
  <r>
    <x v="0"/>
    <s v="Correo Atención al Ciudadano"/>
    <x v="0"/>
    <s v="EDUAL ZAR"/>
    <x v="1"/>
    <x v="0"/>
    <s v="CAC: DERECHO DE PETICIÓN"/>
    <s v="Ricardo Rizo Salazar"/>
    <s v="FORMULACIÓN Y ACTUALIZACIÓN NORMATIVA Y OPERATIVA"/>
    <x v="1"/>
    <x v="2"/>
    <n v="15"/>
    <n v="20193320029312"/>
    <d v="2019-10-21T15:07:00"/>
    <n v="20192050062131"/>
    <d v="2019-11-06T00:00:00"/>
    <n v="11"/>
    <n v="11"/>
    <x v="0"/>
    <s v="05-11-2019 18:10 PM Archivar Ricardo Rizo Salazar Tramitado con orfeo 20192050062131"/>
    <d v="2019-11-07T00:00:00"/>
    <s v="Pdf"/>
    <s v="Si"/>
    <m/>
    <m/>
  </r>
  <r>
    <x v="0"/>
    <s v="Correo Atención al Ciudadano"/>
    <x v="0"/>
    <s v="EDUAL ZAR"/>
    <x v="1"/>
    <x v="0"/>
    <s v="CAC: DERECHO DE PETICIÓN"/>
    <s v="Ricardo Rizo Salazar"/>
    <s v="FORMULACIÓN Y ACTUALIZACIÓN NORMATIVA Y OPERATIVA"/>
    <x v="1"/>
    <x v="2"/>
    <n v="15"/>
    <n v="20193320029322"/>
    <d v="2019-10-21T15:28:20"/>
    <n v="20192050062131"/>
    <d v="2019-11-06T00:00:00"/>
    <n v="11"/>
    <n v="11"/>
    <x v="0"/>
    <s v="05-11-2019 18:10 PM Archivar Ricardo Rizo Salazar Tramitado con orfeo 20192050062131"/>
    <d v="2019-11-07T00:00:00"/>
    <s v="Pdf"/>
    <s v="Si"/>
    <m/>
    <m/>
  </r>
  <r>
    <x v="0"/>
    <s v="Correo Atención al Ciudadano"/>
    <x v="0"/>
    <s v="MARIBEL MUJICA RINCÓN"/>
    <x v="1"/>
    <x v="5"/>
    <s v="CAC: FORMULACIÓN DE PROYECTOS"/>
    <s v="Massiel Mendez"/>
    <s v="FORTALECIMIENTO BOMBERIL"/>
    <x v="0"/>
    <x v="2"/>
    <n v="15"/>
    <n v="20193320029332"/>
    <d v="2019-10-21T15:31:49"/>
    <s v="N/A"/>
    <d v="2019-10-31T00:00:00"/>
    <n v="8"/>
    <n v="8"/>
    <x v="0"/>
    <s v="31-10-2019 10:03 AM Archivar Massiel Mendez Se le informa al solicitante vía correo electrónico, todo el proceso y formatos para la formulación y presentación de proyectos ante la DNBC."/>
    <d v="2019-10-31T00:00:00"/>
    <s v="Tif"/>
    <s v="Si"/>
    <s v="N/A"/>
    <s v="N/A"/>
  </r>
  <r>
    <x v="0"/>
    <s v="Correo Atención al Ciudadano"/>
    <x v="0"/>
    <s v="CUERPO DE BOMBEROS VOLUNTARIOS DE JENESANO - BOYACA"/>
    <x v="2"/>
    <x v="0"/>
    <s v="CAC: SOLICITUD DE CERTIFICACIÓN DE BOMBEROS ACTIVOS DE JENESANO"/>
    <s v="Luis Alberto Valencia Pulido"/>
    <s v="Área Cenrtral de Referencia Bomberil"/>
    <x v="1"/>
    <x v="3"/>
    <n v="10"/>
    <n v="20193320029342"/>
    <d v="2019-10-21T15:37:11"/>
    <n v="20192100014091"/>
    <d v="2019-11-05T00:00:00"/>
    <n v="10"/>
    <n v="10"/>
    <x v="0"/>
    <s v="05-11-2019 11:44 AM Archivar Luis Alberto Valencia Pulido Se da respuesta mediante correo electrónico el día 5 de Noviembre del 2019."/>
    <d v="2019-11-05T00:00:00"/>
    <s v="Pdf"/>
    <s v="Si"/>
    <m/>
    <m/>
  </r>
  <r>
    <x v="0"/>
    <s v="Correo Atención al Ciudadano"/>
    <x v="0"/>
    <s v="BASILEO PASCUALI"/>
    <x v="1"/>
    <x v="0"/>
    <s v="CAC: QUEJA"/>
    <s v="ERIKA AGUIRRE LEMUS"/>
    <s v="FORMULACIÓN Y ACTUALIZACIÓN NORMATIVA Y OPERATIVA"/>
    <x v="1"/>
    <x v="2"/>
    <n v="15"/>
    <n v="20193320029352"/>
    <d v="2019-10-21T16:03:22"/>
    <n v="20192050061841"/>
    <d v="2019-10-28T00:00:00"/>
    <n v="5"/>
    <n v="5"/>
    <x v="0"/>
    <s v="31-10-2019 12:47 PM Archivar ERIKA AGUIRRE LEMUS Se archiva con el radicado de salida 20192050061841. Se adjunto pantallazo de envío."/>
    <d v="2019-10-28T00:00:00"/>
    <s v="Pdf"/>
    <s v="Si"/>
    <m/>
    <m/>
  </r>
  <r>
    <x v="0"/>
    <s v="Correo Institucional"/>
    <x v="0"/>
    <s v="JAVIER SEVILLANO"/>
    <x v="1"/>
    <x v="0"/>
    <s v="CI: SOLICITUD"/>
    <s v="ELIANA GARCÍA CASTAÑO"/>
    <s v="FORMULACIÓN Y ACTUALIZACIÓN NORMATIVA Y OPERATIVA"/>
    <x v="1"/>
    <x v="2"/>
    <n v="15"/>
    <n v="20193320029362"/>
    <d v="2019-10-21T16:04:03"/>
    <n v="20192050062091"/>
    <d v="2019-11-13T00:00:00"/>
    <n v="15"/>
    <n v="15"/>
    <x v="0"/>
    <s v="13-11-2019 14:09 PM Archivar ELIANA GARCÍA CASTAÑO Mediante el oficio No. 20192050062091, se dio respuesta a la petición. Correo enviado el 13/11/2019"/>
    <d v="2019-11-13T00:00:00"/>
    <s v="Pdf"/>
    <s v="Si"/>
    <m/>
    <m/>
  </r>
  <r>
    <x v="0"/>
    <s v="Correo Atención al Ciudadano"/>
    <x v="0"/>
    <s v="COMANDANTE BOMBEROS HELICONIA"/>
    <x v="2"/>
    <x v="8"/>
    <s v="CAC: INFORME DE GASTOS DEL AÑO 2017"/>
    <s v="ERIKA AGUIRRE LEMUS"/>
    <s v="FORMULACIÓN Y ACTUALIZACIÓN NORMATIVA Y OPERATIVA"/>
    <x v="1"/>
    <x v="7"/>
    <n v="0"/>
    <n v="20193320029372"/>
    <d v="2019-10-21T16:04:58"/>
    <n v="20192050061901"/>
    <d v="2019-10-28T00:00:00"/>
    <n v="5"/>
    <n v="5"/>
    <x v="0"/>
    <s v="31-10-2019 12:28 PM Archivar ERIKA AGUIRRE LEMUS Se archiva con el radicado de salida número 20192050061901. Se adjunto pantallazo de envío."/>
    <d v="2019-10-28T00:00:00"/>
    <s v="Pdf"/>
    <s v="Si"/>
    <m/>
    <m/>
  </r>
  <r>
    <x v="0"/>
    <s v="Correo Atención al Ciudadano"/>
    <x v="12"/>
    <s v="CUERPO DE BOMBEROS VOLUNTARIOS DE CHINACOTA"/>
    <x v="2"/>
    <x v="8"/>
    <s v="CAC: INFORME PLAN DE MEJORAMIENTO RECIBIDO SEPTIEMBRE DE 2019"/>
    <s v="Merle Galindo"/>
    <s v="FORMULACIÓN Y ACTUALIZACIÓN NORMATIVA Y OPERATIVA"/>
    <x v="1"/>
    <x v="7"/>
    <n v="0"/>
    <n v="20193320029392"/>
    <d v="2019-10-21T16:33:00"/>
    <s v="n/a"/>
    <d v="2019-10-28T00:00:00"/>
    <n v="5"/>
    <n v="5"/>
    <x v="0"/>
    <s v="31-10-2019 12:55 PM Archivar Merle Galindo Documento enviado el 28 de octubre de 2019"/>
    <d v="2019-10-28T00:00:00"/>
    <m/>
    <s v="Si"/>
    <m/>
    <s v="No se anexa documento firmado"/>
  </r>
  <r>
    <x v="0"/>
    <s v="Correo Atención al Ciudadano"/>
    <x v="0"/>
    <s v="EDUAL ZAR"/>
    <x v="1"/>
    <x v="0"/>
    <s v="CAC: DERECHO DE PETICIÓN"/>
    <s v="Ricardo Rizo Salazar"/>
    <s v="FORMULACIÓN Y ACTUALIZACIÓN NORMATIVA Y OPERATIVA"/>
    <x v="1"/>
    <x v="2"/>
    <n v="15"/>
    <n v="20193320029422"/>
    <d v="2019-10-22T08:48:57"/>
    <n v="20192050062131"/>
    <d v="2019-11-06T00:00:00"/>
    <n v="10"/>
    <n v="10"/>
    <x v="0"/>
    <s v="05-11-2019 18:10 PM Archivar Ricardo Rizo Salazar Tramitado con orfeo 20192050062131"/>
    <d v="2019-11-07T00:00:00"/>
    <s v="Pdf"/>
    <s v="Si"/>
    <m/>
    <s v="No se anexa pantallazo de envío"/>
  </r>
  <r>
    <x v="0"/>
    <s v="Correo Atención al Ciudadano"/>
    <x v="0"/>
    <s v="EDUAL ZAR"/>
    <x v="1"/>
    <x v="0"/>
    <s v="CAC: DERECHO DE PETICIÓN"/>
    <s v="Ricardo Rizo Salazar"/>
    <s v="FORMULACIÓN Y ACTUALIZACIÓN NORMATIVA Y OPERATIVA"/>
    <x v="1"/>
    <x v="2"/>
    <n v="15"/>
    <n v="20193320029432"/>
    <d v="2019-10-22T08:50:56"/>
    <n v="20192050062131"/>
    <d v="2019-11-06T00:00:00"/>
    <n v="10"/>
    <n v="10"/>
    <x v="0"/>
    <s v="05-11-2019 18:10 PM Archivar Ricardo Rizo Salazar Tramitado con orfeo 20192050062131"/>
    <d v="2019-11-07T00:00:00"/>
    <s v="Pdf"/>
    <s v="Si"/>
    <m/>
    <m/>
  </r>
  <r>
    <x v="0"/>
    <s v="Correo Atención al Ciudadano"/>
    <x v="3"/>
    <s v="CUERPO DE BOMBEROS VOLUNTARIOS DE NOCAIMA"/>
    <x v="2"/>
    <x v="0"/>
    <s v="CAC: DOCUMENTOS DE BOMBEROS NOCAIMA"/>
    <s v="Andrea Bibiana Castañeda Durán"/>
    <s v="FORMULACIÓN Y ACTUALIZACIÓN NORMATIVA Y OPERATIVA"/>
    <x v="1"/>
    <x v="2"/>
    <n v="15"/>
    <n v="20193320029442"/>
    <d v="2019-10-22T08:51:40"/>
    <m/>
    <m/>
    <m/>
    <m/>
    <x v="1"/>
    <m/>
    <m/>
    <m/>
    <m/>
    <m/>
    <m/>
  </r>
  <r>
    <x v="0"/>
    <s v="Correo Atención al Ciudadano"/>
    <x v="0"/>
    <s v="LUISA CARLOS DAZA SINISTERRA"/>
    <x v="1"/>
    <x v="4"/>
    <s v="CAC: INQUIETUD INFORMACIÓN REGISTRO DE INSTRUCTORES AVALES"/>
    <s v="John Jairo Beltran Mahecha"/>
    <s v="FORTALECIMIENTO BOMBERIL"/>
    <x v="1"/>
    <x v="1"/>
    <n v="30"/>
    <n v="20193320029452"/>
    <d v="2019-10-22T08:53:39"/>
    <n v="20192300014531"/>
    <d v="2019-11-13T00:00:00"/>
    <n v="14"/>
    <n v="14"/>
    <x v="0"/>
    <s v="13-11-2019 09:53 AM Archivar John Jairo Beltran Mahecha Se da respuesta DNBC el día 12-11-2019 con radicado No. 20192300014531."/>
    <d v="2019-11-13T00:00:00"/>
    <s v="Pdf"/>
    <s v="Si"/>
    <m/>
    <m/>
  </r>
  <r>
    <x v="0"/>
    <s v="Correo Atención al Ciudadano"/>
    <x v="0"/>
    <s v="RICHARD GONZALEZ"/>
    <x v="1"/>
    <x v="0"/>
    <s v="CAC: DENUNCIA"/>
    <s v="ELIANA GARCÍA CASTAÑO"/>
    <s v="FORMULACIÓN Y ACTUALIZACIÓN NORMATIVA Y OPERATIVA"/>
    <x v="1"/>
    <x v="2"/>
    <n v="15"/>
    <n v="20193320029462"/>
    <d v="2019-10-22T09:03:09"/>
    <n v="20192050061911"/>
    <d v="2019-10-31T00:00:00"/>
    <n v="7"/>
    <n v="7"/>
    <x v="0"/>
    <s v="30-10-2019 15:10 PM Archivar ELIANA GARCÍA CASTAÑO Mediante el oficio No. 20192050061911, se dio respuesta. Correo enviado el 31/10/2019."/>
    <d v="2019-10-31T00:00:00"/>
    <s v="Pdf"/>
    <s v="Si"/>
    <m/>
    <m/>
  </r>
  <r>
    <x v="0"/>
    <s v="Correo Atención al Ciudadano"/>
    <x v="0"/>
    <s v="CLOPAD OCANA-NORTEDESANTANDER"/>
    <x v="1"/>
    <x v="0"/>
    <s v="CAC: OFICIO SOLICITUD"/>
    <s v="ERIKA AGUIRRE LEMUS"/>
    <s v="FORMULACIÓN Y ACTUALIZACIÓN NORMATIVA Y OPERATIVA"/>
    <x v="1"/>
    <x v="2"/>
    <n v="15"/>
    <n v="20193320029502"/>
    <d v="2019-10-22T09:08:26"/>
    <m/>
    <m/>
    <m/>
    <m/>
    <x v="1"/>
    <m/>
    <m/>
    <m/>
    <m/>
    <m/>
    <m/>
  </r>
  <r>
    <x v="0"/>
    <s v="Correo Atención al Ciudadano"/>
    <x v="0"/>
    <s v="JIMENA VARGAS"/>
    <x v="1"/>
    <x v="4"/>
    <s v="CAC: PETICIÓN DE CONCEPTO"/>
    <s v="ELIANA GARCÍA CASTAÑO"/>
    <s v="FORMULACIÓN Y ACTUALIZACIÓN NORMATIVA Y OPERATIVA"/>
    <x v="1"/>
    <x v="1"/>
    <n v="30"/>
    <n v="20193320029512"/>
    <d v="2019-10-22T09:28:15"/>
    <m/>
    <m/>
    <m/>
    <m/>
    <x v="1"/>
    <m/>
    <m/>
    <m/>
    <m/>
    <m/>
    <m/>
  </r>
  <r>
    <x v="0"/>
    <s v="Correo Atención al Ciudadano"/>
    <x v="0"/>
    <s v="EDUAL ZAR"/>
    <x v="1"/>
    <x v="0"/>
    <s v="CAC: ANEXOS DERECHO DE PETICIÓN JUNIO 12 DE 2019"/>
    <s v="Ricardo Rizo"/>
    <s v="FORMULACIÓN Y ACTUALIZACIÓN NORMATIVA Y OPERATIVA"/>
    <x v="1"/>
    <x v="2"/>
    <n v="15"/>
    <n v="20193320029572"/>
    <d v="2019-10-22T09:55:32"/>
    <n v="20192050062131"/>
    <d v="2019-11-06T00:00:00"/>
    <n v="10"/>
    <n v="10"/>
    <x v="0"/>
    <s v="05-11-2019 18:10 PM Archivar Ricardo Rizo Salazar Tramitado con orfeo 20192050062131"/>
    <d v="2019-11-07T00:00:00"/>
    <s v="Pdf"/>
    <s v="Si"/>
    <m/>
    <m/>
  </r>
  <r>
    <x v="0"/>
    <s v="Correo Atención al Ciudadano"/>
    <x v="0"/>
    <s v="EDUAL ZAR"/>
    <x v="1"/>
    <x v="0"/>
    <s v="CAC: SOLICITUD REFERENCIA IRREGULARIDADES COMANDANTE GUADALUPE HUILA"/>
    <s v="Ricardo Rizo"/>
    <s v="FORMULACIÓN Y ACTUALIZACIÓN NORMATIVA Y OPERATIVA"/>
    <x v="1"/>
    <x v="2"/>
    <n v="15"/>
    <n v="20193320029622"/>
    <d v="2019-10-22T10:13:49"/>
    <n v="20192050062131"/>
    <d v="2019-11-06T00:00:00"/>
    <n v="10"/>
    <n v="10"/>
    <x v="0"/>
    <s v="05-11-2019 18:10 PM Archivar Ricardo Rizo Salazar Tramitado con orfeo 20192050062131"/>
    <d v="2019-11-07T00:00:00"/>
    <s v="Pdf"/>
    <s v="Si"/>
    <m/>
    <m/>
  </r>
  <r>
    <x v="0"/>
    <s v="Correo Atención al Ciudadano"/>
    <x v="14"/>
    <s v="CUERPO DE BOMBEROS VOLUNTARIOS DE SALENTO"/>
    <x v="2"/>
    <x v="5"/>
    <s v="CAC: SOLICITUD"/>
    <s v="Massiel Mendez"/>
    <s v="FORTALECIMIENTO BOMBERIL"/>
    <x v="0"/>
    <x v="0"/>
    <n v="15"/>
    <n v="20193320029642"/>
    <d v="2019-10-22T10:15:03"/>
    <s v="n/a"/>
    <d v="2019-10-28T00:00:00"/>
    <n v="4"/>
    <n v="4"/>
    <x v="0"/>
    <s v="28-10-2019 11:12 AM Archivar Massiel Mendez Se le informa al comandante vía correo electrónico, que debe presentarse el proyecto pertinente para ser visibilizado por comité técnico."/>
    <d v="2019-10-28T00:00:00"/>
    <s v="Tif"/>
    <s v="Si"/>
    <m/>
    <m/>
  </r>
  <r>
    <x v="0"/>
    <s v="Correo Atención al Ciudadano"/>
    <x v="5"/>
    <s v="CUERPO DE BOMBEROS VOLUNTARIOS DE PUPIALES"/>
    <x v="2"/>
    <x v="5"/>
    <s v="CAC: SOLICITUD ACTA DE APROBACIÓN PROYECTOS"/>
    <s v="Massiel Mendez"/>
    <s v="FORTALECIMIENTO BOMBERIL"/>
    <x v="0"/>
    <x v="3"/>
    <n v="10"/>
    <n v="20193320029652"/>
    <d v="2019-10-22T10:15:56"/>
    <s v="n/a"/>
    <d v="2019-10-28T00:00:00"/>
    <n v="4"/>
    <n v="4"/>
    <x v="0"/>
    <s v="28-10-2019 11:41 AM Archivar Massiel Mendez Se anexa vía correo electrónico, el acta solicitada por el CBV."/>
    <d v="2019-10-28T00:00:00"/>
    <s v="Tif"/>
    <s v="Si"/>
    <m/>
    <m/>
  </r>
  <r>
    <x v="0"/>
    <s v="Correo Atención al Ciudadano"/>
    <x v="0"/>
    <s v="NICOLAS RAMOS B."/>
    <x v="1"/>
    <x v="4"/>
    <s v="CAC: SOLICITUD CONCEPTO"/>
    <s v="ELIANA GARCÍA CASTAÑO"/>
    <s v="FORMULACIÓN Y ACTUALIZACIÓN NORMATIVA Y OPERATIVA"/>
    <x v="1"/>
    <x v="1"/>
    <n v="30"/>
    <n v="20193320029662"/>
    <d v="2019-10-22T10:17:31"/>
    <m/>
    <m/>
    <m/>
    <m/>
    <x v="1"/>
    <m/>
    <m/>
    <m/>
    <m/>
    <m/>
    <m/>
  </r>
  <r>
    <x v="0"/>
    <s v="Correo Atención al Ciudadano"/>
    <x v="18"/>
    <s v="GESTION DEL RIESGO ARJONA - BOLÍVAR"/>
    <x v="0"/>
    <x v="0"/>
    <s v="CAC: SOLICITUD CONSTANCIA"/>
    <s v="Edgar Alexander Maya Lopez"/>
    <s v="FORMULACIÓN Y ACTUALIZACIÓN NORMATIVA Y OPERATIVA"/>
    <x v="1"/>
    <x v="0"/>
    <n v="15"/>
    <n v="20193320029672"/>
    <d v="2019-10-22T10:27:11"/>
    <n v="20192050062331"/>
    <d v="2019-11-13T00:00:00"/>
    <n v="14"/>
    <n v="14"/>
    <x v="0"/>
    <s v="13-11-2019 14:24 PM Archivar Edgar Alexander Maya Lopez Se da respuesta con radicado DNBC N° 20192050062331"/>
    <m/>
    <m/>
    <m/>
    <m/>
    <s v="No se anexa documento firmado y digitalizado. No se anexa evidencia de envio y no se comunioca el medio por el cual se dio repsuesta"/>
  </r>
  <r>
    <x v="0"/>
    <s v="Correo Atención al Ciudadano"/>
    <x v="18"/>
    <s v="CUERPO DE BOMBEROS VOLUNTARIOS DE VILLANUEVA - BOLIVAR"/>
    <x v="2"/>
    <x v="7"/>
    <s v="CAC: SOLICITUD DE ACOMPAÑAMIENTO AL PROCESO PARA LA CONTRATACIÓN"/>
    <s v="Andrea Bibiana Castañeda Durán"/>
    <s v="FORMULACIÓN Y ACTUALIZACIÓN NORMATIVA Y OPERATIVA"/>
    <x v="1"/>
    <x v="0"/>
    <n v="15"/>
    <n v="20193320029682"/>
    <d v="2019-10-22T10:32:28"/>
    <m/>
    <m/>
    <m/>
    <m/>
    <x v="1"/>
    <m/>
    <m/>
    <m/>
    <m/>
    <m/>
    <m/>
  </r>
  <r>
    <x v="0"/>
    <s v="Correo Atención al Ciudadano"/>
    <x v="12"/>
    <s v="CUERPO DE BOMBEROS DE OCAÑA"/>
    <x v="2"/>
    <x v="0"/>
    <s v="CAC. SOLICITUD DE CORRECIÓN - CBV OCAÑA"/>
    <s v="Edgar Alexander Maya Lopez"/>
    <s v="FORMULACIÓN Y ACTUALIZACIÓN NORMATIVA Y OPERATIVA"/>
    <x v="1"/>
    <x v="2"/>
    <n v="15"/>
    <n v="20193320029692"/>
    <d v="2019-10-22T10:33:20"/>
    <s v="N/A"/>
    <d v="2019-11-13T00:00:00"/>
    <n v="14"/>
    <n v="14"/>
    <x v="0"/>
    <s v="13-11-2019 15:51 PM Archivar Edgar Alexander Maya Lopez Se realiza la corrección correspondiente a la solicitud y se archiva de manera digital"/>
    <m/>
    <m/>
    <m/>
    <m/>
    <s v="No se anexa documento firmado y digitalizado. No se anexa evidencia de envio y no se comunioca el medio por el cual se dio repsuesta_x000a_"/>
  </r>
  <r>
    <x v="0"/>
    <s v="Correo Atención al Ciudadano"/>
    <x v="0"/>
    <s v="HAWER OLAYA"/>
    <x v="1"/>
    <x v="0"/>
    <s v="CAC: SOLICITUD DE INFORMACIÓN DE ESTADISTICA DE EVENTOS DE EMERGENCIAS AÑO 2018 Y 2019 EN EL MUNICIPIO DE NEIVA"/>
    <s v="Juan Carlos Puerto Prieto"/>
    <s v="CENTRAL DE INFORMACIÓN Y TELECOMUNICACIONES"/>
    <x v="1"/>
    <x v="3"/>
    <n v="10"/>
    <n v="20193320029702"/>
    <d v="2019-10-22T10:36:42"/>
    <n v="20192400012411"/>
    <d v="2019-10-30T00:00:00"/>
    <n v="6"/>
    <n v="6"/>
    <x v="0"/>
    <s v="31-10-2019 11:42 AM Archivar Juan Carlos Puerto Prieto se contesto bajo radicado 20192400012411"/>
    <d v="2019-10-30T00:00:00"/>
    <s v="Pdf"/>
    <s v="Si"/>
    <m/>
    <s v="No se anexa pantallazo de envío"/>
  </r>
  <r>
    <x v="0"/>
    <s v="Correo Atención al Ciudadano"/>
    <x v="0"/>
    <s v="CONSORCIO ESPERANZA"/>
    <x v="1"/>
    <x v="0"/>
    <s v="CAC: SOLICITUD DE INFORMACIÓN PLAN DE ORDENACIÓN Y MANEJO DE CUENCAS"/>
    <s v="Juan Carlos Puerto Prieto"/>
    <s v="CENTRAL DE INFORMACIÓN Y TELECOMUNICACIONES"/>
    <x v="1"/>
    <x v="0"/>
    <n v="15"/>
    <n v="20193320029712"/>
    <d v="2019-10-22T10:38:30"/>
    <n v="20192400013501"/>
    <d v="2019-11-01T00:00:00"/>
    <n v="8"/>
    <n v="8"/>
    <x v="0"/>
    <s v="01-11-2019 11:38 AM Archivar Juan Carlos Puerto Prieto se dio respuesta a solicitud de información y nombramiento de delegado, vía correo electrónico el día 31 de octubre, bajo radicado 20192400013501."/>
    <d v="2019-11-01T00:00:00"/>
    <s v="Pdf"/>
    <s v="Si"/>
    <s v="N/A"/>
    <s v="N/A"/>
  </r>
  <r>
    <x v="0"/>
    <s v="Correo Atención al Ciudadano"/>
    <x v="0"/>
    <s v="TANIA PUENTES"/>
    <x v="1"/>
    <x v="0"/>
    <s v="CAC: SOLICITUD DE LISTADO DE TELÉFONO DE BOMBEROS A NIVEL NACIONAL"/>
    <s v="Luis Alberto Valencia Pulido"/>
    <s v="Área Cenrtral de Referencia Bomberil"/>
    <x v="1"/>
    <x v="3"/>
    <n v="10"/>
    <n v="20193320029722"/>
    <d v="2019-10-22T10:40:20"/>
    <n v="20192100014111"/>
    <d v="2019-11-05T00:00:00"/>
    <n v="9"/>
    <n v="9"/>
    <x v="0"/>
    <s v="05-11-2019 11:45 AM Archivar Luis Alberto Valencia Pulido Se da respuesta mediante correo electrónico el día 5 de Noviembre del 2019."/>
    <d v="2019-11-05T00:00:00"/>
    <s v="Pdf"/>
    <s v="Si"/>
    <m/>
    <m/>
  </r>
  <r>
    <x v="0"/>
    <s v="Correo Atención al Ciudadano"/>
    <x v="0"/>
    <s v="ARNOLDO ULISES TOSCANO SALAS"/>
    <x v="1"/>
    <x v="0"/>
    <s v="CAC: SOLICITUD DELEGADO DPTAL Y COORDINADOR BOLÍVAR"/>
    <s v="Andrea Bibiana Castañeda Durán"/>
    <s v="FORMULACIÓN Y ACTUALIZACIÓN NORMATIVA Y OPERATIVA"/>
    <x v="1"/>
    <x v="1"/>
    <n v="30"/>
    <n v="20193320029742"/>
    <d v="2019-10-22T10:43:41"/>
    <m/>
    <m/>
    <m/>
    <m/>
    <x v="1"/>
    <m/>
    <m/>
    <m/>
    <m/>
    <m/>
    <m/>
  </r>
  <r>
    <x v="0"/>
    <s v="Correo Atención al Ciudadano"/>
    <x v="0"/>
    <s v="MARIBEL MUJICA RINCÓN"/>
    <x v="1"/>
    <x v="0"/>
    <s v="CAC: SOLICITUD ESPECIAL"/>
    <s v="Andrea Bibiana Castañeda Durán"/>
    <s v="FORMULACIÓN Y ACTUALIZACIÓN NORMATIVA Y OPERATIVA"/>
    <x v="1"/>
    <x v="2"/>
    <n v="15"/>
    <n v="20193320029752"/>
    <d v="2019-10-22T10:44:58"/>
    <n v="20192050062071"/>
    <d v="2019-11-12T00:00:00"/>
    <n v="13"/>
    <n v="13"/>
    <x v="0"/>
    <s v="12-11-2019 17:47 PM Archivar Andrea Bibiana Castañeda Durán SE DIO TRÁMITE CON RAD. 20192050062071 ENVIADO EL 12/11/2019"/>
    <d v="2019-11-12T00:00:00"/>
    <s v="Pdf"/>
    <s v="Si"/>
    <m/>
    <m/>
  </r>
  <r>
    <x v="0"/>
    <s v="Correo Atención al Ciudadano"/>
    <x v="17"/>
    <s v="ANSELMO LOZANO MORENO"/>
    <x v="1"/>
    <x v="0"/>
    <s v="CAC: SOLICITUD EXPLICACION"/>
    <s v="Edgar Alexander Maya Lopez"/>
    <s v="FORMULACIÓN Y ACTUALIZACIÓN NORMATIVA Y OPERATIVA"/>
    <x v="1"/>
    <x v="2"/>
    <n v="15"/>
    <n v="20193320029762"/>
    <d v="2019-10-22T10:45:41"/>
    <n v="20192050062371"/>
    <d v="2019-11-13T00:00:00"/>
    <n v="14"/>
    <n v="14"/>
    <x v="0"/>
    <s v="13-11-2019 16:26 PM Archivar Edgar Alexander Maya Lopez Se da respuesta con radicado DNBC N° 20192050062371"/>
    <m/>
    <m/>
    <m/>
    <m/>
    <s v="No se anexa documento firmado y digitalizado. No se anexa evidencia de envio y no se _x000a_comunioca el medio por el cual se dio repsuesta"/>
  </r>
  <r>
    <x v="0"/>
    <s v="Correo Atención al Ciudadano"/>
    <x v="0"/>
    <s v="PAULO GAVIRIA"/>
    <x v="1"/>
    <x v="4"/>
    <s v="CAC: SOLICITUD HOMOLOGACIÓN DE CURSO"/>
    <s v="Edgar Alexander Maya Lopez"/>
    <s v="FORMULACIÓN Y ACTUALIZACIÓN NORMATIVA Y OPERATIVA"/>
    <x v="1"/>
    <x v="1"/>
    <n v="30"/>
    <n v="20193320029772"/>
    <d v="2019-10-22T11:03:03"/>
    <m/>
    <m/>
    <m/>
    <m/>
    <x v="1"/>
    <s v="El funcionario solicita al peticionario por correo electronico prorroga para la respuesta, se vence el dia 05-12-2019"/>
    <m/>
    <m/>
    <m/>
    <m/>
    <m/>
  </r>
  <r>
    <x v="0"/>
    <s v="Correo Atención al Ciudadano"/>
    <x v="0"/>
    <s v="COMUNICACIONES CORPORATIVAS"/>
    <x v="3"/>
    <x v="0"/>
    <s v="CAC. SOLICITUD LISTADO ANIVERSARIOS CUERPOS DE BOMBEROS COLOMBIA"/>
    <s v="Luis Alberto Valencia Pulido"/>
    <s v="FORMULACIÓN Y ACTUALIZACIÓN NORMATIVA Y OPERATIVA"/>
    <x v="1"/>
    <x v="2"/>
    <n v="15"/>
    <n v="20193320029792"/>
    <d v="2019-10-22T11:05:36"/>
    <n v="20192100014121"/>
    <d v="2019-11-05T00:00:00"/>
    <n v="9"/>
    <n v="9"/>
    <x v="0"/>
    <s v="05-11-2019 14:48 PM Archivar Luis Alberto Valencia Pulido Respuesta se envía por correo electrónico el día 5 de Noviembre del 2019."/>
    <d v="2019-11-05T00:00:00"/>
    <s v="Pdf"/>
    <s v="Si"/>
    <m/>
    <s v="No se anexa evidencia de envío"/>
  </r>
  <r>
    <x v="0"/>
    <s v="Radicación Directa"/>
    <x v="15"/>
    <s v="CUERPO DE BOMBEROS OFICIAL DE MONTERIA"/>
    <x v="2"/>
    <x v="8"/>
    <s v="RD: RESPUESTA A SOLICITUD 20192000009081 SEGUIMIENTO A PLANES DE MEJORAMIENTO"/>
    <s v="Merle Galindo"/>
    <s v="FORMULACIÓN Y ACTUALIZACIÓN NORMATIVA Y OPERATIVA"/>
    <x v="1"/>
    <x v="2"/>
    <n v="15"/>
    <n v="20193320029802"/>
    <d v="2019-10-22T11:07:23"/>
    <n v="20192000014571"/>
    <d v="2019-11-07T00:00:00"/>
    <n v="11"/>
    <n v="11"/>
    <x v="0"/>
    <s v="11-11-2019 16:12 PM Archivar Merle Galindo Radicado el 7 de noviembre de 2019"/>
    <d v="2019-11-07T00:00:00"/>
    <s v="Pdf"/>
    <s v="Si"/>
    <m/>
    <m/>
  </r>
  <r>
    <x v="0"/>
    <s v="Correo Atención al Ciudadano"/>
    <x v="0"/>
    <s v="CONSEJO DE OFICIALES PTG"/>
    <x v="2"/>
    <x v="0"/>
    <s v="CAC: SOLICITUD DE INFORMACIÓN DEL RUE"/>
    <s v="Luis Alberto Valencia Pulido"/>
    <s v="FORMULACIÓN Y ACTUALIZACIÓN NORMATIVA Y OPERATIVA"/>
    <x v="1"/>
    <x v="2"/>
    <n v="15"/>
    <n v="20193320029842"/>
    <d v="2019-10-22T11:26:06"/>
    <s v="N/A"/>
    <d v="2019-11-01T00:00:00"/>
    <n v="8"/>
    <n v="8"/>
    <x v="0"/>
    <s v="01-11-2019 17:44 PM Archivar Luis Alberto Valencia Pulido Se da respuesta por medio del correo electrónico, en donde se le envía la clave y el usuario y contraseña del RUE."/>
    <m/>
    <m/>
    <s v="Si"/>
    <m/>
    <s v="No se anexa evidencia de envío"/>
  </r>
  <r>
    <x v="0"/>
    <s v="Correo Atención al Ciudadano"/>
    <x v="0"/>
    <s v="FREYDER JOSE RESTREPO PEREZ"/>
    <x v="1"/>
    <x v="0"/>
    <s v="CAC: SOLICITUD"/>
    <s v="USUARIO DE ATENCION AL CIUDADANO"/>
    <s v="GESTIÓN ATENCIÓN AL CIUDADANO"/>
    <x v="2"/>
    <x v="2"/>
    <n v="15"/>
    <n v="20193320029852"/>
    <d v="2019-10-22T11:27:33"/>
    <n v="20193800013951"/>
    <d v="2019-11-01T00:00:00"/>
    <n v="8"/>
    <n v="8"/>
    <x v="0"/>
    <s v="01-11-2019 13:14 PM Archivar USUARIO DE ATENCION AL CIUDADANO Se archiva bajo el numero de radicado: 20193800013951, respuesta enviada al correo del peticionario: frestrepo@metrodemedellin.gov.co, el día 1/11/19. Se anexa pantallazo de envío."/>
    <d v="2019-11-01T00:00:00"/>
    <s v="Pdf"/>
    <s v="Si"/>
    <m/>
    <m/>
  </r>
  <r>
    <x v="0"/>
    <s v="Correo Atención al Ciudadano"/>
    <x v="0"/>
    <s v="PJUANV"/>
    <x v="1"/>
    <x v="8"/>
    <s v="CAC: COMENTARIOS v02.09.19_FINAL_RES_CERTIFICADO_CUMPLIMIENTO"/>
    <s v="Merle Galindo"/>
    <s v="FORMULACIÓN Y ACTUALIZACIÓN NORMATIVA Y OPERATIVA"/>
    <x v="1"/>
    <x v="7"/>
    <n v="0"/>
    <n v="20193320029892"/>
    <d v="2019-10-22T11:42:10"/>
    <n v="20192000013481"/>
    <d v="2019-11-01T00:00:00"/>
    <n v="8"/>
    <n v="8"/>
    <x v="0"/>
    <s v="05-11-2019 14:24 PM Archivar Merle Galindo Enviado el 01 de noviembre"/>
    <d v="2019-11-01T00:00:00"/>
    <s v="Pdf"/>
    <s v="Si"/>
    <m/>
    <m/>
  </r>
  <r>
    <x v="0"/>
    <s v="Servicio de Mensajería"/>
    <x v="0"/>
    <s v="UNGRD"/>
    <x v="0"/>
    <x v="5"/>
    <s v="SM: TRASLADO DE SOLICITUD - APOYO EQUIPOS, RADICADO UNGRD No 2019ER8916"/>
    <s v="Massiel Mendez"/>
    <s v="DIRECCIÓN GENERAL"/>
    <x v="0"/>
    <x v="2"/>
    <n v="15"/>
    <n v="20193320029952"/>
    <d v="2019-10-22T12:35:17"/>
    <s v="N/A"/>
    <d v="2019-11-14T00:00:00"/>
    <n v="15"/>
    <n v="15"/>
    <x v="0"/>
    <s v="14-11-2019 15:04 PM Archivar Massiel Mendez Se le informa al comandante vía correo electrónico, que debe cumplir con todos los requisitos para que el proyecto sea presentado la Junta Nacional."/>
    <s v="N/A"/>
    <s v="Tif"/>
    <s v="Si"/>
    <s v="N/A"/>
    <s v="No se genera radicado de salida ni se adjunta documento de respuesta"/>
  </r>
  <r>
    <x v="0"/>
    <s v="Correo Atención al Ciudadano"/>
    <x v="0"/>
    <s v="HUGO ALBERTO MAESTRE G."/>
    <x v="1"/>
    <x v="4"/>
    <s v="CAC: CARTA DE ASESORIA CBV URUMITA + DOCUMENTACIÓN ANEXA"/>
    <s v="ELIANA GARCÍA CASTAÑO"/>
    <s v="FORMULACIÓN Y ACTUALIZACIÓN NORMATIVA Y OPERATIVA"/>
    <x v="1"/>
    <x v="0"/>
    <n v="15"/>
    <n v="20193320030032"/>
    <d v="2019-10-22T16:09:02"/>
    <n v="20192050061771"/>
    <d v="2019-10-25T00:00:00"/>
    <n v="3"/>
    <n v="3"/>
    <x v="0"/>
    <s v="25-10-2019 11:23 AM Archivar ELIANA GARCÍA CASTAÑO Mediante el oficio 20192050061771, se dio tramite a la petición. Correo enviado el 25/10/2019."/>
    <d v="2019-10-25T00:00:00"/>
    <s v="Pdf"/>
    <s v="Si"/>
    <s v="N/A"/>
    <s v="N/A"/>
  </r>
  <r>
    <x v="0"/>
    <s v="Radicación Directa"/>
    <x v="9"/>
    <s v="CUERPO DE BOMBEROS VOLUNTARIOS DE YOPAL"/>
    <x v="2"/>
    <x v="2"/>
    <s v="RD: CERTIFICADOS PONS"/>
    <s v="HAYVER LEONARDO SERRANO RODRIGUEZ"/>
    <s v="DIRECCIÓN GENERAL"/>
    <x v="0"/>
    <x v="0"/>
    <n v="15"/>
    <n v="20193320030072"/>
    <d v="2019-10-23T12:17:20"/>
    <m/>
    <m/>
    <m/>
    <m/>
    <x v="3"/>
    <s v="Vencida el 15 de Noviembre 2019"/>
    <m/>
    <m/>
    <m/>
    <m/>
    <m/>
  </r>
  <r>
    <x v="0"/>
    <s v="Radicación Directa"/>
    <x v="9"/>
    <s v="CUERPO DE BOMBEROS VOLUNTARIOS DE YOPAL"/>
    <x v="2"/>
    <x v="2"/>
    <s v="RD: CERTIFICADOS"/>
    <s v="HAYVER LEONARDO SERRANO RODRIGUEZ"/>
    <s v="DIRECCIÓN GENERAL"/>
    <x v="0"/>
    <x v="0"/>
    <n v="15"/>
    <n v="20193320030082"/>
    <d v="2019-10-23T12:20:38"/>
    <m/>
    <m/>
    <m/>
    <m/>
    <x v="3"/>
    <s v="Vencida el 15 de Noviembre 2019"/>
    <m/>
    <m/>
    <m/>
    <m/>
    <m/>
  </r>
  <r>
    <x v="0"/>
    <s v="Radicación Directa"/>
    <x v="9"/>
    <s v="CUERPO DE BOMBEROS VOLUNTARIOS DE YOPAL"/>
    <x v="2"/>
    <x v="2"/>
    <s v="RD: CERTIFICADO"/>
    <s v="HAYVER LEONARDO SERRANO RODRIGUEZ"/>
    <s v="DIRECCIÓN GENERAL"/>
    <x v="0"/>
    <x v="0"/>
    <n v="15"/>
    <n v="20193320030092"/>
    <d v="2019-10-23T12:21:09"/>
    <m/>
    <m/>
    <m/>
    <m/>
    <x v="3"/>
    <s v="Vencida el 15 de Noviembre 2019"/>
    <m/>
    <m/>
    <m/>
    <m/>
    <m/>
  </r>
  <r>
    <x v="0"/>
    <s v="Servicio de Mensajería"/>
    <x v="14"/>
    <s v="CUERPO DE BOMBEROS VOLUNTARIOS DE FILANDIA"/>
    <x v="2"/>
    <x v="5"/>
    <s v="SM: SOLICITUD KIT FORESTAL"/>
    <s v="Massiel Mendez"/>
    <s v="FORTALECIMIENTO BOMBERIL"/>
    <x v="0"/>
    <x v="0"/>
    <n v="15"/>
    <n v="20193320030112"/>
    <d v="2019-10-23T12:49:36"/>
    <s v="n/a"/>
    <d v="2019-10-31T00:00:00"/>
    <n v="6"/>
    <n v="6"/>
    <x v="0"/>
    <s v="31-10-2019 12:38 PM Archivar Massiel Mendez Se le informa al comandante que para poder tenerlo en cuenta debe cumplir y presentar un proyecto a la DNBC."/>
    <s v="N/A"/>
    <s v="Tif"/>
    <s v="Si"/>
    <s v="N/A"/>
    <s v="Las respuestas se deben realizar con el formato de la DNBC y en el radicado de salida debe existir evidencia o pantallazo de envío de la respuesta que se pueda evidenciar la fecha de envío."/>
  </r>
  <r>
    <x v="0"/>
    <s v="Radicación Directa"/>
    <x v="0"/>
    <s v="RIPEL"/>
    <x v="3"/>
    <x v="0"/>
    <s v="RD: ENTREGA FINAL CONTRATO COMPRAVENTA No 047"/>
    <s v="Cristhian Urrego Camargo"/>
    <s v="SUBDIRECCIÓN ESTRATÉGICA Y DE COORDINACIÓN BOMBERIL"/>
    <x v="1"/>
    <x v="0"/>
    <n v="15"/>
    <n v="20193320030142"/>
    <d v="2019-10-23T15:40:43"/>
    <n v="20192000011841"/>
    <d v="2019-10-24T00:00:00"/>
    <n v="1"/>
    <n v="1"/>
    <x v="0"/>
    <s v="24-10-2019 16:48 PM Archivar Cristhian Urrego Camargo Se da respuesta mediante oficio No. 20192000011841 del 24/10/2019"/>
    <s v="N/A"/>
    <s v="Word"/>
    <s v="N/A"/>
    <s v="N/A"/>
    <s v="Documento sin digitalizar, no se anexa pantallazo de envío de res puesta ni medio por el cual se brindó respuesta"/>
  </r>
  <r>
    <x v="0"/>
    <s v="Radicación Directa"/>
    <x v="0"/>
    <s v="DELEGACION DEPARTAMENTAL DE BOMBEROS CUNDINAMARCA"/>
    <x v="2"/>
    <x v="2"/>
    <s v="RD: REMISIÓN DE CERTIFICADOS"/>
    <s v="HAYVER LEONARDO SERRANO RODRIGUEZ"/>
    <s v="DIRECCIÓN GENERAL"/>
    <x v="0"/>
    <x v="0"/>
    <n v="15"/>
    <n v="20193320030152"/>
    <d v="2019-10-23T16:32:09"/>
    <m/>
    <m/>
    <m/>
    <m/>
    <x v="1"/>
    <m/>
    <m/>
    <m/>
    <m/>
    <m/>
    <m/>
  </r>
  <r>
    <x v="0"/>
    <s v="Radicación Directa"/>
    <x v="17"/>
    <s v="CUERPO DE BOMBEROS VOLUNTARIOS DE POPAYAN"/>
    <x v="2"/>
    <x v="8"/>
    <s v="RD: RESPUESTA AL CORREO INFORMATIVO CERTIFICADO DE CUMPLIMIENTO - DNBC"/>
    <s v="Ricardo Rizo Salazar"/>
    <s v="FORMULACIÓN Y ACTUALIZACIÓN NORMATIVA Y OPERATIVA"/>
    <x v="1"/>
    <x v="7"/>
    <n v="0"/>
    <n v="20193320030162"/>
    <d v="2019-10-24T10:51:40"/>
    <n v="20192000013471"/>
    <d v="2019-10-31T00:00:00"/>
    <n v="6"/>
    <n v="6"/>
    <x v="0"/>
    <s v="06-11-2019 17:32 PM Archivar Ricardo Rizo Salazar Comunicación enviada el 31 de octubre de 2019"/>
    <d v="2019-11-01T00:00:00"/>
    <s v="Pdf"/>
    <s v="Si"/>
    <m/>
    <m/>
  </r>
  <r>
    <x v="0"/>
    <s v="Servicio de Mensajería"/>
    <x v="2"/>
    <s v="BENEMERITO CUERPO DE BOMBEROS VOLUNTARIOS TULUA - DEPARTAMENTO DE EDUCACIÓN"/>
    <x v="2"/>
    <x v="2"/>
    <s v="SM: CERTIFICADOS"/>
    <s v="HAYVER LEONARDO SERRANO RODRIGUEZ"/>
    <s v="DIRECCIÓN GENERAL"/>
    <x v="0"/>
    <x v="0"/>
    <n v="15"/>
    <n v="20193320030192"/>
    <d v="2019-10-24T11:39:01"/>
    <m/>
    <m/>
    <m/>
    <m/>
    <x v="1"/>
    <m/>
    <m/>
    <m/>
    <m/>
    <m/>
    <m/>
  </r>
  <r>
    <x v="0"/>
    <s v="Servicio de Mensajería"/>
    <x v="6"/>
    <s v="CUERPO DE BOMBEROS VOLUNTARIOS DE YARUMAL"/>
    <x v="2"/>
    <x v="2"/>
    <s v="SM: CERTIFICADO PARA SER FIRMADO"/>
    <s v="HAYVER LEONARDO SERRANO RODRIGUEZ"/>
    <s v="DIRECCIÓN GENERAL"/>
    <x v="0"/>
    <x v="0"/>
    <n v="15"/>
    <n v="20193320030232"/>
    <d v="2019-10-24T11:59:20"/>
    <n v="20191000012381"/>
    <d v="2019-10-28T00:00:00"/>
    <n v="3"/>
    <n v="3"/>
    <x v="0"/>
    <s v="06-11-2019 10:44 AM Archivar HAYVER LEONARDO SERRANO RODRIGUEZ Se le da respuesta con el radicado N° 20191000012381"/>
    <d v="2019-10-28T00:00:00"/>
    <s v="Pdf"/>
    <s v="Si"/>
    <m/>
    <m/>
  </r>
  <r>
    <x v="0"/>
    <s v="Servicio de Mensajería"/>
    <x v="1"/>
    <s v="CONTRALORIA DEPARTAMENTAL DEL META"/>
    <x v="0"/>
    <x v="8"/>
    <s v="SM: OFICIO No 20192050061211"/>
    <s v="ELIANA GARCÍA CASTAÑO"/>
    <s v="FORMULACIÓN Y ACTUALIZACIÓN NORMATIVA Y OPERATIVA"/>
    <x v="1"/>
    <x v="7"/>
    <n v="0"/>
    <n v="20193320030252"/>
    <d v="2019-10-24T12:14:57"/>
    <s v="20192050061921 y 20192050061931"/>
    <d v="2019-10-30T00:00:00"/>
    <n v="4"/>
    <n v="4"/>
    <x v="0"/>
    <s v="30-10-2019 14:45 PM Archivar ELIANA GARCÍA CASTAÑO Mediante los oficio No. 20192050061921 y 20192050061931, se dio respuesta a la petición. Correo enviado el 30/10/2019."/>
    <d v="2019-10-30T00:00:00"/>
    <s v="Pdf"/>
    <s v="Si"/>
    <m/>
    <m/>
  </r>
  <r>
    <x v="0"/>
    <s v="Servicio de Mensajería"/>
    <x v="3"/>
    <s v="ALCALDIA MUNICIPAL DE LA MESA - CUNDINAMARCA"/>
    <x v="0"/>
    <x v="0"/>
    <s v="SM: SOLICITUD INFORMACIÓN BOMBEROS VOLUNTARIOS MUNICIPIO DE LA MESA"/>
    <s v="ERIKA AGUIRRE LEMUS"/>
    <s v="FORMULACIÓN Y ACTUALIZACIÓN NORMATIVA Y OPERATIVA"/>
    <x v="1"/>
    <x v="0"/>
    <n v="15"/>
    <n v="20193320030262"/>
    <d v="2019-10-24T12:18:00"/>
    <m/>
    <m/>
    <m/>
    <m/>
    <x v="1"/>
    <m/>
    <m/>
    <m/>
    <m/>
    <m/>
    <m/>
  </r>
  <r>
    <x v="0"/>
    <s v="Correo Institucional"/>
    <x v="0"/>
    <s v="ANDRES GIOVANNI BENITEZ PEÑALOZA"/>
    <x v="1"/>
    <x v="5"/>
    <s v="CI: DOCUMENTOS KIT FORESTALES"/>
    <s v="Massiel Mendez"/>
    <s v="FORTALECIMIENTO BOMBERIL"/>
    <x v="0"/>
    <x v="0"/>
    <n v="15"/>
    <n v="20193320030302"/>
    <d v="2019-10-24T12:30:01"/>
    <s v="n/a"/>
    <d v="2019-10-31T00:00:00"/>
    <n v="5"/>
    <n v="5"/>
    <x v="0"/>
    <s v="31-10-2019 09:51 AM Archivar Massiel Mendez Se le informa al solicitante vía correo electrónico, la falta de documentos para continuar el proceso y adicional se le recordó que ya serian 2 No. de radicado para el mismo elemento."/>
    <s v="N/A"/>
    <s v="Tif"/>
    <s v="Si"/>
    <s v="N/A"/>
    <s v="Las respuestas se deben realizar con el formato de la DNBC y en el radicado de salida debe existir evidencia o pantallazo de envío de la respuesta que se pueda evidenciar la fecha de envío."/>
  </r>
  <r>
    <x v="0"/>
    <s v="Servicio de Mensajería"/>
    <x v="7"/>
    <s v="CUERPO DE BOMBEROS VOLUNTARIOS DE GUAMO"/>
    <x v="2"/>
    <x v="2"/>
    <s v="SM: SOLICITUD DE FIRMA DE CERTIFICADO"/>
    <s v="HAYVER LEONARDO SERRANO RODRIGUEZ"/>
    <s v="DIRECCIÓN GENERAL"/>
    <x v="0"/>
    <x v="0"/>
    <n v="15"/>
    <n v="20193320030372"/>
    <d v="2019-10-24T15:52:40"/>
    <n v="20191000015971"/>
    <d v="2019-11-15T00:00:00"/>
    <n v="14"/>
    <n v="14"/>
    <x v="0"/>
    <s v="15-11-2019 09:59 AM Archivar HAYVER LEONARDO SERRANO RODRIGUEZ Se le da respuesta con el radicado N° 20191000015971"/>
    <d v="2019-11-15T00:00:00"/>
    <s v="Pdf"/>
    <s v="Si"/>
    <s v="N/A"/>
    <s v="No adjunta prueba de envio"/>
  </r>
  <r>
    <x v="0"/>
    <s v="Servicio de Mensajería"/>
    <x v="6"/>
    <s v="CUERPO DE BOMBEROS VOLUNTARIOS DE SANTAFE DE ANTIOQUIA"/>
    <x v="2"/>
    <x v="2"/>
    <s v="SM: CERTIFICADOS"/>
    <s v="HAYVER LEONARDO SERRANO RODRIGUEZ"/>
    <s v="DIRECCIÓN GENERAL"/>
    <x v="0"/>
    <x v="0"/>
    <n v="15"/>
    <n v="20193320030432"/>
    <d v="2019-10-28T09:15:20"/>
    <m/>
    <m/>
    <m/>
    <m/>
    <x v="1"/>
    <s v="Vence el 20/11/2019"/>
    <m/>
    <m/>
    <m/>
    <m/>
    <m/>
  </r>
  <r>
    <x v="0"/>
    <s v="Correo Atención al Ciudadano"/>
    <x v="11"/>
    <s v="ANDRES BENITEZ"/>
    <x v="2"/>
    <x v="5"/>
    <s v="CAC: DOCUMENTOS BOMBEROS VOLUNTARIOS CAPITANEJO - SANTANDER"/>
    <s v="Massiel Mendez"/>
    <s v="FORTALECIMIENTO BOMBERIL"/>
    <x v="0"/>
    <x v="0"/>
    <n v="15"/>
    <n v="20193320030462"/>
    <d v="2019-10-28T09:30:54"/>
    <s v="N/A"/>
    <d v="2019-10-31T00:00:00"/>
    <n v="3"/>
    <n v="3"/>
    <x v="0"/>
    <s v="31-10-2019 11:05 AM Archivar Massiel Mendez Se le informa al solicitante vía correo electrónico, la falta de documentos para continuar el proceso."/>
    <s v="N/A"/>
    <s v="Tif"/>
    <s v="Si"/>
    <s v="N/A"/>
    <s v="No se responde con numero de salida Orfeo"/>
  </r>
  <r>
    <x v="0"/>
    <s v="Servicio de Mensajería"/>
    <x v="14"/>
    <s v="CUERPO DE BOMBEROS VOLUTARIOS CALARCA QUINDIO"/>
    <x v="2"/>
    <x v="5"/>
    <s v="SM: SOLICITUD"/>
    <s v="Massiel Mendez"/>
    <s v="FORTALECIMIENTO BOMBERIL"/>
    <x v="0"/>
    <x v="0"/>
    <n v="15"/>
    <n v="20193320030472"/>
    <d v="2019-10-28T09:32:09"/>
    <s v="N/A"/>
    <d v="2019-11-14T00:00:00"/>
    <n v="11"/>
    <n v="11"/>
    <x v="0"/>
    <s v="14-11-2019 10:35 AM Archivar Massiel Mendez Se le informa al comandante por vía correo electrónico, la falta de soportes para continuar el proceso."/>
    <s v="N/A"/>
    <s v="Tif"/>
    <s v="Si"/>
    <s v="N/A"/>
    <s v="No se responde con numero de salida Orfeo"/>
  </r>
  <r>
    <x v="0"/>
    <s v="Correo Atención al Ciudadano"/>
    <x v="0"/>
    <s v="JHON ESTEBAN PATIÑO RESTREPO"/>
    <x v="1"/>
    <x v="1"/>
    <s v="CAC: QUEJA"/>
    <s v="ERIKA AGUIRRE LEMUS"/>
    <s v="FORMULACIÓN Y ACTUALIZACIÓN NORMATIVA Y OPERATIVA"/>
    <x v="1"/>
    <x v="4"/>
    <n v="5"/>
    <n v="20193320030522"/>
    <d v="2019-10-28T10:32:02"/>
    <m/>
    <m/>
    <m/>
    <m/>
    <x v="3"/>
    <m/>
    <m/>
    <m/>
    <m/>
    <m/>
    <m/>
  </r>
  <r>
    <x v="0"/>
    <s v="Correo Atención al Ciudadano"/>
    <x v="0"/>
    <s v="JAIME AVENDAñO BARRERA"/>
    <x v="1"/>
    <x v="0"/>
    <s v="CAC: OFICIO MONTERREY"/>
    <s v="ERIKA AGUIRRE LEMUS"/>
    <s v="FORMULACIÓN Y ACTUALIZACIÓN NORMATIVA Y OPERATIVA"/>
    <x v="1"/>
    <x v="2"/>
    <n v="15"/>
    <n v="20193320030532"/>
    <d v="2019-10-28T10:33:39"/>
    <m/>
    <m/>
    <m/>
    <m/>
    <x v="1"/>
    <s v="Vence el 20/11/2019"/>
    <m/>
    <m/>
    <m/>
    <m/>
    <m/>
  </r>
  <r>
    <x v="0"/>
    <s v="Radicación Directa"/>
    <x v="0"/>
    <s v="CUERPO DE BOMBEROS OFICIALES BOGOTá UAECOB D.C."/>
    <x v="2"/>
    <x v="0"/>
    <s v="RD: SOLICITUD INCLUSIÓN MESA TÉCNICA"/>
    <s v="Carlos Armando López Barrera"/>
    <s v="OFICINA ASESORA JURIDICA"/>
    <x v="0"/>
    <x v="0"/>
    <n v="15"/>
    <n v="20193320030542"/>
    <d v="2019-10-28T10:35:33"/>
    <n v="20191200002293"/>
    <s v="31-11-2019"/>
    <n v="3"/>
    <n v="3"/>
    <x v="0"/>
    <s v="12-11-2019 14:28 PM Archivar Carlos Armando López Barrera Se archiva por cuanto se dio respuesta mediante radicado 20191200002293 de octubre 31 de 2019"/>
    <s v="N/A"/>
    <s v="Word"/>
    <s v="N/A"/>
    <s v="N/A"/>
    <s v="No se especifica medio de envio, documento sin firma"/>
  </r>
  <r>
    <x v="0"/>
    <s v="Correo Atención al Ciudadano"/>
    <x v="0"/>
    <s v="MINISTERIO DE INTERIOR PQRSD"/>
    <x v="0"/>
    <x v="0"/>
    <s v="CAC: RESPUESTA OFICIAL EXT_S19-00021554-PQRSD-018139-PQR - 051818276133027 DEL 03/10/2019"/>
    <s v="ELIANA GARCÍA CASTAÑO"/>
    <s v="FORMULACIÓN Y ACTUALIZACIÓN NORMATIVA Y OPERATIVA"/>
    <x v="1"/>
    <x v="0"/>
    <n v="15"/>
    <n v="20193320030582"/>
    <d v="2019-10-28T10:40:51"/>
    <m/>
    <m/>
    <m/>
    <m/>
    <x v="1"/>
    <s v="Vence el 20/11/2019"/>
    <m/>
    <m/>
    <m/>
    <m/>
    <m/>
  </r>
  <r>
    <x v="0"/>
    <s v="Correo Atención al Ciudadano"/>
    <x v="17"/>
    <s v="ANSELMO LOZANO MORENO"/>
    <x v="1"/>
    <x v="4"/>
    <s v="CAC: SOLICITUD A INQUIETUDES"/>
    <s v="ELIANA GARCÍA CASTAÑO"/>
    <s v="FORMULACIÓN Y ACTUALIZACIÓN NORMATIVA Y OPERATIVA"/>
    <x v="1"/>
    <x v="1"/>
    <n v="30"/>
    <n v="20193320030682"/>
    <d v="2019-10-28T12:21:36"/>
    <m/>
    <m/>
    <m/>
    <m/>
    <x v="1"/>
    <s v="Vence el 11/12/2019"/>
    <m/>
    <m/>
    <m/>
    <m/>
    <m/>
  </r>
  <r>
    <x v="0"/>
    <s v="Correo Atención al Ciudadano"/>
    <x v="17"/>
    <s v="HELDA MARIA SAAVEDRA CARRASQUILLA"/>
    <x v="1"/>
    <x v="0"/>
    <s v="CAC: SOLICITUD CONCEPTO CREACIÓN CUERPO DE BOMBEROS"/>
    <s v="ERIKA AGUIRRE LEMUS"/>
    <s v="FORMULACIÓN Y ACTUALIZACIÓN NORMATIVA Y OPERATIVA"/>
    <x v="1"/>
    <x v="2"/>
    <n v="15"/>
    <n v="20193320030692"/>
    <d v="2019-10-28T12:24:45"/>
    <m/>
    <m/>
    <m/>
    <m/>
    <x v="1"/>
    <s v="Vence el 20/11/2019"/>
    <m/>
    <m/>
    <m/>
    <m/>
    <m/>
  </r>
  <r>
    <x v="0"/>
    <s v="Correo Atención al Ciudadano"/>
    <x v="14"/>
    <s v="JAVIER RAMIREZ FLOREZ"/>
    <x v="1"/>
    <x v="4"/>
    <s v="CAC: SOLICITUD CONCEPTO"/>
    <s v="ERIKA AGUIRRE LEMUS"/>
    <s v="FORMULACIÓN Y ACTUALIZACIÓN NORMATIVA Y OPERATIVA"/>
    <x v="1"/>
    <x v="1"/>
    <n v="30"/>
    <n v="20193320030702"/>
    <d v="2019-10-28T12:38:35"/>
    <m/>
    <m/>
    <m/>
    <m/>
    <x v="1"/>
    <s v="Vence el 11/12/2019"/>
    <m/>
    <m/>
    <m/>
    <m/>
    <m/>
  </r>
  <r>
    <x v="0"/>
    <s v="Correo Atención al Ciudadano"/>
    <x v="8"/>
    <s v="CUERPO DE BOMBEROS VOLUNTARIOS DE DUITAMA"/>
    <x v="2"/>
    <x v="2"/>
    <s v="CAC: SOLICITUD DE AVAL ESCUELA BOMBEROS DUITAMA"/>
    <s v="Edgar Alexander Maya Lopez"/>
    <s v="FORMULACIÓN Y ACTUALIZACIÓN NORMATIVA Y OPERATIVA"/>
    <x v="1"/>
    <x v="0"/>
    <n v="15"/>
    <n v="20193320030712"/>
    <d v="2019-10-28T12:39:26"/>
    <m/>
    <m/>
    <m/>
    <m/>
    <x v="1"/>
    <s v="Vence el 20/11/2019"/>
    <m/>
    <m/>
    <m/>
    <m/>
    <m/>
  </r>
  <r>
    <x v="0"/>
    <s v="Radicación Directa"/>
    <x v="0"/>
    <s v="SAFETY FIRE"/>
    <x v="3"/>
    <x v="0"/>
    <s v="RD: DERECHO DE PETICIÓN E INFORMACIÓN"/>
    <s v="Carlos Armando López Barrera"/>
    <s v="OFICINA ASESORA JURIDICA"/>
    <x v="0"/>
    <x v="3"/>
    <n v="10"/>
    <n v="20193320030752"/>
    <d v="2019-10-28T12:56:58"/>
    <m/>
    <m/>
    <m/>
    <m/>
    <x v="1"/>
    <s v="12-11-2019 14:19 PM Archivar Carlos Armando López Barrera Se archiva por cuanto la oficina de contratación ya está conociendo del tema y proyectando la respuesta."/>
    <m/>
    <m/>
    <m/>
    <m/>
    <m/>
  </r>
  <r>
    <x v="0"/>
    <s v="Servicio de Mensajería"/>
    <x v="12"/>
    <s v="SECRETARIA DE GOBIERNO OCAÑA"/>
    <x v="0"/>
    <x v="0"/>
    <s v="SM: REMISIÓN OFICIO"/>
    <s v="John Jairo Beltran Mahecha"/>
    <s v="FORMULACIÓN Y ACTUALIZACIÓN NORMATIVA Y OPERATIVA"/>
    <x v="1"/>
    <x v="0"/>
    <n v="15"/>
    <n v="20193320030782"/>
    <d v="2019-10-28T15:14:41"/>
    <n v="20192300015941"/>
    <d v="2019-10-18T00:00:00"/>
    <n v="13"/>
    <n v="13"/>
    <x v="0"/>
    <s v="18-11-2019 16:26 PM Archivar John Jairo Beltran Mahecha Se da respuesta DNBC el día 18-11-2019 con radicado No. 20192300015941."/>
    <d v="2019-11-18T00:00:00"/>
    <s v="Pdf"/>
    <s v="Si"/>
    <s v="N/A"/>
    <s v="N/A"/>
  </r>
  <r>
    <x v="0"/>
    <s v="Correo Atención al Ciudadano"/>
    <x v="0"/>
    <s v="SANTIAGO ARAUJO"/>
    <x v="1"/>
    <x v="2"/>
    <s v="CAC: SOLICITUD HOMOLOGACIÓN SANTIAGO ARAUJO"/>
    <s v="Edgar Alexander Maya Lopez"/>
    <s v="FORMULACIÓN Y ACTUALIZACIÓN NORMATIVA Y OPERATIVA"/>
    <x v="1"/>
    <x v="1"/>
    <n v="30"/>
    <n v="20193320030792"/>
    <d v="2019-10-28T15:43:15"/>
    <m/>
    <m/>
    <m/>
    <m/>
    <x v="1"/>
    <s v="Vence el 11/12/2019"/>
    <m/>
    <m/>
    <m/>
    <m/>
    <m/>
  </r>
  <r>
    <x v="0"/>
    <s v="Correo Atención al Ciudadano"/>
    <x v="14"/>
    <s v="CUERPO DE BOMBEROS VOLUNTARIOS DE FILANDIA"/>
    <x v="2"/>
    <x v="5"/>
    <s v="CAC: SOLICITUD KIT FORESTALES BOMBEROS FILANDIA QUIDIO"/>
    <s v="Massiel Mendez"/>
    <s v="FORTALECIMIENTO BOMBERIL"/>
    <x v="0"/>
    <x v="0"/>
    <n v="15"/>
    <n v="20193320030802"/>
    <d v="2019-10-28T15:45:05"/>
    <s v="N/A"/>
    <d v="2019-10-31T00:00:00"/>
    <n v="3"/>
    <n v="3"/>
    <x v="0"/>
    <s v="31-10-2019 13:13 PM Archivar Massiel Mendez Se le informa al comandante vía correo electrónico, el proceso y los formatos para la presentación de proyectos ante la DNBC."/>
    <s v="N/A"/>
    <s v="Tif"/>
    <s v="Si"/>
    <s v="N/A"/>
    <s v="No se genero radicado de salida, falta oficio de envio de respuesta"/>
  </r>
  <r>
    <x v="0"/>
    <s v="Correo Atención al Ciudadano"/>
    <x v="0"/>
    <s v="MINELLY FELLINE GATIVA RODRIGUEZ"/>
    <x v="1"/>
    <x v="0"/>
    <s v="CAC: SOLICITUD"/>
    <s v="HAYVER LEONARDO SERRANO RODRIGUEZ"/>
    <s v="DIRECCIÓN GENERAL"/>
    <x v="0"/>
    <x v="3"/>
    <n v="10"/>
    <n v="20193320030832"/>
    <d v="2019-10-28T15:52:40"/>
    <m/>
    <m/>
    <m/>
    <m/>
    <x v="3"/>
    <s v="Vencido el 13/11/2019"/>
    <m/>
    <m/>
    <m/>
    <m/>
    <m/>
  </r>
  <r>
    <x v="0"/>
    <s v="Servicio de Mensajería"/>
    <x v="0"/>
    <s v="P&amp;G PROCTER &amp; GAMBLE COLOMBIA LTDA"/>
    <x v="3"/>
    <x v="0"/>
    <s v="SM: DERECHO DE PETICIÓN"/>
    <s v="Jiud Magnoly Gaviria Narvaez"/>
    <s v="FORMULACIÓN Y ACTUALIZACIÓN NORMATIVA Y OPERATIVA"/>
    <x v="1"/>
    <x v="0"/>
    <n v="15"/>
    <n v="20193320030892"/>
    <d v="2019-10-28T16:16:38"/>
    <n v="20192100015371"/>
    <d v="2019-11-12T00:00:00"/>
    <n v="9"/>
    <n v="9"/>
    <x v="0"/>
    <s v="12-11-2019 17:20 PM Archivar Jiud Magnoly Gaviria Narvaez se da respuesta con Radicado DNBC No 20192100015371."/>
    <d v="2019-11-13T00:00:00"/>
    <s v="Pdf"/>
    <s v="Si"/>
    <s v="N/A"/>
    <s v="N/A"/>
  </r>
  <r>
    <x v="0"/>
    <s v="Servicio de Mensajería"/>
    <x v="1"/>
    <s v="CUERPO DE BOMBEROS VOLUNTARIOS DE GUAMAL"/>
    <x v="2"/>
    <x v="2"/>
    <s v="SM: SOLICITUD FIRMAS PENDIENTES"/>
    <s v="HAYVER LEONARDO SERRANO RODRIGUEZ"/>
    <s v="DIRECCIÓN GENERAL"/>
    <x v="0"/>
    <x v="0"/>
    <n v="15"/>
    <n v="20193320030902"/>
    <d v="2019-10-28T16:18:59"/>
    <n v="20191000015921"/>
    <d v="2019-11-14T00:00:00"/>
    <n v="11"/>
    <n v="11"/>
    <x v="0"/>
    <s v="15-11-2019 08:27 AM Archivar HAYVER LEONARDO SERRANO RODRIGUEZ Se le da respuesta con el radicado N° 20191000015921"/>
    <d v="2019-11-14T00:00:00"/>
    <s v="Pdf"/>
    <s v="Si"/>
    <s v="N/A"/>
    <s v="N/A"/>
  </r>
  <r>
    <x v="0"/>
    <s v="Servicio de Mensajería"/>
    <x v="17"/>
    <s v="CUERPO DE BOMBEROS VOLUNTARIOS DE MIRANDA"/>
    <x v="2"/>
    <x v="2"/>
    <s v="SM: CERTIFICADOS"/>
    <s v="HAYVER LEONARDO SERRANO RODRIGUEZ"/>
    <s v="DIRECCIÓN GENERAL"/>
    <x v="0"/>
    <x v="0"/>
    <n v="15"/>
    <n v="20193320030912"/>
    <d v="2019-10-28T16:25:58"/>
    <n v="20191000016081"/>
    <d v="2019-11-15T00:00:00"/>
    <n v="12"/>
    <n v="12"/>
    <x v="0"/>
    <s v="15-11-2019 19:10 PM Archivar HAYVER LEONARDO SERRANO RODRIGUEZ Se le da respuesta con el radicado N° 20191000016081"/>
    <d v="2019-11-15T00:00:00"/>
    <s v="Pdf"/>
    <s v="Si"/>
    <s v="N/A"/>
    <s v="N/A"/>
  </r>
  <r>
    <x v="0"/>
    <s v="Servicio de Mensajería"/>
    <x v="2"/>
    <s v="BENEMERITO CUERPO DE BOMBEROS VOLUNTARIOS DE CALI ACADEMIA"/>
    <x v="2"/>
    <x v="2"/>
    <s v="SM: ENVÍO DE CERTIFICADOS"/>
    <s v="HAYVER LEONARDO SERRANO RODRIGUEZ"/>
    <s v="DIRECCIÓN GENERAL"/>
    <x v="0"/>
    <x v="0"/>
    <n v="15"/>
    <n v="20193320030932"/>
    <d v="2019-10-28T16:32:03"/>
    <n v="20191000015981"/>
    <d v="2019-11-15T00:00:00"/>
    <n v="12"/>
    <n v="12"/>
    <x v="0"/>
    <s v="15-11-2019 10:58 AM Archivar HAYVER LEONARDO SERRANO RODRIGUEZ Se le da respuesta con el radicado N° 20191000015981"/>
    <d v="2019-11-15T00:00:00"/>
    <s v="Pdf"/>
    <s v="Si"/>
    <s v="N/A"/>
    <s v="N/A"/>
  </r>
  <r>
    <x v="0"/>
    <s v="Servicio de Mensajería"/>
    <x v="3"/>
    <s v="ALCALDIA MUNICIPAL DE SESQUILE"/>
    <x v="0"/>
    <x v="0"/>
    <s v="SM: DERECHO DE PETICIÓN"/>
    <s v="Luis Alberto Valencia Pulido"/>
    <s v="Área Cenrtral de Referencia Bomberil"/>
    <x v="1"/>
    <x v="0"/>
    <n v="15"/>
    <n v="20193320030962"/>
    <d v="2019-10-28T16:43:56"/>
    <n v="20192100015891"/>
    <d v="2019-11-13T00:00:00"/>
    <n v="10"/>
    <n v="10"/>
    <x v="0"/>
    <s v="13-11-2019 17:29 PM Archivar Luis Alberto Valencia Pulido Se da respuesta mediante correo electrónico el día 13/11/2019."/>
    <d v="2019-11-14T00:00:00"/>
    <s v="Pdf"/>
    <s v="Si"/>
    <s v="N/A"/>
    <s v="N/A"/>
  </r>
  <r>
    <x v="0"/>
    <s v="Servicio de Mensajería"/>
    <x v="14"/>
    <s v="CUERPO DE BOMBEROS VOLUNTARIOS MONTENEGRO"/>
    <x v="2"/>
    <x v="5"/>
    <s v="SM: SOLICITUD KIT DE INCENDIOS FORESTALES"/>
    <s v="Massiel Mendez"/>
    <s v="FORTALECIMIENTO BOMBERIL"/>
    <x v="0"/>
    <x v="0"/>
    <n v="15"/>
    <n v="20193320030972"/>
    <d v="2019-10-28T16:46:04"/>
    <s v="N/A"/>
    <d v="2019-11-14T00:00:00"/>
    <n v="11"/>
    <n v="11"/>
    <x v="0"/>
    <s v="14-11-2019 10:18 AM Archivar Massiel Mendez Se le informo al comandante vía correo electrónico, la falta de documentos para continuar el proceso."/>
    <s v="N/A"/>
    <s v="Tif"/>
    <s v="Si"/>
    <s v="N/A"/>
    <s v="No se genero radicado de salida, falta oficio de envio de respuesta"/>
  </r>
  <r>
    <x v="0"/>
    <s v="Correo Atención al Ciudadano"/>
    <x v="19"/>
    <s v="ALCALDIA MUNICIPAL SITIONUEVO"/>
    <x v="0"/>
    <x v="1"/>
    <s v="CAC:RESPUESTA A SU SOLICITUD DE FECHA DE RECIBIDO 21-10-2019 Y QUEJA FORMAL CONTRA EL CUERPO DE BOMBEROS VOLUNTARIOS DE SITIONUEVO. DNBC 20192050000454"/>
    <s v="ELIANA GARCÍA CASTAÑO"/>
    <s v="FORMULACIÓN Y ACTUALIZACIÓN NORMATIVA Y OPERATIVA"/>
    <x v="1"/>
    <x v="4"/>
    <n v="5"/>
    <n v="20193320030982"/>
    <d v="2019-10-29T11:29:27"/>
    <n v="20192050061961"/>
    <d v="2019-10-31T00:00:00"/>
    <n v="2"/>
    <n v="2"/>
    <x v="0"/>
    <s v="01-11-2019 11:18 AM Archivar ELIANA GARCÍA CASTAÑO Mediante el oficio No. 20192050061961 - Se dio respuesta a la petición. Correo enviado el 31/10/2019. _x000a_FORMULACIÓN Y ACTUALIZACIÓN NORMATIVA Y OPERATIVA 29-10-2019 11:34 AM Reasignacion Ronny Estiven Romero Velandia PARA TRAMITAR"/>
    <d v="2019-10-31T00:00:00"/>
    <s v="Pdf"/>
    <s v="Si"/>
    <s v="N/A"/>
    <s v="N/A"/>
  </r>
  <r>
    <x v="0"/>
    <s v="Correo Atención al Ciudadano"/>
    <x v="15"/>
    <s v="DELEGACIÓN DEPARTAMENTAL DE BOMBEROS DE CORDOBA"/>
    <x v="2"/>
    <x v="4"/>
    <s v="CAC: SOLICITUD DE CONCEPTO SOBRE ELECCIÓN DEL COORDINADOR EJECUTIVO"/>
    <s v="ELIANA GARCÍA CASTAÑO"/>
    <s v="FORMULACIÓN Y ACTUALIZACIÓN NORMATIVA Y OPERATIVA"/>
    <x v="1"/>
    <x v="1"/>
    <n v="30"/>
    <n v="20193320030992"/>
    <d v="2019-10-29T14:10:33"/>
    <m/>
    <m/>
    <m/>
    <m/>
    <x v="1"/>
    <s v="Vence el 12/12/2019"/>
    <m/>
    <m/>
    <m/>
    <m/>
    <m/>
  </r>
  <r>
    <x v="0"/>
    <s v="Servicio de Mensajería"/>
    <x v="0"/>
    <s v="UNIDAD ADMINISTRATIVA ESPECIAL CUERPO OFICIAL DE BOMBEROS DE BOGOTA UAECOB"/>
    <x v="2"/>
    <x v="0"/>
    <s v="SM: TRASLADO POR COMPETENCIA DERECHO DE PETICIÓN - SITUACIÓN ACTUAL DE LAS INVESTIGACIONES POR CORRUPCIÓN INTERNA"/>
    <s v="ELIANA GARCÍA CASTAÑO"/>
    <s v="FORMULACIÓN Y ACTUALIZACIÓN NORMATIVA Y OPERATIVA"/>
    <x v="1"/>
    <x v="2"/>
    <n v="15"/>
    <n v="20193320031032"/>
    <d v="2019-10-29T16:09:01"/>
    <m/>
    <m/>
    <m/>
    <m/>
    <x v="1"/>
    <s v="Vence el 21-11-2019"/>
    <m/>
    <m/>
    <m/>
    <m/>
    <m/>
  </r>
  <r>
    <x v="0"/>
    <s v="Servicio de Mensajería"/>
    <x v="0"/>
    <s v="MINISTERIO DE INTERIOR"/>
    <x v="0"/>
    <x v="4"/>
    <s v="SM: CONCEPTOS PROYECTOS DE LEY Y ACTO LEGISLATIVO EN CURSO"/>
    <s v="Carlos Armando López Barrera"/>
    <s v="OFICINA ASESORA JURIDICA"/>
    <x v="0"/>
    <x v="3"/>
    <n v="10"/>
    <n v="20193320031052"/>
    <d v="2019-10-29T16:27:39"/>
    <n v="20191200002283"/>
    <d v="2019-10-31T00:00:00"/>
    <n v="2"/>
    <n v="2"/>
    <x v="0"/>
    <s v="31-10-2019 12:33 PM Archivar Carlos Armando López Barrera ARCHIVO SE CONTESTO CON RADICADO 20191200002283"/>
    <s v="N/A"/>
    <s v="N/A"/>
    <s v="N/A"/>
    <s v="N/A"/>
    <s v="N/A"/>
  </r>
  <r>
    <x v="0"/>
    <s v="Servicio de Mensajería"/>
    <x v="14"/>
    <s v="CUERPO DE BOMBEROS QUIMBAYA"/>
    <x v="2"/>
    <x v="5"/>
    <s v="SM: SOLICITUD ESTUDIO PARA KIT FORESTAL"/>
    <s v="Massiel Mendez"/>
    <s v="FORTALECIMIENTO BOMBERIL"/>
    <x v="0"/>
    <x v="2"/>
    <n v="15"/>
    <n v="20193320031062"/>
    <d v="2019-10-29T16:30:42"/>
    <s v="N/A"/>
    <d v="2019-11-14T00:00:00"/>
    <n v="10"/>
    <n v="10"/>
    <x v="0"/>
    <s v="14-11-2019 10:24 AM Archivar Massiel Mendez Se le informa al comandante vía correo electrónico, la falta de soportes para continuar con el proceso."/>
    <s v="N/A"/>
    <s v="Tif"/>
    <s v="Si"/>
    <s v="N/A"/>
    <s v="No se genero radicado de salida, falta oficio de envio de respuesta"/>
  </r>
  <r>
    <x v="0"/>
    <s v="Correo Atención al Ciudadano"/>
    <x v="2"/>
    <s v="CUERPO DE BOMBEROS VOLUNTARIOS DE ALCALA"/>
    <x v="2"/>
    <x v="4"/>
    <s v="CAC: CARTA DNB"/>
    <s v="Andrea Bibiana Castañeda Durán"/>
    <s v="FORMULACIÓN Y ACTUALIZACIÓN NORMATIVA Y OPERATIVA"/>
    <x v="1"/>
    <x v="1"/>
    <n v="30"/>
    <n v="20193320031082"/>
    <d v="2019-10-30T09:18:11"/>
    <m/>
    <m/>
    <m/>
    <m/>
    <x v="1"/>
    <s v="Vence el 12/12/2019"/>
    <m/>
    <m/>
    <m/>
    <m/>
    <m/>
  </r>
  <r>
    <x v="0"/>
    <s v="Correo Institucional"/>
    <x v="15"/>
    <s v="CUERPO DE BOMBEROS OFICIAL DE MONTERIA"/>
    <x v="2"/>
    <x v="4"/>
    <s v="CI: CONSULTA DEL ÁREA DE CONTROL INTERNO DEL CBO DE MONTERIA"/>
    <s v="Andrea Bibiana Castañeda Durán"/>
    <s v="FORMULACIÓN Y ACTUALIZACIÓN NORMATIVA Y OPERATIVA"/>
    <x v="1"/>
    <x v="1"/>
    <n v="30"/>
    <n v="20193320031092"/>
    <d v="2019-10-30T09:24:34"/>
    <n v="20192050062291"/>
    <d v="2019-11-18T00:00:00"/>
    <n v="11"/>
    <n v="11"/>
    <x v="0"/>
    <s v="20-11-2019 11:28 AM Archivar Andrea Bibiana Castañeda Durán SE DIO TRÁMITE CON RADICADO 20192050062291 ENVIADO EL 18/11/2019"/>
    <d v="2019-11-18T00:00:00"/>
    <s v="Pdf"/>
    <s v="Si"/>
    <s v="N/A"/>
    <s v="N/A"/>
  </r>
  <r>
    <x v="0"/>
    <s v="Correo Atención al Ciudadano"/>
    <x v="0"/>
    <s v="DEMET GRUNE"/>
    <x v="1"/>
    <x v="0"/>
    <s v="CAC: REMITO OFICIO No J8AOV-2019-00709"/>
    <s v="ERIKA AGUIRRE LEMUS"/>
    <s v="FORMULACIÓN Y ACTUALIZACIÓN NORMATIVA Y OPERATIVA"/>
    <x v="1"/>
    <x v="3"/>
    <n v="10"/>
    <n v="20193320031112"/>
    <d v="2019-10-30T09:31:33"/>
    <m/>
    <m/>
    <m/>
    <m/>
    <x v="3"/>
    <s v="Vencida el 15/11/2019"/>
    <m/>
    <m/>
    <m/>
    <m/>
    <m/>
  </r>
  <r>
    <x v="0"/>
    <s v="Correo Atención al Ciudadano"/>
    <x v="9"/>
    <s v="CUERPO DE BOMBEROS VOLUNTARIOS DE YOPAL"/>
    <x v="2"/>
    <x v="0"/>
    <s v="CAC: SOLICITUD DE APOYO"/>
    <s v="ERIKA AGUIRRE LEMUS"/>
    <s v="FORMULACIÓN Y ACTUALIZACIÓN NORMATIVA Y OPERATIVA"/>
    <x v="1"/>
    <x v="1"/>
    <n v="30"/>
    <n v="20193320031122"/>
    <d v="2019-10-30T09:32:25"/>
    <n v="20192050062231"/>
    <d v="2019-11-08T00:00:00"/>
    <n v="6"/>
    <n v="6"/>
    <x v="0"/>
    <s v="08-11-2019 17:39 PM Archivar ERIKA AGUIRRE LEMUS Se archiva con radicado de salida número 20192050062231."/>
    <d v="2019-11-13T00:00:00"/>
    <s v="Pdf"/>
    <s v="Si"/>
    <s v="N/A"/>
    <s v="N/A"/>
  </r>
  <r>
    <x v="0"/>
    <s v="Correo Atención al Ciudadano"/>
    <x v="0"/>
    <s v="ANGELICA LOBELO SANCHEZ"/>
    <x v="1"/>
    <x v="0"/>
    <s v="CAC: INFORMACIÓN SOBRE PENSIONES"/>
    <s v="ERIKA AGUIRRE LEMUS"/>
    <s v="FORMULACIÓN Y ACTUALIZACIÓN NORMATIVA Y OPERATIVA"/>
    <x v="1"/>
    <x v="2"/>
    <n v="15"/>
    <n v="20193320031132"/>
    <d v="2019-10-30T09:33:44"/>
    <m/>
    <m/>
    <m/>
    <m/>
    <x v="3"/>
    <s v="Vencida el 22/11/2019"/>
    <m/>
    <m/>
    <m/>
    <m/>
    <m/>
  </r>
  <r>
    <x v="0"/>
    <s v="Correo Atención al Ciudadano"/>
    <x v="16"/>
    <s v="CUERPO DE BOMBEROS VOLUNTARIOS DE LA PRIMAVERA"/>
    <x v="2"/>
    <x v="4"/>
    <s v="CAC: SOLICITUD CONCEPTO Y ASESORÍA JURIDICA."/>
    <s v="Jiud Magnoly Gaviria Narvaez"/>
    <s v="FORMULACIÓN Y ACTUALIZACIÓN NORMATIVA Y OPERATIVA"/>
    <x v="1"/>
    <x v="1"/>
    <n v="30"/>
    <n v="20193320031142"/>
    <d v="2019-10-30T09:35:47"/>
    <m/>
    <m/>
    <m/>
    <m/>
    <x v="1"/>
    <s v="Vence el 13/12/2019"/>
    <m/>
    <m/>
    <m/>
    <m/>
    <m/>
  </r>
  <r>
    <x v="0"/>
    <s v="Correo Atención al Ciudadano"/>
    <x v="0"/>
    <s v="YULIETH MELIZA MONTOYA URREGO"/>
    <x v="1"/>
    <x v="0"/>
    <s v="CAC: PETICION Y QUEJA"/>
    <s v="Andrea Bibiana Castañeda Durán"/>
    <s v="FORMULACIÓN Y ACTUALIZACIÓN NORMATIVA Y OPERATIVA"/>
    <x v="1"/>
    <x v="2"/>
    <n v="15"/>
    <n v="20193320031172"/>
    <d v="2019-10-30T09:42:24"/>
    <n v="20192050062251"/>
    <d v="2019-11-18T00:00:00"/>
    <n v="11"/>
    <n v="11"/>
    <x v="0"/>
    <s v="20-11-2019 11:47 AM Archivar Andrea Bibiana Castañeda Durán SE DIO RESPUESTA CON RAD. 20192050062251 ENVIADO EL 18/11/2019"/>
    <d v="2019-11-18T00:00:00"/>
    <s v="Pdf"/>
    <s v="Si"/>
    <s v="N/A"/>
    <s v="N/A"/>
  </r>
  <r>
    <x v="0"/>
    <s v="Correo Atención al Ciudadano"/>
    <x v="10"/>
    <s v="CUERPO DE BOMBEROS VOLUNTARIOS DE ANSERMA"/>
    <x v="2"/>
    <x v="0"/>
    <s v="CAC: QUEJA"/>
    <s v="Andrea Bibiana Castañeda Durán"/>
    <s v="FORMULACIÓN Y ACTUALIZACIÓN NORMATIVA Y OPERATIVA"/>
    <x v="1"/>
    <x v="0"/>
    <n v="15"/>
    <n v="20193320031192"/>
    <d v="2019-10-30T09:44:44"/>
    <m/>
    <m/>
    <m/>
    <m/>
    <x v="3"/>
    <s v="Vence el 22/11/2019"/>
    <m/>
    <m/>
    <m/>
    <m/>
    <m/>
  </r>
  <r>
    <x v="0"/>
    <s v="Correo Institucional"/>
    <x v="18"/>
    <s v="CUERPOS DE BOMBEROS DE BOLIVAR - VALLE"/>
    <x v="2"/>
    <x v="0"/>
    <s v="CI: SOLICITUD COPIA RESOLUCIÓN 1611 DE 1998"/>
    <s v="Ronny Estiven Romero Velandia"/>
    <s v="FORMULACIÓN Y ACTUALIZACIÓN NORMATIVA Y OPERATIVA"/>
    <x v="1"/>
    <x v="3"/>
    <n v="10"/>
    <n v="20193320031202"/>
    <d v="2019-10-30T09:46:35"/>
    <s v="N/A"/>
    <d v="2019-10-31T00:00:00"/>
    <n v="1"/>
    <n v="1"/>
    <x v="0"/>
    <s v="31-10-2019 10:05 AM Archivar Ronny Estiven Romero Velandia Se envía la norma solicitada mediante correo electrónico."/>
    <s v="N/A"/>
    <s v="N/A"/>
    <s v="N/A"/>
    <s v="N/A"/>
    <s v="No se adjunta prueba de envio de documentos"/>
  </r>
  <r>
    <x v="0"/>
    <s v="Correo Atención al Ciudadano"/>
    <x v="0"/>
    <s v="JOSE LUIS SOLER"/>
    <x v="1"/>
    <x v="0"/>
    <s v="CAC: SOLICITUD AL DEBÍDO PROCESO"/>
    <s v="Andrea Bibiana Castañeda Durán"/>
    <s v="FORMULACIÓN Y ACTUALIZACIÓN NORMATIVA Y OPERATIVA"/>
    <x v="1"/>
    <x v="2"/>
    <n v="15"/>
    <n v="20193320031282"/>
    <d v="2019-10-30T09:58:24"/>
    <n v="20192050062351"/>
    <d v="2019-11-20T00:00:00"/>
    <n v="13"/>
    <n v="13"/>
    <x v="0"/>
    <s v="20-11-2019 11:53 AM Archivar Andrea Bibiana Castañeda Durán SE DIO TRÁMITE CON RAD. 20192050062351 ENVIADO EL 20/11/2019"/>
    <d v="2019-11-20T00:00:00"/>
    <s v="Pdf"/>
    <s v="Si"/>
    <s v="N/A"/>
    <s v="N/A"/>
  </r>
  <r>
    <x v="0"/>
    <s v="Correo Atención al Ciudadano"/>
    <x v="14"/>
    <s v="CUERPO DE BOMBEROS QUIMBAYA"/>
    <x v="2"/>
    <x v="5"/>
    <s v="CAC: SOLICITUD"/>
    <s v="Massiel Mendez"/>
    <s v="FORTALECIMIENTO BOMBERIL"/>
    <x v="0"/>
    <x v="2"/>
    <n v="15"/>
    <n v="20193320031302"/>
    <d v="2019-10-30T10:07:11"/>
    <s v="N/A"/>
    <d v="2019-11-05T00:00:00"/>
    <n v="3"/>
    <n v="3"/>
    <x v="0"/>
    <s v="05-11-2019 11:45 AM Archivar Massiel Mendez Se le informa al comandante vía correo electrónico, los pasos, requisitos y formatos que debe diligenciar para continuar con el proceso de proyectos."/>
    <s v="N/A"/>
    <s v="Tif"/>
    <s v="Si"/>
    <s v="N/A"/>
    <s v="No se genero radicado de salida, falta oficio de envio de respuesta"/>
  </r>
  <r>
    <x v="0"/>
    <s v="Correo Atención al Ciudadano"/>
    <x v="0"/>
    <s v="HECTOR RIASCOS"/>
    <x v="1"/>
    <x v="0"/>
    <s v="CAC: URGENTE"/>
    <s v="Andrea Bibiana Castañeda Durán"/>
    <s v="FORMULACIÓN Y ACTUALIZACIÓN NORMATIVA Y OPERATIVA"/>
    <x v="1"/>
    <x v="2"/>
    <n v="15"/>
    <n v="20193320031312"/>
    <d v="2019-10-30T10:08:40"/>
    <n v="20192050062271"/>
    <d v="2019-11-18T00:00:00"/>
    <n v="11"/>
    <n v="11"/>
    <x v="0"/>
    <s v="20-11-2019 11:33 AM Archivar Andrea Bibiana Castañeda Durán SE DIO RESPUESTA CON EL RAD. 20192050062271 ENVIADO EL 18/11/2019"/>
    <d v="2019-11-18T00:00:00"/>
    <s v="Pdf"/>
    <s v="Si"/>
    <s v="N/A"/>
    <s v="N/A"/>
  </r>
  <r>
    <x v="0"/>
    <s v="Servicio de Mensajería"/>
    <x v="2"/>
    <s v="CUERPO DE BOMBEROS VOLUNTARIOS DE LA UNION"/>
    <x v="2"/>
    <x v="2"/>
    <s v="SM: FIRMA CERTIFICADOS"/>
    <s v="HAYVER LEONARDO SERRANO RODRIGUEZ"/>
    <s v="DIRECCIÓN GENERAL"/>
    <x v="0"/>
    <x v="2"/>
    <n v="15"/>
    <n v="20193320031322"/>
    <d v="2019-10-30T11:27:43"/>
    <m/>
    <m/>
    <m/>
    <m/>
    <x v="3"/>
    <s v="Vencida el 22/11/2019"/>
    <m/>
    <m/>
    <m/>
    <m/>
    <m/>
  </r>
  <r>
    <x v="0"/>
    <s v="Correo Atención al Ciudadano"/>
    <x v="18"/>
    <s v="CUERPO DE BOMBEROS VOLUNTARIOS DE SANTA CRUZ DE MOMPOX"/>
    <x v="2"/>
    <x v="0"/>
    <s v="CAC: LEGALIZACIÓN VEHÍCULO AUTOMOTOR"/>
    <s v="Carlos Armando López Barrera"/>
    <s v="OFICINA ASESORA JURIDICA"/>
    <x v="0"/>
    <x v="0"/>
    <n v="15"/>
    <n v="20193320031332"/>
    <d v="2019-10-30T11:59:26"/>
    <n v="20191200002353"/>
    <d v="2019-11-12T00:00:00"/>
    <n v="7"/>
    <n v="7"/>
    <x v="0"/>
    <s v="12-11-2019 14:57 PM Archivar Carlos Armando López Barrera Se archiva por cuanto se dio respuesta mediante oficio 20191200002353"/>
    <s v="N/A"/>
    <s v="Word"/>
    <s v="N/A"/>
    <s v="N/A"/>
    <s v="No se especifica medio de envio de respuesta, documento en word sin firma"/>
  </r>
  <r>
    <x v="0"/>
    <s v="Correo Atención al Ciudadano"/>
    <x v="16"/>
    <s v="CUERPO DE BOMBEROS VOLUNTARIOS DE LA PRIMAVERA"/>
    <x v="2"/>
    <x v="4"/>
    <s v="CAC: SOLICITUD CONCEPTO JURÍDICO"/>
    <s v="ERIKA AGUIRRE LEMUS"/>
    <s v="FORMULACIÓN Y ACTUALIZACIÓN NORMATIVA Y OPERATIVA"/>
    <x v="1"/>
    <x v="1"/>
    <n v="30"/>
    <n v="20193320031342"/>
    <d v="2019-10-30T12:00:41"/>
    <m/>
    <m/>
    <m/>
    <m/>
    <x v="1"/>
    <s v="Vence el 13/12/2019"/>
    <m/>
    <m/>
    <m/>
    <m/>
    <m/>
  </r>
  <r>
    <x v="0"/>
    <s v="Correo Atención al Ciudadano"/>
    <x v="14"/>
    <s v="CUERPO DE BOMBEROS VOLUNTARIOS CORDOBA QUINDÍO"/>
    <x v="2"/>
    <x v="5"/>
    <s v="CAC: SOLICITUD CBV CÓRDOBA QUINDIO"/>
    <s v="Massiel Mendez"/>
    <s v="FORTALECIMIENTO BOMBERIL"/>
    <x v="0"/>
    <x v="2"/>
    <n v="15"/>
    <n v="20193320031372"/>
    <d v="2019-10-30T12:04:58"/>
    <s v="N/A"/>
    <d v="2019-11-05T00:00:00"/>
    <n v="3"/>
    <n v="3"/>
    <x v="0"/>
    <s v="05-11-2019 11:56 AM Archivar Massiel Mendez Se le informa al comandante vía correo electrónico, que debe cumplir unos requisitos, para continuar con el proceso de proyecto."/>
    <s v="N/A"/>
    <s v="Tif"/>
    <s v="Si"/>
    <s v="N/A"/>
    <s v="No se genero radicado de salida, falta oficio de envio de respuesta"/>
  </r>
  <r>
    <x v="0"/>
    <s v="Correo Atención al Ciudadano"/>
    <x v="0"/>
    <s v="HAWER OLAYA"/>
    <x v="1"/>
    <x v="0"/>
    <s v="CAC: SOLICITUD DE INFORMACIÓN DETALLADA DE ESTADISTICA DE EVENTOS DE EMERGENCIAS AÑO 2015,2016, 2018 Y 2019 EN EL DEPARTAMENTO DE HUILA"/>
    <s v="Juan Carlos Puerto Prieto"/>
    <s v="CENTRAL DE INFORMACIÓN Y TELECOMUNICACIONES"/>
    <x v="1"/>
    <x v="2"/>
    <n v="15"/>
    <n v="20193320031382"/>
    <d v="2019-10-30T12:06:17"/>
    <n v="20193320031382"/>
    <d v="2019-11-05T00:00:00"/>
    <n v="3"/>
    <n v="3"/>
    <x v="0"/>
    <s v="05-11-2019 15:29 PM Archivar Juan Carlos Puerto Prieto se contesto bajo radicado 20193320031382."/>
    <d v="2019-11-05T00:00:00"/>
    <s v="Pdf"/>
    <s v="Si"/>
    <s v="N/A"/>
    <s v="Se cargo respuesta en radicado de entrada, no se tiene evidencia de solicitud inicial"/>
  </r>
  <r>
    <x v="0"/>
    <s v="Correo Atención al Ciudadano"/>
    <x v="18"/>
    <s v="CUERPO DE BOMBEROS VOLUNTARIOS DE TURBACO - BOLÍVAR"/>
    <x v="2"/>
    <x v="7"/>
    <s v="CAC: SOLICITUD DE VISITA"/>
    <s v="Merle Galindo"/>
    <s v="SUBDIRECCIÓN ESTRATÉGICA Y DE COORDINACIÓN BOMBERIL"/>
    <x v="1"/>
    <x v="0"/>
    <n v="15"/>
    <n v="20193320031392"/>
    <d v="2019-10-30T12:10:21"/>
    <n v="20192000015901"/>
    <d v="2019-11-15T00:00:00"/>
    <n v="7"/>
    <n v="7"/>
    <x v="0"/>
    <s v="18-11-2019 15:56 PM Archivar Merle Galindo Documento radicado el 14-nov-2019"/>
    <d v="2019-11-15T00:00:00"/>
    <s v="Pdf"/>
    <s v="Si"/>
    <s v="N/A"/>
    <s v="N/A"/>
  </r>
  <r>
    <x v="0"/>
    <s v="Correo Atención al Ciudadano"/>
    <x v="0"/>
    <s v="COORDINACION ACADEMICA GFC"/>
    <x v="2"/>
    <x v="2"/>
    <s v="CAC: SOLICITUD REGISTRO ESCUELA VILLAVICENCIO"/>
    <s v="Paula Andrea Cortéz Mojica"/>
    <s v="DIRECCIÓN GENERAL"/>
    <x v="0"/>
    <x v="2"/>
    <n v="15"/>
    <n v="20193320031402"/>
    <d v="2019-10-30T12:11:34"/>
    <n v="20191000002303"/>
    <d v="2019-10-31T00:00:00"/>
    <n v="1"/>
    <n v="1"/>
    <x v="0"/>
    <s v="31-10-2019 14:20 PM Archivar Paula Andrea Cortéz Mojica archivo 20191000002303"/>
    <s v="N/A"/>
    <s v="Word"/>
    <s v="N/A"/>
    <s v="N/A"/>
    <s v="No hay respuesta digitalizada con su respectiva firma.En el radicado de salida debe existir evidencia o pantallazo de envío de la respuesta. No se especifica medio por el cual se envio la peticion."/>
  </r>
  <r>
    <x v="0"/>
    <s v="Correo Atención al Ciudadano"/>
    <x v="0"/>
    <s v="JORDAN CASAÑAS"/>
    <x v="1"/>
    <x v="10"/>
    <s v="CAC: DENUNCIA REITERATIVA POR PRESUNTA CORRUPCIÓN BOMBEROS ORITO"/>
    <s v="ERIKA AGUIRRE LEMUS"/>
    <s v="FORMULACIÓN Y ACTUALIZACIÓN NORMATIVA Y OPERATIVA"/>
    <x v="1"/>
    <x v="2"/>
    <n v="15"/>
    <n v="20193320031422"/>
    <d v="2019-10-30T14:34:12"/>
    <m/>
    <m/>
    <m/>
    <m/>
    <x v="3"/>
    <s v="Vencida el 22/11/2019"/>
    <m/>
    <m/>
    <m/>
    <m/>
    <m/>
  </r>
  <r>
    <x v="0"/>
    <s v="Radicación Directa"/>
    <x v="8"/>
    <s v="CUERPO DE BOMBEROS VOLUNTARIOS COMBITA"/>
    <x v="2"/>
    <x v="2"/>
    <s v="RD: RADICADO DE DOCUMENTOS CURSOS"/>
    <s v="HAYVER LEONARDO SERRANO RODRIGUEZ"/>
    <s v="DIRECCIÓN GENERAL"/>
    <x v="0"/>
    <x v="2"/>
    <n v="15"/>
    <n v="20193320031442"/>
    <d v="2019-10-30T15:48:19"/>
    <m/>
    <m/>
    <m/>
    <m/>
    <x v="3"/>
    <s v="Vencida el 22/11/2019"/>
    <m/>
    <m/>
    <m/>
    <m/>
    <m/>
  </r>
  <r>
    <x v="0"/>
    <s v="Servicio de Mensajería"/>
    <x v="4"/>
    <s v="CUERPO DE BOMBEROS VOLUNTARIOS DE PUERTO COLOMBIA"/>
    <x v="2"/>
    <x v="2"/>
    <s v="SM: CERTIFICADOS"/>
    <s v="HAYVER LEONARDO SERRANO RODRIGUEZ"/>
    <s v="DIRECCIÓN GENERAL"/>
    <x v="0"/>
    <x v="2"/>
    <n v="15"/>
    <n v="20193320031452"/>
    <d v="2019-10-30T16:22:22"/>
    <m/>
    <m/>
    <m/>
    <m/>
    <x v="3"/>
    <s v="Vencida el 22/11/2019"/>
    <m/>
    <m/>
    <m/>
    <m/>
    <m/>
  </r>
  <r>
    <x v="0"/>
    <s v="Correo Atención al Ciudadano"/>
    <x v="0"/>
    <s v="YULI CAMILA LOZANO TORES"/>
    <x v="1"/>
    <x v="0"/>
    <s v="CAC: SOLICITUD DE APOYO"/>
    <s v="Ronny Estiven Romero Velandia"/>
    <s v="FORMULACIÓN Y ACTUALIZACIÓN NORMATIVA Y OPERATIVA"/>
    <x v="1"/>
    <x v="2"/>
    <n v="15"/>
    <n v="20193320031462"/>
    <d v="2019-10-30T17:19:53"/>
    <n v="20192050062011"/>
    <d v="2019-10-30T00:00:00"/>
    <n v="0"/>
    <n v="0"/>
    <x v="0"/>
    <s v="31-10-2019 10:05 AM Archivar Ronny Estiven Romero Velandia respondido con Radicado DNBC No. *20192050062011* **20192050062011** Bogotá D.C, 30-10-2019"/>
    <d v="2019-10-31T00:00:00"/>
    <s v="Pdf"/>
    <s v="Si"/>
    <s v="N/A"/>
    <s v="N/A"/>
  </r>
  <r>
    <x v="0"/>
    <s v="Radicación Directa"/>
    <x v="5"/>
    <s v="ALCALDÍA MUNICIPAL DE PUPIALES - NARIÑO"/>
    <x v="0"/>
    <x v="0"/>
    <s v="RD: SOLICITUD FIJACIÓN FECHA ENTREGA MÁQUINA CISTERNA"/>
    <s v="Carlos Armando López Barrera"/>
    <s v="OFICINA ASESORA JURIDICA"/>
    <x v="0"/>
    <x v="0"/>
    <n v="15"/>
    <n v="20193320031472"/>
    <d v="2019-10-31T10:31:52"/>
    <n v="20191200002373"/>
    <d v="2019-11-18T00:00:00"/>
    <n v="10"/>
    <n v="10"/>
    <x v="0"/>
    <s v="18-11-2019 17:48 PM Archivar Carlos Armando López Barrera Se archiva mediante oficio 20191200002373"/>
    <s v="N/A"/>
    <s v="Word"/>
    <s v="N/A"/>
    <s v="N/A"/>
    <s v="No se especifica medio de envio de respuesta, documento en word sin firma"/>
  </r>
  <r>
    <x v="0"/>
    <s v="Servicio de Mensajería"/>
    <x v="2"/>
    <s v="BENEMERITO CUERPO DE BOMBEROS VOLUNTARIOS DE CALI ACADEMIA"/>
    <x v="2"/>
    <x v="2"/>
    <s v="SM: ENVÍO DE CERTIFICADOS"/>
    <s v="HAYVER LEONARDO SERRANO RODRIGUEZ"/>
    <s v="DIRECCIÓN GENERAL"/>
    <x v="0"/>
    <x v="2"/>
    <n v="15"/>
    <n v="20193320031482"/>
    <d v="2019-10-31T11:21:21"/>
    <n v="20191000015991"/>
    <d v="2019-11-15T00:00:00"/>
    <n v="9"/>
    <n v="9"/>
    <x v="0"/>
    <s v="15-11-2019 10:59 AM Archivar HAYVER LEONARDO SERRANO RODRIGUEZ Se le da respuesta con el radicado N° 20191000015991"/>
    <d v="2019-11-15T00:00:00"/>
    <s v="Pdf"/>
    <s v="Si"/>
    <s v="N/A"/>
    <s v="N/A"/>
  </r>
  <r>
    <x v="0"/>
    <s v="Servicio de Mensajería"/>
    <x v="2"/>
    <s v="CUERPO DE BOMBEROS VOLUNTARIOS DE YUMBO"/>
    <x v="2"/>
    <x v="2"/>
    <s v="SM: CERTIFICADOS CURSO BÁSICO ATENCIÓN PREHOSPITALARIA APH"/>
    <s v="HAYVER LEONARDO SERRANO RODRIGUEZ"/>
    <s v="DIRECCIÓN GENERAL"/>
    <x v="0"/>
    <x v="2"/>
    <n v="15"/>
    <n v="20193320031502"/>
    <d v="2019-10-31T12:18:39"/>
    <n v="20191000016041"/>
    <d v="2019-11-15T00:00:00"/>
    <n v="9"/>
    <n v="9"/>
    <x v="0"/>
    <s v="15-11-2019 16:23 PM Archivar HAYVER LEONARDO SERRANO RODRIGUEZ Se le da respuesta con el radicado N° 20191000016041"/>
    <d v="2019-11-15T00:00:00"/>
    <s v="Pdf"/>
    <s v="Si"/>
    <s v="N/A"/>
    <s v="N/A"/>
  </r>
  <r>
    <x v="0"/>
    <s v="Servicio de Mensajería"/>
    <x v="0"/>
    <s v="CONGRESO DE LA REPUBLICA DE COLOMBIA"/>
    <x v="0"/>
    <x v="0"/>
    <s v="SM: DERECHO DE PETICIÓN (REMITIDO POR LA UNGRD #RAD: 2019EE10957 - 2019ER10813)"/>
    <s v="Carlos Armando López Barrera"/>
    <s v="OFICINA ASESORA JURIDICA"/>
    <x v="0"/>
    <x v="5"/>
    <n v="10"/>
    <n v="20193320031512"/>
    <d v="2019-10-31T12:56:46"/>
    <n v="20191200002383"/>
    <d v="2019-11-18T00:00:00"/>
    <n v="10"/>
    <n v="10"/>
    <x v="0"/>
    <s v="18-11-2019 18:07 PM Archivar Carlos Armando López Barrera Se archiva por cuanto se respondió mediante radicado 20191200002383"/>
    <s v="N/A"/>
    <s v="Word"/>
    <s v="N/A"/>
    <s v="N/A"/>
    <s v="No se especifica medio de envio de respuesta, documento en word sin firma"/>
  </r>
  <r>
    <x v="0"/>
    <s v="Servicio de Mensajería"/>
    <x v="3"/>
    <s v="CUERPO DE BOMBEROS DE CHOCONTA"/>
    <x v="2"/>
    <x v="0"/>
    <s v="SM: SOLICITUD IDENTIFICACIÓN DE VOLUNTARIOS ACTIVOS"/>
    <s v="Luis Alberto Valencia Pulido"/>
    <s v="Área Cenrtral de Referencia Bomberil"/>
    <x v="1"/>
    <x v="0"/>
    <n v="15"/>
    <n v="20193320031522"/>
    <d v="2019-10-31T13:34:39"/>
    <n v="20192100018661"/>
    <d v="2019-11-21T00:00:00"/>
    <n v="13"/>
    <n v="13"/>
    <x v="0"/>
    <s v="21-11-2019 08:50 AM Archivar Luis Alberto Valencia Pulido Se da respuesta con radicado DNBC No 20192100018661."/>
    <d v="2019-11-21T00:00:00"/>
    <s v="Pdf"/>
    <s v="Si"/>
    <s v="N/A"/>
    <s v="N/A"/>
  </r>
  <r>
    <x v="0"/>
    <s v="Radicación Directa"/>
    <x v="3"/>
    <s v="CUERPO DE BOMBEROS VOLUNTARIOS DE MOSQUERA"/>
    <x v="2"/>
    <x v="0"/>
    <s v="RD: SOLICITUD ACTUALIZACIÓN ALCANCE INSTRUCTOR"/>
    <s v="Jiud Magnoly Gaviria Narvaez"/>
    <s v="FORMULACIÓN Y ACTUALIZACIÓN NORMATIVA Y OPERATIVA"/>
    <x v="1"/>
    <x v="0"/>
    <n v="15"/>
    <n v="20193320031532"/>
    <d v="2019-10-31T13:42:27"/>
    <n v="20192100015881"/>
    <d v="2019-11-18T00:00:00"/>
    <n v="10"/>
    <n v="10"/>
    <x v="0"/>
    <s v="18-11-2019 17:43 PM Archivar Jiud Magnoly Gaviria Narvaez Se da respuesta con DNBC No.20192100015881"/>
    <d v="2019-11-18T00:00:00"/>
    <s v="Pdf"/>
    <s v="Si"/>
    <s v="N/A"/>
    <s v="N/A"/>
  </r>
  <r>
    <x v="0"/>
    <s v="Correo Atención al Ciudadano"/>
    <x v="15"/>
    <s v="CUERPO DE BOMBEROS VOLUNTARIOS CORDOBA QUINDÍO"/>
    <x v="2"/>
    <x v="5"/>
    <s v="CAC: SOLICITUD CBV CÓRDOBA QUINDIO"/>
    <s v="Massiel Mendez"/>
    <s v="FORTALECIMIENTO BOMBERIL"/>
    <x v="0"/>
    <x v="2"/>
    <n v="15"/>
    <n v="20193320031372"/>
    <d v="2019-10-30T12:04:58"/>
    <s v="N/A"/>
    <d v="2019-11-05T00:00:00"/>
    <n v="2"/>
    <n v="2"/>
    <x v="0"/>
    <s v="05-11-2019 11:56 AM Archivar Massiel Mendez Se le informa al comandante vía correo electrónico, que debe cumplir unos requisitos, para continuar con el proceso de proyecto."/>
    <s v="N/A"/>
    <s v="Tif"/>
    <s v="Si"/>
    <s v="N/A"/>
    <s v="No se genero radicado de salida, falta oficio de envio de respuesta"/>
  </r>
  <r>
    <x v="0"/>
    <s v="Correo Atención al Ciudadano"/>
    <x v="0"/>
    <s v="HAWER OLAYA"/>
    <x v="1"/>
    <x v="0"/>
    <s v="CAC: SOLICITUD DE INFORMACIÓN DETALLADA DE ESTADISTICA DE EVENTOS DE EMERGENCIAS AÑO 2015,2016, 2018 Y 2019 EN EL DEPARTAMENTO DE HUILA"/>
    <s v="Juan Carlos Puerto Prieto"/>
    <s v="CENTRAL DE INFORMACIÓN Y TELECOMUNICACIONES"/>
    <x v="1"/>
    <x v="2"/>
    <n v="15"/>
    <n v="20193320031382"/>
    <d v="2019-10-30T12:06:17"/>
    <n v="20192400014241"/>
    <d v="2019-11-05T00:00:00"/>
    <n v="2"/>
    <n v="2"/>
    <x v="0"/>
    <s v="05-11-2019 15:29 PM Archivar Juan Carlos Puerto Prieto se contesto bajo radicado 20193320031382."/>
    <d v="2019-11-05T00:00:00"/>
    <s v="Pdf"/>
    <s v="Si"/>
    <s v="N/A"/>
    <s v="Se cargo respuesta en radicado de entrada, no se tiene evidencia de solicitud inicial"/>
  </r>
  <r>
    <x v="0"/>
    <s v="Correo Atención al Ciudadano"/>
    <x v="18"/>
    <s v="CUERPO DE BOMBEROS VOLUNTARIOS DE TURBACO - BOLÍVAR"/>
    <x v="2"/>
    <x v="7"/>
    <s v="CAC: SOLICITUD DE VISITA"/>
    <s v="Merle Galindo"/>
    <s v="SUBDIRECCIÓN ESTRATÉGICA Y DE COORDINACIÓN BOMBERIL"/>
    <x v="1"/>
    <x v="0"/>
    <n v="15"/>
    <n v="20193320031392"/>
    <d v="2019-10-30T12:10:21"/>
    <m/>
    <s v="13-11-2019 y 18-11-2019"/>
    <n v="10"/>
    <n v="10"/>
    <x v="0"/>
    <s v="18-11-2019 15:56 PM Archivar Merle Galindo Documento radicado el 14-nov-2019"/>
    <d v="2019-11-15T00:00:00"/>
    <s v="Pdf"/>
    <s v="Si"/>
    <s v="N/A"/>
    <s v="N/A"/>
  </r>
  <r>
    <x v="0"/>
    <s v="Correo Atención al Ciudadano"/>
    <x v="0"/>
    <s v="COORDINACION ACADEMICA GFC"/>
    <x v="2"/>
    <x v="2"/>
    <s v="CAC: SOLICITUD REGISTRO ESCUELA VILLAVICENCIO"/>
    <s v="Paula Andrea Cortéz Mojica"/>
    <s v="DIRECCIÓN GENERAL"/>
    <x v="0"/>
    <x v="2"/>
    <n v="15"/>
    <n v="20193320031402"/>
    <d v="2019-10-30T12:11:34"/>
    <n v="20191000002303"/>
    <d v="2019-10-31T00:00:00"/>
    <n v="0"/>
    <n v="0"/>
    <x v="0"/>
    <s v="31-10-2019 14:20 PM Archivar Paula Andrea Cortéz Mojica archivo 20191000002303"/>
    <s v="N/A"/>
    <s v="Word"/>
    <s v="N/A"/>
    <s v="N/A"/>
    <s v="No se especifica medio de envio de respuesta, documento Word sin firma"/>
  </r>
  <r>
    <x v="0"/>
    <s v="Correo Atención al Ciudadano"/>
    <x v="0"/>
    <s v="JORDAN CASAÑAS"/>
    <x v="1"/>
    <x v="10"/>
    <s v="CAC: DENUNCIA REITERATIVA POR PRESUNTA CORRUPCIÓN BOMBEROS ORITO"/>
    <s v="ERIKA AGUIRRE LEMUS"/>
    <s v="FORMULACIÓN Y ACTUALIZACIÓN NORMATIVA Y OPERATIVA"/>
    <x v="1"/>
    <x v="2"/>
    <n v="15"/>
    <n v="20193320031422"/>
    <d v="2019-10-30T14:34:12"/>
    <m/>
    <m/>
    <m/>
    <m/>
    <x v="1"/>
    <s v="Vence el 25-11-2019"/>
    <m/>
    <m/>
    <m/>
    <m/>
    <m/>
  </r>
  <r>
    <x v="0"/>
    <s v="Radicación Directa"/>
    <x v="8"/>
    <s v="CUERPO DE BOMBEROS VOLUNTARIOS COMBITA"/>
    <x v="2"/>
    <x v="2"/>
    <s v="RD: RADICADO DE DOCUMENTOS CURSOS"/>
    <s v="HAYVER LEONARDO SERRANO RODRIGUEZ"/>
    <s v="DIRECCIÓN GENERAL"/>
    <x v="0"/>
    <x v="2"/>
    <n v="15"/>
    <n v="20193320031442"/>
    <d v="2019-10-30T15:48:19"/>
    <m/>
    <m/>
    <m/>
    <m/>
    <x v="1"/>
    <s v="Vence el 25-11-2019"/>
    <m/>
    <m/>
    <m/>
    <m/>
    <m/>
  </r>
  <r>
    <x v="0"/>
    <s v="Servicio de Mensajería"/>
    <x v="4"/>
    <s v="CUERPO DE BOMBEROS VOLUNTARIOS DE PUERTO COLOMBIA"/>
    <x v="2"/>
    <x v="2"/>
    <s v="SM: CERTIFICADOS"/>
    <s v="HAYVER LEONARDO SERRANO RODRIGUEZ"/>
    <s v="DIRECCIÓN GENERAL"/>
    <x v="0"/>
    <x v="2"/>
    <n v="15"/>
    <n v="20193320031452"/>
    <d v="2019-10-30T16:22:22"/>
    <m/>
    <m/>
    <m/>
    <m/>
    <x v="1"/>
    <s v="Vence el 25-11-2019"/>
    <m/>
    <m/>
    <m/>
    <m/>
    <m/>
  </r>
  <r>
    <x v="0"/>
    <s v="Correo Atención al Ciudadano"/>
    <x v="0"/>
    <s v="YULI CAMILA LOZANO TORES"/>
    <x v="1"/>
    <x v="0"/>
    <s v="CAC: SOLICITUD DE APOYO"/>
    <s v="Ronny Estiven Romero Velandia"/>
    <s v="FORMULACIÓN Y ACTUALIZACIÓN NORMATIVA Y OPERATIVA"/>
    <x v="1"/>
    <x v="2"/>
    <n v="15"/>
    <n v="20193320031462"/>
    <d v="2019-10-30T17:19:53"/>
    <n v="20192050062011"/>
    <d v="2019-10-30T00:00:00"/>
    <n v="0"/>
    <n v="0"/>
    <x v="0"/>
    <s v="31-10-2019 10:05 AM Archivar Ronny Estiven Romero Velandia respondido con Radicado DNBC No. *20192050062011* **20192050062011** Bogotá D.C, 30-10-2019"/>
    <d v="2019-10-31T00:00:00"/>
    <s v="Pdf"/>
    <s v="Si"/>
    <s v="N/A"/>
    <s v="N/A"/>
  </r>
  <r>
    <x v="0"/>
    <s v="Radicación Directa"/>
    <x v="5"/>
    <s v="ALCALDÍA MUNICIPAL DE PUPIALES - NARIÑO"/>
    <x v="0"/>
    <x v="0"/>
    <s v="RD: SOLICITUD FIJACIÓN FECHA ENTREGA MÁQUINA CISTERNA"/>
    <s v="Carlos Armando López Barrera"/>
    <s v="OFICINA ASESORA JURIDICA"/>
    <x v="0"/>
    <x v="5"/>
    <n v="10"/>
    <n v="20193320031472"/>
    <d v="2019-10-31T10:31:52"/>
    <n v="20191200002373"/>
    <d v="2019-11-18T00:00:00"/>
    <n v="10"/>
    <n v="10"/>
    <x v="0"/>
    <s v="18-11-2019 17:48 PM Archivar Carlos Armando López Barrera Se archiva mediante oficio 20191200002373"/>
    <s v="N/A"/>
    <s v="Word"/>
    <s v="N/A"/>
    <s v="N/A"/>
    <s v="No se especifica medio de envio de respuesta, documento en word sin firma"/>
  </r>
  <r>
    <x v="0"/>
    <s v="Servicio de Mensajería"/>
    <x v="2"/>
    <s v="BENEMERITO CUERPO DE BOMBEROS VOLUNTARIOS DE CALI ACADEMIA"/>
    <x v="2"/>
    <x v="2"/>
    <s v="SM: ENVÍO DE CERTIFICADOS"/>
    <s v="HAYVER LEONARDO SERRANO RODRIGUEZ"/>
    <s v="DIRECCIÓN GENERAL"/>
    <x v="0"/>
    <x v="2"/>
    <n v="15"/>
    <n v="20193320031482"/>
    <d v="2019-10-31T11:21:21"/>
    <n v="20191000015991"/>
    <d v="2019-11-15T00:00:00"/>
    <n v="9"/>
    <n v="9"/>
    <x v="0"/>
    <s v="15-11-2019 10:59 AM Archivar HAYVER LEONARDO SERRANO RODRIGUEZ Se le da respuesta con el radicado N° 20191000015991"/>
    <d v="2019-11-15T00:00:00"/>
    <s v="Pdf"/>
    <s v="Si"/>
    <s v="N/A"/>
    <s v="N/A"/>
  </r>
  <r>
    <x v="0"/>
    <s v="Servicio de Mensajería"/>
    <x v="2"/>
    <s v="CUERPO DE BOMBEROS VOLUNTARIOS DE YUMBO"/>
    <x v="2"/>
    <x v="2"/>
    <s v="SM: CERTIFICADOS CURSO BÁSICO ATENCIÓN PREHOSPITALARIA APH"/>
    <s v="HAYVER LEONARDO SERRANO RODRIGUEZ"/>
    <s v="DIRECCIÓN GENERAL"/>
    <x v="0"/>
    <x v="2"/>
    <n v="15"/>
    <n v="20193320031502"/>
    <d v="2019-10-31T12:18:39"/>
    <n v="20191000016041"/>
    <d v="2019-11-15T00:00:00"/>
    <n v="9"/>
    <n v="9"/>
    <x v="0"/>
    <s v="15-11-2019 16:23 PM Archivar HAYVER LEONARDO SERRANO RODRIGUEZ Se le da respuesta con el radicado N° 20191000016041"/>
    <d v="2019-11-15T00:00:00"/>
    <s v="Pdf"/>
    <s v="Si"/>
    <s v="N/A"/>
    <s v="N/A"/>
  </r>
  <r>
    <x v="0"/>
    <s v="Servicio de Mensajería"/>
    <x v="0"/>
    <s v="CONGRESO DE LA REPUBLICA DE COLOMBIA"/>
    <x v="0"/>
    <x v="4"/>
    <s v="SM: DERECHO DE PETICIÓN (REMITIDO POR LA UNGRD #RAD: 2019EE10957 - 2019ER10813)"/>
    <s v="Carlos Armando López Barrera"/>
    <s v="OFICINA ASESORA JURIDICA"/>
    <x v="0"/>
    <x v="5"/>
    <n v="10"/>
    <n v="20193320031512"/>
    <d v="2019-10-31T12:56:46"/>
    <n v="20191200002383"/>
    <d v="2019-11-18T00:00:00"/>
    <n v="10"/>
    <n v="10"/>
    <x v="0"/>
    <s v="18-11-2019 18:07 PM Archivar Carlos Armando López Barrera Se archiva por cuanto se respondió mediante radicado 20191200002383"/>
    <s v="N/A"/>
    <s v="Word"/>
    <s v="N/A"/>
    <s v="N/A"/>
    <s v="No se especifica medio de envio de respuesta, documento en word sin firma"/>
  </r>
  <r>
    <x v="0"/>
    <s v="Servicio de Mensajería"/>
    <x v="3"/>
    <s v="CUERPO DE BOMBEROS DE CHOCONTA"/>
    <x v="2"/>
    <x v="0"/>
    <s v="SM: SOLICITUD IDENTIFICACIÓN DE VOLUNTARIOS ACTIVOS"/>
    <s v="Luis Alberto Valencia Pulido"/>
    <s v="Área Cenrtral de Referencia Bomberil"/>
    <x v="1"/>
    <x v="2"/>
    <n v="15"/>
    <n v="20193320031522"/>
    <d v="2019-10-31T13:34:39"/>
    <n v="20192100018661"/>
    <d v="2019-11-21T00:00:00"/>
    <n v="13"/>
    <n v="13"/>
    <x v="0"/>
    <s v="21-11-2019 08:50 AM Archivar Luis Alberto Valencia Pulido Se da respuesta con radicado DNBC No 20192100018661."/>
    <d v="2019-11-21T00:00:00"/>
    <s v="Pdf"/>
    <s v="Si"/>
    <s v="N/A"/>
    <s v="N/A"/>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5" cacheId="0"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chartFormat="5">
  <location ref="A66:B71" firstHeaderRow="1" firstDataRow="1" firstDataCol="1"/>
  <pivotFields count="25">
    <pivotField showAll="0"/>
    <pivotField showAll="0"/>
    <pivotField showAll="0"/>
    <pivotField showAll="0"/>
    <pivotField axis="axisRow" dataField="1" showAll="0">
      <items count="6">
        <item m="1" x="4"/>
        <item x="2"/>
        <item x="0"/>
        <item x="3"/>
        <item x="1"/>
        <item t="default"/>
      </items>
    </pivotField>
    <pivotField showAll="0"/>
    <pivotField showAll="0"/>
    <pivotField showAll="0"/>
    <pivotField showAll="0"/>
    <pivotField showAll="0"/>
    <pivotField showAll="0"/>
    <pivotField showAll="0"/>
    <pivotField numFmtId="1" showAll="0"/>
    <pivotField numFmtId="14" showAll="0"/>
    <pivotField showAll="0"/>
    <pivotField showAll="0"/>
    <pivotField showAll="0"/>
    <pivotField showAll="0"/>
    <pivotField showAll="0"/>
    <pivotField showAll="0"/>
    <pivotField showAll="0"/>
    <pivotField showAll="0"/>
    <pivotField showAll="0"/>
    <pivotField showAll="0"/>
    <pivotField showAll="0"/>
  </pivotFields>
  <rowFields count="1">
    <field x="4"/>
  </rowFields>
  <rowItems count="5">
    <i>
      <x v="1"/>
    </i>
    <i>
      <x v="2"/>
    </i>
    <i>
      <x v="3"/>
    </i>
    <i>
      <x v="4"/>
    </i>
    <i t="grand">
      <x/>
    </i>
  </rowItems>
  <colItems count="1">
    <i/>
  </colItems>
  <dataFields count="1">
    <dataField name="Cuenta de Naturaleza jurídica del peticionario" fld="4" subtotal="count" baseField="0" baseItem="0"/>
  </dataFields>
  <formats count="25">
    <format dxfId="47">
      <pivotArea field="4" type="button" dataOnly="0" labelOnly="1" outline="0" axis="axisRow" fieldPosition="0"/>
    </format>
    <format dxfId="46">
      <pivotArea dataOnly="0" labelOnly="1" fieldPosition="0">
        <references count="1">
          <reference field="4" count="0"/>
        </references>
      </pivotArea>
    </format>
    <format dxfId="45">
      <pivotArea dataOnly="0" labelOnly="1" grandRow="1" outline="0" fieldPosition="0"/>
    </format>
    <format dxfId="44">
      <pivotArea outline="0" collapsedLevelsAreSubtotals="1" fieldPosition="0"/>
    </format>
    <format dxfId="43">
      <pivotArea dataOnly="0" labelOnly="1" outline="0" axis="axisValues" fieldPosition="0"/>
    </format>
    <format dxfId="42">
      <pivotArea outline="0" collapsedLevelsAreSubtotals="1" fieldPosition="0"/>
    </format>
    <format dxfId="41">
      <pivotArea dataOnly="0" labelOnly="1" outline="0" axis="axisValues" fieldPosition="0"/>
    </format>
    <format dxfId="40">
      <pivotArea outline="0" collapsedLevelsAreSubtotals="1" fieldPosition="0"/>
    </format>
    <format dxfId="39">
      <pivotArea dataOnly="0" labelOnly="1" outline="0" axis="axisValues" fieldPosition="0"/>
    </format>
    <format dxfId="38">
      <pivotArea type="all" dataOnly="0" outline="0" fieldPosition="0"/>
    </format>
    <format dxfId="37">
      <pivotArea outline="0" collapsedLevelsAreSubtotals="1" fieldPosition="0"/>
    </format>
    <format dxfId="36">
      <pivotArea field="4" type="button" dataOnly="0" labelOnly="1" outline="0" axis="axisRow" fieldPosition="0"/>
    </format>
    <format dxfId="35">
      <pivotArea dataOnly="0" labelOnly="1" outline="0" axis="axisValues" fieldPosition="0"/>
    </format>
    <format dxfId="34">
      <pivotArea dataOnly="0" labelOnly="1" fieldPosition="0">
        <references count="1">
          <reference field="4" count="0"/>
        </references>
      </pivotArea>
    </format>
    <format dxfId="33">
      <pivotArea dataOnly="0" labelOnly="1" grandRow="1" outline="0" fieldPosition="0"/>
    </format>
    <format dxfId="32">
      <pivotArea dataOnly="0" labelOnly="1" fieldPosition="0">
        <references count="1">
          <reference field="4" count="1">
            <x v="1"/>
          </reference>
        </references>
      </pivotArea>
    </format>
    <format dxfId="31">
      <pivotArea dataOnly="0" labelOnly="1" fieldPosition="0">
        <references count="1">
          <reference field="4" count="1">
            <x v="4"/>
          </reference>
        </references>
      </pivotArea>
    </format>
    <format dxfId="30">
      <pivotArea dataOnly="0" labelOnly="1" fieldPosition="0">
        <references count="1">
          <reference field="4" count="1">
            <x v="2"/>
          </reference>
        </references>
      </pivotArea>
    </format>
    <format dxfId="29">
      <pivotArea type="all" dataOnly="0" outline="0" fieldPosition="0"/>
    </format>
    <format dxfId="28">
      <pivotArea outline="0" collapsedLevelsAreSubtotals="1" fieldPosition="0"/>
    </format>
    <format dxfId="27">
      <pivotArea field="4" type="button" dataOnly="0" labelOnly="1" outline="0" axis="axisRow" fieldPosition="0"/>
    </format>
    <format dxfId="26">
      <pivotArea dataOnly="0" labelOnly="1" outline="0" axis="axisValues" fieldPosition="0"/>
    </format>
    <format dxfId="25">
      <pivotArea dataOnly="0" labelOnly="1" fieldPosition="0">
        <references count="1">
          <reference field="4" count="0"/>
        </references>
      </pivotArea>
    </format>
    <format dxfId="24">
      <pivotArea dataOnly="0" labelOnly="1" grandRow="1" outline="0" fieldPosition="0"/>
    </format>
    <format dxfId="23">
      <pivotArea grandRow="1" outline="0" collapsedLevelsAreSubtotals="1" fieldPosition="0"/>
    </format>
  </formats>
  <chartFormats count="6">
    <chartFormat chart="0" format="11" series="1">
      <pivotArea type="data" outline="0" fieldPosition="0">
        <references count="1">
          <reference field="4294967294" count="1" selected="0">
            <x v="0"/>
          </reference>
        </references>
      </pivotArea>
    </chartFormat>
    <chartFormat chart="0" format="12">
      <pivotArea type="data" outline="0" fieldPosition="0">
        <references count="2">
          <reference field="4294967294" count="1" selected="0">
            <x v="0"/>
          </reference>
          <reference field="4" count="1" selected="0">
            <x v="0"/>
          </reference>
        </references>
      </pivotArea>
    </chartFormat>
    <chartFormat chart="0" format="13">
      <pivotArea type="data" outline="0" fieldPosition="0">
        <references count="2">
          <reference field="4294967294" count="1" selected="0">
            <x v="0"/>
          </reference>
          <reference field="4" count="1" selected="0">
            <x v="1"/>
          </reference>
        </references>
      </pivotArea>
    </chartFormat>
    <chartFormat chart="0" format="14">
      <pivotArea type="data" outline="0" fieldPosition="0">
        <references count="2">
          <reference field="4294967294" count="1" selected="0">
            <x v="0"/>
          </reference>
          <reference field="4" count="1" selected="0">
            <x v="2"/>
          </reference>
        </references>
      </pivotArea>
    </chartFormat>
    <chartFormat chart="0" format="15">
      <pivotArea type="data" outline="0" fieldPosition="0">
        <references count="2">
          <reference field="4294967294" count="1" selected="0">
            <x v="0"/>
          </reference>
          <reference field="4" count="1" selected="0">
            <x v="3"/>
          </reference>
        </references>
      </pivotArea>
    </chartFormat>
    <chartFormat chart="0" format="16">
      <pivotArea type="data" outline="0" fieldPosition="0">
        <references count="2">
          <reference field="4294967294" count="1" selected="0">
            <x v="0"/>
          </reference>
          <reference field="4" count="1" selected="0">
            <x v="4"/>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a dinámica4" cacheId="0"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chartFormat="5">
  <location ref="A53:B56" firstHeaderRow="1" firstDataRow="1" firstDataCol="1"/>
  <pivotFields count="25">
    <pivotField axis="axisRow" dataField="1" showAll="0">
      <items count="3">
        <item x="0"/>
        <item x="1"/>
        <item t="default"/>
      </items>
    </pivotField>
    <pivotField showAll="0"/>
    <pivotField showAll="0"/>
    <pivotField showAll="0"/>
    <pivotField showAll="0"/>
    <pivotField showAll="0"/>
    <pivotField showAll="0"/>
    <pivotField showAll="0"/>
    <pivotField showAll="0"/>
    <pivotField showAll="0"/>
    <pivotField showAll="0"/>
    <pivotField showAll="0"/>
    <pivotField numFmtId="1" showAll="0"/>
    <pivotField numFmtId="14" showAll="0"/>
    <pivotField showAll="0"/>
    <pivotField showAll="0"/>
    <pivotField showAll="0"/>
    <pivotField showAll="0"/>
    <pivotField showAll="0"/>
    <pivotField showAll="0"/>
    <pivotField showAll="0"/>
    <pivotField showAll="0"/>
    <pivotField showAll="0"/>
    <pivotField showAll="0"/>
    <pivotField showAll="0"/>
  </pivotFields>
  <rowFields count="1">
    <field x="0"/>
  </rowFields>
  <rowItems count="3">
    <i>
      <x/>
    </i>
    <i>
      <x v="1"/>
    </i>
    <i t="grand">
      <x/>
    </i>
  </rowItems>
  <colItems count="1">
    <i/>
  </colItems>
  <dataFields count="1">
    <dataField name="Cuenta de Canal Oficial de Entrada" fld="0" subtotal="count" baseField="0" baseItem="0"/>
  </dataFields>
  <formats count="15">
    <format dxfId="62">
      <pivotArea field="0" type="button" dataOnly="0" labelOnly="1" outline="0" axis="axisRow" fieldPosition="0"/>
    </format>
    <format dxfId="61">
      <pivotArea dataOnly="0" labelOnly="1" fieldPosition="0">
        <references count="1">
          <reference field="0" count="0"/>
        </references>
      </pivotArea>
    </format>
    <format dxfId="60">
      <pivotArea dataOnly="0" labelOnly="1" grandRow="1" outline="0" fieldPosition="0"/>
    </format>
    <format dxfId="59">
      <pivotArea outline="0" collapsedLevelsAreSubtotals="1" fieldPosition="0"/>
    </format>
    <format dxfId="58">
      <pivotArea dataOnly="0" labelOnly="1" outline="0" axis="axisValues" fieldPosition="0"/>
    </format>
    <format dxfId="57">
      <pivotArea outline="0" collapsedLevelsAreSubtotals="1" fieldPosition="0"/>
    </format>
    <format dxfId="56">
      <pivotArea dataOnly="0" labelOnly="1" outline="0" axis="axisValues" fieldPosition="0"/>
    </format>
    <format dxfId="55">
      <pivotArea outline="0" collapsedLevelsAreSubtotals="1" fieldPosition="0"/>
    </format>
    <format dxfId="54">
      <pivotArea dataOnly="0" labelOnly="1" outline="0" axis="axisValues" fieldPosition="0"/>
    </format>
    <format dxfId="53">
      <pivotArea type="all" dataOnly="0" outline="0" fieldPosition="0"/>
    </format>
    <format dxfId="52">
      <pivotArea outline="0" collapsedLevelsAreSubtotals="1" fieldPosition="0"/>
    </format>
    <format dxfId="51">
      <pivotArea field="0" type="button" dataOnly="0" labelOnly="1" outline="0" axis="axisRow" fieldPosition="0"/>
    </format>
    <format dxfId="50">
      <pivotArea dataOnly="0" labelOnly="1" outline="0" axis="axisValues" fieldPosition="0"/>
    </format>
    <format dxfId="49">
      <pivotArea dataOnly="0" labelOnly="1" fieldPosition="0">
        <references count="1">
          <reference field="0" count="0"/>
        </references>
      </pivotArea>
    </format>
    <format dxfId="48">
      <pivotArea dataOnly="0" labelOnly="1" grandRow="1" outline="0" fieldPosition="0"/>
    </format>
  </formats>
  <chartFormats count="1">
    <chartFormat chart="0" format="4"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Tabla dinámica3" cacheId="0"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chartFormat="8">
  <location ref="A33:B42" firstHeaderRow="1" firstDataRow="1" firstDataCol="1"/>
  <pivotFields count="25">
    <pivotField showAll="0"/>
    <pivotField showAll="0"/>
    <pivotField showAll="0"/>
    <pivotField showAll="0"/>
    <pivotField showAll="0"/>
    <pivotField showAll="0"/>
    <pivotField showAll="0"/>
    <pivotField showAll="0"/>
    <pivotField showAll="0"/>
    <pivotField showAll="0"/>
    <pivotField axis="axisRow" dataField="1" showAll="0">
      <items count="9">
        <item x="4"/>
        <item x="1"/>
        <item x="7"/>
        <item x="6"/>
        <item x="3"/>
        <item x="0"/>
        <item x="2"/>
        <item x="5"/>
        <item t="default"/>
      </items>
    </pivotField>
    <pivotField showAll="0"/>
    <pivotField numFmtId="1" showAll="0"/>
    <pivotField numFmtId="14" showAll="0"/>
    <pivotField showAll="0"/>
    <pivotField showAll="0"/>
    <pivotField showAll="0"/>
    <pivotField showAll="0"/>
    <pivotField showAll="0"/>
    <pivotField showAll="0"/>
    <pivotField showAll="0"/>
    <pivotField showAll="0"/>
    <pivotField showAll="0"/>
    <pivotField showAll="0"/>
    <pivotField showAll="0"/>
  </pivotFields>
  <rowFields count="1">
    <field x="10"/>
  </rowFields>
  <rowItems count="9">
    <i>
      <x/>
    </i>
    <i>
      <x v="1"/>
    </i>
    <i>
      <x v="2"/>
    </i>
    <i>
      <x v="3"/>
    </i>
    <i>
      <x v="4"/>
    </i>
    <i>
      <x v="5"/>
    </i>
    <i>
      <x v="6"/>
    </i>
    <i>
      <x v="7"/>
    </i>
    <i t="grand">
      <x/>
    </i>
  </rowItems>
  <colItems count="1">
    <i/>
  </colItems>
  <dataFields count="1">
    <dataField name="Cuenta de Tipo de petición" fld="10" subtotal="count" baseField="0" baseItem="0"/>
  </dataFields>
  <formats count="19">
    <format dxfId="81">
      <pivotArea field="10" type="button" dataOnly="0" labelOnly="1" outline="0" axis="axisRow" fieldPosition="0"/>
    </format>
    <format dxfId="80">
      <pivotArea dataOnly="0" labelOnly="1" fieldPosition="0">
        <references count="1">
          <reference field="10" count="0"/>
        </references>
      </pivotArea>
    </format>
    <format dxfId="79">
      <pivotArea dataOnly="0" labelOnly="1" grandRow="1" outline="0" fieldPosition="0"/>
    </format>
    <format dxfId="78">
      <pivotArea outline="0" collapsedLevelsAreSubtotals="1" fieldPosition="0"/>
    </format>
    <format dxfId="77">
      <pivotArea dataOnly="0" labelOnly="1" outline="0" axis="axisValues" fieldPosition="0"/>
    </format>
    <format dxfId="76">
      <pivotArea outline="0" collapsedLevelsAreSubtotals="1" fieldPosition="0"/>
    </format>
    <format dxfId="75">
      <pivotArea dataOnly="0" labelOnly="1" outline="0" axis="axisValues" fieldPosition="0"/>
    </format>
    <format dxfId="74">
      <pivotArea outline="0" collapsedLevelsAreSubtotals="1" fieldPosition="0"/>
    </format>
    <format dxfId="73">
      <pivotArea dataOnly="0" labelOnly="1" outline="0" axis="axisValues" fieldPosition="0"/>
    </format>
    <format dxfId="72">
      <pivotArea type="all" dataOnly="0" outline="0" fieldPosition="0"/>
    </format>
    <format dxfId="71">
      <pivotArea outline="0" collapsedLevelsAreSubtotals="1" fieldPosition="0"/>
    </format>
    <format dxfId="70">
      <pivotArea field="10" type="button" dataOnly="0" labelOnly="1" outline="0" axis="axisRow" fieldPosition="0"/>
    </format>
    <format dxfId="69">
      <pivotArea dataOnly="0" labelOnly="1" outline="0" axis="axisValues" fieldPosition="0"/>
    </format>
    <format dxfId="68">
      <pivotArea dataOnly="0" labelOnly="1" fieldPosition="0">
        <references count="1">
          <reference field="10" count="0"/>
        </references>
      </pivotArea>
    </format>
    <format dxfId="67">
      <pivotArea dataOnly="0" labelOnly="1" grandRow="1" outline="0" fieldPosition="0"/>
    </format>
    <format dxfId="66">
      <pivotArea collapsedLevelsAreSubtotals="1" fieldPosition="0">
        <references count="1">
          <reference field="10" count="1">
            <x v="1"/>
          </reference>
        </references>
      </pivotArea>
    </format>
    <format dxfId="65">
      <pivotArea dataOnly="0" labelOnly="1" fieldPosition="0">
        <references count="1">
          <reference field="10" count="1">
            <x v="1"/>
          </reference>
        </references>
      </pivotArea>
    </format>
    <format dxfId="64">
      <pivotArea collapsedLevelsAreSubtotals="1" fieldPosition="0">
        <references count="1">
          <reference field="10" count="5">
            <x v="2"/>
            <x v="3"/>
            <x v="4"/>
            <x v="5"/>
            <x v="6"/>
          </reference>
        </references>
      </pivotArea>
    </format>
    <format dxfId="63">
      <pivotArea dataOnly="0" labelOnly="1" fieldPosition="0">
        <references count="1">
          <reference field="10" count="5">
            <x v="2"/>
            <x v="3"/>
            <x v="4"/>
            <x v="5"/>
            <x v="6"/>
          </reference>
        </references>
      </pivotArea>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Tabla dinámica8" cacheId="0"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143:B152" firstHeaderRow="1" firstDataRow="1" firstDataCol="1"/>
  <pivotFields count="25">
    <pivotField showAll="0"/>
    <pivotField showAll="0"/>
    <pivotField showAll="0"/>
    <pivotField showAll="0"/>
    <pivotField showAll="0"/>
    <pivotField showAll="0"/>
    <pivotField showAll="0"/>
    <pivotField showAll="0"/>
    <pivotField showAll="0"/>
    <pivotField showAll="0"/>
    <pivotField axis="axisRow" showAll="0">
      <items count="9">
        <item x="4"/>
        <item x="1"/>
        <item x="7"/>
        <item x="6"/>
        <item x="3"/>
        <item x="0"/>
        <item x="2"/>
        <item x="5"/>
        <item t="default"/>
      </items>
    </pivotField>
    <pivotField showAll="0"/>
    <pivotField numFmtId="1" showAll="0"/>
    <pivotField numFmtId="14" showAll="0"/>
    <pivotField showAll="0"/>
    <pivotField showAll="0"/>
    <pivotField dataField="1" showAll="0"/>
    <pivotField showAll="0"/>
    <pivotField showAll="0"/>
    <pivotField showAll="0"/>
    <pivotField showAll="0"/>
    <pivotField showAll="0"/>
    <pivotField showAll="0"/>
    <pivotField showAll="0"/>
    <pivotField showAll="0"/>
  </pivotFields>
  <rowFields count="1">
    <field x="10"/>
  </rowFields>
  <rowItems count="9">
    <i>
      <x/>
    </i>
    <i>
      <x v="1"/>
    </i>
    <i>
      <x v="2"/>
    </i>
    <i>
      <x v="3"/>
    </i>
    <i>
      <x v="4"/>
    </i>
    <i>
      <x v="5"/>
    </i>
    <i>
      <x v="6"/>
    </i>
    <i>
      <x v="7"/>
    </i>
    <i t="grand">
      <x/>
    </i>
  </rowItems>
  <colItems count="1">
    <i/>
  </colItems>
  <dataFields count="1">
    <dataField name="Promedio de Tiempo de respuesta días hábiles" fld="16" subtotal="average" baseField="10" baseItem="0" numFmtId="1"/>
  </dataFields>
  <formats count="22">
    <format dxfId="103">
      <pivotArea outline="0" collapsedLevelsAreSubtotals="1" fieldPosition="0"/>
    </format>
    <format dxfId="102">
      <pivotArea field="10" type="button" dataOnly="0" labelOnly="1" outline="0" axis="axisRow" fieldPosition="0"/>
    </format>
    <format dxfId="101">
      <pivotArea dataOnly="0" labelOnly="1" fieldPosition="0">
        <references count="1">
          <reference field="10" count="0"/>
        </references>
      </pivotArea>
    </format>
    <format dxfId="100">
      <pivotArea dataOnly="0" labelOnly="1" grandRow="1" outline="0" fieldPosition="0"/>
    </format>
    <format dxfId="99">
      <pivotArea outline="0" collapsedLevelsAreSubtotals="1" fieldPosition="0"/>
    </format>
    <format dxfId="98">
      <pivotArea dataOnly="0" labelOnly="1" outline="0" axis="axisValues" fieldPosition="0"/>
    </format>
    <format dxfId="97">
      <pivotArea outline="0" collapsedLevelsAreSubtotals="1" fieldPosition="0"/>
    </format>
    <format dxfId="96">
      <pivotArea dataOnly="0" labelOnly="1" outline="0" axis="axisValues" fieldPosition="0"/>
    </format>
    <format dxfId="95">
      <pivotArea outline="0" collapsedLevelsAreSubtotals="1" fieldPosition="0"/>
    </format>
    <format dxfId="94">
      <pivotArea dataOnly="0" labelOnly="1" outline="0" axis="axisValues" fieldPosition="0"/>
    </format>
    <format dxfId="93">
      <pivotArea type="all" dataOnly="0" outline="0" fieldPosition="0"/>
    </format>
    <format dxfId="92">
      <pivotArea outline="0" collapsedLevelsAreSubtotals="1" fieldPosition="0"/>
    </format>
    <format dxfId="91">
      <pivotArea field="10" type="button" dataOnly="0" labelOnly="1" outline="0" axis="axisRow" fieldPosition="0"/>
    </format>
    <format dxfId="90">
      <pivotArea dataOnly="0" labelOnly="1" outline="0" axis="axisValues" fieldPosition="0"/>
    </format>
    <format dxfId="89">
      <pivotArea dataOnly="0" labelOnly="1" fieldPosition="0">
        <references count="1">
          <reference field="10" count="0"/>
        </references>
      </pivotArea>
    </format>
    <format dxfId="88">
      <pivotArea dataOnly="0" labelOnly="1" grandRow="1" outline="0" fieldPosition="0"/>
    </format>
    <format dxfId="87">
      <pivotArea type="all" dataOnly="0" outline="0" fieldPosition="0"/>
    </format>
    <format dxfId="86">
      <pivotArea outline="0" collapsedLevelsAreSubtotals="1" fieldPosition="0"/>
    </format>
    <format dxfId="85">
      <pivotArea field="10" type="button" dataOnly="0" labelOnly="1" outline="0" axis="axisRow" fieldPosition="0"/>
    </format>
    <format dxfId="84">
      <pivotArea dataOnly="0" labelOnly="1" outline="0" axis="axisValues" fieldPosition="0"/>
    </format>
    <format dxfId="83">
      <pivotArea dataOnly="0" labelOnly="1" fieldPosition="0">
        <references count="1">
          <reference field="10" count="0"/>
        </references>
      </pivotArea>
    </format>
    <format dxfId="82">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Tabla dinámica7" cacheId="0"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chartFormat="4">
  <location ref="A115:B127" firstHeaderRow="1" firstDataRow="1" firstDataCol="1"/>
  <pivotFields count="25">
    <pivotField showAll="0"/>
    <pivotField showAll="0"/>
    <pivotField showAll="0"/>
    <pivotField showAll="0"/>
    <pivotField showAll="0"/>
    <pivotField axis="axisRow" dataField="1" showAll="0">
      <items count="12">
        <item x="7"/>
        <item x="2"/>
        <item x="10"/>
        <item x="6"/>
        <item x="4"/>
        <item x="9"/>
        <item x="1"/>
        <item x="8"/>
        <item x="3"/>
        <item x="0"/>
        <item x="5"/>
        <item t="default"/>
      </items>
    </pivotField>
    <pivotField showAll="0"/>
    <pivotField showAll="0"/>
    <pivotField showAll="0"/>
    <pivotField showAll="0"/>
    <pivotField showAll="0"/>
    <pivotField showAll="0"/>
    <pivotField numFmtId="1" showAll="0"/>
    <pivotField numFmtId="14" showAll="0"/>
    <pivotField showAll="0"/>
    <pivotField showAll="0"/>
    <pivotField showAll="0"/>
    <pivotField showAll="0"/>
    <pivotField showAll="0"/>
    <pivotField showAll="0"/>
    <pivotField showAll="0"/>
    <pivotField showAll="0"/>
    <pivotField showAll="0"/>
    <pivotField showAll="0"/>
    <pivotField showAll="0"/>
  </pivotFields>
  <rowFields count="1">
    <field x="5"/>
  </rowFields>
  <rowItems count="12">
    <i>
      <x/>
    </i>
    <i>
      <x v="1"/>
    </i>
    <i>
      <x v="2"/>
    </i>
    <i>
      <x v="3"/>
    </i>
    <i>
      <x v="4"/>
    </i>
    <i>
      <x v="5"/>
    </i>
    <i>
      <x v="6"/>
    </i>
    <i>
      <x v="7"/>
    </i>
    <i>
      <x v="8"/>
    </i>
    <i>
      <x v="9"/>
    </i>
    <i>
      <x v="10"/>
    </i>
    <i t="grand">
      <x/>
    </i>
  </rowItems>
  <colItems count="1">
    <i/>
  </colItems>
  <dataFields count="1">
    <dataField name="Cuenta de Tema de Consulta" fld="5" subtotal="count" baseField="0" baseItem="0"/>
  </dataFields>
  <formats count="24">
    <format dxfId="118">
      <pivotArea field="5" type="button" dataOnly="0" labelOnly="1" outline="0" axis="axisRow" fieldPosition="0"/>
    </format>
    <format dxfId="117">
      <pivotArea dataOnly="0" labelOnly="1" fieldPosition="0">
        <references count="1">
          <reference field="5" count="0"/>
        </references>
      </pivotArea>
    </format>
    <format dxfId="116">
      <pivotArea dataOnly="0" labelOnly="1" grandRow="1" outline="0" fieldPosition="0"/>
    </format>
    <format dxfId="115">
      <pivotArea outline="0" collapsedLevelsAreSubtotals="1" fieldPosition="0"/>
    </format>
    <format dxfId="114">
      <pivotArea dataOnly="0" labelOnly="1" outline="0" axis="axisValues" fieldPosition="0"/>
    </format>
    <format dxfId="113">
      <pivotArea outline="0" collapsedLevelsAreSubtotals="1" fieldPosition="0"/>
    </format>
    <format dxfId="112">
      <pivotArea dataOnly="0" labelOnly="1" outline="0" axis="axisValues" fieldPosition="0"/>
    </format>
    <format dxfId="111">
      <pivotArea outline="0" collapsedLevelsAreSubtotals="1" fieldPosition="0"/>
    </format>
    <format dxfId="110">
      <pivotArea dataOnly="0" labelOnly="1" outline="0" axis="axisValues" fieldPosition="0"/>
    </format>
    <format dxfId="109">
      <pivotArea type="all" dataOnly="0" outline="0" fieldPosition="0"/>
    </format>
    <format dxfId="108">
      <pivotArea outline="0" collapsedLevelsAreSubtotals="1" fieldPosition="0"/>
    </format>
    <format dxfId="107">
      <pivotArea field="5" type="button" dataOnly="0" labelOnly="1" outline="0" axis="axisRow" fieldPosition="0"/>
    </format>
    <format dxfId="106">
      <pivotArea dataOnly="0" labelOnly="1" outline="0" axis="axisValues" fieldPosition="0"/>
    </format>
    <format dxfId="105">
      <pivotArea dataOnly="0" labelOnly="1" fieldPosition="0">
        <references count="1">
          <reference field="5" count="0"/>
        </references>
      </pivotArea>
    </format>
    <format dxfId="104">
      <pivotArea dataOnly="0" labelOnly="1" grandRow="1" outline="0" fieldPosition="0"/>
    </format>
    <format dxfId="8">
      <pivotArea dataOnly="0" labelOnly="1" fieldPosition="0">
        <references count="1">
          <reference field="5" count="1">
            <x v="1"/>
          </reference>
        </references>
      </pivotArea>
    </format>
    <format dxfId="7">
      <pivotArea dataOnly="0" labelOnly="1" fieldPosition="0">
        <references count="1">
          <reference field="5" count="1">
            <x v="9"/>
          </reference>
        </references>
      </pivotArea>
    </format>
    <format dxfId="6">
      <pivotArea dataOnly="0" labelOnly="1" fieldPosition="0">
        <references count="1">
          <reference field="5" count="1">
            <x v="4"/>
          </reference>
        </references>
      </pivotArea>
    </format>
    <format dxfId="5">
      <pivotArea dataOnly="0" labelOnly="1" fieldPosition="0">
        <references count="1">
          <reference field="5" count="1">
            <x v="10"/>
          </reference>
        </references>
      </pivotArea>
    </format>
    <format dxfId="4">
      <pivotArea dataOnly="0" labelOnly="1" fieldPosition="0">
        <references count="1">
          <reference field="5" count="1">
            <x v="7"/>
          </reference>
        </references>
      </pivotArea>
    </format>
    <format dxfId="3">
      <pivotArea dataOnly="0" labelOnly="1" fieldPosition="0">
        <references count="1">
          <reference field="5" count="1">
            <x v="0"/>
          </reference>
        </references>
      </pivotArea>
    </format>
    <format dxfId="2">
      <pivotArea dataOnly="0" labelOnly="1" fieldPosition="0">
        <references count="1">
          <reference field="5" count="1">
            <x v="6"/>
          </reference>
        </references>
      </pivotArea>
    </format>
    <format dxfId="1">
      <pivotArea dataOnly="0" labelOnly="1" fieldPosition="0">
        <references count="1">
          <reference field="5" count="1">
            <x v="2"/>
          </reference>
        </references>
      </pivotArea>
    </format>
    <format dxfId="0">
      <pivotArea dataOnly="0" labelOnly="1" fieldPosition="0">
        <references count="1">
          <reference field="5" count="1">
            <x v="8"/>
          </reference>
        </references>
      </pivotArea>
    </format>
  </formats>
  <chartFormats count="1">
    <chartFormat chart="1" format="4"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6.xml><?xml version="1.0" encoding="utf-8"?>
<pivotTableDefinition xmlns="http://schemas.openxmlformats.org/spreadsheetml/2006/main" name="Tabla dinámica2" cacheId="0"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chartFormat="6">
  <location ref="A11:B16" firstHeaderRow="1" firstDataRow="1" firstDataCol="1"/>
  <pivotFields count="25">
    <pivotField showAll="0"/>
    <pivotField showAll="0"/>
    <pivotField showAll="0"/>
    <pivotField showAll="0"/>
    <pivotField showAll="0"/>
    <pivotField showAll="0"/>
    <pivotField showAll="0"/>
    <pivotField showAll="0"/>
    <pivotField showAll="0"/>
    <pivotField showAll="0"/>
    <pivotField showAll="0"/>
    <pivotField showAll="0"/>
    <pivotField numFmtId="1" showAll="0"/>
    <pivotField numFmtId="14" showAll="0"/>
    <pivotField showAll="0"/>
    <pivotField showAll="0"/>
    <pivotField showAll="0"/>
    <pivotField showAll="0"/>
    <pivotField axis="axisRow" dataField="1" showAll="0">
      <items count="5">
        <item x="0"/>
        <item x="1"/>
        <item x="2"/>
        <item x="3"/>
        <item t="default"/>
      </items>
    </pivotField>
    <pivotField showAll="0"/>
    <pivotField showAll="0"/>
    <pivotField showAll="0"/>
    <pivotField showAll="0"/>
    <pivotField showAll="0"/>
    <pivotField showAll="0"/>
  </pivotFields>
  <rowFields count="1">
    <field x="18"/>
  </rowFields>
  <rowItems count="5">
    <i>
      <x/>
    </i>
    <i>
      <x v="1"/>
    </i>
    <i>
      <x v="2"/>
    </i>
    <i>
      <x v="3"/>
    </i>
    <i t="grand">
      <x/>
    </i>
  </rowItems>
  <colItems count="1">
    <i/>
  </colItems>
  <dataFields count="1">
    <dataField name="Cuenta de Estado" fld="18" subtotal="count" baseField="0" baseItem="0"/>
  </dataFields>
  <formats count="15">
    <format dxfId="133">
      <pivotArea field="18" type="button" dataOnly="0" labelOnly="1" outline="0" axis="axisRow" fieldPosition="0"/>
    </format>
    <format dxfId="132">
      <pivotArea dataOnly="0" labelOnly="1" fieldPosition="0">
        <references count="1">
          <reference field="18" count="0"/>
        </references>
      </pivotArea>
    </format>
    <format dxfId="131">
      <pivotArea dataOnly="0" labelOnly="1" grandRow="1" outline="0" fieldPosition="0"/>
    </format>
    <format dxfId="130">
      <pivotArea outline="0" collapsedLevelsAreSubtotals="1" fieldPosition="0"/>
    </format>
    <format dxfId="129">
      <pivotArea dataOnly="0" labelOnly="1" outline="0" axis="axisValues" fieldPosition="0"/>
    </format>
    <format dxfId="128">
      <pivotArea outline="0" collapsedLevelsAreSubtotals="1" fieldPosition="0"/>
    </format>
    <format dxfId="127">
      <pivotArea dataOnly="0" labelOnly="1" outline="0" axis="axisValues" fieldPosition="0"/>
    </format>
    <format dxfId="126">
      <pivotArea outline="0" collapsedLevelsAreSubtotals="1" fieldPosition="0"/>
    </format>
    <format dxfId="125">
      <pivotArea dataOnly="0" labelOnly="1" outline="0" axis="axisValues" fieldPosition="0"/>
    </format>
    <format dxfId="124">
      <pivotArea type="all" dataOnly="0" outline="0" fieldPosition="0"/>
    </format>
    <format dxfId="123">
      <pivotArea outline="0" collapsedLevelsAreSubtotals="1" fieldPosition="0"/>
    </format>
    <format dxfId="122">
      <pivotArea field="18" type="button" dataOnly="0" labelOnly="1" outline="0" axis="axisRow" fieldPosition="0"/>
    </format>
    <format dxfId="121">
      <pivotArea dataOnly="0" labelOnly="1" outline="0" axis="axisValues" fieldPosition="0"/>
    </format>
    <format dxfId="120">
      <pivotArea dataOnly="0" labelOnly="1" fieldPosition="0">
        <references count="1">
          <reference field="18" count="0"/>
        </references>
      </pivotArea>
    </format>
    <format dxfId="119">
      <pivotArea dataOnly="0" labelOnly="1" grandRow="1" outline="0" fieldPosition="0"/>
    </format>
  </formats>
  <chartFormats count="5">
    <chartFormat chart="0" format="10" series="1">
      <pivotArea type="data" outline="0" fieldPosition="0">
        <references count="1">
          <reference field="4294967294" count="1" selected="0">
            <x v="0"/>
          </reference>
        </references>
      </pivotArea>
    </chartFormat>
    <chartFormat chart="0" format="11">
      <pivotArea type="data" outline="0" fieldPosition="0">
        <references count="2">
          <reference field="4294967294" count="1" selected="0">
            <x v="0"/>
          </reference>
          <reference field="18" count="1" selected="0">
            <x v="0"/>
          </reference>
        </references>
      </pivotArea>
    </chartFormat>
    <chartFormat chart="0" format="12">
      <pivotArea type="data" outline="0" fieldPosition="0">
        <references count="2">
          <reference field="4294967294" count="1" selected="0">
            <x v="0"/>
          </reference>
          <reference field="18" count="1" selected="0">
            <x v="1"/>
          </reference>
        </references>
      </pivotArea>
    </chartFormat>
    <chartFormat chart="0" format="13">
      <pivotArea type="data" outline="0" fieldPosition="0">
        <references count="2">
          <reference field="4294967294" count="1" selected="0">
            <x v="0"/>
          </reference>
          <reference field="18" count="1" selected="0">
            <x v="2"/>
          </reference>
        </references>
      </pivotArea>
    </chartFormat>
    <chartFormat chart="0" format="14">
      <pivotArea type="data" outline="0" fieldPosition="0">
        <references count="2">
          <reference field="4294967294" count="1" selected="0">
            <x v="0"/>
          </reference>
          <reference field="18"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7.xml><?xml version="1.0" encoding="utf-8"?>
<pivotTableDefinition xmlns="http://schemas.openxmlformats.org/spreadsheetml/2006/main" name="Tabla dinámica6" cacheId="0"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chartFormat="5">
  <location ref="A84:B105" firstHeaderRow="1" firstDataRow="1" firstDataCol="1"/>
  <pivotFields count="25">
    <pivotField showAll="0"/>
    <pivotField showAll="0"/>
    <pivotField axis="axisRow" dataField="1" showAll="0">
      <items count="21">
        <item x="13"/>
        <item x="6"/>
        <item x="4"/>
        <item x="0"/>
        <item x="18"/>
        <item x="8"/>
        <item x="10"/>
        <item x="9"/>
        <item x="17"/>
        <item x="15"/>
        <item x="3"/>
        <item x="19"/>
        <item x="1"/>
        <item x="5"/>
        <item x="12"/>
        <item x="14"/>
        <item x="11"/>
        <item x="7"/>
        <item x="2"/>
        <item x="16"/>
        <item t="default"/>
      </items>
    </pivotField>
    <pivotField showAll="0"/>
    <pivotField showAll="0"/>
    <pivotField showAll="0"/>
    <pivotField showAll="0"/>
    <pivotField showAll="0"/>
    <pivotField showAll="0"/>
    <pivotField showAll="0"/>
    <pivotField showAll="0"/>
    <pivotField showAll="0"/>
    <pivotField numFmtId="1" showAll="0"/>
    <pivotField numFmtId="14" showAll="0"/>
    <pivotField showAll="0"/>
    <pivotField showAll="0"/>
    <pivotField showAll="0"/>
    <pivotField showAll="0"/>
    <pivotField showAll="0"/>
    <pivotField showAll="0"/>
    <pivotField showAll="0"/>
    <pivotField showAll="0"/>
    <pivotField showAll="0"/>
    <pivotField showAll="0"/>
    <pivotField showAll="0"/>
  </pivotFields>
  <rowFields count="1">
    <field x="2"/>
  </rowFields>
  <rowItems count="21">
    <i>
      <x/>
    </i>
    <i>
      <x v="1"/>
    </i>
    <i>
      <x v="2"/>
    </i>
    <i>
      <x v="3"/>
    </i>
    <i>
      <x v="4"/>
    </i>
    <i>
      <x v="5"/>
    </i>
    <i>
      <x v="6"/>
    </i>
    <i>
      <x v="7"/>
    </i>
    <i>
      <x v="8"/>
    </i>
    <i>
      <x v="9"/>
    </i>
    <i>
      <x v="10"/>
    </i>
    <i>
      <x v="11"/>
    </i>
    <i>
      <x v="12"/>
    </i>
    <i>
      <x v="13"/>
    </i>
    <i>
      <x v="14"/>
    </i>
    <i>
      <x v="15"/>
    </i>
    <i>
      <x v="16"/>
    </i>
    <i>
      <x v="17"/>
    </i>
    <i>
      <x v="18"/>
    </i>
    <i>
      <x v="19"/>
    </i>
    <i t="grand">
      <x/>
    </i>
  </rowItems>
  <colItems count="1">
    <i/>
  </colItems>
  <dataFields count="1">
    <dataField name="Cuenta de Departamento" fld="2" subtotal="count" baseField="0" baseItem="0"/>
  </dataFields>
  <formats count="39">
    <format dxfId="158">
      <pivotArea field="2" type="button" dataOnly="0" labelOnly="1" outline="0" axis="axisRow" fieldPosition="0"/>
    </format>
    <format dxfId="157">
      <pivotArea dataOnly="0" labelOnly="1" fieldPosition="0">
        <references count="1">
          <reference field="2" count="0"/>
        </references>
      </pivotArea>
    </format>
    <format dxfId="156">
      <pivotArea dataOnly="0" labelOnly="1" grandRow="1" outline="0" fieldPosition="0"/>
    </format>
    <format dxfId="155">
      <pivotArea outline="0" collapsedLevelsAreSubtotals="1" fieldPosition="0"/>
    </format>
    <format dxfId="154">
      <pivotArea dataOnly="0" labelOnly="1" outline="0" axis="axisValues" fieldPosition="0"/>
    </format>
    <format dxfId="153">
      <pivotArea outline="0" collapsedLevelsAreSubtotals="1" fieldPosition="0"/>
    </format>
    <format dxfId="152">
      <pivotArea dataOnly="0" labelOnly="1" outline="0" axis="axisValues" fieldPosition="0"/>
    </format>
    <format dxfId="151">
      <pivotArea outline="0" collapsedLevelsAreSubtotals="1" fieldPosition="0"/>
    </format>
    <format dxfId="150">
      <pivotArea dataOnly="0" labelOnly="1" outline="0" axis="axisValues" fieldPosition="0"/>
    </format>
    <format dxfId="149">
      <pivotArea type="all" dataOnly="0" outline="0" fieldPosition="0"/>
    </format>
    <format dxfId="148">
      <pivotArea outline="0" collapsedLevelsAreSubtotals="1" fieldPosition="0"/>
    </format>
    <format dxfId="147">
      <pivotArea field="2" type="button" dataOnly="0" labelOnly="1" outline="0" axis="axisRow" fieldPosition="0"/>
    </format>
    <format dxfId="146">
      <pivotArea dataOnly="0" labelOnly="1" outline="0" axis="axisValues" fieldPosition="0"/>
    </format>
    <format dxfId="145">
      <pivotArea dataOnly="0" labelOnly="1" fieldPosition="0">
        <references count="1">
          <reference field="2" count="0"/>
        </references>
      </pivotArea>
    </format>
    <format dxfId="144">
      <pivotArea dataOnly="0" labelOnly="1" grandRow="1" outline="0" fieldPosition="0"/>
    </format>
    <format dxfId="143">
      <pivotArea type="all" dataOnly="0" outline="0" fieldPosition="0"/>
    </format>
    <format dxfId="142">
      <pivotArea outline="0" collapsedLevelsAreSubtotals="1" fieldPosition="0"/>
    </format>
    <format dxfId="141">
      <pivotArea field="2" type="button" dataOnly="0" labelOnly="1" outline="0" axis="axisRow" fieldPosition="0"/>
    </format>
    <format dxfId="140">
      <pivotArea dataOnly="0" labelOnly="1" outline="0" axis="axisValues" fieldPosition="0"/>
    </format>
    <format dxfId="139">
      <pivotArea dataOnly="0" labelOnly="1" fieldPosition="0">
        <references count="1">
          <reference field="2" count="0"/>
        </references>
      </pivotArea>
    </format>
    <format dxfId="138">
      <pivotArea dataOnly="0" labelOnly="1" grandRow="1" outline="0" fieldPosition="0"/>
    </format>
    <format dxfId="137">
      <pivotArea dataOnly="0" labelOnly="1" fieldPosition="0">
        <references count="1">
          <reference field="2" count="1">
            <x v="3"/>
          </reference>
        </references>
      </pivotArea>
    </format>
    <format dxfId="136">
      <pivotArea dataOnly="0" labelOnly="1" fieldPosition="0">
        <references count="1">
          <reference field="2" count="1">
            <x v="18"/>
          </reference>
        </references>
      </pivotArea>
    </format>
    <format dxfId="135">
      <pivotArea dataOnly="0" labelOnly="1" fieldPosition="0">
        <references count="1">
          <reference field="2" count="1">
            <x v="10"/>
          </reference>
        </references>
      </pivotArea>
    </format>
    <format dxfId="134">
      <pivotArea dataOnly="0" labelOnly="1" fieldPosition="0">
        <references count="1">
          <reference field="2" count="1">
            <x v="15"/>
          </reference>
        </references>
      </pivotArea>
    </format>
    <format dxfId="22">
      <pivotArea dataOnly="0" labelOnly="1" fieldPosition="0">
        <references count="1">
          <reference field="2" count="1">
            <x v="12"/>
          </reference>
        </references>
      </pivotArea>
    </format>
    <format dxfId="21">
      <pivotArea dataOnly="0" labelOnly="1" fieldPosition="0">
        <references count="1">
          <reference field="2" count="1">
            <x v="5"/>
          </reference>
        </references>
      </pivotArea>
    </format>
    <format dxfId="20">
      <pivotArea dataOnly="0" labelOnly="1" fieldPosition="0">
        <references count="1">
          <reference field="2" count="1">
            <x v="1"/>
          </reference>
        </references>
      </pivotArea>
    </format>
    <format dxfId="19">
      <pivotArea dataOnly="0" labelOnly="1" fieldPosition="0">
        <references count="1">
          <reference field="2" count="1">
            <x v="7"/>
          </reference>
        </references>
      </pivotArea>
    </format>
    <format dxfId="18">
      <pivotArea dataOnly="0" labelOnly="1" fieldPosition="0">
        <references count="1">
          <reference field="2" count="1">
            <x v="8"/>
          </reference>
        </references>
      </pivotArea>
    </format>
    <format dxfId="17">
      <pivotArea dataOnly="0" labelOnly="1" fieldPosition="0">
        <references count="1">
          <reference field="2" count="1">
            <x v="4"/>
          </reference>
        </references>
      </pivotArea>
    </format>
    <format dxfId="16">
      <pivotArea dataOnly="0" labelOnly="1" fieldPosition="0">
        <references count="1">
          <reference field="2" count="1">
            <x v="6"/>
          </reference>
        </references>
      </pivotArea>
    </format>
    <format dxfId="15">
      <pivotArea dataOnly="0" labelOnly="1" fieldPosition="0">
        <references count="1">
          <reference field="2" count="1">
            <x v="9"/>
          </reference>
        </references>
      </pivotArea>
    </format>
    <format dxfId="14">
      <pivotArea dataOnly="0" labelOnly="1" fieldPosition="0">
        <references count="1">
          <reference field="2" count="1">
            <x v="13"/>
          </reference>
        </references>
      </pivotArea>
    </format>
    <format dxfId="13">
      <pivotArea dataOnly="0" labelOnly="1" fieldPosition="0">
        <references count="1">
          <reference field="2" count="1">
            <x v="2"/>
          </reference>
        </references>
      </pivotArea>
    </format>
    <format dxfId="12">
      <pivotArea dataOnly="0" labelOnly="1" fieldPosition="0">
        <references count="1">
          <reference field="2" count="1">
            <x v="14"/>
          </reference>
        </references>
      </pivotArea>
    </format>
    <format dxfId="11">
      <pivotArea dataOnly="0" labelOnly="1" fieldPosition="0">
        <references count="1">
          <reference field="2" count="1">
            <x v="19"/>
          </reference>
        </references>
      </pivotArea>
    </format>
    <format dxfId="10">
      <pivotArea dataOnly="0" labelOnly="1" fieldPosition="0">
        <references count="1">
          <reference field="2" count="1">
            <x v="17"/>
          </reference>
        </references>
      </pivotArea>
    </format>
    <format dxfId="9">
      <pivotArea dataOnly="0" labelOnly="1" fieldPosition="0">
        <references count="1">
          <reference field="2" count="1">
            <x v="16"/>
          </reference>
        </references>
      </pivotArea>
    </format>
  </formats>
  <chartFormats count="3">
    <chartFormat chart="0" format="4" series="1">
      <pivotArea type="data" outline="0" fieldPosition="0">
        <references count="1">
          <reference field="4294967294" count="1" selected="0">
            <x v="0"/>
          </reference>
        </references>
      </pivotArea>
    </chartFormat>
    <chartFormat chart="1" format="5" series="1">
      <pivotArea type="data" outline="0" fieldPosition="0">
        <references count="1">
          <reference field="4294967294" count="1" selected="0">
            <x v="0"/>
          </reference>
        </references>
      </pivotArea>
    </chartFormat>
    <chartFormat chart="2" format="6"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8.xml><?xml version="1.0" encoding="utf-8"?>
<pivotTableDefinition xmlns="http://schemas.openxmlformats.org/spreadsheetml/2006/main" name="Tabla dinámica1" cacheId="0"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2:B6" firstHeaderRow="1" firstDataRow="1" firstDataCol="1"/>
  <pivotFields count="25">
    <pivotField showAll="0"/>
    <pivotField showAll="0"/>
    <pivotField showAll="0"/>
    <pivotField showAll="0"/>
    <pivotField showAll="0"/>
    <pivotField showAll="0"/>
    <pivotField showAll="0"/>
    <pivotField showAll="0"/>
    <pivotField showAll="0"/>
    <pivotField axis="axisRow" dataField="1" showAll="0">
      <items count="4">
        <item x="0"/>
        <item x="2"/>
        <item x="1"/>
        <item t="default"/>
      </items>
    </pivotField>
    <pivotField showAll="0"/>
    <pivotField showAll="0"/>
    <pivotField numFmtId="1" showAll="0"/>
    <pivotField numFmtId="14" showAll="0"/>
    <pivotField showAll="0"/>
    <pivotField showAll="0"/>
    <pivotField showAll="0"/>
    <pivotField showAll="0"/>
    <pivotField showAll="0"/>
    <pivotField showAll="0"/>
    <pivotField showAll="0"/>
    <pivotField showAll="0"/>
    <pivotField showAll="0"/>
    <pivotField showAll="0"/>
    <pivotField showAll="0"/>
  </pivotFields>
  <rowFields count="1">
    <field x="9"/>
  </rowFields>
  <rowItems count="4">
    <i>
      <x/>
    </i>
    <i>
      <x v="1"/>
    </i>
    <i>
      <x v="2"/>
    </i>
    <i t="grand">
      <x/>
    </i>
  </rowItems>
  <colItems count="1">
    <i/>
  </colItems>
  <dataFields count="1">
    <dataField name="Cuenta de Dependencia" fld="9" subtotal="count" baseField="0" baseItem="0"/>
  </dataFields>
  <formats count="20">
    <format dxfId="178">
      <pivotArea type="all" dataOnly="0" outline="0" fieldPosition="0"/>
    </format>
    <format dxfId="177">
      <pivotArea field="9" type="button" dataOnly="0" labelOnly="1" outline="0" axis="axisRow" fieldPosition="0"/>
    </format>
    <format dxfId="176">
      <pivotArea dataOnly="0" labelOnly="1" fieldPosition="0">
        <references count="1">
          <reference field="9" count="0"/>
        </references>
      </pivotArea>
    </format>
    <format dxfId="175">
      <pivotArea dataOnly="0" labelOnly="1" grandRow="1" outline="0" fieldPosition="0"/>
    </format>
    <format dxfId="174">
      <pivotArea type="all" dataOnly="0" outline="0" fieldPosition="0"/>
    </format>
    <format dxfId="173">
      <pivotArea field="9" type="button" dataOnly="0" labelOnly="1" outline="0" axis="axisRow" fieldPosition="0"/>
    </format>
    <format dxfId="172">
      <pivotArea dataOnly="0" labelOnly="1" fieldPosition="0">
        <references count="1">
          <reference field="9" count="0"/>
        </references>
      </pivotArea>
    </format>
    <format dxfId="171">
      <pivotArea dataOnly="0" labelOnly="1" grandRow="1" outline="0" fieldPosition="0"/>
    </format>
    <format dxfId="170">
      <pivotArea outline="0" collapsedLevelsAreSubtotals="1" fieldPosition="0"/>
    </format>
    <format dxfId="169">
      <pivotArea dataOnly="0" labelOnly="1" outline="0" axis="axisValues" fieldPosition="0"/>
    </format>
    <format dxfId="168">
      <pivotArea outline="0" collapsedLevelsAreSubtotals="1" fieldPosition="0"/>
    </format>
    <format dxfId="167">
      <pivotArea dataOnly="0" labelOnly="1" outline="0" axis="axisValues" fieldPosition="0"/>
    </format>
    <format dxfId="166">
      <pivotArea outline="0" collapsedLevelsAreSubtotals="1" fieldPosition="0"/>
    </format>
    <format dxfId="165">
      <pivotArea dataOnly="0" labelOnly="1" outline="0" axis="axisValues" fieldPosition="0"/>
    </format>
    <format dxfId="164">
      <pivotArea type="all" dataOnly="0" outline="0" fieldPosition="0"/>
    </format>
    <format dxfId="163">
      <pivotArea outline="0" collapsedLevelsAreSubtotals="1" fieldPosition="0"/>
    </format>
    <format dxfId="162">
      <pivotArea field="9" type="button" dataOnly="0" labelOnly="1" outline="0" axis="axisRow" fieldPosition="0"/>
    </format>
    <format dxfId="161">
      <pivotArea dataOnly="0" labelOnly="1" outline="0" axis="axisValues" fieldPosition="0"/>
    </format>
    <format dxfId="160">
      <pivotArea dataOnly="0" labelOnly="1" fieldPosition="0">
        <references count="1">
          <reference field="9" count="0"/>
        </references>
      </pivotArea>
    </format>
    <format dxfId="159">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4" Type="http://schemas.openxmlformats.org/officeDocument/2006/relationships/pivotTable" Target="../pivotTables/pivotTable4.xm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Y215"/>
  <sheetViews>
    <sheetView topLeftCell="J169" workbookViewId="0">
      <selection activeCell="L4" sqref="L4"/>
    </sheetView>
  </sheetViews>
  <sheetFormatPr baseColWidth="10" defaultColWidth="0" defaultRowHeight="15" zeroHeight="1" x14ac:dyDescent="0.25"/>
  <cols>
    <col min="1" max="1" width="26" style="55" customWidth="1"/>
    <col min="2" max="2" width="26.7109375" customWidth="1"/>
    <col min="3" max="3" width="26.42578125" customWidth="1"/>
    <col min="4" max="4" width="39.140625" customWidth="1"/>
    <col min="5" max="5" width="29.42578125" customWidth="1"/>
    <col min="6" max="6" width="27.7109375" customWidth="1"/>
    <col min="7" max="7" width="60.42578125" customWidth="1"/>
    <col min="8" max="8" width="35.7109375" customWidth="1"/>
    <col min="9" max="9" width="32.140625" customWidth="1"/>
    <col min="10" max="10" width="31.5703125" customWidth="1"/>
    <col min="11" max="11" width="27.140625" customWidth="1"/>
    <col min="12" max="12" width="29" customWidth="1"/>
    <col min="13" max="13" width="30.42578125" style="8" customWidth="1"/>
    <col min="14" max="14" width="25.85546875" style="2" customWidth="1"/>
    <col min="15" max="15" width="22.5703125" style="8" customWidth="1"/>
    <col min="16" max="16" width="21" style="2" customWidth="1"/>
    <col min="17" max="17" width="20.7109375" customWidth="1"/>
    <col min="18" max="18" width="18.7109375" customWidth="1"/>
    <col min="19" max="19" width="20.85546875" customWidth="1"/>
    <col min="20" max="20" width="35.140625" customWidth="1"/>
    <col min="21" max="21" width="26.7109375" customWidth="1"/>
    <col min="22" max="22" width="23.5703125" customWidth="1"/>
    <col min="23" max="23" width="24" customWidth="1"/>
    <col min="24" max="24" width="22.42578125" customWidth="1"/>
    <col min="25" max="25" width="56.28515625" customWidth="1"/>
    <col min="26" max="16384" width="11.42578125" hidden="1"/>
  </cols>
  <sheetData>
    <row r="1" spans="1:25" s="4" customFormat="1" ht="72.75" thickBot="1" x14ac:dyDescent="0.3">
      <c r="A1" s="53" t="s">
        <v>0</v>
      </c>
      <c r="B1" s="1" t="s">
        <v>1</v>
      </c>
      <c r="C1" s="1" t="s">
        <v>2</v>
      </c>
      <c r="D1" s="1" t="s">
        <v>3</v>
      </c>
      <c r="E1" s="1" t="s">
        <v>4</v>
      </c>
      <c r="F1" s="1" t="s">
        <v>5</v>
      </c>
      <c r="G1" s="1" t="s">
        <v>6</v>
      </c>
      <c r="H1" s="1" t="s">
        <v>7</v>
      </c>
      <c r="I1" s="1" t="s">
        <v>8</v>
      </c>
      <c r="J1" s="1" t="s">
        <v>9</v>
      </c>
      <c r="K1" s="1" t="s">
        <v>10</v>
      </c>
      <c r="L1" s="1" t="s">
        <v>11</v>
      </c>
      <c r="M1" s="7" t="s">
        <v>12</v>
      </c>
      <c r="N1" s="16" t="s">
        <v>13</v>
      </c>
      <c r="O1" s="9" t="s">
        <v>14</v>
      </c>
      <c r="P1" s="18" t="s">
        <v>15</v>
      </c>
      <c r="Q1" s="1" t="s">
        <v>16</v>
      </c>
      <c r="R1" s="1" t="s">
        <v>17</v>
      </c>
      <c r="S1" s="1" t="s">
        <v>18</v>
      </c>
      <c r="T1" s="1" t="s">
        <v>19</v>
      </c>
      <c r="U1" s="1" t="s">
        <v>20</v>
      </c>
      <c r="V1" s="1" t="s">
        <v>21</v>
      </c>
      <c r="W1" s="1" t="s">
        <v>22</v>
      </c>
      <c r="X1" s="1" t="s">
        <v>23</v>
      </c>
      <c r="Y1" s="1" t="s">
        <v>24</v>
      </c>
    </row>
    <row r="2" spans="1:25" s="19" customFormat="1" ht="77.25" hidden="1" thickBot="1" x14ac:dyDescent="0.3">
      <c r="A2" s="54" t="s">
        <v>659</v>
      </c>
      <c r="B2" s="11" t="s">
        <v>177</v>
      </c>
      <c r="C2" s="11" t="s">
        <v>25</v>
      </c>
      <c r="D2" s="11" t="s">
        <v>26</v>
      </c>
      <c r="E2" s="11" t="s">
        <v>27</v>
      </c>
      <c r="F2" s="11" t="s">
        <v>28</v>
      </c>
      <c r="G2" s="11" t="s">
        <v>29</v>
      </c>
      <c r="H2" s="11" t="s">
        <v>30</v>
      </c>
      <c r="I2" s="11" t="s">
        <v>31</v>
      </c>
      <c r="J2" s="11" t="s">
        <v>32</v>
      </c>
      <c r="K2" s="11" t="s">
        <v>33</v>
      </c>
      <c r="L2" s="11">
        <v>20</v>
      </c>
      <c r="M2" s="13">
        <v>20193320027062</v>
      </c>
      <c r="N2" s="17">
        <v>43739.646932870368</v>
      </c>
      <c r="O2" s="13" t="s">
        <v>34</v>
      </c>
      <c r="P2" s="17">
        <v>43724</v>
      </c>
      <c r="Q2" s="11">
        <v>7</v>
      </c>
      <c r="R2" s="11">
        <v>7</v>
      </c>
      <c r="S2" s="11" t="s">
        <v>35</v>
      </c>
      <c r="T2" s="11" t="s">
        <v>36</v>
      </c>
      <c r="U2" s="11" t="s">
        <v>34</v>
      </c>
      <c r="V2" s="11" t="s">
        <v>37</v>
      </c>
      <c r="W2" s="11" t="s">
        <v>34</v>
      </c>
      <c r="X2" s="11" t="s">
        <v>34</v>
      </c>
      <c r="Y2" s="5" t="s">
        <v>38</v>
      </c>
    </row>
    <row r="3" spans="1:25" s="33" customFormat="1" ht="39" hidden="1" thickBot="1" x14ac:dyDescent="0.3">
      <c r="A3" s="54" t="s">
        <v>659</v>
      </c>
      <c r="B3" s="27" t="s">
        <v>194</v>
      </c>
      <c r="C3" s="27" t="s">
        <v>25</v>
      </c>
      <c r="D3" s="27" t="s">
        <v>39</v>
      </c>
      <c r="E3" s="27" t="s">
        <v>40</v>
      </c>
      <c r="F3" s="27" t="s">
        <v>28</v>
      </c>
      <c r="G3" s="27" t="s">
        <v>41</v>
      </c>
      <c r="H3" s="27" t="s">
        <v>42</v>
      </c>
      <c r="I3" s="27" t="s">
        <v>43</v>
      </c>
      <c r="J3" s="27" t="s">
        <v>44</v>
      </c>
      <c r="K3" s="27" t="s">
        <v>45</v>
      </c>
      <c r="L3" s="27">
        <v>30</v>
      </c>
      <c r="M3" s="28">
        <v>20193320027082</v>
      </c>
      <c r="N3" s="29">
        <v>43739.680879629632</v>
      </c>
      <c r="O3" s="30"/>
      <c r="P3" s="31"/>
      <c r="Q3" s="32"/>
      <c r="R3" s="32"/>
      <c r="S3" s="27" t="s">
        <v>46</v>
      </c>
      <c r="T3" s="27"/>
      <c r="U3" s="32"/>
      <c r="V3" s="32"/>
      <c r="W3" s="32"/>
      <c r="X3" s="32"/>
      <c r="Y3" s="32"/>
    </row>
    <row r="4" spans="1:25" s="39" customFormat="1" ht="64.5" thickBot="1" x14ac:dyDescent="0.3">
      <c r="A4" s="54" t="s">
        <v>659</v>
      </c>
      <c r="B4" s="36" t="s">
        <v>194</v>
      </c>
      <c r="C4" s="36" t="s">
        <v>47</v>
      </c>
      <c r="D4" s="36" t="s">
        <v>48</v>
      </c>
      <c r="E4" s="36" t="s">
        <v>49</v>
      </c>
      <c r="F4" s="36" t="s">
        <v>50</v>
      </c>
      <c r="G4" s="36" t="s">
        <v>51</v>
      </c>
      <c r="H4" s="36" t="s">
        <v>52</v>
      </c>
      <c r="I4" s="36" t="s">
        <v>43</v>
      </c>
      <c r="J4" s="36" t="s">
        <v>44</v>
      </c>
      <c r="K4" s="36" t="s">
        <v>53</v>
      </c>
      <c r="L4" s="36">
        <v>15</v>
      </c>
      <c r="M4" s="37">
        <v>20193320027102</v>
      </c>
      <c r="N4" s="38">
        <v>43739.690937500003</v>
      </c>
      <c r="O4" s="37">
        <v>20192050061691</v>
      </c>
      <c r="P4" s="38">
        <v>43763</v>
      </c>
      <c r="Q4" s="36">
        <v>17</v>
      </c>
      <c r="R4" s="36">
        <v>17</v>
      </c>
      <c r="S4" s="36" t="s">
        <v>54</v>
      </c>
      <c r="T4" s="36" t="s">
        <v>55</v>
      </c>
      <c r="U4" s="38">
        <v>43763</v>
      </c>
      <c r="V4" s="36" t="s">
        <v>56</v>
      </c>
      <c r="W4" s="36" t="s">
        <v>57</v>
      </c>
      <c r="X4" s="36" t="s">
        <v>34</v>
      </c>
      <c r="Y4" s="36" t="s">
        <v>34</v>
      </c>
    </row>
    <row r="5" spans="1:25" s="19" customFormat="1" ht="64.5" hidden="1" thickBot="1" x14ac:dyDescent="0.3">
      <c r="A5" s="54" t="s">
        <v>659</v>
      </c>
      <c r="B5" s="11" t="s">
        <v>194</v>
      </c>
      <c r="C5" s="11" t="s">
        <v>25</v>
      </c>
      <c r="D5" s="11" t="s">
        <v>58</v>
      </c>
      <c r="E5" s="11" t="s">
        <v>27</v>
      </c>
      <c r="F5" s="11" t="s">
        <v>28</v>
      </c>
      <c r="G5" s="11" t="s">
        <v>59</v>
      </c>
      <c r="H5" s="11" t="s">
        <v>42</v>
      </c>
      <c r="I5" s="11" t="s">
        <v>43</v>
      </c>
      <c r="J5" s="11" t="s">
        <v>44</v>
      </c>
      <c r="K5" s="11" t="s">
        <v>33</v>
      </c>
      <c r="L5" s="11">
        <v>15</v>
      </c>
      <c r="M5" s="13">
        <v>20193320027112</v>
      </c>
      <c r="N5" s="17">
        <v>43739.694085648145</v>
      </c>
      <c r="O5" s="13">
        <v>20192050060811</v>
      </c>
      <c r="P5" s="17">
        <v>43745</v>
      </c>
      <c r="Q5" s="11">
        <v>4</v>
      </c>
      <c r="R5" s="11">
        <v>4</v>
      </c>
      <c r="S5" s="11" t="s">
        <v>35</v>
      </c>
      <c r="T5" s="11" t="s">
        <v>60</v>
      </c>
      <c r="U5" s="17">
        <v>43742</v>
      </c>
      <c r="V5" s="11" t="s">
        <v>56</v>
      </c>
      <c r="W5" s="11" t="s">
        <v>57</v>
      </c>
      <c r="X5" s="11" t="s">
        <v>34</v>
      </c>
      <c r="Y5" s="11" t="s">
        <v>34</v>
      </c>
    </row>
    <row r="6" spans="1:25" s="39" customFormat="1" ht="64.5" hidden="1" thickBot="1" x14ac:dyDescent="0.3">
      <c r="A6" s="54" t="s">
        <v>659</v>
      </c>
      <c r="B6" s="36" t="s">
        <v>194</v>
      </c>
      <c r="C6" s="36" t="s">
        <v>25</v>
      </c>
      <c r="D6" s="36" t="s">
        <v>58</v>
      </c>
      <c r="E6" s="36" t="s">
        <v>27</v>
      </c>
      <c r="F6" s="36" t="s">
        <v>28</v>
      </c>
      <c r="G6" s="36" t="s">
        <v>61</v>
      </c>
      <c r="H6" s="36" t="s">
        <v>42</v>
      </c>
      <c r="I6" s="36" t="s">
        <v>43</v>
      </c>
      <c r="J6" s="36" t="s">
        <v>44</v>
      </c>
      <c r="K6" s="36" t="s">
        <v>33</v>
      </c>
      <c r="L6" s="36">
        <v>15</v>
      </c>
      <c r="M6" s="37">
        <v>20193320027122</v>
      </c>
      <c r="N6" s="38">
        <v>43739.695810185185</v>
      </c>
      <c r="O6" s="40"/>
      <c r="P6" s="38">
        <v>43762</v>
      </c>
      <c r="Q6" s="36">
        <v>16</v>
      </c>
      <c r="R6" s="36">
        <v>16</v>
      </c>
      <c r="S6" s="36" t="s">
        <v>54</v>
      </c>
      <c r="T6" s="36" t="s">
        <v>62</v>
      </c>
      <c r="U6" s="41"/>
      <c r="V6" s="41"/>
      <c r="W6" s="41"/>
      <c r="X6" s="41"/>
      <c r="Y6" s="41"/>
    </row>
    <row r="7" spans="1:25" s="19" customFormat="1" ht="39" hidden="1" thickBot="1" x14ac:dyDescent="0.3">
      <c r="A7" s="54" t="s">
        <v>659</v>
      </c>
      <c r="B7" s="11" t="s">
        <v>194</v>
      </c>
      <c r="C7" s="11" t="s">
        <v>25</v>
      </c>
      <c r="D7" s="11" t="s">
        <v>63</v>
      </c>
      <c r="E7" s="11" t="s">
        <v>40</v>
      </c>
      <c r="F7" s="11" t="s">
        <v>81</v>
      </c>
      <c r="G7" s="11" t="s">
        <v>64</v>
      </c>
      <c r="H7" s="11" t="s">
        <v>65</v>
      </c>
      <c r="I7" s="11" t="s">
        <v>32</v>
      </c>
      <c r="J7" s="11" t="s">
        <v>32</v>
      </c>
      <c r="K7" s="11" t="s">
        <v>53</v>
      </c>
      <c r="L7" s="11">
        <v>15</v>
      </c>
      <c r="M7" s="13">
        <v>20193320027132</v>
      </c>
      <c r="N7" s="17">
        <v>43739.703263888892</v>
      </c>
      <c r="O7" s="13" t="s">
        <v>34</v>
      </c>
      <c r="P7" s="17">
        <v>43746</v>
      </c>
      <c r="Q7" s="11">
        <v>5</v>
      </c>
      <c r="R7" s="11">
        <v>5</v>
      </c>
      <c r="S7" s="11" t="s">
        <v>35</v>
      </c>
      <c r="T7" s="11" t="s">
        <v>66</v>
      </c>
      <c r="U7" s="12"/>
      <c r="V7" s="12"/>
      <c r="W7" s="12"/>
      <c r="X7" s="12"/>
      <c r="Y7" s="5" t="s">
        <v>67</v>
      </c>
    </row>
    <row r="8" spans="1:25" s="19" customFormat="1" ht="51.75" hidden="1" thickBot="1" x14ac:dyDescent="0.3">
      <c r="A8" s="54" t="s">
        <v>659</v>
      </c>
      <c r="B8" s="11" t="s">
        <v>194</v>
      </c>
      <c r="C8" s="11" t="s">
        <v>25</v>
      </c>
      <c r="D8" s="11" t="s">
        <v>68</v>
      </c>
      <c r="E8" s="11" t="s">
        <v>40</v>
      </c>
      <c r="F8" s="11" t="s">
        <v>28</v>
      </c>
      <c r="G8" s="11" t="s">
        <v>69</v>
      </c>
      <c r="H8" s="11" t="s">
        <v>52</v>
      </c>
      <c r="I8" s="11" t="s">
        <v>43</v>
      </c>
      <c r="J8" s="11" t="s">
        <v>44</v>
      </c>
      <c r="K8" s="11" t="s">
        <v>70</v>
      </c>
      <c r="L8" s="11">
        <v>30</v>
      </c>
      <c r="M8" s="13">
        <v>20193320027142</v>
      </c>
      <c r="N8" s="17">
        <v>43739.723020833335</v>
      </c>
      <c r="O8" s="13">
        <v>20192050061171</v>
      </c>
      <c r="P8" s="17">
        <v>43753</v>
      </c>
      <c r="Q8" s="11">
        <v>9</v>
      </c>
      <c r="R8" s="11">
        <v>9</v>
      </c>
      <c r="S8" s="11" t="s">
        <v>35</v>
      </c>
      <c r="T8" s="11" t="s">
        <v>71</v>
      </c>
      <c r="U8" s="17">
        <v>43756</v>
      </c>
      <c r="V8" s="11" t="s">
        <v>56</v>
      </c>
      <c r="W8" s="11" t="s">
        <v>57</v>
      </c>
      <c r="X8" s="11" t="s">
        <v>34</v>
      </c>
      <c r="Y8" s="11" t="s">
        <v>34</v>
      </c>
    </row>
    <row r="9" spans="1:25" s="19" customFormat="1" ht="39" hidden="1" thickBot="1" x14ac:dyDescent="0.3">
      <c r="A9" s="54" t="s">
        <v>659</v>
      </c>
      <c r="B9" s="11" t="s">
        <v>194</v>
      </c>
      <c r="C9" s="11" t="s">
        <v>25</v>
      </c>
      <c r="D9" s="11" t="s">
        <v>72</v>
      </c>
      <c r="E9" s="11" t="s">
        <v>40</v>
      </c>
      <c r="F9" s="11" t="s">
        <v>28</v>
      </c>
      <c r="G9" s="11" t="s">
        <v>73</v>
      </c>
      <c r="H9" s="11" t="s">
        <v>65</v>
      </c>
      <c r="I9" s="11" t="s">
        <v>32</v>
      </c>
      <c r="J9" s="11" t="s">
        <v>32</v>
      </c>
      <c r="K9" s="11" t="s">
        <v>53</v>
      </c>
      <c r="L9" s="11">
        <v>15</v>
      </c>
      <c r="M9" s="13">
        <v>20193320027152</v>
      </c>
      <c r="N9" s="17">
        <v>43739.724328703705</v>
      </c>
      <c r="O9" s="13">
        <v>20191000002133</v>
      </c>
      <c r="P9" s="17">
        <v>43746</v>
      </c>
      <c r="Q9" s="11">
        <v>5</v>
      </c>
      <c r="R9" s="11">
        <v>5</v>
      </c>
      <c r="S9" s="11" t="s">
        <v>35</v>
      </c>
      <c r="T9" s="11" t="s">
        <v>74</v>
      </c>
      <c r="U9" s="12"/>
      <c r="V9" s="12"/>
      <c r="W9" s="12"/>
      <c r="X9" s="12"/>
      <c r="Y9" s="5" t="s">
        <v>67</v>
      </c>
    </row>
    <row r="10" spans="1:25" s="39" customFormat="1" ht="64.5" hidden="1" thickBot="1" x14ac:dyDescent="0.3">
      <c r="A10" s="54" t="s">
        <v>659</v>
      </c>
      <c r="B10" s="36" t="s">
        <v>194</v>
      </c>
      <c r="C10" s="36" t="s">
        <v>25</v>
      </c>
      <c r="D10" s="36" t="s">
        <v>75</v>
      </c>
      <c r="E10" s="36" t="s">
        <v>40</v>
      </c>
      <c r="F10" s="36" t="s">
        <v>28</v>
      </c>
      <c r="G10" s="36" t="s">
        <v>76</v>
      </c>
      <c r="H10" s="36" t="s">
        <v>42</v>
      </c>
      <c r="I10" s="36" t="s">
        <v>43</v>
      </c>
      <c r="J10" s="36" t="s">
        <v>44</v>
      </c>
      <c r="K10" s="41" t="s">
        <v>77</v>
      </c>
      <c r="L10" s="36">
        <v>10</v>
      </c>
      <c r="M10" s="37">
        <v>20193320027162</v>
      </c>
      <c r="N10" s="38">
        <v>43739.736284722225</v>
      </c>
      <c r="O10" s="40"/>
      <c r="P10" s="38">
        <v>43769</v>
      </c>
      <c r="Q10" s="36">
        <v>21</v>
      </c>
      <c r="R10" s="36">
        <v>21</v>
      </c>
      <c r="S10" s="36" t="s">
        <v>54</v>
      </c>
      <c r="T10" s="36" t="s">
        <v>78</v>
      </c>
      <c r="U10" s="41"/>
      <c r="V10" s="41"/>
      <c r="W10" s="41"/>
      <c r="X10" s="41"/>
      <c r="Y10" s="41"/>
    </row>
    <row r="11" spans="1:25" s="19" customFormat="1" ht="64.5" hidden="1" thickBot="1" x14ac:dyDescent="0.3">
      <c r="A11" s="54" t="s">
        <v>659</v>
      </c>
      <c r="B11" s="11" t="s">
        <v>177</v>
      </c>
      <c r="C11" s="11" t="s">
        <v>79</v>
      </c>
      <c r="D11" s="11" t="s">
        <v>80</v>
      </c>
      <c r="E11" s="11" t="s">
        <v>49</v>
      </c>
      <c r="F11" s="11" t="s">
        <v>81</v>
      </c>
      <c r="G11" s="11" t="s">
        <v>82</v>
      </c>
      <c r="H11" s="11" t="s">
        <v>83</v>
      </c>
      <c r="I11" s="11" t="s">
        <v>84</v>
      </c>
      <c r="J11" s="11" t="s">
        <v>44</v>
      </c>
      <c r="K11" s="11" t="s">
        <v>53</v>
      </c>
      <c r="L11" s="11">
        <v>15</v>
      </c>
      <c r="M11" s="13">
        <v>20193320027192</v>
      </c>
      <c r="N11" s="17">
        <v>43740.47515046296</v>
      </c>
      <c r="O11" s="13" t="s">
        <v>85</v>
      </c>
      <c r="P11" s="17">
        <v>43753</v>
      </c>
      <c r="Q11" s="11">
        <v>10</v>
      </c>
      <c r="R11" s="11">
        <v>10</v>
      </c>
      <c r="S11" s="11" t="s">
        <v>35</v>
      </c>
      <c r="T11" s="11" t="s">
        <v>86</v>
      </c>
      <c r="U11" s="17">
        <v>43756</v>
      </c>
      <c r="V11" s="11" t="s">
        <v>56</v>
      </c>
      <c r="W11" s="11" t="s">
        <v>57</v>
      </c>
      <c r="X11" s="11" t="s">
        <v>34</v>
      </c>
      <c r="Y11" s="11" t="s">
        <v>34</v>
      </c>
    </row>
    <row r="12" spans="1:25" s="19" customFormat="1" ht="90" hidden="1" thickBot="1" x14ac:dyDescent="0.3">
      <c r="A12" s="54" t="s">
        <v>659</v>
      </c>
      <c r="B12" s="11" t="s">
        <v>189</v>
      </c>
      <c r="C12" s="11" t="s">
        <v>87</v>
      </c>
      <c r="D12" s="11" t="s">
        <v>88</v>
      </c>
      <c r="E12" s="11" t="s">
        <v>49</v>
      </c>
      <c r="F12" s="11" t="s">
        <v>89</v>
      </c>
      <c r="G12" s="11" t="s">
        <v>90</v>
      </c>
      <c r="H12" s="11" t="s">
        <v>91</v>
      </c>
      <c r="I12" s="11" t="s">
        <v>32</v>
      </c>
      <c r="J12" s="11" t="s">
        <v>32</v>
      </c>
      <c r="K12" s="11" t="s">
        <v>53</v>
      </c>
      <c r="L12" s="11">
        <v>15</v>
      </c>
      <c r="M12" s="13">
        <v>20193320027242</v>
      </c>
      <c r="N12" s="17">
        <v>43740.648043981484</v>
      </c>
      <c r="O12" s="13" t="s">
        <v>92</v>
      </c>
      <c r="P12" s="17">
        <v>43741</v>
      </c>
      <c r="Q12" s="11">
        <v>1</v>
      </c>
      <c r="R12" s="11">
        <v>1</v>
      </c>
      <c r="S12" s="11" t="s">
        <v>35</v>
      </c>
      <c r="T12" s="11" t="s">
        <v>93</v>
      </c>
      <c r="U12" s="12"/>
      <c r="V12" s="12"/>
      <c r="W12" s="12"/>
      <c r="X12" s="12"/>
      <c r="Y12" s="5" t="s">
        <v>94</v>
      </c>
    </row>
    <row r="13" spans="1:25" ht="26.25" hidden="1" thickBot="1" x14ac:dyDescent="0.3">
      <c r="A13" s="54" t="s">
        <v>659</v>
      </c>
      <c r="B13" s="45" t="s">
        <v>95</v>
      </c>
      <c r="C13" s="45" t="s">
        <v>25</v>
      </c>
      <c r="D13" s="45" t="s">
        <v>96</v>
      </c>
      <c r="E13" s="45" t="s">
        <v>40</v>
      </c>
      <c r="F13" s="45" t="s">
        <v>28</v>
      </c>
      <c r="G13" s="45" t="s">
        <v>97</v>
      </c>
      <c r="H13" s="45" t="s">
        <v>98</v>
      </c>
      <c r="I13" s="45" t="s">
        <v>99</v>
      </c>
      <c r="J13" s="45" t="s">
        <v>100</v>
      </c>
      <c r="K13" s="45" t="s">
        <v>77</v>
      </c>
      <c r="L13" s="45">
        <v>10</v>
      </c>
      <c r="M13" s="46">
        <v>20193320027262</v>
      </c>
      <c r="N13" s="47">
        <v>43740.674409722225</v>
      </c>
      <c r="O13" s="48"/>
      <c r="P13" s="49"/>
      <c r="Q13" s="50"/>
      <c r="R13" s="50"/>
      <c r="S13" s="45" t="s">
        <v>101</v>
      </c>
      <c r="T13" s="50"/>
      <c r="U13" s="50"/>
      <c r="V13" s="50"/>
      <c r="W13" s="50"/>
      <c r="X13" s="50"/>
      <c r="Y13" s="50"/>
    </row>
    <row r="14" spans="1:25" s="39" customFormat="1" ht="51.75" hidden="1" thickBot="1" x14ac:dyDescent="0.3">
      <c r="A14" s="54" t="s">
        <v>659</v>
      </c>
      <c r="B14" s="36" t="s">
        <v>194</v>
      </c>
      <c r="C14" s="36" t="s">
        <v>102</v>
      </c>
      <c r="D14" s="36" t="s">
        <v>103</v>
      </c>
      <c r="E14" s="36" t="s">
        <v>49</v>
      </c>
      <c r="F14" s="36" t="s">
        <v>28</v>
      </c>
      <c r="G14" s="36" t="s">
        <v>104</v>
      </c>
      <c r="H14" s="36" t="s">
        <v>105</v>
      </c>
      <c r="I14" s="36" t="s">
        <v>84</v>
      </c>
      <c r="J14" s="36" t="s">
        <v>32</v>
      </c>
      <c r="K14" s="36" t="s">
        <v>53</v>
      </c>
      <c r="L14" s="36">
        <v>15</v>
      </c>
      <c r="M14" s="37">
        <v>20193320027282</v>
      </c>
      <c r="N14" s="38">
        <v>43740.67728009259</v>
      </c>
      <c r="O14" s="37"/>
      <c r="P14" s="38">
        <v>43766</v>
      </c>
      <c r="Q14" s="36">
        <v>17</v>
      </c>
      <c r="R14" s="36">
        <v>17</v>
      </c>
      <c r="S14" s="36" t="s">
        <v>54</v>
      </c>
      <c r="T14" s="36" t="s">
        <v>106</v>
      </c>
      <c r="U14" s="41"/>
      <c r="V14" s="41"/>
      <c r="W14" s="41"/>
      <c r="X14" s="41"/>
      <c r="Y14" s="5" t="s">
        <v>107</v>
      </c>
    </row>
    <row r="15" spans="1:25" s="39" customFormat="1" ht="51.75" thickBot="1" x14ac:dyDescent="0.3">
      <c r="A15" s="54" t="s">
        <v>659</v>
      </c>
      <c r="B15" s="36" t="s">
        <v>194</v>
      </c>
      <c r="C15" s="36" t="s">
        <v>47</v>
      </c>
      <c r="D15" s="36" t="s">
        <v>108</v>
      </c>
      <c r="E15" s="36" t="s">
        <v>40</v>
      </c>
      <c r="F15" s="36" t="s">
        <v>50</v>
      </c>
      <c r="G15" s="36" t="s">
        <v>109</v>
      </c>
      <c r="H15" s="36" t="s">
        <v>52</v>
      </c>
      <c r="I15" s="36" t="s">
        <v>43</v>
      </c>
      <c r="J15" s="36" t="s">
        <v>44</v>
      </c>
      <c r="K15" s="36" t="s">
        <v>53</v>
      </c>
      <c r="L15" s="36">
        <v>15</v>
      </c>
      <c r="M15" s="37">
        <v>20193320027302</v>
      </c>
      <c r="N15" s="38">
        <v>43740.680474537039</v>
      </c>
      <c r="O15" s="40"/>
      <c r="P15" s="38">
        <v>43762</v>
      </c>
      <c r="Q15" s="36">
        <v>17</v>
      </c>
      <c r="R15" s="36">
        <v>17</v>
      </c>
      <c r="S15" s="36" t="s">
        <v>54</v>
      </c>
      <c r="T15" s="36" t="s">
        <v>110</v>
      </c>
      <c r="U15" s="41"/>
      <c r="V15" s="41"/>
      <c r="W15" s="41"/>
      <c r="X15" s="41"/>
      <c r="Y15" s="41"/>
    </row>
    <row r="16" spans="1:25" s="19" customFormat="1" ht="51.75" hidden="1" thickBot="1" x14ac:dyDescent="0.3">
      <c r="A16" s="54" t="s">
        <v>659</v>
      </c>
      <c r="B16" s="11" t="s">
        <v>194</v>
      </c>
      <c r="C16" s="11" t="s">
        <v>111</v>
      </c>
      <c r="D16" s="11" t="s">
        <v>112</v>
      </c>
      <c r="E16" s="11" t="s">
        <v>49</v>
      </c>
      <c r="F16" s="11" t="s">
        <v>28</v>
      </c>
      <c r="G16" s="11" t="s">
        <v>113</v>
      </c>
      <c r="H16" s="11" t="s">
        <v>114</v>
      </c>
      <c r="I16" s="11" t="s">
        <v>32</v>
      </c>
      <c r="J16" s="11" t="s">
        <v>32</v>
      </c>
      <c r="K16" s="11" t="s">
        <v>53</v>
      </c>
      <c r="L16" s="11">
        <v>15</v>
      </c>
      <c r="M16" s="13">
        <v>20193320027312</v>
      </c>
      <c r="N16" s="17">
        <v>43740.681689814817</v>
      </c>
      <c r="O16" s="13" t="s">
        <v>34</v>
      </c>
      <c r="P16" s="17">
        <v>43741</v>
      </c>
      <c r="Q16" s="11">
        <v>1</v>
      </c>
      <c r="R16" s="11">
        <v>1</v>
      </c>
      <c r="S16" s="11" t="s">
        <v>35</v>
      </c>
      <c r="T16" s="11" t="s">
        <v>115</v>
      </c>
      <c r="U16" s="17">
        <v>43741</v>
      </c>
      <c r="V16" s="11" t="s">
        <v>116</v>
      </c>
      <c r="W16" s="11" t="s">
        <v>57</v>
      </c>
      <c r="X16" s="11" t="s">
        <v>34</v>
      </c>
      <c r="Y16" s="5" t="s">
        <v>117</v>
      </c>
    </row>
    <row r="17" spans="1:25" ht="26.25" hidden="1" thickBot="1" x14ac:dyDescent="0.3">
      <c r="A17" s="54" t="s">
        <v>659</v>
      </c>
      <c r="B17" s="45" t="s">
        <v>194</v>
      </c>
      <c r="C17" s="45" t="s">
        <v>25</v>
      </c>
      <c r="D17" s="45" t="s">
        <v>118</v>
      </c>
      <c r="E17" s="45" t="s">
        <v>40</v>
      </c>
      <c r="F17" s="45" t="s">
        <v>28</v>
      </c>
      <c r="G17" s="45" t="s">
        <v>76</v>
      </c>
      <c r="H17" s="45" t="s">
        <v>119</v>
      </c>
      <c r="I17" s="45" t="s">
        <v>120</v>
      </c>
      <c r="J17" s="45" t="s">
        <v>44</v>
      </c>
      <c r="K17" s="45" t="s">
        <v>53</v>
      </c>
      <c r="L17" s="45">
        <v>15</v>
      </c>
      <c r="M17" s="46">
        <v>20193320027332</v>
      </c>
      <c r="N17" s="47">
        <v>43740.684675925928</v>
      </c>
      <c r="O17" s="48"/>
      <c r="P17" s="49"/>
      <c r="Q17" s="50"/>
      <c r="R17" s="50"/>
      <c r="S17" s="45" t="s">
        <v>101</v>
      </c>
      <c r="T17" s="50"/>
      <c r="U17" s="50"/>
      <c r="V17" s="50"/>
      <c r="W17" s="50"/>
      <c r="X17" s="50"/>
      <c r="Y17" s="50"/>
    </row>
    <row r="18" spans="1:25" s="19" customFormat="1" ht="64.5" hidden="1" thickBot="1" x14ac:dyDescent="0.3">
      <c r="A18" s="10" t="s">
        <v>660</v>
      </c>
      <c r="B18" s="11" t="s">
        <v>121</v>
      </c>
      <c r="C18" s="11" t="s">
        <v>122</v>
      </c>
      <c r="D18" s="11" t="s">
        <v>123</v>
      </c>
      <c r="E18" s="11" t="s">
        <v>40</v>
      </c>
      <c r="F18" s="11" t="s">
        <v>28</v>
      </c>
      <c r="G18" s="11" t="s">
        <v>124</v>
      </c>
      <c r="H18" s="11" t="s">
        <v>52</v>
      </c>
      <c r="I18" s="11" t="s">
        <v>43</v>
      </c>
      <c r="J18" s="11" t="s">
        <v>44</v>
      </c>
      <c r="K18" s="11" t="s">
        <v>53</v>
      </c>
      <c r="L18" s="11">
        <v>15</v>
      </c>
      <c r="M18" s="13">
        <v>20193320027342</v>
      </c>
      <c r="N18" s="17">
        <v>43741.397997685184</v>
      </c>
      <c r="O18" s="14">
        <v>20192050060871</v>
      </c>
      <c r="P18" s="17">
        <v>43741</v>
      </c>
      <c r="Q18" s="11">
        <v>0</v>
      </c>
      <c r="R18" s="11">
        <v>0</v>
      </c>
      <c r="S18" s="11" t="s">
        <v>35</v>
      </c>
      <c r="T18" s="11" t="s">
        <v>125</v>
      </c>
      <c r="U18" s="12"/>
      <c r="V18" s="12"/>
      <c r="W18" s="12"/>
      <c r="X18" s="12"/>
      <c r="Y18" s="12"/>
    </row>
    <row r="19" spans="1:25" s="19" customFormat="1" ht="64.5" hidden="1" thickBot="1" x14ac:dyDescent="0.3">
      <c r="A19" s="54" t="s">
        <v>659</v>
      </c>
      <c r="B19" s="11" t="s">
        <v>189</v>
      </c>
      <c r="C19" s="11" t="s">
        <v>126</v>
      </c>
      <c r="D19" s="11" t="s">
        <v>127</v>
      </c>
      <c r="E19" s="11" t="s">
        <v>49</v>
      </c>
      <c r="F19" s="11" t="s">
        <v>81</v>
      </c>
      <c r="G19" s="11" t="s">
        <v>128</v>
      </c>
      <c r="H19" s="11" t="s">
        <v>114</v>
      </c>
      <c r="I19" s="11" t="s">
        <v>32</v>
      </c>
      <c r="J19" s="11" t="s">
        <v>32</v>
      </c>
      <c r="K19" s="11" t="s">
        <v>33</v>
      </c>
      <c r="L19" s="11">
        <v>15</v>
      </c>
      <c r="M19" s="13">
        <v>20193320027412</v>
      </c>
      <c r="N19" s="17">
        <v>43741.704652777778</v>
      </c>
      <c r="O19" s="13" t="s">
        <v>34</v>
      </c>
      <c r="P19" s="17">
        <v>43754</v>
      </c>
      <c r="Q19" s="11">
        <v>8</v>
      </c>
      <c r="R19" s="11">
        <v>8</v>
      </c>
      <c r="S19" s="11" t="s">
        <v>35</v>
      </c>
      <c r="T19" s="11" t="s">
        <v>129</v>
      </c>
      <c r="U19" s="11" t="s">
        <v>34</v>
      </c>
      <c r="V19" s="11" t="s">
        <v>56</v>
      </c>
      <c r="W19" s="11" t="s">
        <v>57</v>
      </c>
      <c r="X19" s="11" t="s">
        <v>34</v>
      </c>
      <c r="Y19" s="5" t="s">
        <v>130</v>
      </c>
    </row>
    <row r="20" spans="1:25" s="19" customFormat="1" ht="39" hidden="1" thickBot="1" x14ac:dyDescent="0.3">
      <c r="A20" s="54" t="s">
        <v>659</v>
      </c>
      <c r="B20" s="11" t="s">
        <v>189</v>
      </c>
      <c r="C20" s="11" t="s">
        <v>122</v>
      </c>
      <c r="D20" s="11" t="s">
        <v>123</v>
      </c>
      <c r="E20" s="11" t="s">
        <v>40</v>
      </c>
      <c r="F20" s="11" t="s">
        <v>28</v>
      </c>
      <c r="G20" s="11" t="s">
        <v>131</v>
      </c>
      <c r="H20" s="11" t="s">
        <v>65</v>
      </c>
      <c r="I20" s="11" t="s">
        <v>32</v>
      </c>
      <c r="J20" s="11" t="s">
        <v>32</v>
      </c>
      <c r="K20" s="11" t="s">
        <v>53</v>
      </c>
      <c r="L20" s="11">
        <v>15</v>
      </c>
      <c r="M20" s="13">
        <v>20193320027422</v>
      </c>
      <c r="N20" s="17">
        <v>43742.403981481482</v>
      </c>
      <c r="O20" s="13">
        <v>20191000009371</v>
      </c>
      <c r="P20" s="17">
        <v>43746</v>
      </c>
      <c r="Q20" s="11">
        <v>2</v>
      </c>
      <c r="R20" s="11">
        <v>2</v>
      </c>
      <c r="S20" s="11" t="s">
        <v>35</v>
      </c>
      <c r="T20" s="11" t="s">
        <v>132</v>
      </c>
      <c r="U20" s="11" t="s">
        <v>34</v>
      </c>
      <c r="V20" s="11" t="s">
        <v>37</v>
      </c>
      <c r="W20" s="11" t="s">
        <v>34</v>
      </c>
      <c r="X20" s="11" t="s">
        <v>34</v>
      </c>
      <c r="Y20" s="5" t="s">
        <v>133</v>
      </c>
    </row>
    <row r="21" spans="1:25" s="33" customFormat="1" ht="26.25" hidden="1" thickBot="1" x14ac:dyDescent="0.3">
      <c r="A21" s="54" t="s">
        <v>659</v>
      </c>
      <c r="B21" s="27" t="s">
        <v>189</v>
      </c>
      <c r="C21" s="32" t="s">
        <v>25</v>
      </c>
      <c r="D21" s="27" t="s">
        <v>134</v>
      </c>
      <c r="E21" s="32" t="s">
        <v>49</v>
      </c>
      <c r="F21" s="32" t="s">
        <v>192</v>
      </c>
      <c r="G21" s="27" t="s">
        <v>135</v>
      </c>
      <c r="H21" s="27" t="s">
        <v>136</v>
      </c>
      <c r="I21" s="27" t="s">
        <v>43</v>
      </c>
      <c r="J21" s="32" t="s">
        <v>44</v>
      </c>
      <c r="K21" s="27" t="s">
        <v>70</v>
      </c>
      <c r="L21" s="27">
        <v>30</v>
      </c>
      <c r="M21" s="28">
        <v>20193320027432</v>
      </c>
      <c r="N21" s="29">
        <v>43742.423796296294</v>
      </c>
      <c r="O21" s="30"/>
      <c r="P21" s="31"/>
      <c r="Q21" s="32"/>
      <c r="R21" s="32"/>
      <c r="S21" s="27" t="s">
        <v>46</v>
      </c>
      <c r="T21" s="32"/>
      <c r="U21" s="32"/>
      <c r="V21" s="32"/>
      <c r="W21" s="32"/>
      <c r="X21" s="32"/>
      <c r="Y21" s="5" t="s">
        <v>137</v>
      </c>
    </row>
    <row r="22" spans="1:25" s="39" customFormat="1" ht="51.75" hidden="1" thickBot="1" x14ac:dyDescent="0.3">
      <c r="A22" s="54" t="s">
        <v>659</v>
      </c>
      <c r="B22" s="36" t="s">
        <v>189</v>
      </c>
      <c r="C22" s="36" t="s">
        <v>87</v>
      </c>
      <c r="D22" s="36" t="s">
        <v>138</v>
      </c>
      <c r="E22" s="36" t="s">
        <v>27</v>
      </c>
      <c r="F22" s="36" t="s">
        <v>139</v>
      </c>
      <c r="G22" s="36" t="s">
        <v>140</v>
      </c>
      <c r="H22" s="36" t="s">
        <v>141</v>
      </c>
      <c r="I22" s="36" t="s">
        <v>43</v>
      </c>
      <c r="J22" s="36" t="s">
        <v>44</v>
      </c>
      <c r="K22" s="36" t="s">
        <v>33</v>
      </c>
      <c r="L22" s="36">
        <v>15</v>
      </c>
      <c r="M22" s="37">
        <v>20193320027442</v>
      </c>
      <c r="N22" s="38">
        <v>43742.429988425924</v>
      </c>
      <c r="O22" s="37">
        <v>20192000012391</v>
      </c>
      <c r="P22" s="38">
        <v>43770</v>
      </c>
      <c r="Q22" s="36">
        <v>19</v>
      </c>
      <c r="R22" s="36">
        <v>19</v>
      </c>
      <c r="S22" s="36" t="s">
        <v>54</v>
      </c>
      <c r="T22" s="36" t="s">
        <v>142</v>
      </c>
      <c r="U22" s="38">
        <v>43770</v>
      </c>
      <c r="V22" s="36" t="s">
        <v>56</v>
      </c>
      <c r="W22" s="36" t="s">
        <v>57</v>
      </c>
      <c r="X22" s="36" t="s">
        <v>34</v>
      </c>
      <c r="Y22" s="36" t="s">
        <v>34</v>
      </c>
    </row>
    <row r="23" spans="1:25" s="39" customFormat="1" ht="39" hidden="1" thickBot="1" x14ac:dyDescent="0.3">
      <c r="A23" s="54" t="s">
        <v>659</v>
      </c>
      <c r="B23" s="36" t="s">
        <v>194</v>
      </c>
      <c r="C23" s="36" t="s">
        <v>25</v>
      </c>
      <c r="D23" s="36" t="s">
        <v>143</v>
      </c>
      <c r="E23" s="36" t="s">
        <v>40</v>
      </c>
      <c r="F23" s="36" t="s">
        <v>28</v>
      </c>
      <c r="G23" s="36" t="s">
        <v>144</v>
      </c>
      <c r="H23" s="36" t="s">
        <v>145</v>
      </c>
      <c r="I23" s="36" t="s">
        <v>43</v>
      </c>
      <c r="J23" s="36" t="s">
        <v>44</v>
      </c>
      <c r="K23" s="36" t="s">
        <v>53</v>
      </c>
      <c r="L23" s="36">
        <v>15</v>
      </c>
      <c r="M23" s="37">
        <v>20193320027452</v>
      </c>
      <c r="N23" s="38">
        <v>43742.486203703702</v>
      </c>
      <c r="O23" s="37">
        <v>20192050062131</v>
      </c>
      <c r="P23" s="38">
        <v>43774</v>
      </c>
      <c r="Q23" s="36">
        <v>20</v>
      </c>
      <c r="R23" s="36">
        <v>20</v>
      </c>
      <c r="S23" s="36" t="s">
        <v>54</v>
      </c>
      <c r="T23" s="36" t="s">
        <v>146</v>
      </c>
      <c r="U23" s="38">
        <v>43776</v>
      </c>
      <c r="V23" s="36" t="s">
        <v>56</v>
      </c>
      <c r="W23" s="36" t="s">
        <v>57</v>
      </c>
      <c r="X23" s="36" t="s">
        <v>34</v>
      </c>
      <c r="Y23" s="36" t="s">
        <v>34</v>
      </c>
    </row>
    <row r="24" spans="1:25" s="19" customFormat="1" ht="64.5" hidden="1" thickBot="1" x14ac:dyDescent="0.3">
      <c r="A24" s="54" t="s">
        <v>659</v>
      </c>
      <c r="B24" s="11" t="s">
        <v>95</v>
      </c>
      <c r="C24" s="11" t="s">
        <v>25</v>
      </c>
      <c r="D24" s="11" t="s">
        <v>147</v>
      </c>
      <c r="E24" s="12" t="s">
        <v>40</v>
      </c>
      <c r="F24" s="12" t="s">
        <v>28</v>
      </c>
      <c r="G24" s="11" t="s">
        <v>148</v>
      </c>
      <c r="H24" s="11" t="s">
        <v>149</v>
      </c>
      <c r="I24" s="11" t="s">
        <v>43</v>
      </c>
      <c r="J24" s="12" t="s">
        <v>44</v>
      </c>
      <c r="K24" s="11" t="s">
        <v>77</v>
      </c>
      <c r="L24" s="11">
        <v>10</v>
      </c>
      <c r="M24" s="13">
        <v>20193320027472</v>
      </c>
      <c r="N24" s="17">
        <v>43742.491249999999</v>
      </c>
      <c r="O24" s="13">
        <v>20192050061211</v>
      </c>
      <c r="P24" s="17" t="s">
        <v>150</v>
      </c>
      <c r="Q24" s="11">
        <v>6</v>
      </c>
      <c r="R24" s="12">
        <v>6</v>
      </c>
      <c r="S24" s="11" t="s">
        <v>35</v>
      </c>
      <c r="T24" s="11" t="s">
        <v>151</v>
      </c>
      <c r="U24" s="15">
        <v>43756</v>
      </c>
      <c r="V24" s="12" t="s">
        <v>56</v>
      </c>
      <c r="W24" s="12" t="s">
        <v>57</v>
      </c>
      <c r="X24" s="12" t="s">
        <v>34</v>
      </c>
      <c r="Y24" s="12" t="s">
        <v>34</v>
      </c>
    </row>
    <row r="25" spans="1:25" s="19" customFormat="1" ht="39" hidden="1" thickBot="1" x14ac:dyDescent="0.3">
      <c r="A25" s="54" t="s">
        <v>659</v>
      </c>
      <c r="B25" s="11" t="s">
        <v>194</v>
      </c>
      <c r="C25" s="12" t="s">
        <v>25</v>
      </c>
      <c r="D25" s="11" t="s">
        <v>152</v>
      </c>
      <c r="E25" s="12" t="s">
        <v>40</v>
      </c>
      <c r="F25" s="12" t="s">
        <v>192</v>
      </c>
      <c r="G25" s="11" t="s">
        <v>153</v>
      </c>
      <c r="H25" s="11" t="s">
        <v>136</v>
      </c>
      <c r="I25" s="11" t="s">
        <v>43</v>
      </c>
      <c r="J25" s="12" t="s">
        <v>44</v>
      </c>
      <c r="K25" s="11" t="s">
        <v>70</v>
      </c>
      <c r="L25" s="11">
        <v>30</v>
      </c>
      <c r="M25" s="13">
        <v>20193320027492</v>
      </c>
      <c r="N25" s="17">
        <v>43742.494432870371</v>
      </c>
      <c r="O25" s="14">
        <v>20192050062101</v>
      </c>
      <c r="P25" s="15">
        <v>43782</v>
      </c>
      <c r="Q25" s="12">
        <v>25</v>
      </c>
      <c r="R25" s="12">
        <v>25</v>
      </c>
      <c r="S25" s="11" t="s">
        <v>35</v>
      </c>
      <c r="T25" s="12" t="s">
        <v>656</v>
      </c>
      <c r="U25" s="15">
        <v>43782</v>
      </c>
      <c r="V25" s="12" t="s">
        <v>56</v>
      </c>
      <c r="W25" s="12" t="s">
        <v>57</v>
      </c>
      <c r="X25" s="12" t="s">
        <v>34</v>
      </c>
      <c r="Y25" s="5" t="s">
        <v>137</v>
      </c>
    </row>
    <row r="26" spans="1:25" s="19" customFormat="1" ht="51.75" hidden="1" thickBot="1" x14ac:dyDescent="0.3">
      <c r="A26" s="54" t="s">
        <v>659</v>
      </c>
      <c r="B26" s="11" t="s">
        <v>194</v>
      </c>
      <c r="C26" s="11" t="s">
        <v>25</v>
      </c>
      <c r="D26" s="11" t="s">
        <v>154</v>
      </c>
      <c r="E26" s="11" t="s">
        <v>40</v>
      </c>
      <c r="F26" s="11" t="s">
        <v>28</v>
      </c>
      <c r="G26" s="11" t="s">
        <v>155</v>
      </c>
      <c r="H26" s="11" t="s">
        <v>52</v>
      </c>
      <c r="I26" s="11" t="s">
        <v>43</v>
      </c>
      <c r="J26" s="11" t="s">
        <v>44</v>
      </c>
      <c r="K26" s="11" t="s">
        <v>156</v>
      </c>
      <c r="L26" s="11">
        <v>15</v>
      </c>
      <c r="M26" s="13">
        <v>20193320027532</v>
      </c>
      <c r="N26" s="17">
        <v>43742.518969907411</v>
      </c>
      <c r="O26" s="13">
        <v>20192050061501</v>
      </c>
      <c r="P26" s="17">
        <v>12</v>
      </c>
      <c r="Q26" s="11">
        <v>12</v>
      </c>
      <c r="R26" s="11">
        <v>12</v>
      </c>
      <c r="S26" s="11" t="s">
        <v>35</v>
      </c>
      <c r="T26" s="11" t="s">
        <v>157</v>
      </c>
      <c r="U26" s="17">
        <v>43761</v>
      </c>
      <c r="V26" s="11" t="s">
        <v>56</v>
      </c>
      <c r="W26" s="11" t="s">
        <v>57</v>
      </c>
      <c r="X26" s="11" t="s">
        <v>34</v>
      </c>
      <c r="Y26" s="11" t="s">
        <v>34</v>
      </c>
    </row>
    <row r="27" spans="1:25" s="19" customFormat="1" ht="64.5" hidden="1" thickBot="1" x14ac:dyDescent="0.3">
      <c r="A27" s="54" t="s">
        <v>659</v>
      </c>
      <c r="B27" s="11" t="s">
        <v>194</v>
      </c>
      <c r="C27" s="11" t="s">
        <v>25</v>
      </c>
      <c r="D27" s="11" t="s">
        <v>75</v>
      </c>
      <c r="E27" s="11" t="s">
        <v>40</v>
      </c>
      <c r="F27" s="11" t="s">
        <v>158</v>
      </c>
      <c r="G27" s="11" t="s">
        <v>159</v>
      </c>
      <c r="H27" s="11" t="s">
        <v>105</v>
      </c>
      <c r="I27" s="11" t="s">
        <v>84</v>
      </c>
      <c r="J27" s="11" t="s">
        <v>32</v>
      </c>
      <c r="K27" s="11" t="s">
        <v>33</v>
      </c>
      <c r="L27" s="11">
        <v>15</v>
      </c>
      <c r="M27" s="13">
        <v>20193320027582</v>
      </c>
      <c r="N27" s="17">
        <v>43742.530486111114</v>
      </c>
      <c r="O27" s="13">
        <v>43766</v>
      </c>
      <c r="P27" s="17">
        <v>15</v>
      </c>
      <c r="Q27" s="11">
        <v>15</v>
      </c>
      <c r="R27" s="11">
        <v>15</v>
      </c>
      <c r="S27" s="11" t="s">
        <v>35</v>
      </c>
      <c r="T27" s="11" t="s">
        <v>160</v>
      </c>
      <c r="U27" s="17">
        <v>43766</v>
      </c>
      <c r="V27" s="11" t="s">
        <v>161</v>
      </c>
      <c r="W27" s="11" t="s">
        <v>57</v>
      </c>
      <c r="X27" s="11" t="s">
        <v>34</v>
      </c>
      <c r="Y27" s="5" t="s">
        <v>162</v>
      </c>
    </row>
    <row r="28" spans="1:25" s="19" customFormat="1" ht="39" hidden="1" thickBot="1" x14ac:dyDescent="0.3">
      <c r="A28" s="54" t="s">
        <v>659</v>
      </c>
      <c r="B28" s="11" t="s">
        <v>194</v>
      </c>
      <c r="C28" s="11" t="s">
        <v>47</v>
      </c>
      <c r="D28" s="11" t="s">
        <v>163</v>
      </c>
      <c r="E28" s="11" t="s">
        <v>49</v>
      </c>
      <c r="F28" s="11" t="s">
        <v>81</v>
      </c>
      <c r="G28" s="11" t="s">
        <v>164</v>
      </c>
      <c r="H28" s="11" t="s">
        <v>65</v>
      </c>
      <c r="I28" s="11" t="s">
        <v>32</v>
      </c>
      <c r="J28" s="11" t="s">
        <v>32</v>
      </c>
      <c r="K28" s="11" t="s">
        <v>33</v>
      </c>
      <c r="L28" s="11">
        <v>15</v>
      </c>
      <c r="M28" s="13">
        <v>20193320027592</v>
      </c>
      <c r="N28" s="17">
        <v>43742.531423611108</v>
      </c>
      <c r="O28" s="13">
        <v>20191000002143</v>
      </c>
      <c r="P28" s="17">
        <v>43746</v>
      </c>
      <c r="Q28" s="11">
        <v>2</v>
      </c>
      <c r="R28" s="11">
        <v>2</v>
      </c>
      <c r="S28" s="11" t="s">
        <v>35</v>
      </c>
      <c r="T28" s="11" t="s">
        <v>165</v>
      </c>
      <c r="U28" s="11" t="s">
        <v>34</v>
      </c>
      <c r="V28" s="11" t="s">
        <v>37</v>
      </c>
      <c r="W28" s="11" t="s">
        <v>34</v>
      </c>
      <c r="X28" s="11" t="s">
        <v>34</v>
      </c>
      <c r="Y28" s="5" t="s">
        <v>133</v>
      </c>
    </row>
    <row r="29" spans="1:25" s="39" customFormat="1" ht="39" hidden="1" thickBot="1" x14ac:dyDescent="0.3">
      <c r="A29" s="54" t="s">
        <v>659</v>
      </c>
      <c r="B29" s="36" t="s">
        <v>194</v>
      </c>
      <c r="C29" s="36" t="s">
        <v>87</v>
      </c>
      <c r="D29" s="36" t="s">
        <v>166</v>
      </c>
      <c r="E29" s="36" t="s">
        <v>49</v>
      </c>
      <c r="F29" s="36" t="s">
        <v>167</v>
      </c>
      <c r="G29" s="36" t="s">
        <v>76</v>
      </c>
      <c r="H29" s="36" t="s">
        <v>168</v>
      </c>
      <c r="I29" s="36" t="s">
        <v>120</v>
      </c>
      <c r="J29" s="36" t="s">
        <v>44</v>
      </c>
      <c r="K29" s="36" t="s">
        <v>53</v>
      </c>
      <c r="L29" s="36">
        <v>15</v>
      </c>
      <c r="M29" s="37">
        <v>20193320027602</v>
      </c>
      <c r="N29" s="38">
        <v>43742.532916666663</v>
      </c>
      <c r="O29" s="37" t="s">
        <v>34</v>
      </c>
      <c r="P29" s="38">
        <v>43776</v>
      </c>
      <c r="Q29" s="36">
        <v>22</v>
      </c>
      <c r="R29" s="36">
        <v>22</v>
      </c>
      <c r="S29" s="36" t="s">
        <v>54</v>
      </c>
      <c r="T29" s="36" t="s">
        <v>169</v>
      </c>
      <c r="U29" s="36" t="s">
        <v>34</v>
      </c>
      <c r="V29" s="36" t="s">
        <v>34</v>
      </c>
      <c r="W29" s="36" t="s">
        <v>34</v>
      </c>
      <c r="X29" s="36" t="s">
        <v>34</v>
      </c>
      <c r="Y29" s="5" t="s">
        <v>170</v>
      </c>
    </row>
    <row r="30" spans="1:25" s="19" customFormat="1" ht="64.5" hidden="1" thickBot="1" x14ac:dyDescent="0.3">
      <c r="A30" s="54" t="s">
        <v>659</v>
      </c>
      <c r="B30" s="11" t="s">
        <v>189</v>
      </c>
      <c r="C30" s="11" t="s">
        <v>25</v>
      </c>
      <c r="D30" s="11" t="s">
        <v>171</v>
      </c>
      <c r="E30" s="11" t="s">
        <v>461</v>
      </c>
      <c r="F30" s="11" t="s">
        <v>28</v>
      </c>
      <c r="G30" s="11" t="s">
        <v>172</v>
      </c>
      <c r="H30" s="11" t="s">
        <v>173</v>
      </c>
      <c r="I30" s="11" t="s">
        <v>99</v>
      </c>
      <c r="J30" s="11" t="s">
        <v>100</v>
      </c>
      <c r="K30" s="11" t="s">
        <v>53</v>
      </c>
      <c r="L30" s="11">
        <v>15</v>
      </c>
      <c r="M30" s="13">
        <v>20193320027642</v>
      </c>
      <c r="N30" s="17">
        <v>43742.651053240741</v>
      </c>
      <c r="O30" s="13">
        <v>20193300009691</v>
      </c>
      <c r="P30" s="17">
        <v>43759</v>
      </c>
      <c r="Q30" s="11">
        <v>10</v>
      </c>
      <c r="R30" s="11">
        <v>10</v>
      </c>
      <c r="S30" s="11" t="s">
        <v>35</v>
      </c>
      <c r="T30" s="11" t="s">
        <v>174</v>
      </c>
      <c r="U30" s="11" t="s">
        <v>34</v>
      </c>
      <c r="V30" s="11" t="s">
        <v>175</v>
      </c>
      <c r="W30" s="11" t="s">
        <v>34</v>
      </c>
      <c r="X30" s="11" t="s">
        <v>34</v>
      </c>
      <c r="Y30" s="5" t="s">
        <v>176</v>
      </c>
    </row>
    <row r="31" spans="1:25" s="19" customFormat="1" ht="64.5" hidden="1" thickBot="1" x14ac:dyDescent="0.3">
      <c r="A31" s="54" t="s">
        <v>659</v>
      </c>
      <c r="B31" s="11" t="s">
        <v>177</v>
      </c>
      <c r="C31" s="11" t="s">
        <v>47</v>
      </c>
      <c r="D31" s="11" t="s">
        <v>178</v>
      </c>
      <c r="E31" s="11" t="s">
        <v>27</v>
      </c>
      <c r="F31" s="11" t="s">
        <v>28</v>
      </c>
      <c r="G31" s="11" t="s">
        <v>179</v>
      </c>
      <c r="H31" s="11" t="s">
        <v>149</v>
      </c>
      <c r="I31" s="11" t="s">
        <v>43</v>
      </c>
      <c r="J31" s="11" t="s">
        <v>44</v>
      </c>
      <c r="K31" s="11" t="s">
        <v>33</v>
      </c>
      <c r="L31" s="11">
        <v>15</v>
      </c>
      <c r="M31" s="13">
        <v>20193320027692</v>
      </c>
      <c r="N31" s="17">
        <v>43745.597013888888</v>
      </c>
      <c r="O31" s="13">
        <v>20192050061211</v>
      </c>
      <c r="P31" s="17">
        <v>43753</v>
      </c>
      <c r="Q31" s="11">
        <v>5</v>
      </c>
      <c r="R31" s="11">
        <v>5</v>
      </c>
      <c r="S31" s="11" t="s">
        <v>35</v>
      </c>
      <c r="T31" s="11" t="s">
        <v>180</v>
      </c>
      <c r="U31" s="17">
        <v>43756</v>
      </c>
      <c r="V31" s="11" t="s">
        <v>175</v>
      </c>
      <c r="W31" s="11" t="s">
        <v>181</v>
      </c>
      <c r="X31" s="11" t="s">
        <v>34</v>
      </c>
      <c r="Y31" s="11" t="s">
        <v>34</v>
      </c>
    </row>
    <row r="32" spans="1:25" s="19" customFormat="1" ht="64.5" hidden="1" thickBot="1" x14ac:dyDescent="0.3">
      <c r="A32" s="54" t="s">
        <v>659</v>
      </c>
      <c r="B32" s="11" t="s">
        <v>177</v>
      </c>
      <c r="C32" s="11" t="s">
        <v>87</v>
      </c>
      <c r="D32" s="11" t="s">
        <v>182</v>
      </c>
      <c r="E32" s="11" t="s">
        <v>27</v>
      </c>
      <c r="F32" s="11" t="s">
        <v>28</v>
      </c>
      <c r="G32" s="11" t="s">
        <v>183</v>
      </c>
      <c r="H32" s="11" t="s">
        <v>149</v>
      </c>
      <c r="I32" s="11" t="s">
        <v>43</v>
      </c>
      <c r="J32" s="11" t="s">
        <v>44</v>
      </c>
      <c r="K32" s="11" t="s">
        <v>33</v>
      </c>
      <c r="L32" s="11">
        <v>15</v>
      </c>
      <c r="M32" s="13">
        <v>20193320027722</v>
      </c>
      <c r="N32" s="17">
        <v>43745.624756944446</v>
      </c>
      <c r="O32" s="13">
        <v>20192050061201</v>
      </c>
      <c r="P32" s="17" t="s">
        <v>150</v>
      </c>
      <c r="Q32" s="11">
        <v>5</v>
      </c>
      <c r="R32" s="11">
        <v>5</v>
      </c>
      <c r="S32" s="11" t="s">
        <v>35</v>
      </c>
      <c r="T32" s="11" t="s">
        <v>184</v>
      </c>
      <c r="U32" s="17">
        <v>43756</v>
      </c>
      <c r="V32" s="11" t="s">
        <v>175</v>
      </c>
      <c r="W32" s="11" t="s">
        <v>181</v>
      </c>
      <c r="X32" s="11" t="s">
        <v>34</v>
      </c>
      <c r="Y32" s="11" t="s">
        <v>34</v>
      </c>
    </row>
    <row r="33" spans="1:25" s="19" customFormat="1" ht="51.75" hidden="1" thickBot="1" x14ac:dyDescent="0.3">
      <c r="A33" s="54" t="s">
        <v>659</v>
      </c>
      <c r="B33" s="11" t="s">
        <v>177</v>
      </c>
      <c r="C33" s="11" t="s">
        <v>185</v>
      </c>
      <c r="D33" s="11" t="s">
        <v>186</v>
      </c>
      <c r="E33" s="11" t="s">
        <v>27</v>
      </c>
      <c r="F33" s="11" t="s">
        <v>28</v>
      </c>
      <c r="G33" s="11" t="s">
        <v>187</v>
      </c>
      <c r="H33" s="11" t="s">
        <v>149</v>
      </c>
      <c r="I33" s="11" t="s">
        <v>43</v>
      </c>
      <c r="J33" s="11" t="s">
        <v>44</v>
      </c>
      <c r="K33" s="11" t="s">
        <v>33</v>
      </c>
      <c r="L33" s="11">
        <v>15</v>
      </c>
      <c r="M33" s="13">
        <v>20193320027732</v>
      </c>
      <c r="N33" s="17">
        <v>43745.63554398148</v>
      </c>
      <c r="O33" s="13">
        <v>20192050061111</v>
      </c>
      <c r="P33" s="17">
        <v>43755</v>
      </c>
      <c r="Q33" s="11">
        <v>7</v>
      </c>
      <c r="R33" s="11">
        <v>7</v>
      </c>
      <c r="S33" s="11" t="s">
        <v>35</v>
      </c>
      <c r="T33" s="11" t="s">
        <v>188</v>
      </c>
      <c r="U33" s="17">
        <v>43755</v>
      </c>
      <c r="V33" s="11" t="s">
        <v>175</v>
      </c>
      <c r="W33" s="11" t="s">
        <v>181</v>
      </c>
      <c r="X33" s="11" t="s">
        <v>34</v>
      </c>
      <c r="Y33" s="11" t="s">
        <v>34</v>
      </c>
    </row>
    <row r="34" spans="1:25" s="33" customFormat="1" ht="26.25" hidden="1" thickBot="1" x14ac:dyDescent="0.3">
      <c r="A34" s="54" t="s">
        <v>659</v>
      </c>
      <c r="B34" s="27" t="s">
        <v>189</v>
      </c>
      <c r="C34" s="27" t="s">
        <v>25</v>
      </c>
      <c r="D34" s="27" t="s">
        <v>190</v>
      </c>
      <c r="E34" s="32" t="s">
        <v>49</v>
      </c>
      <c r="F34" s="32" t="s">
        <v>192</v>
      </c>
      <c r="G34" s="27" t="s">
        <v>191</v>
      </c>
      <c r="H34" s="27" t="s">
        <v>149</v>
      </c>
      <c r="I34" s="27" t="s">
        <v>43</v>
      </c>
      <c r="J34" s="32" t="s">
        <v>44</v>
      </c>
      <c r="K34" s="27" t="s">
        <v>70</v>
      </c>
      <c r="L34" s="27">
        <v>30</v>
      </c>
      <c r="M34" s="28">
        <v>20193320027782</v>
      </c>
      <c r="N34" s="29">
        <v>43745.664826388886</v>
      </c>
      <c r="O34" s="30"/>
      <c r="P34" s="31"/>
      <c r="Q34" s="32"/>
      <c r="R34" s="32"/>
      <c r="S34" s="27" t="s">
        <v>46</v>
      </c>
      <c r="T34" s="32"/>
      <c r="U34" s="32"/>
      <c r="V34" s="32"/>
      <c r="W34" s="32"/>
      <c r="X34" s="32"/>
      <c r="Y34" s="5" t="s">
        <v>137</v>
      </c>
    </row>
    <row r="35" spans="1:25" ht="26.25" hidden="1" thickBot="1" x14ac:dyDescent="0.3">
      <c r="A35" s="54" t="s">
        <v>659</v>
      </c>
      <c r="B35" s="45" t="s">
        <v>189</v>
      </c>
      <c r="C35" s="45" t="s">
        <v>87</v>
      </c>
      <c r="D35" s="45" t="s">
        <v>190</v>
      </c>
      <c r="E35" s="45" t="s">
        <v>49</v>
      </c>
      <c r="F35" s="45" t="s">
        <v>192</v>
      </c>
      <c r="G35" s="45" t="s">
        <v>193</v>
      </c>
      <c r="H35" s="45" t="s">
        <v>119</v>
      </c>
      <c r="I35" s="45" t="s">
        <v>120</v>
      </c>
      <c r="J35" s="45" t="s">
        <v>44</v>
      </c>
      <c r="K35" s="45" t="s">
        <v>33</v>
      </c>
      <c r="L35" s="45">
        <v>15</v>
      </c>
      <c r="M35" s="46">
        <v>20193320027792</v>
      </c>
      <c r="N35" s="47">
        <v>43745.666134259256</v>
      </c>
      <c r="O35" s="48"/>
      <c r="P35" s="49"/>
      <c r="Q35" s="50"/>
      <c r="R35" s="50"/>
      <c r="S35" s="45" t="s">
        <v>101</v>
      </c>
      <c r="T35" s="50"/>
      <c r="U35" s="50"/>
      <c r="V35" s="50"/>
      <c r="W35" s="50"/>
      <c r="X35" s="50"/>
      <c r="Y35" s="50"/>
    </row>
    <row r="36" spans="1:25" s="19" customFormat="1" ht="51.75" hidden="1" thickBot="1" x14ac:dyDescent="0.3">
      <c r="A36" s="54" t="s">
        <v>659</v>
      </c>
      <c r="B36" s="11" t="s">
        <v>194</v>
      </c>
      <c r="C36" s="11" t="s">
        <v>102</v>
      </c>
      <c r="D36" s="11" t="s">
        <v>195</v>
      </c>
      <c r="E36" s="11" t="s">
        <v>49</v>
      </c>
      <c r="F36" s="11" t="s">
        <v>28</v>
      </c>
      <c r="G36" s="11" t="s">
        <v>196</v>
      </c>
      <c r="H36" s="11" t="s">
        <v>52</v>
      </c>
      <c r="I36" s="11" t="s">
        <v>43</v>
      </c>
      <c r="J36" s="11" t="s">
        <v>44</v>
      </c>
      <c r="K36" s="11" t="s">
        <v>33</v>
      </c>
      <c r="L36" s="11">
        <v>15</v>
      </c>
      <c r="M36" s="13">
        <v>20193320027822</v>
      </c>
      <c r="N36" s="17">
        <v>43746.389270833337</v>
      </c>
      <c r="O36" s="13">
        <v>20192050061731</v>
      </c>
      <c r="P36" s="17">
        <v>43763</v>
      </c>
      <c r="Q36" s="11">
        <v>12</v>
      </c>
      <c r="R36" s="11">
        <v>12</v>
      </c>
      <c r="S36" s="11" t="s">
        <v>35</v>
      </c>
      <c r="T36" s="11" t="s">
        <v>197</v>
      </c>
      <c r="U36" s="17">
        <v>43763</v>
      </c>
      <c r="V36" s="11" t="s">
        <v>175</v>
      </c>
      <c r="W36" s="11" t="s">
        <v>181</v>
      </c>
      <c r="X36" s="11" t="s">
        <v>34</v>
      </c>
      <c r="Y36" s="11" t="s">
        <v>34</v>
      </c>
    </row>
    <row r="37" spans="1:25" s="19" customFormat="1" ht="51.75" hidden="1" thickBot="1" x14ac:dyDescent="0.3">
      <c r="A37" s="54" t="s">
        <v>659</v>
      </c>
      <c r="B37" s="11" t="s">
        <v>194</v>
      </c>
      <c r="C37" s="11" t="s">
        <v>25</v>
      </c>
      <c r="D37" s="11" t="s">
        <v>198</v>
      </c>
      <c r="E37" s="11" t="s">
        <v>49</v>
      </c>
      <c r="F37" s="11" t="s">
        <v>28</v>
      </c>
      <c r="G37" s="11" t="s">
        <v>199</v>
      </c>
      <c r="H37" s="11" t="s">
        <v>52</v>
      </c>
      <c r="I37" s="11" t="s">
        <v>43</v>
      </c>
      <c r="J37" s="11" t="s">
        <v>44</v>
      </c>
      <c r="K37" s="11" t="s">
        <v>33</v>
      </c>
      <c r="L37" s="11">
        <v>15</v>
      </c>
      <c r="M37" s="13">
        <v>20193320027832</v>
      </c>
      <c r="N37" s="17">
        <v>43746.40283564815</v>
      </c>
      <c r="O37" s="13">
        <v>20192050061741</v>
      </c>
      <c r="P37" s="17">
        <v>43763</v>
      </c>
      <c r="Q37" s="11">
        <v>12</v>
      </c>
      <c r="R37" s="11">
        <v>12</v>
      </c>
      <c r="S37" s="11" t="s">
        <v>35</v>
      </c>
      <c r="T37" s="11" t="s">
        <v>200</v>
      </c>
      <c r="U37" s="17">
        <v>43763</v>
      </c>
      <c r="V37" s="11" t="s">
        <v>175</v>
      </c>
      <c r="W37" s="11" t="s">
        <v>181</v>
      </c>
      <c r="X37" s="11" t="s">
        <v>34</v>
      </c>
      <c r="Y37" s="11" t="s">
        <v>34</v>
      </c>
    </row>
    <row r="38" spans="1:25" s="19" customFormat="1" ht="64.5" hidden="1" thickBot="1" x14ac:dyDescent="0.3">
      <c r="A38" s="54" t="s">
        <v>659</v>
      </c>
      <c r="B38" s="11" t="s">
        <v>194</v>
      </c>
      <c r="C38" s="11" t="s">
        <v>25</v>
      </c>
      <c r="D38" s="11" t="s">
        <v>201</v>
      </c>
      <c r="E38" s="11" t="s">
        <v>40</v>
      </c>
      <c r="F38" s="11" t="s">
        <v>28</v>
      </c>
      <c r="G38" s="11" t="s">
        <v>202</v>
      </c>
      <c r="H38" s="11" t="s">
        <v>42</v>
      </c>
      <c r="I38" s="11" t="s">
        <v>43</v>
      </c>
      <c r="J38" s="11" t="s">
        <v>44</v>
      </c>
      <c r="K38" s="11" t="s">
        <v>53</v>
      </c>
      <c r="L38" s="11">
        <v>15</v>
      </c>
      <c r="M38" s="13">
        <v>20193320027852</v>
      </c>
      <c r="N38" s="17">
        <v>43746.412094907406</v>
      </c>
      <c r="O38" s="13">
        <v>20192050061101</v>
      </c>
      <c r="P38" s="17">
        <v>43747</v>
      </c>
      <c r="Q38" s="11">
        <v>1</v>
      </c>
      <c r="R38" s="11">
        <v>1</v>
      </c>
      <c r="S38" s="11" t="s">
        <v>35</v>
      </c>
      <c r="T38" s="11" t="s">
        <v>203</v>
      </c>
      <c r="U38" s="17">
        <v>43747</v>
      </c>
      <c r="V38" s="11" t="s">
        <v>175</v>
      </c>
      <c r="W38" s="11" t="s">
        <v>181</v>
      </c>
      <c r="X38" s="11" t="s">
        <v>34</v>
      </c>
      <c r="Y38" s="11" t="s">
        <v>34</v>
      </c>
    </row>
    <row r="39" spans="1:25" ht="26.25" hidden="1" thickBot="1" x14ac:dyDescent="0.3">
      <c r="A39" s="54" t="s">
        <v>659</v>
      </c>
      <c r="B39" s="45" t="s">
        <v>194</v>
      </c>
      <c r="C39" s="45" t="s">
        <v>25</v>
      </c>
      <c r="D39" s="45" t="s">
        <v>143</v>
      </c>
      <c r="E39" s="50" t="s">
        <v>40</v>
      </c>
      <c r="F39" s="50" t="s">
        <v>28</v>
      </c>
      <c r="G39" s="45" t="s">
        <v>144</v>
      </c>
      <c r="H39" s="45" t="s">
        <v>145</v>
      </c>
      <c r="I39" s="45" t="s">
        <v>43</v>
      </c>
      <c r="J39" s="50" t="s">
        <v>44</v>
      </c>
      <c r="K39" s="45" t="s">
        <v>77</v>
      </c>
      <c r="L39" s="45">
        <v>10</v>
      </c>
      <c r="M39" s="46">
        <v>20193320027862</v>
      </c>
      <c r="N39" s="47">
        <v>43746.413391203707</v>
      </c>
      <c r="O39" s="48"/>
      <c r="P39" s="49"/>
      <c r="Q39" s="50"/>
      <c r="R39" s="50"/>
      <c r="S39" s="45" t="s">
        <v>101</v>
      </c>
      <c r="T39" s="50"/>
      <c r="U39" s="50"/>
      <c r="V39" s="50"/>
      <c r="W39" s="50"/>
      <c r="X39" s="50"/>
      <c r="Y39" s="50"/>
    </row>
    <row r="40" spans="1:25" s="33" customFormat="1" ht="26.25" hidden="1" thickBot="1" x14ac:dyDescent="0.3">
      <c r="A40" s="54" t="s">
        <v>659</v>
      </c>
      <c r="B40" s="27" t="s">
        <v>194</v>
      </c>
      <c r="C40" s="27" t="s">
        <v>25</v>
      </c>
      <c r="D40" s="27" t="s">
        <v>204</v>
      </c>
      <c r="E40" s="27" t="s">
        <v>40</v>
      </c>
      <c r="F40" s="27" t="s">
        <v>28</v>
      </c>
      <c r="G40" s="27" t="s">
        <v>144</v>
      </c>
      <c r="H40" s="27" t="s">
        <v>136</v>
      </c>
      <c r="I40" s="27" t="s">
        <v>43</v>
      </c>
      <c r="J40" s="27" t="s">
        <v>44</v>
      </c>
      <c r="K40" s="27" t="s">
        <v>53</v>
      </c>
      <c r="L40" s="27">
        <v>15</v>
      </c>
      <c r="M40" s="28">
        <v>20193320027872</v>
      </c>
      <c r="N40" s="29">
        <v>43746.415821759256</v>
      </c>
      <c r="O40" s="30"/>
      <c r="P40" s="31"/>
      <c r="Q40" s="32"/>
      <c r="R40" s="32"/>
      <c r="S40" s="27" t="s">
        <v>46</v>
      </c>
      <c r="T40" s="32"/>
      <c r="U40" s="32"/>
      <c r="V40" s="32"/>
      <c r="W40" s="32"/>
      <c r="X40" s="32"/>
      <c r="Y40" s="32"/>
    </row>
    <row r="41" spans="1:25" s="19" customFormat="1" ht="51.75" hidden="1" thickBot="1" x14ac:dyDescent="0.3">
      <c r="A41" s="54" t="s">
        <v>659</v>
      </c>
      <c r="B41" s="11" t="s">
        <v>194</v>
      </c>
      <c r="C41" s="11" t="s">
        <v>25</v>
      </c>
      <c r="D41" s="11" t="s">
        <v>205</v>
      </c>
      <c r="E41" s="11" t="s">
        <v>40</v>
      </c>
      <c r="F41" s="11" t="s">
        <v>28</v>
      </c>
      <c r="G41" s="11" t="s">
        <v>206</v>
      </c>
      <c r="H41" s="11" t="s">
        <v>42</v>
      </c>
      <c r="I41" s="11" t="s">
        <v>43</v>
      </c>
      <c r="J41" s="11" t="s">
        <v>44</v>
      </c>
      <c r="K41" s="11" t="s">
        <v>53</v>
      </c>
      <c r="L41" s="11">
        <v>15</v>
      </c>
      <c r="M41" s="13">
        <v>20193320027902</v>
      </c>
      <c r="N41" s="17">
        <v>43746.436168981483</v>
      </c>
      <c r="O41" s="13">
        <v>20192050061101</v>
      </c>
      <c r="P41" s="17">
        <v>43747</v>
      </c>
      <c r="Q41" s="11">
        <v>1</v>
      </c>
      <c r="R41" s="11">
        <v>1</v>
      </c>
      <c r="S41" s="11" t="s">
        <v>35</v>
      </c>
      <c r="T41" s="11" t="s">
        <v>207</v>
      </c>
      <c r="U41" s="17">
        <v>43747</v>
      </c>
      <c r="V41" s="11" t="s">
        <v>175</v>
      </c>
      <c r="W41" s="11" t="s">
        <v>181</v>
      </c>
      <c r="X41" s="11" t="s">
        <v>34</v>
      </c>
      <c r="Y41" s="11" t="s">
        <v>34</v>
      </c>
    </row>
    <row r="42" spans="1:25" s="19" customFormat="1" ht="64.5" hidden="1" thickBot="1" x14ac:dyDescent="0.3">
      <c r="A42" s="54" t="s">
        <v>659</v>
      </c>
      <c r="B42" s="11" t="s">
        <v>95</v>
      </c>
      <c r="C42" s="11" t="s">
        <v>208</v>
      </c>
      <c r="D42" s="11" t="s">
        <v>209</v>
      </c>
      <c r="E42" s="11" t="s">
        <v>49</v>
      </c>
      <c r="F42" s="11" t="s">
        <v>210</v>
      </c>
      <c r="G42" s="11" t="s">
        <v>211</v>
      </c>
      <c r="H42" s="11" t="s">
        <v>42</v>
      </c>
      <c r="I42" s="11" t="s">
        <v>43</v>
      </c>
      <c r="J42" s="11" t="s">
        <v>44</v>
      </c>
      <c r="K42" s="11" t="s">
        <v>33</v>
      </c>
      <c r="L42" s="11">
        <v>15</v>
      </c>
      <c r="M42" s="13">
        <v>20193320027912</v>
      </c>
      <c r="N42" s="17">
        <v>43746.440729166665</v>
      </c>
      <c r="O42" s="13">
        <v>20192050061141</v>
      </c>
      <c r="P42" s="17">
        <v>43756</v>
      </c>
      <c r="Q42" s="11">
        <v>7</v>
      </c>
      <c r="R42" s="11">
        <v>7</v>
      </c>
      <c r="S42" s="11" t="s">
        <v>35</v>
      </c>
      <c r="T42" s="11" t="s">
        <v>212</v>
      </c>
      <c r="U42" s="17">
        <v>43756</v>
      </c>
      <c r="V42" s="11" t="s">
        <v>175</v>
      </c>
      <c r="W42" s="11" t="s">
        <v>181</v>
      </c>
      <c r="X42" s="11" t="s">
        <v>34</v>
      </c>
      <c r="Y42" s="5" t="s">
        <v>213</v>
      </c>
    </row>
    <row r="43" spans="1:25" s="39" customFormat="1" ht="39" hidden="1" thickBot="1" x14ac:dyDescent="0.3">
      <c r="A43" s="54" t="s">
        <v>659</v>
      </c>
      <c r="B43" s="36" t="s">
        <v>95</v>
      </c>
      <c r="C43" s="36" t="s">
        <v>25</v>
      </c>
      <c r="D43" s="36" t="s">
        <v>214</v>
      </c>
      <c r="E43" s="36" t="s">
        <v>40</v>
      </c>
      <c r="F43" s="36" t="s">
        <v>139</v>
      </c>
      <c r="G43" s="36" t="s">
        <v>215</v>
      </c>
      <c r="H43" s="36" t="s">
        <v>141</v>
      </c>
      <c r="I43" s="36" t="s">
        <v>43</v>
      </c>
      <c r="J43" s="36" t="s">
        <v>44</v>
      </c>
      <c r="K43" s="36" t="s">
        <v>53</v>
      </c>
      <c r="L43" s="36">
        <v>15</v>
      </c>
      <c r="M43" s="37">
        <v>20193320027922</v>
      </c>
      <c r="N43" s="38">
        <v>43746.446863425925</v>
      </c>
      <c r="O43" s="37">
        <v>20192000012391</v>
      </c>
      <c r="P43" s="38">
        <v>43770</v>
      </c>
      <c r="Q43" s="36">
        <v>17</v>
      </c>
      <c r="R43" s="36">
        <v>17</v>
      </c>
      <c r="S43" s="36" t="s">
        <v>54</v>
      </c>
      <c r="T43" s="36" t="s">
        <v>216</v>
      </c>
      <c r="U43" s="38">
        <v>43770</v>
      </c>
      <c r="V43" s="36" t="s">
        <v>56</v>
      </c>
      <c r="W43" s="36" t="s">
        <v>57</v>
      </c>
      <c r="X43" s="36" t="s">
        <v>34</v>
      </c>
      <c r="Y43" s="36" t="s">
        <v>34</v>
      </c>
    </row>
    <row r="44" spans="1:25" s="19" customFormat="1" ht="51.75" hidden="1" thickBot="1" x14ac:dyDescent="0.3">
      <c r="A44" s="54" t="s">
        <v>659</v>
      </c>
      <c r="B44" s="11" t="s">
        <v>194</v>
      </c>
      <c r="C44" s="11" t="s">
        <v>208</v>
      </c>
      <c r="D44" s="11" t="s">
        <v>217</v>
      </c>
      <c r="E44" s="12" t="s">
        <v>49</v>
      </c>
      <c r="F44" s="11" t="s">
        <v>158</v>
      </c>
      <c r="G44" s="11" t="s">
        <v>218</v>
      </c>
      <c r="H44" s="11" t="s">
        <v>105</v>
      </c>
      <c r="I44" s="11" t="s">
        <v>84</v>
      </c>
      <c r="J44" s="11" t="s">
        <v>32</v>
      </c>
      <c r="K44" s="11" t="s">
        <v>33</v>
      </c>
      <c r="L44" s="11">
        <v>15</v>
      </c>
      <c r="M44" s="13">
        <v>20193320027962</v>
      </c>
      <c r="N44" s="17">
        <v>43746.530104166668</v>
      </c>
      <c r="O44" s="13" t="s">
        <v>34</v>
      </c>
      <c r="P44" s="17">
        <v>43746</v>
      </c>
      <c r="Q44" s="11">
        <v>0</v>
      </c>
      <c r="R44" s="11">
        <v>0</v>
      </c>
      <c r="S44" s="11" t="s">
        <v>35</v>
      </c>
      <c r="T44" s="11" t="s">
        <v>219</v>
      </c>
      <c r="U44" s="17">
        <v>43746</v>
      </c>
      <c r="V44" s="11" t="s">
        <v>161</v>
      </c>
      <c r="W44" s="11" t="s">
        <v>57</v>
      </c>
      <c r="X44" s="11" t="s">
        <v>34</v>
      </c>
      <c r="Y44" s="5" t="s">
        <v>162</v>
      </c>
    </row>
    <row r="45" spans="1:25" ht="26.25" hidden="1" thickBot="1" x14ac:dyDescent="0.3">
      <c r="A45" s="54" t="s">
        <v>659</v>
      </c>
      <c r="B45" s="45" t="s">
        <v>177</v>
      </c>
      <c r="C45" s="45" t="s">
        <v>122</v>
      </c>
      <c r="D45" s="45" t="s">
        <v>220</v>
      </c>
      <c r="E45" s="45" t="s">
        <v>221</v>
      </c>
      <c r="F45" s="45" t="s">
        <v>81</v>
      </c>
      <c r="G45" s="45" t="s">
        <v>222</v>
      </c>
      <c r="H45" s="45" t="s">
        <v>114</v>
      </c>
      <c r="I45" s="45" t="s">
        <v>32</v>
      </c>
      <c r="J45" s="45" t="s">
        <v>32</v>
      </c>
      <c r="K45" s="45" t="s">
        <v>33</v>
      </c>
      <c r="L45" s="45">
        <v>15</v>
      </c>
      <c r="M45" s="46">
        <v>20193320027972</v>
      </c>
      <c r="N45" s="47">
        <v>43746.627442129633</v>
      </c>
      <c r="O45" s="48"/>
      <c r="P45" s="49"/>
      <c r="Q45" s="50"/>
      <c r="R45" s="50"/>
      <c r="S45" s="45" t="s">
        <v>101</v>
      </c>
      <c r="T45" s="50"/>
      <c r="U45" s="50"/>
      <c r="V45" s="50"/>
      <c r="W45" s="50"/>
      <c r="X45" s="50"/>
      <c r="Y45" s="50"/>
    </row>
    <row r="46" spans="1:25" s="19" customFormat="1" ht="51.75" hidden="1" thickBot="1" x14ac:dyDescent="0.3">
      <c r="A46" s="54" t="s">
        <v>659</v>
      </c>
      <c r="B46" s="11" t="s">
        <v>177</v>
      </c>
      <c r="C46" s="11" t="s">
        <v>185</v>
      </c>
      <c r="D46" s="11" t="s">
        <v>223</v>
      </c>
      <c r="E46" s="11" t="s">
        <v>221</v>
      </c>
      <c r="F46" s="11" t="s">
        <v>81</v>
      </c>
      <c r="G46" s="11" t="s">
        <v>224</v>
      </c>
      <c r="H46" s="11" t="s">
        <v>114</v>
      </c>
      <c r="I46" s="11" t="s">
        <v>32</v>
      </c>
      <c r="J46" s="11" t="s">
        <v>32</v>
      </c>
      <c r="K46" s="11" t="s">
        <v>33</v>
      </c>
      <c r="L46" s="11">
        <v>15</v>
      </c>
      <c r="M46" s="13">
        <v>20193320027982</v>
      </c>
      <c r="N46" s="17">
        <v>43746.647743055553</v>
      </c>
      <c r="O46" s="13">
        <v>20191000012361</v>
      </c>
      <c r="P46" s="17">
        <v>43766</v>
      </c>
      <c r="Q46" s="11">
        <v>14</v>
      </c>
      <c r="R46" s="11">
        <v>14</v>
      </c>
      <c r="S46" s="11" t="s">
        <v>35</v>
      </c>
      <c r="T46" s="11" t="s">
        <v>225</v>
      </c>
      <c r="U46" s="17">
        <v>43766</v>
      </c>
      <c r="V46" s="11" t="s">
        <v>175</v>
      </c>
      <c r="W46" s="11" t="s">
        <v>181</v>
      </c>
      <c r="X46" s="12"/>
      <c r="Y46" s="12"/>
    </row>
    <row r="47" spans="1:25" s="33" customFormat="1" ht="39" hidden="1" thickBot="1" x14ac:dyDescent="0.3">
      <c r="A47" s="54" t="s">
        <v>659</v>
      </c>
      <c r="B47" s="27" t="s">
        <v>194</v>
      </c>
      <c r="C47" s="27" t="s">
        <v>226</v>
      </c>
      <c r="D47" s="27" t="s">
        <v>227</v>
      </c>
      <c r="E47" s="32" t="s">
        <v>49</v>
      </c>
      <c r="F47" s="32" t="s">
        <v>192</v>
      </c>
      <c r="G47" s="27" t="s">
        <v>228</v>
      </c>
      <c r="H47" s="27" t="s">
        <v>145</v>
      </c>
      <c r="I47" s="27" t="s">
        <v>43</v>
      </c>
      <c r="J47" s="32" t="s">
        <v>44</v>
      </c>
      <c r="K47" s="27" t="s">
        <v>70</v>
      </c>
      <c r="L47" s="27">
        <v>30</v>
      </c>
      <c r="M47" s="28">
        <v>20193320028082</v>
      </c>
      <c r="N47" s="29">
        <v>43747.594780092593</v>
      </c>
      <c r="O47" s="30"/>
      <c r="P47" s="31"/>
      <c r="Q47" s="32"/>
      <c r="R47" s="32"/>
      <c r="S47" s="27" t="s">
        <v>46</v>
      </c>
      <c r="T47" s="32"/>
      <c r="U47" s="32"/>
      <c r="V47" s="32"/>
      <c r="W47" s="32"/>
      <c r="X47" s="32"/>
      <c r="Y47" s="32"/>
    </row>
    <row r="48" spans="1:25" s="33" customFormat="1" ht="39" hidden="1" thickBot="1" x14ac:dyDescent="0.3">
      <c r="A48" s="54" t="s">
        <v>659</v>
      </c>
      <c r="B48" s="27" t="s">
        <v>95</v>
      </c>
      <c r="C48" s="27" t="s">
        <v>25</v>
      </c>
      <c r="D48" s="27" t="s">
        <v>214</v>
      </c>
      <c r="E48" s="32" t="s">
        <v>40</v>
      </c>
      <c r="F48" s="32" t="s">
        <v>192</v>
      </c>
      <c r="G48" s="27" t="s">
        <v>229</v>
      </c>
      <c r="H48" s="27" t="s">
        <v>230</v>
      </c>
      <c r="I48" s="27" t="s">
        <v>43</v>
      </c>
      <c r="J48" s="32" t="s">
        <v>44</v>
      </c>
      <c r="K48" s="27" t="s">
        <v>70</v>
      </c>
      <c r="L48" s="27">
        <v>30</v>
      </c>
      <c r="M48" s="28">
        <v>20193320028112</v>
      </c>
      <c r="N48" s="29">
        <v>43747.642060185186</v>
      </c>
      <c r="O48" s="30"/>
      <c r="P48" s="31"/>
      <c r="Q48" s="32"/>
      <c r="R48" s="32"/>
      <c r="S48" s="27" t="s">
        <v>46</v>
      </c>
      <c r="T48" s="32"/>
      <c r="U48" s="32"/>
      <c r="V48" s="32"/>
      <c r="W48" s="32"/>
      <c r="X48" s="32"/>
      <c r="Y48" s="32"/>
    </row>
    <row r="49" spans="1:25" s="39" customFormat="1" ht="64.5" hidden="1" thickBot="1" x14ac:dyDescent="0.3">
      <c r="A49" s="54" t="s">
        <v>659</v>
      </c>
      <c r="B49" s="36" t="s">
        <v>194</v>
      </c>
      <c r="C49" s="36" t="s">
        <v>25</v>
      </c>
      <c r="D49" s="36" t="s">
        <v>231</v>
      </c>
      <c r="E49" s="36" t="s">
        <v>40</v>
      </c>
      <c r="F49" s="36" t="s">
        <v>232</v>
      </c>
      <c r="G49" s="36" t="s">
        <v>233</v>
      </c>
      <c r="H49" s="36" t="s">
        <v>52</v>
      </c>
      <c r="I49" s="36" t="s">
        <v>43</v>
      </c>
      <c r="J49" s="36" t="s">
        <v>44</v>
      </c>
      <c r="K49" s="36" t="s">
        <v>53</v>
      </c>
      <c r="L49" s="36">
        <v>15</v>
      </c>
      <c r="M49" s="37">
        <v>20193320028122</v>
      </c>
      <c r="N49" s="38">
        <v>43747.650196759256</v>
      </c>
      <c r="O49" s="37">
        <v>20192050061791</v>
      </c>
      <c r="P49" s="38">
        <v>43782</v>
      </c>
      <c r="Q49" s="36">
        <v>22</v>
      </c>
      <c r="R49" s="36">
        <v>22</v>
      </c>
      <c r="S49" s="36" t="s">
        <v>54</v>
      </c>
      <c r="T49" s="36" t="s">
        <v>234</v>
      </c>
      <c r="U49" s="38">
        <v>43782</v>
      </c>
      <c r="V49" s="36" t="s">
        <v>235</v>
      </c>
      <c r="W49" s="36" t="s">
        <v>57</v>
      </c>
      <c r="X49" s="36" t="s">
        <v>34</v>
      </c>
      <c r="Y49" s="36" t="s">
        <v>34</v>
      </c>
    </row>
    <row r="50" spans="1:25" s="19" customFormat="1" ht="51.75" hidden="1" thickBot="1" x14ac:dyDescent="0.3">
      <c r="A50" s="54" t="s">
        <v>659</v>
      </c>
      <c r="B50" s="11" t="s">
        <v>194</v>
      </c>
      <c r="C50" s="11" t="s">
        <v>25</v>
      </c>
      <c r="D50" s="11" t="s">
        <v>236</v>
      </c>
      <c r="E50" s="11" t="s">
        <v>40</v>
      </c>
      <c r="F50" s="11" t="s">
        <v>28</v>
      </c>
      <c r="G50" s="11" t="s">
        <v>237</v>
      </c>
      <c r="H50" s="11" t="s">
        <v>83</v>
      </c>
      <c r="I50" s="11" t="s">
        <v>43</v>
      </c>
      <c r="J50" s="11" t="s">
        <v>44</v>
      </c>
      <c r="K50" s="11" t="s">
        <v>33</v>
      </c>
      <c r="L50" s="11">
        <v>15</v>
      </c>
      <c r="M50" s="13">
        <v>20193320028132</v>
      </c>
      <c r="N50" s="17">
        <v>43747.655729166669</v>
      </c>
      <c r="O50" s="13">
        <v>20192300010301</v>
      </c>
      <c r="P50" s="17">
        <v>43762</v>
      </c>
      <c r="Q50" s="11">
        <v>9</v>
      </c>
      <c r="R50" s="11">
        <v>9</v>
      </c>
      <c r="S50" s="11" t="s">
        <v>35</v>
      </c>
      <c r="T50" s="11" t="s">
        <v>238</v>
      </c>
      <c r="U50" s="17">
        <v>43762</v>
      </c>
      <c r="V50" s="11" t="s">
        <v>235</v>
      </c>
      <c r="W50" s="11" t="s">
        <v>239</v>
      </c>
      <c r="X50" s="11" t="s">
        <v>34</v>
      </c>
      <c r="Y50" s="11" t="s">
        <v>34</v>
      </c>
    </row>
    <row r="51" spans="1:25" s="39" customFormat="1" ht="39" hidden="1" thickBot="1" x14ac:dyDescent="0.3">
      <c r="A51" s="54" t="s">
        <v>659</v>
      </c>
      <c r="B51" s="36" t="s">
        <v>194</v>
      </c>
      <c r="C51" s="36" t="s">
        <v>25</v>
      </c>
      <c r="D51" s="36" t="s">
        <v>240</v>
      </c>
      <c r="E51" s="36" t="s">
        <v>461</v>
      </c>
      <c r="F51" s="36" t="s">
        <v>28</v>
      </c>
      <c r="G51" s="36" t="s">
        <v>241</v>
      </c>
      <c r="H51" s="36" t="s">
        <v>141</v>
      </c>
      <c r="I51" s="36" t="s">
        <v>43</v>
      </c>
      <c r="J51" s="36" t="s">
        <v>44</v>
      </c>
      <c r="K51" s="36" t="s">
        <v>33</v>
      </c>
      <c r="L51" s="36">
        <v>15</v>
      </c>
      <c r="M51" s="37">
        <v>20193320028162</v>
      </c>
      <c r="N51" s="38">
        <v>43747.660532407404</v>
      </c>
      <c r="O51" s="37">
        <v>20192000014941</v>
      </c>
      <c r="P51" s="38">
        <v>43781</v>
      </c>
      <c r="Q51" s="36">
        <v>21</v>
      </c>
      <c r="R51" s="36">
        <v>21</v>
      </c>
      <c r="S51" s="36" t="s">
        <v>54</v>
      </c>
      <c r="T51" s="36" t="s">
        <v>242</v>
      </c>
      <c r="U51" s="38">
        <v>43782</v>
      </c>
      <c r="V51" s="36" t="s">
        <v>56</v>
      </c>
      <c r="W51" s="36" t="s">
        <v>57</v>
      </c>
      <c r="X51" s="36" t="s">
        <v>34</v>
      </c>
      <c r="Y51" s="36" t="s">
        <v>34</v>
      </c>
    </row>
    <row r="52" spans="1:25" s="19" customFormat="1" ht="51.75" hidden="1" thickBot="1" x14ac:dyDescent="0.3">
      <c r="A52" s="54" t="s">
        <v>659</v>
      </c>
      <c r="B52" s="11" t="s">
        <v>194</v>
      </c>
      <c r="C52" s="11" t="s">
        <v>25</v>
      </c>
      <c r="D52" s="11" t="s">
        <v>243</v>
      </c>
      <c r="E52" s="11" t="s">
        <v>27</v>
      </c>
      <c r="F52" s="11" t="s">
        <v>28</v>
      </c>
      <c r="G52" s="11" t="s">
        <v>244</v>
      </c>
      <c r="H52" s="11" t="s">
        <v>149</v>
      </c>
      <c r="I52" s="11" t="s">
        <v>43</v>
      </c>
      <c r="J52" s="11" t="s">
        <v>44</v>
      </c>
      <c r="K52" s="11" t="s">
        <v>33</v>
      </c>
      <c r="L52" s="11">
        <v>15</v>
      </c>
      <c r="M52" s="13">
        <v>20193320028182</v>
      </c>
      <c r="N52" s="17">
        <v>43747.663923611108</v>
      </c>
      <c r="O52" s="13">
        <v>20192050061891</v>
      </c>
      <c r="P52" s="17">
        <v>43766</v>
      </c>
      <c r="Q52" s="11">
        <v>13</v>
      </c>
      <c r="R52" s="11">
        <v>13</v>
      </c>
      <c r="S52" s="11" t="s">
        <v>35</v>
      </c>
      <c r="T52" s="11" t="s">
        <v>245</v>
      </c>
      <c r="U52" s="17">
        <v>43766</v>
      </c>
      <c r="V52" s="11" t="s">
        <v>235</v>
      </c>
      <c r="W52" s="11" t="s">
        <v>239</v>
      </c>
      <c r="X52" s="11" t="s">
        <v>34</v>
      </c>
      <c r="Y52" s="11" t="s">
        <v>34</v>
      </c>
    </row>
    <row r="53" spans="1:25" s="19" customFormat="1" ht="77.25" hidden="1" thickBot="1" x14ac:dyDescent="0.3">
      <c r="A53" s="54" t="s">
        <v>659</v>
      </c>
      <c r="B53" s="11" t="s">
        <v>177</v>
      </c>
      <c r="C53" s="11" t="s">
        <v>246</v>
      </c>
      <c r="D53" s="11" t="s">
        <v>247</v>
      </c>
      <c r="E53" s="12" t="s">
        <v>49</v>
      </c>
      <c r="F53" s="11" t="s">
        <v>158</v>
      </c>
      <c r="G53" s="11" t="s">
        <v>248</v>
      </c>
      <c r="H53" s="11" t="s">
        <v>105</v>
      </c>
      <c r="I53" s="11" t="s">
        <v>84</v>
      </c>
      <c r="J53" s="11" t="s">
        <v>32</v>
      </c>
      <c r="K53" s="11" t="s">
        <v>33</v>
      </c>
      <c r="L53" s="11">
        <v>15</v>
      </c>
      <c r="M53" s="13">
        <v>20193320028242</v>
      </c>
      <c r="N53" s="17">
        <v>43747.688599537039</v>
      </c>
      <c r="O53" s="13" t="s">
        <v>34</v>
      </c>
      <c r="P53" s="17">
        <v>43766</v>
      </c>
      <c r="Q53" s="11">
        <v>13</v>
      </c>
      <c r="R53" s="11">
        <v>13</v>
      </c>
      <c r="S53" s="11" t="s">
        <v>35</v>
      </c>
      <c r="T53" s="11" t="s">
        <v>249</v>
      </c>
      <c r="U53" s="17">
        <v>43766</v>
      </c>
      <c r="V53" s="11" t="s">
        <v>161</v>
      </c>
      <c r="W53" s="11" t="s">
        <v>57</v>
      </c>
      <c r="X53" s="11" t="s">
        <v>34</v>
      </c>
      <c r="Y53" s="5" t="s">
        <v>162</v>
      </c>
    </row>
    <row r="54" spans="1:25" ht="26.25" hidden="1" thickBot="1" x14ac:dyDescent="0.3">
      <c r="A54" s="54" t="s">
        <v>659</v>
      </c>
      <c r="B54" s="45" t="s">
        <v>194</v>
      </c>
      <c r="C54" s="45" t="s">
        <v>25</v>
      </c>
      <c r="D54" s="45" t="s">
        <v>250</v>
      </c>
      <c r="E54" s="45" t="s">
        <v>40</v>
      </c>
      <c r="F54" s="45" t="s">
        <v>28</v>
      </c>
      <c r="G54" s="45" t="s">
        <v>251</v>
      </c>
      <c r="H54" s="45" t="s">
        <v>173</v>
      </c>
      <c r="I54" s="45" t="s">
        <v>99</v>
      </c>
      <c r="J54" s="45" t="s">
        <v>100</v>
      </c>
      <c r="K54" s="50" t="s">
        <v>53</v>
      </c>
      <c r="L54" s="45">
        <v>15</v>
      </c>
      <c r="M54" s="46">
        <v>20193320028292</v>
      </c>
      <c r="N54" s="47">
        <v>43747.697858796295</v>
      </c>
      <c r="O54" s="48"/>
      <c r="P54" s="49"/>
      <c r="Q54" s="50"/>
      <c r="R54" s="50"/>
      <c r="S54" s="45" t="s">
        <v>101</v>
      </c>
      <c r="T54" s="50"/>
      <c r="U54" s="50"/>
      <c r="V54" s="50"/>
      <c r="W54" s="50"/>
      <c r="X54" s="50"/>
      <c r="Y54" s="50"/>
    </row>
    <row r="55" spans="1:25" ht="26.25" hidden="1" thickBot="1" x14ac:dyDescent="0.3">
      <c r="A55" s="54" t="s">
        <v>659</v>
      </c>
      <c r="B55" s="45" t="s">
        <v>177</v>
      </c>
      <c r="C55" s="45" t="s">
        <v>246</v>
      </c>
      <c r="D55" s="45" t="s">
        <v>247</v>
      </c>
      <c r="E55" s="45" t="s">
        <v>49</v>
      </c>
      <c r="F55" s="45" t="s">
        <v>81</v>
      </c>
      <c r="G55" s="45" t="s">
        <v>224</v>
      </c>
      <c r="H55" s="45" t="s">
        <v>114</v>
      </c>
      <c r="I55" s="45" t="s">
        <v>32</v>
      </c>
      <c r="J55" s="45" t="s">
        <v>32</v>
      </c>
      <c r="K55" s="45" t="s">
        <v>33</v>
      </c>
      <c r="L55" s="45">
        <v>15</v>
      </c>
      <c r="M55" s="46">
        <v>20193320028312</v>
      </c>
      <c r="N55" s="47">
        <v>43748.363807870373</v>
      </c>
      <c r="O55" s="48"/>
      <c r="P55" s="49"/>
      <c r="Q55" s="50"/>
      <c r="R55" s="50"/>
      <c r="S55" s="45" t="s">
        <v>101</v>
      </c>
      <c r="T55" s="50"/>
      <c r="U55" s="50"/>
      <c r="V55" s="50"/>
      <c r="W55" s="50"/>
      <c r="X55" s="50"/>
      <c r="Y55" s="50"/>
    </row>
    <row r="56" spans="1:25" ht="26.25" hidden="1" thickBot="1" x14ac:dyDescent="0.3">
      <c r="A56" s="54" t="s">
        <v>659</v>
      </c>
      <c r="B56" s="45" t="s">
        <v>177</v>
      </c>
      <c r="C56" s="45" t="s">
        <v>246</v>
      </c>
      <c r="D56" s="45" t="s">
        <v>252</v>
      </c>
      <c r="E56" s="45" t="s">
        <v>49</v>
      </c>
      <c r="F56" s="45" t="s">
        <v>81</v>
      </c>
      <c r="G56" s="45" t="s">
        <v>224</v>
      </c>
      <c r="H56" s="45" t="s">
        <v>114</v>
      </c>
      <c r="I56" s="45" t="s">
        <v>32</v>
      </c>
      <c r="J56" s="45" t="s">
        <v>32</v>
      </c>
      <c r="K56" s="45" t="s">
        <v>33</v>
      </c>
      <c r="L56" s="45">
        <v>15</v>
      </c>
      <c r="M56" s="46">
        <v>20193320028322</v>
      </c>
      <c r="N56" s="47">
        <v>43748.369513888887</v>
      </c>
      <c r="O56" s="48"/>
      <c r="P56" s="49"/>
      <c r="Q56" s="50"/>
      <c r="R56" s="50"/>
      <c r="S56" s="45" t="s">
        <v>253</v>
      </c>
      <c r="T56" s="50"/>
      <c r="U56" s="50"/>
      <c r="V56" s="50"/>
      <c r="W56" s="50"/>
      <c r="X56" s="50"/>
      <c r="Y56" s="50"/>
    </row>
    <row r="57" spans="1:25" s="19" customFormat="1" ht="90" hidden="1" thickBot="1" x14ac:dyDescent="0.3">
      <c r="A57" s="54" t="s">
        <v>659</v>
      </c>
      <c r="B57" s="11" t="s">
        <v>177</v>
      </c>
      <c r="C57" s="11" t="s">
        <v>25</v>
      </c>
      <c r="D57" s="11" t="s">
        <v>254</v>
      </c>
      <c r="E57" s="11" t="s">
        <v>27</v>
      </c>
      <c r="F57" s="12" t="s">
        <v>275</v>
      </c>
      <c r="G57" s="11" t="s">
        <v>255</v>
      </c>
      <c r="H57" s="11" t="s">
        <v>256</v>
      </c>
      <c r="I57" s="11" t="s">
        <v>472</v>
      </c>
      <c r="J57" s="11" t="s">
        <v>100</v>
      </c>
      <c r="K57" s="11" t="s">
        <v>257</v>
      </c>
      <c r="L57" s="11">
        <v>5</v>
      </c>
      <c r="M57" s="13">
        <v>20193320028332</v>
      </c>
      <c r="N57" s="17">
        <v>43748.466643518521</v>
      </c>
      <c r="O57" s="13">
        <v>20193800009511</v>
      </c>
      <c r="P57" s="17">
        <v>43748</v>
      </c>
      <c r="Q57" s="11">
        <v>4</v>
      </c>
      <c r="R57" s="11">
        <v>4</v>
      </c>
      <c r="S57" s="11" t="s">
        <v>35</v>
      </c>
      <c r="T57" s="11" t="s">
        <v>258</v>
      </c>
      <c r="U57" s="17">
        <v>43755</v>
      </c>
      <c r="V57" s="11" t="s">
        <v>175</v>
      </c>
      <c r="W57" s="11" t="s">
        <v>34</v>
      </c>
      <c r="X57" s="11" t="s">
        <v>181</v>
      </c>
      <c r="Y57" s="11" t="s">
        <v>34</v>
      </c>
    </row>
    <row r="58" spans="1:25" s="19" customFormat="1" ht="64.5" hidden="1" thickBot="1" x14ac:dyDescent="0.3">
      <c r="A58" s="54" t="s">
        <v>659</v>
      </c>
      <c r="B58" s="11" t="s">
        <v>189</v>
      </c>
      <c r="C58" s="11" t="s">
        <v>25</v>
      </c>
      <c r="D58" s="11" t="s">
        <v>259</v>
      </c>
      <c r="E58" s="11" t="s">
        <v>40</v>
      </c>
      <c r="F58" s="11" t="s">
        <v>232</v>
      </c>
      <c r="G58" s="11" t="s">
        <v>260</v>
      </c>
      <c r="H58" s="11" t="s">
        <v>42</v>
      </c>
      <c r="I58" s="11" t="s">
        <v>43</v>
      </c>
      <c r="J58" s="11" t="s">
        <v>44</v>
      </c>
      <c r="K58" s="11" t="s">
        <v>33</v>
      </c>
      <c r="L58" s="11">
        <v>15</v>
      </c>
      <c r="M58" s="13">
        <v>20193320028342</v>
      </c>
      <c r="N58" s="17">
        <v>43748.473553240743</v>
      </c>
      <c r="O58" s="13">
        <v>20192050061881</v>
      </c>
      <c r="P58" s="17">
        <v>43766</v>
      </c>
      <c r="Q58" s="11">
        <v>11</v>
      </c>
      <c r="R58" s="11">
        <v>11</v>
      </c>
      <c r="S58" s="11" t="s">
        <v>35</v>
      </c>
      <c r="T58" s="11" t="s">
        <v>261</v>
      </c>
      <c r="U58" s="17">
        <v>43766</v>
      </c>
      <c r="V58" s="11" t="s">
        <v>175</v>
      </c>
      <c r="W58" s="11" t="s">
        <v>181</v>
      </c>
      <c r="X58" s="11" t="s">
        <v>34</v>
      </c>
      <c r="Y58" s="11" t="s">
        <v>34</v>
      </c>
    </row>
    <row r="59" spans="1:25" s="19" customFormat="1" ht="90" hidden="1" thickBot="1" x14ac:dyDescent="0.3">
      <c r="A59" s="54" t="s">
        <v>659</v>
      </c>
      <c r="B59" s="11" t="s">
        <v>177</v>
      </c>
      <c r="C59" s="11" t="s">
        <v>25</v>
      </c>
      <c r="D59" s="11" t="s">
        <v>262</v>
      </c>
      <c r="E59" s="11" t="s">
        <v>27</v>
      </c>
      <c r="F59" s="11" t="s">
        <v>28</v>
      </c>
      <c r="G59" s="11" t="s">
        <v>263</v>
      </c>
      <c r="H59" s="11" t="s">
        <v>141</v>
      </c>
      <c r="I59" s="11" t="s">
        <v>43</v>
      </c>
      <c r="J59" s="11" t="s">
        <v>44</v>
      </c>
      <c r="K59" s="11" t="s">
        <v>33</v>
      </c>
      <c r="L59" s="11">
        <v>15</v>
      </c>
      <c r="M59" s="13">
        <v>20193320028352</v>
      </c>
      <c r="N59" s="17">
        <v>43749.440844907411</v>
      </c>
      <c r="O59" s="13">
        <v>20192000012391</v>
      </c>
      <c r="P59" s="17">
        <v>43766</v>
      </c>
      <c r="Q59" s="11">
        <v>10</v>
      </c>
      <c r="R59" s="11">
        <v>10</v>
      </c>
      <c r="S59" s="11" t="s">
        <v>35</v>
      </c>
      <c r="T59" s="11" t="s">
        <v>264</v>
      </c>
      <c r="U59" s="11" t="s">
        <v>34</v>
      </c>
      <c r="V59" s="11" t="s">
        <v>34</v>
      </c>
      <c r="W59" s="11" t="s">
        <v>34</v>
      </c>
      <c r="X59" s="11" t="s">
        <v>34</v>
      </c>
      <c r="Y59" s="5" t="s">
        <v>265</v>
      </c>
    </row>
    <row r="60" spans="1:25" s="19" customFormat="1" ht="77.25" hidden="1" thickBot="1" x14ac:dyDescent="0.3">
      <c r="A60" s="54" t="s">
        <v>659</v>
      </c>
      <c r="B60" s="11" t="s">
        <v>177</v>
      </c>
      <c r="C60" s="11" t="s">
        <v>79</v>
      </c>
      <c r="D60" s="12" t="s">
        <v>266</v>
      </c>
      <c r="E60" s="11" t="s">
        <v>49</v>
      </c>
      <c r="F60" s="11" t="s">
        <v>192</v>
      </c>
      <c r="G60" s="12" t="s">
        <v>267</v>
      </c>
      <c r="H60" s="11" t="s">
        <v>141</v>
      </c>
      <c r="I60" s="11" t="s">
        <v>43</v>
      </c>
      <c r="J60" s="11" t="s">
        <v>44</v>
      </c>
      <c r="K60" s="11" t="s">
        <v>33</v>
      </c>
      <c r="L60" s="11">
        <v>15</v>
      </c>
      <c r="M60" s="14">
        <v>20193320028362</v>
      </c>
      <c r="N60" s="15">
        <v>43753.372604166667</v>
      </c>
      <c r="O60" s="13" t="s">
        <v>268</v>
      </c>
      <c r="P60" s="17">
        <v>43760</v>
      </c>
      <c r="Q60" s="11">
        <v>5</v>
      </c>
      <c r="R60" s="11">
        <v>5</v>
      </c>
      <c r="S60" s="11" t="s">
        <v>35</v>
      </c>
      <c r="T60" s="11" t="s">
        <v>269</v>
      </c>
      <c r="U60" s="11" t="s">
        <v>34</v>
      </c>
      <c r="V60" s="11" t="s">
        <v>34</v>
      </c>
      <c r="W60" s="11" t="s">
        <v>34</v>
      </c>
      <c r="X60" s="11" t="s">
        <v>34</v>
      </c>
      <c r="Y60" s="5" t="s">
        <v>265</v>
      </c>
    </row>
    <row r="61" spans="1:25" s="39" customFormat="1" ht="39" hidden="1" thickBot="1" x14ac:dyDescent="0.3">
      <c r="A61" s="54" t="s">
        <v>659</v>
      </c>
      <c r="B61" s="36" t="s">
        <v>177</v>
      </c>
      <c r="C61" s="36" t="s">
        <v>25</v>
      </c>
      <c r="D61" s="41" t="s">
        <v>270</v>
      </c>
      <c r="E61" s="36" t="s">
        <v>27</v>
      </c>
      <c r="F61" s="36" t="s">
        <v>28</v>
      </c>
      <c r="G61" s="41" t="s">
        <v>271</v>
      </c>
      <c r="H61" s="36" t="s">
        <v>30</v>
      </c>
      <c r="I61" s="36" t="s">
        <v>31</v>
      </c>
      <c r="J61" s="36" t="s">
        <v>32</v>
      </c>
      <c r="K61" s="41" t="s">
        <v>77</v>
      </c>
      <c r="L61" s="36">
        <v>10</v>
      </c>
      <c r="M61" s="40">
        <v>20193320028392</v>
      </c>
      <c r="N61" s="42">
        <v>43753.380243055559</v>
      </c>
      <c r="O61" s="37">
        <v>20191200002213</v>
      </c>
      <c r="P61" s="38">
        <v>43761</v>
      </c>
      <c r="Q61" s="36">
        <v>6</v>
      </c>
      <c r="R61" s="36">
        <v>6</v>
      </c>
      <c r="S61" s="36" t="s">
        <v>54</v>
      </c>
      <c r="T61" s="36" t="s">
        <v>272</v>
      </c>
      <c r="U61" s="36" t="s">
        <v>34</v>
      </c>
      <c r="V61" s="36" t="s">
        <v>37</v>
      </c>
      <c r="W61" s="36" t="s">
        <v>34</v>
      </c>
      <c r="X61" s="36" t="s">
        <v>34</v>
      </c>
      <c r="Y61" s="5" t="s">
        <v>273</v>
      </c>
    </row>
    <row r="62" spans="1:25" ht="26.25" hidden="1" thickBot="1" x14ac:dyDescent="0.3">
      <c r="A62" s="54" t="s">
        <v>659</v>
      </c>
      <c r="B62" s="45" t="s">
        <v>177</v>
      </c>
      <c r="C62" s="45" t="s">
        <v>122</v>
      </c>
      <c r="D62" s="50" t="s">
        <v>274</v>
      </c>
      <c r="E62" s="45" t="s">
        <v>27</v>
      </c>
      <c r="F62" s="45" t="s">
        <v>275</v>
      </c>
      <c r="G62" s="50" t="s">
        <v>276</v>
      </c>
      <c r="H62" s="45" t="s">
        <v>42</v>
      </c>
      <c r="I62" s="45" t="s">
        <v>43</v>
      </c>
      <c r="J62" s="45" t="s">
        <v>44</v>
      </c>
      <c r="K62" s="45" t="s">
        <v>33</v>
      </c>
      <c r="L62" s="45">
        <v>15</v>
      </c>
      <c r="M62" s="48">
        <v>20193320028402</v>
      </c>
      <c r="N62" s="49">
        <v>43753.382534722223</v>
      </c>
      <c r="O62" s="48"/>
      <c r="P62" s="49"/>
      <c r="Q62" s="50"/>
      <c r="R62" s="50"/>
      <c r="S62" s="45" t="s">
        <v>101</v>
      </c>
      <c r="T62" s="45" t="s">
        <v>277</v>
      </c>
      <c r="U62" s="50"/>
      <c r="V62" s="50"/>
      <c r="W62" s="50"/>
      <c r="X62" s="50"/>
      <c r="Y62" s="50"/>
    </row>
    <row r="63" spans="1:25" s="19" customFormat="1" ht="51.75" hidden="1" thickBot="1" x14ac:dyDescent="0.3">
      <c r="A63" s="54" t="s">
        <v>659</v>
      </c>
      <c r="B63" s="11" t="s">
        <v>177</v>
      </c>
      <c r="C63" s="11" t="s">
        <v>47</v>
      </c>
      <c r="D63" s="12" t="s">
        <v>278</v>
      </c>
      <c r="E63" s="11" t="s">
        <v>49</v>
      </c>
      <c r="F63" s="11" t="s">
        <v>81</v>
      </c>
      <c r="G63" s="12" t="s">
        <v>279</v>
      </c>
      <c r="H63" s="11" t="s">
        <v>114</v>
      </c>
      <c r="I63" s="11" t="s">
        <v>32</v>
      </c>
      <c r="J63" s="11" t="s">
        <v>32</v>
      </c>
      <c r="K63" s="12" t="s">
        <v>53</v>
      </c>
      <c r="L63" s="11">
        <v>15</v>
      </c>
      <c r="M63" s="14">
        <v>20193320028422</v>
      </c>
      <c r="N63" s="15">
        <v>43753.396122685182</v>
      </c>
      <c r="O63" s="13">
        <v>20191000012351</v>
      </c>
      <c r="P63" s="17">
        <v>43766</v>
      </c>
      <c r="Q63" s="11">
        <v>9</v>
      </c>
      <c r="R63" s="11">
        <v>9</v>
      </c>
      <c r="S63" s="11" t="s">
        <v>35</v>
      </c>
      <c r="T63" s="11" t="s">
        <v>280</v>
      </c>
      <c r="U63" s="17">
        <v>43766</v>
      </c>
      <c r="V63" s="11" t="s">
        <v>56</v>
      </c>
      <c r="W63" s="11" t="s">
        <v>57</v>
      </c>
      <c r="X63" s="11" t="s">
        <v>34</v>
      </c>
      <c r="Y63" s="5" t="s">
        <v>281</v>
      </c>
    </row>
    <row r="64" spans="1:25" s="19" customFormat="1" ht="77.25" hidden="1" thickBot="1" x14ac:dyDescent="0.3">
      <c r="A64" s="54" t="s">
        <v>659</v>
      </c>
      <c r="B64" s="11" t="s">
        <v>177</v>
      </c>
      <c r="C64" s="11" t="s">
        <v>246</v>
      </c>
      <c r="D64" s="12" t="s">
        <v>282</v>
      </c>
      <c r="E64" s="11" t="s">
        <v>27</v>
      </c>
      <c r="F64" s="11" t="s">
        <v>28</v>
      </c>
      <c r="G64" s="12" t="s">
        <v>283</v>
      </c>
      <c r="H64" s="11" t="s">
        <v>105</v>
      </c>
      <c r="I64" s="11" t="s">
        <v>84</v>
      </c>
      <c r="J64" s="11" t="s">
        <v>32</v>
      </c>
      <c r="K64" s="11" t="s">
        <v>33</v>
      </c>
      <c r="L64" s="11">
        <v>15</v>
      </c>
      <c r="M64" s="14">
        <v>20193320028432</v>
      </c>
      <c r="N64" s="15">
        <v>43753.436874999999</v>
      </c>
      <c r="O64" s="13" t="s">
        <v>34</v>
      </c>
      <c r="P64" s="17">
        <v>43768</v>
      </c>
      <c r="Q64" s="11">
        <v>11</v>
      </c>
      <c r="R64" s="11">
        <v>11</v>
      </c>
      <c r="S64" s="11" t="s">
        <v>35</v>
      </c>
      <c r="T64" s="11" t="s">
        <v>284</v>
      </c>
      <c r="U64" s="17">
        <v>43768</v>
      </c>
      <c r="V64" s="11" t="s">
        <v>56</v>
      </c>
      <c r="W64" s="11" t="s">
        <v>57</v>
      </c>
      <c r="X64" s="11" t="s">
        <v>34</v>
      </c>
      <c r="Y64" s="5" t="s">
        <v>285</v>
      </c>
    </row>
    <row r="65" spans="1:25" s="19" customFormat="1" ht="39" hidden="1" thickBot="1" x14ac:dyDescent="0.3">
      <c r="A65" s="54" t="s">
        <v>659</v>
      </c>
      <c r="B65" s="11" t="s">
        <v>177</v>
      </c>
      <c r="C65" s="11" t="s">
        <v>25</v>
      </c>
      <c r="D65" s="12" t="s">
        <v>254</v>
      </c>
      <c r="E65" s="11" t="s">
        <v>27</v>
      </c>
      <c r="F65" s="11" t="s">
        <v>28</v>
      </c>
      <c r="G65" s="12" t="s">
        <v>286</v>
      </c>
      <c r="H65" s="11" t="s">
        <v>30</v>
      </c>
      <c r="I65" s="11" t="s">
        <v>31</v>
      </c>
      <c r="J65" s="11" t="s">
        <v>32</v>
      </c>
      <c r="K65" s="12" t="s">
        <v>77</v>
      </c>
      <c r="L65" s="11">
        <v>10</v>
      </c>
      <c r="M65" s="14">
        <v>20193320028522</v>
      </c>
      <c r="N65" s="15">
        <v>43755.433020833334</v>
      </c>
      <c r="O65" s="13">
        <v>20191200002283</v>
      </c>
      <c r="P65" s="17">
        <v>43769</v>
      </c>
      <c r="Q65" s="11">
        <v>10</v>
      </c>
      <c r="R65" s="11">
        <v>10</v>
      </c>
      <c r="S65" s="11" t="s">
        <v>35</v>
      </c>
      <c r="T65" s="11" t="s">
        <v>287</v>
      </c>
      <c r="U65" s="11" t="s">
        <v>34</v>
      </c>
      <c r="V65" s="11" t="s">
        <v>37</v>
      </c>
      <c r="W65" s="11" t="s">
        <v>34</v>
      </c>
      <c r="X65" s="11" t="s">
        <v>34</v>
      </c>
      <c r="Y65" s="5" t="s">
        <v>273</v>
      </c>
    </row>
    <row r="66" spans="1:25" s="19" customFormat="1" ht="51.75" hidden="1" thickBot="1" x14ac:dyDescent="0.3">
      <c r="A66" s="54" t="s">
        <v>659</v>
      </c>
      <c r="B66" s="11" t="s">
        <v>177</v>
      </c>
      <c r="C66" s="11" t="s">
        <v>79</v>
      </c>
      <c r="D66" s="12" t="s">
        <v>288</v>
      </c>
      <c r="E66" s="11" t="s">
        <v>49</v>
      </c>
      <c r="F66" s="11" t="s">
        <v>81</v>
      </c>
      <c r="G66" s="12" t="s">
        <v>289</v>
      </c>
      <c r="H66" s="11" t="s">
        <v>114</v>
      </c>
      <c r="I66" s="11" t="s">
        <v>32</v>
      </c>
      <c r="J66" s="11" t="s">
        <v>32</v>
      </c>
      <c r="K66" s="12" t="s">
        <v>53</v>
      </c>
      <c r="L66" s="11">
        <v>15</v>
      </c>
      <c r="M66" s="14">
        <v>20193320028552</v>
      </c>
      <c r="N66" s="15">
        <v>43755.440995370373</v>
      </c>
      <c r="O66" s="13">
        <v>20191000014691</v>
      </c>
      <c r="P66" s="17">
        <v>43775</v>
      </c>
      <c r="Q66" s="11">
        <v>13</v>
      </c>
      <c r="R66" s="11">
        <v>13</v>
      </c>
      <c r="S66" s="11" t="s">
        <v>35</v>
      </c>
      <c r="T66" s="11" t="s">
        <v>290</v>
      </c>
      <c r="U66" s="17">
        <v>43775</v>
      </c>
      <c r="V66" s="11" t="s">
        <v>56</v>
      </c>
      <c r="W66" s="11" t="s">
        <v>57</v>
      </c>
      <c r="X66" s="11" t="s">
        <v>34</v>
      </c>
      <c r="Y66" s="5" t="s">
        <v>281</v>
      </c>
    </row>
    <row r="67" spans="1:25" s="19" customFormat="1" ht="51.75" hidden="1" thickBot="1" x14ac:dyDescent="0.3">
      <c r="A67" s="54" t="s">
        <v>659</v>
      </c>
      <c r="B67" s="11" t="s">
        <v>177</v>
      </c>
      <c r="C67" s="11" t="s">
        <v>291</v>
      </c>
      <c r="D67" s="12" t="s">
        <v>292</v>
      </c>
      <c r="E67" s="11" t="s">
        <v>49</v>
      </c>
      <c r="F67" s="11" t="s">
        <v>81</v>
      </c>
      <c r="G67" s="12" t="s">
        <v>224</v>
      </c>
      <c r="H67" s="11" t="s">
        <v>114</v>
      </c>
      <c r="I67" s="11" t="s">
        <v>32</v>
      </c>
      <c r="J67" s="11" t="s">
        <v>32</v>
      </c>
      <c r="K67" s="12" t="s">
        <v>53</v>
      </c>
      <c r="L67" s="11">
        <v>15</v>
      </c>
      <c r="M67" s="14">
        <v>20193320028562</v>
      </c>
      <c r="N67" s="15">
        <v>43755.448530092595</v>
      </c>
      <c r="O67" s="13">
        <v>20191000011231</v>
      </c>
      <c r="P67" s="17">
        <v>43762</v>
      </c>
      <c r="Q67" s="11">
        <v>5</v>
      </c>
      <c r="R67" s="11">
        <v>5</v>
      </c>
      <c r="S67" s="11" t="s">
        <v>35</v>
      </c>
      <c r="T67" s="11" t="s">
        <v>293</v>
      </c>
      <c r="U67" s="17">
        <v>43762</v>
      </c>
      <c r="V67" s="11" t="s">
        <v>56</v>
      </c>
      <c r="W67" s="11" t="s">
        <v>57</v>
      </c>
      <c r="X67" s="11" t="s">
        <v>34</v>
      </c>
      <c r="Y67" s="5" t="s">
        <v>281</v>
      </c>
    </row>
    <row r="68" spans="1:25" s="19" customFormat="1" ht="51.75" hidden="1" thickBot="1" x14ac:dyDescent="0.3">
      <c r="A68" s="54" t="s">
        <v>659</v>
      </c>
      <c r="B68" s="11" t="s">
        <v>177</v>
      </c>
      <c r="C68" s="11" t="s">
        <v>208</v>
      </c>
      <c r="D68" s="12" t="s">
        <v>294</v>
      </c>
      <c r="E68" s="11" t="s">
        <v>49</v>
      </c>
      <c r="F68" s="11" t="s">
        <v>81</v>
      </c>
      <c r="G68" s="12" t="s">
        <v>224</v>
      </c>
      <c r="H68" s="11" t="s">
        <v>114</v>
      </c>
      <c r="I68" s="11" t="s">
        <v>32</v>
      </c>
      <c r="J68" s="11" t="s">
        <v>32</v>
      </c>
      <c r="K68" s="12" t="s">
        <v>53</v>
      </c>
      <c r="L68" s="11">
        <v>15</v>
      </c>
      <c r="M68" s="14">
        <v>20193320028582</v>
      </c>
      <c r="N68" s="15">
        <v>43755.461574074077</v>
      </c>
      <c r="O68" s="13">
        <v>20191000014721</v>
      </c>
      <c r="P68" s="17">
        <v>43775</v>
      </c>
      <c r="Q68" s="11">
        <v>13</v>
      </c>
      <c r="R68" s="11">
        <v>13</v>
      </c>
      <c r="S68" s="11" t="s">
        <v>35</v>
      </c>
      <c r="T68" s="11" t="s">
        <v>295</v>
      </c>
      <c r="U68" s="17">
        <v>43775</v>
      </c>
      <c r="V68" s="11" t="s">
        <v>56</v>
      </c>
      <c r="W68" s="11" t="s">
        <v>57</v>
      </c>
      <c r="X68" s="11" t="s">
        <v>34</v>
      </c>
      <c r="Y68" s="5" t="s">
        <v>281</v>
      </c>
    </row>
    <row r="69" spans="1:25" s="19" customFormat="1" ht="51.75" hidden="1" thickBot="1" x14ac:dyDescent="0.3">
      <c r="A69" s="54" t="s">
        <v>659</v>
      </c>
      <c r="B69" s="11" t="s">
        <v>177</v>
      </c>
      <c r="C69" s="11" t="s">
        <v>208</v>
      </c>
      <c r="D69" s="12" t="s">
        <v>294</v>
      </c>
      <c r="E69" s="11" t="s">
        <v>49</v>
      </c>
      <c r="F69" s="11" t="s">
        <v>81</v>
      </c>
      <c r="G69" s="12" t="s">
        <v>224</v>
      </c>
      <c r="H69" s="11" t="s">
        <v>114</v>
      </c>
      <c r="I69" s="11" t="s">
        <v>32</v>
      </c>
      <c r="J69" s="11" t="s">
        <v>32</v>
      </c>
      <c r="K69" s="12" t="s">
        <v>53</v>
      </c>
      <c r="L69" s="11">
        <v>15</v>
      </c>
      <c r="M69" s="14">
        <v>20193320028592</v>
      </c>
      <c r="N69" s="15">
        <v>43755.470300925925</v>
      </c>
      <c r="O69" s="13">
        <v>20191000014731</v>
      </c>
      <c r="P69" s="17">
        <v>43775</v>
      </c>
      <c r="Q69" s="11">
        <v>13</v>
      </c>
      <c r="R69" s="11">
        <v>13</v>
      </c>
      <c r="S69" s="11" t="s">
        <v>35</v>
      </c>
      <c r="T69" s="11" t="s">
        <v>296</v>
      </c>
      <c r="U69" s="17">
        <v>43775</v>
      </c>
      <c r="V69" s="11" t="s">
        <v>56</v>
      </c>
      <c r="W69" s="11" t="s">
        <v>57</v>
      </c>
      <c r="X69" s="11" t="s">
        <v>34</v>
      </c>
      <c r="Y69" s="5" t="s">
        <v>281</v>
      </c>
    </row>
    <row r="70" spans="1:25" s="19" customFormat="1" ht="77.25" hidden="1" thickBot="1" x14ac:dyDescent="0.3">
      <c r="A70" s="54" t="s">
        <v>659</v>
      </c>
      <c r="B70" s="11" t="s">
        <v>177</v>
      </c>
      <c r="C70" s="11" t="s">
        <v>297</v>
      </c>
      <c r="D70" s="12" t="s">
        <v>298</v>
      </c>
      <c r="E70" s="11" t="s">
        <v>27</v>
      </c>
      <c r="F70" s="11" t="s">
        <v>28</v>
      </c>
      <c r="G70" s="12" t="s">
        <v>299</v>
      </c>
      <c r="H70" s="11" t="s">
        <v>141</v>
      </c>
      <c r="I70" s="11" t="s">
        <v>43</v>
      </c>
      <c r="J70" s="11" t="s">
        <v>44</v>
      </c>
      <c r="K70" s="11" t="s">
        <v>33</v>
      </c>
      <c r="L70" s="11">
        <v>15</v>
      </c>
      <c r="M70" s="14">
        <v>20193320028722</v>
      </c>
      <c r="N70" s="15">
        <v>43755.661157407405</v>
      </c>
      <c r="O70" s="13" t="s">
        <v>34</v>
      </c>
      <c r="P70" s="17" t="s">
        <v>34</v>
      </c>
      <c r="Q70" s="11" t="s">
        <v>34</v>
      </c>
      <c r="R70" s="11" t="s">
        <v>34</v>
      </c>
      <c r="S70" s="11" t="s">
        <v>35</v>
      </c>
      <c r="T70" s="11" t="s">
        <v>300</v>
      </c>
      <c r="U70" s="11" t="s">
        <v>34</v>
      </c>
      <c r="V70" s="11" t="s">
        <v>34</v>
      </c>
      <c r="W70" s="11" t="s">
        <v>34</v>
      </c>
      <c r="X70" s="11" t="s">
        <v>34</v>
      </c>
      <c r="Y70" s="5" t="s">
        <v>301</v>
      </c>
    </row>
    <row r="71" spans="1:25" s="19" customFormat="1" ht="51.75" hidden="1" thickBot="1" x14ac:dyDescent="0.3">
      <c r="A71" s="54" t="s">
        <v>659</v>
      </c>
      <c r="B71" s="11" t="s">
        <v>177</v>
      </c>
      <c r="C71" s="11" t="s">
        <v>79</v>
      </c>
      <c r="D71" s="12" t="s">
        <v>288</v>
      </c>
      <c r="E71" s="11" t="s">
        <v>49</v>
      </c>
      <c r="F71" s="11" t="s">
        <v>81</v>
      </c>
      <c r="G71" s="12" t="s">
        <v>289</v>
      </c>
      <c r="H71" s="11" t="s">
        <v>114</v>
      </c>
      <c r="I71" s="11" t="s">
        <v>32</v>
      </c>
      <c r="J71" s="11" t="s">
        <v>32</v>
      </c>
      <c r="K71" s="12" t="s">
        <v>53</v>
      </c>
      <c r="L71" s="11">
        <v>15</v>
      </c>
      <c r="M71" s="14">
        <v>20193320028732</v>
      </c>
      <c r="N71" s="15">
        <v>43755.665092592593</v>
      </c>
      <c r="O71" s="13">
        <v>20191000014701</v>
      </c>
      <c r="P71" s="17">
        <v>43775</v>
      </c>
      <c r="Q71" s="11">
        <v>13</v>
      </c>
      <c r="R71" s="11">
        <v>13</v>
      </c>
      <c r="S71" s="11" t="s">
        <v>35</v>
      </c>
      <c r="T71" s="11" t="s">
        <v>302</v>
      </c>
      <c r="U71" s="17">
        <v>43775</v>
      </c>
      <c r="V71" s="11" t="s">
        <v>56</v>
      </c>
      <c r="W71" s="11" t="s">
        <v>57</v>
      </c>
      <c r="X71" s="11" t="s">
        <v>34</v>
      </c>
      <c r="Y71" s="5" t="s">
        <v>281</v>
      </c>
    </row>
    <row r="72" spans="1:25" s="19" customFormat="1" ht="51.75" hidden="1" thickBot="1" x14ac:dyDescent="0.3">
      <c r="A72" s="54" t="s">
        <v>659</v>
      </c>
      <c r="B72" s="11" t="s">
        <v>177</v>
      </c>
      <c r="C72" s="11" t="s">
        <v>87</v>
      </c>
      <c r="D72" s="12" t="s">
        <v>303</v>
      </c>
      <c r="E72" s="11" t="s">
        <v>27</v>
      </c>
      <c r="F72" s="11" t="s">
        <v>28</v>
      </c>
      <c r="G72" s="12" t="s">
        <v>304</v>
      </c>
      <c r="H72" s="11" t="s">
        <v>141</v>
      </c>
      <c r="I72" s="11" t="s">
        <v>43</v>
      </c>
      <c r="J72" s="11" t="s">
        <v>44</v>
      </c>
      <c r="K72" s="11" t="s">
        <v>33</v>
      </c>
      <c r="L72" s="11">
        <v>15</v>
      </c>
      <c r="M72" s="14">
        <v>20193320028742</v>
      </c>
      <c r="N72" s="15">
        <v>43755.673067129632</v>
      </c>
      <c r="O72" s="13">
        <v>20192000012971</v>
      </c>
      <c r="P72" s="17">
        <v>43767</v>
      </c>
      <c r="Q72" s="11">
        <v>8</v>
      </c>
      <c r="R72" s="11">
        <v>8</v>
      </c>
      <c r="S72" s="11" t="s">
        <v>35</v>
      </c>
      <c r="T72" s="11" t="s">
        <v>305</v>
      </c>
      <c r="U72" s="17">
        <v>43767</v>
      </c>
      <c r="V72" s="11" t="s">
        <v>37</v>
      </c>
      <c r="W72" s="11" t="s">
        <v>34</v>
      </c>
      <c r="X72" s="11" t="s">
        <v>34</v>
      </c>
      <c r="Y72" s="5" t="s">
        <v>306</v>
      </c>
    </row>
    <row r="73" spans="1:25" s="33" customFormat="1" ht="26.25" hidden="1" thickBot="1" x14ac:dyDescent="0.3">
      <c r="A73" s="54" t="s">
        <v>659</v>
      </c>
      <c r="B73" s="27" t="s">
        <v>177</v>
      </c>
      <c r="C73" s="27" t="s">
        <v>87</v>
      </c>
      <c r="D73" s="32" t="s">
        <v>307</v>
      </c>
      <c r="E73" s="27" t="s">
        <v>49</v>
      </c>
      <c r="F73" s="27" t="s">
        <v>192</v>
      </c>
      <c r="G73" s="32" t="s">
        <v>308</v>
      </c>
      <c r="H73" s="27" t="s">
        <v>42</v>
      </c>
      <c r="I73" s="27" t="s">
        <v>43</v>
      </c>
      <c r="J73" s="27" t="s">
        <v>44</v>
      </c>
      <c r="K73" s="32" t="s">
        <v>70</v>
      </c>
      <c r="L73" s="27">
        <v>30</v>
      </c>
      <c r="M73" s="30">
        <v>20193320028762</v>
      </c>
      <c r="N73" s="31">
        <v>43755.68414351852</v>
      </c>
      <c r="O73" s="30"/>
      <c r="P73" s="31"/>
      <c r="Q73" s="32"/>
      <c r="R73" s="32"/>
      <c r="S73" s="27" t="s">
        <v>309</v>
      </c>
      <c r="T73" s="32"/>
      <c r="U73" s="32"/>
      <c r="V73" s="32"/>
      <c r="W73" s="32"/>
      <c r="X73" s="32"/>
      <c r="Y73" s="32"/>
    </row>
    <row r="74" spans="1:25" s="33" customFormat="1" ht="51.75" hidden="1" thickBot="1" x14ac:dyDescent="0.3">
      <c r="A74" s="54" t="s">
        <v>659</v>
      </c>
      <c r="B74" s="27" t="s">
        <v>177</v>
      </c>
      <c r="C74" s="27" t="s">
        <v>25</v>
      </c>
      <c r="D74" s="32" t="s">
        <v>310</v>
      </c>
      <c r="E74" s="27" t="s">
        <v>27</v>
      </c>
      <c r="F74" s="27" t="s">
        <v>192</v>
      </c>
      <c r="G74" s="32" t="s">
        <v>311</v>
      </c>
      <c r="H74" s="27" t="s">
        <v>42</v>
      </c>
      <c r="I74" s="27" t="s">
        <v>43</v>
      </c>
      <c r="J74" s="27" t="s">
        <v>44</v>
      </c>
      <c r="K74" s="32" t="s">
        <v>70</v>
      </c>
      <c r="L74" s="27">
        <v>30</v>
      </c>
      <c r="M74" s="30">
        <v>20193320028772</v>
      </c>
      <c r="N74" s="31">
        <v>43755.691111111111</v>
      </c>
      <c r="O74" s="30"/>
      <c r="P74" s="31"/>
      <c r="Q74" s="32"/>
      <c r="R74" s="32"/>
      <c r="S74" s="27" t="s">
        <v>309</v>
      </c>
      <c r="T74" s="32"/>
      <c r="U74" s="32"/>
      <c r="V74" s="32"/>
      <c r="W74" s="32"/>
      <c r="X74" s="32"/>
      <c r="Y74" s="32"/>
    </row>
    <row r="75" spans="1:25" s="19" customFormat="1" ht="51.75" hidden="1" thickBot="1" x14ac:dyDescent="0.3">
      <c r="A75" s="54" t="s">
        <v>659</v>
      </c>
      <c r="B75" s="11" t="s">
        <v>177</v>
      </c>
      <c r="C75" s="11" t="s">
        <v>25</v>
      </c>
      <c r="D75" s="12" t="s">
        <v>312</v>
      </c>
      <c r="E75" s="11" t="s">
        <v>27</v>
      </c>
      <c r="F75" s="11" t="s">
        <v>313</v>
      </c>
      <c r="G75" s="12" t="s">
        <v>314</v>
      </c>
      <c r="H75" s="11" t="s">
        <v>315</v>
      </c>
      <c r="I75" s="11" t="s">
        <v>316</v>
      </c>
      <c r="J75" s="11" t="s">
        <v>100</v>
      </c>
      <c r="K75" s="12" t="s">
        <v>317</v>
      </c>
      <c r="L75" s="11">
        <v>10</v>
      </c>
      <c r="M75" s="14">
        <v>20193320028792</v>
      </c>
      <c r="N75" s="15">
        <v>43756.42046296296</v>
      </c>
      <c r="O75" s="13" t="s">
        <v>34</v>
      </c>
      <c r="P75" s="17">
        <v>43768</v>
      </c>
      <c r="Q75" s="11">
        <v>8</v>
      </c>
      <c r="R75" s="11">
        <v>8</v>
      </c>
      <c r="S75" s="11" t="s">
        <v>35</v>
      </c>
      <c r="T75" s="11" t="s">
        <v>318</v>
      </c>
      <c r="U75" s="11" t="s">
        <v>34</v>
      </c>
      <c r="V75" s="11" t="s">
        <v>34</v>
      </c>
      <c r="W75" s="11" t="s">
        <v>34</v>
      </c>
      <c r="X75" s="11" t="s">
        <v>34</v>
      </c>
      <c r="Y75" s="11" t="s">
        <v>34</v>
      </c>
    </row>
    <row r="76" spans="1:25" s="19" customFormat="1" ht="51.75" hidden="1" thickBot="1" x14ac:dyDescent="0.3">
      <c r="A76" s="54" t="s">
        <v>659</v>
      </c>
      <c r="B76" s="11" t="s">
        <v>177</v>
      </c>
      <c r="C76" s="11" t="s">
        <v>319</v>
      </c>
      <c r="D76" s="12" t="s">
        <v>320</v>
      </c>
      <c r="E76" s="11" t="s">
        <v>49</v>
      </c>
      <c r="F76" s="11" t="s">
        <v>321</v>
      </c>
      <c r="G76" s="12" t="s">
        <v>322</v>
      </c>
      <c r="H76" s="11" t="s">
        <v>141</v>
      </c>
      <c r="I76" s="11" t="s">
        <v>43</v>
      </c>
      <c r="J76" s="11" t="s">
        <v>44</v>
      </c>
      <c r="K76" s="11" t="s">
        <v>33</v>
      </c>
      <c r="L76" s="11">
        <v>15</v>
      </c>
      <c r="M76" s="14">
        <v>20193320028972</v>
      </c>
      <c r="N76" s="15">
        <v>43756.5315625</v>
      </c>
      <c r="O76" s="13" t="s">
        <v>34</v>
      </c>
      <c r="P76" s="17">
        <v>43774</v>
      </c>
      <c r="Q76" s="11">
        <v>11</v>
      </c>
      <c r="R76" s="11">
        <v>11</v>
      </c>
      <c r="S76" s="11" t="s">
        <v>35</v>
      </c>
      <c r="T76" s="11" t="s">
        <v>323</v>
      </c>
      <c r="U76" s="11" t="s">
        <v>34</v>
      </c>
      <c r="V76" s="11" t="s">
        <v>37</v>
      </c>
      <c r="W76" s="11" t="s">
        <v>57</v>
      </c>
      <c r="X76" s="11" t="s">
        <v>34</v>
      </c>
      <c r="Y76" s="5" t="s">
        <v>117</v>
      </c>
    </row>
    <row r="77" spans="1:25" s="39" customFormat="1" ht="39" hidden="1" thickBot="1" x14ac:dyDescent="0.3">
      <c r="A77" s="54" t="s">
        <v>659</v>
      </c>
      <c r="B77" s="36" t="s">
        <v>189</v>
      </c>
      <c r="C77" s="36" t="s">
        <v>25</v>
      </c>
      <c r="D77" s="41" t="s">
        <v>270</v>
      </c>
      <c r="E77" s="36" t="s">
        <v>27</v>
      </c>
      <c r="F77" s="36" t="s">
        <v>192</v>
      </c>
      <c r="G77" s="41" t="s">
        <v>324</v>
      </c>
      <c r="H77" s="36" t="s">
        <v>30</v>
      </c>
      <c r="I77" s="36" t="s">
        <v>31</v>
      </c>
      <c r="J77" s="36" t="s">
        <v>32</v>
      </c>
      <c r="K77" s="41" t="s">
        <v>325</v>
      </c>
      <c r="L77" s="36">
        <v>5</v>
      </c>
      <c r="M77" s="40">
        <v>20193320028982</v>
      </c>
      <c r="N77" s="42">
        <v>43756.542557870373</v>
      </c>
      <c r="O77" s="37">
        <v>20191200002283</v>
      </c>
      <c r="P77" s="38">
        <v>43769</v>
      </c>
      <c r="Q77" s="36">
        <v>9</v>
      </c>
      <c r="R77" s="36">
        <v>9</v>
      </c>
      <c r="S77" s="36" t="s">
        <v>54</v>
      </c>
      <c r="T77" s="36" t="s">
        <v>326</v>
      </c>
      <c r="U77" s="38">
        <v>43769</v>
      </c>
      <c r="V77" s="36" t="s">
        <v>37</v>
      </c>
      <c r="W77" s="36" t="s">
        <v>34</v>
      </c>
      <c r="X77" s="36" t="s">
        <v>34</v>
      </c>
      <c r="Y77" s="5" t="s">
        <v>327</v>
      </c>
    </row>
    <row r="78" spans="1:25" s="19" customFormat="1" ht="51.75" hidden="1" thickBot="1" x14ac:dyDescent="0.3">
      <c r="A78" s="54" t="s">
        <v>659</v>
      </c>
      <c r="B78" s="11" t="s">
        <v>177</v>
      </c>
      <c r="C78" s="11" t="s">
        <v>328</v>
      </c>
      <c r="D78" s="12" t="s">
        <v>329</v>
      </c>
      <c r="E78" s="11" t="s">
        <v>49</v>
      </c>
      <c r="F78" s="11" t="s">
        <v>81</v>
      </c>
      <c r="G78" s="12" t="s">
        <v>224</v>
      </c>
      <c r="H78" s="11" t="s">
        <v>114</v>
      </c>
      <c r="I78" s="11" t="s">
        <v>32</v>
      </c>
      <c r="J78" s="11" t="s">
        <v>32</v>
      </c>
      <c r="K78" s="12" t="s">
        <v>53</v>
      </c>
      <c r="L78" s="11">
        <v>15</v>
      </c>
      <c r="M78" s="14">
        <v>20193320028992</v>
      </c>
      <c r="N78" s="15">
        <v>43756.600266203706</v>
      </c>
      <c r="O78" s="13">
        <v>20191000014301</v>
      </c>
      <c r="P78" s="17">
        <v>43774</v>
      </c>
      <c r="Q78" s="11">
        <v>11</v>
      </c>
      <c r="R78" s="11">
        <v>11</v>
      </c>
      <c r="S78" s="11" t="s">
        <v>35</v>
      </c>
      <c r="T78" s="11" t="s">
        <v>330</v>
      </c>
      <c r="U78" s="17">
        <v>43774</v>
      </c>
      <c r="V78" s="11" t="s">
        <v>56</v>
      </c>
      <c r="W78" s="11" t="s">
        <v>57</v>
      </c>
      <c r="X78" s="11" t="s">
        <v>34</v>
      </c>
      <c r="Y78" s="5" t="s">
        <v>281</v>
      </c>
    </row>
    <row r="79" spans="1:25" s="33" customFormat="1" ht="26.25" hidden="1" thickBot="1" x14ac:dyDescent="0.3">
      <c r="A79" s="54" t="s">
        <v>659</v>
      </c>
      <c r="B79" s="27" t="s">
        <v>177</v>
      </c>
      <c r="C79" s="27" t="s">
        <v>331</v>
      </c>
      <c r="D79" s="32" t="s">
        <v>332</v>
      </c>
      <c r="E79" s="27" t="s">
        <v>49</v>
      </c>
      <c r="F79" s="27" t="s">
        <v>81</v>
      </c>
      <c r="G79" s="32" t="s">
        <v>224</v>
      </c>
      <c r="H79" s="27" t="s">
        <v>114</v>
      </c>
      <c r="I79" s="27" t="s">
        <v>32</v>
      </c>
      <c r="J79" s="27" t="s">
        <v>32</v>
      </c>
      <c r="K79" s="32" t="s">
        <v>53</v>
      </c>
      <c r="L79" s="27">
        <v>15</v>
      </c>
      <c r="M79" s="30">
        <v>20193320029012</v>
      </c>
      <c r="N79" s="31">
        <v>43756.653379629628</v>
      </c>
      <c r="O79" s="30"/>
      <c r="P79" s="31"/>
      <c r="Q79" s="32"/>
      <c r="R79" s="32"/>
      <c r="S79" s="27" t="s">
        <v>46</v>
      </c>
      <c r="T79" s="27" t="s">
        <v>333</v>
      </c>
      <c r="U79" s="32"/>
      <c r="V79" s="32"/>
      <c r="W79" s="32"/>
      <c r="X79" s="32"/>
      <c r="Y79" s="32"/>
    </row>
    <row r="80" spans="1:25" ht="39" hidden="1" thickBot="1" x14ac:dyDescent="0.3">
      <c r="A80" s="54" t="s">
        <v>659</v>
      </c>
      <c r="B80" s="50" t="s">
        <v>194</v>
      </c>
      <c r="C80" s="50" t="s">
        <v>25</v>
      </c>
      <c r="D80" s="50" t="s">
        <v>334</v>
      </c>
      <c r="E80" s="50" t="s">
        <v>27</v>
      </c>
      <c r="F80" s="50" t="s">
        <v>28</v>
      </c>
      <c r="G80" s="50" t="s">
        <v>335</v>
      </c>
      <c r="H80" s="50" t="s">
        <v>42</v>
      </c>
      <c r="I80" s="50" t="s">
        <v>43</v>
      </c>
      <c r="J80" s="50" t="s">
        <v>44</v>
      </c>
      <c r="K80" s="50" t="s">
        <v>53</v>
      </c>
      <c r="L80" s="50">
        <v>15</v>
      </c>
      <c r="M80" s="48">
        <v>20193320029032</v>
      </c>
      <c r="N80" s="49">
        <v>43759.397789351853</v>
      </c>
      <c r="O80" s="48"/>
      <c r="P80" s="49"/>
      <c r="Q80" s="50"/>
      <c r="R80" s="50"/>
      <c r="S80" s="50" t="s">
        <v>101</v>
      </c>
      <c r="T80" s="50"/>
      <c r="U80" s="51"/>
      <c r="V80" s="51"/>
      <c r="W80" s="51"/>
      <c r="X80" s="51"/>
      <c r="Y80" s="51"/>
    </row>
    <row r="81" spans="1:25" s="19" customFormat="1" ht="39" hidden="1" thickBot="1" x14ac:dyDescent="0.3">
      <c r="A81" s="54" t="s">
        <v>659</v>
      </c>
      <c r="B81" s="12" t="s">
        <v>194</v>
      </c>
      <c r="C81" s="12" t="s">
        <v>336</v>
      </c>
      <c r="D81" s="12" t="s">
        <v>337</v>
      </c>
      <c r="E81" s="12" t="s">
        <v>49</v>
      </c>
      <c r="F81" s="12" t="s">
        <v>81</v>
      </c>
      <c r="G81" s="12" t="s">
        <v>338</v>
      </c>
      <c r="H81" s="12" t="s">
        <v>65</v>
      </c>
      <c r="I81" s="12" t="s">
        <v>32</v>
      </c>
      <c r="J81" s="12" t="s">
        <v>32</v>
      </c>
      <c r="K81" s="12" t="s">
        <v>53</v>
      </c>
      <c r="L81" s="12">
        <v>15</v>
      </c>
      <c r="M81" s="14">
        <v>20193320029042</v>
      </c>
      <c r="N81" s="15">
        <v>43759.405729166669</v>
      </c>
      <c r="O81" s="14" t="s">
        <v>34</v>
      </c>
      <c r="P81" s="15">
        <v>43762</v>
      </c>
      <c r="Q81" s="12">
        <v>3</v>
      </c>
      <c r="R81" s="12">
        <v>3</v>
      </c>
      <c r="S81" s="12" t="s">
        <v>35</v>
      </c>
      <c r="T81" s="12" t="s">
        <v>339</v>
      </c>
      <c r="U81" s="20"/>
      <c r="V81" s="20"/>
      <c r="W81" s="20" t="s">
        <v>57</v>
      </c>
      <c r="X81" s="20"/>
      <c r="Y81" s="6" t="s">
        <v>340</v>
      </c>
    </row>
    <row r="82" spans="1:25" s="19" customFormat="1" ht="39" hidden="1" thickBot="1" x14ac:dyDescent="0.3">
      <c r="A82" s="54" t="s">
        <v>659</v>
      </c>
      <c r="B82" s="12" t="s">
        <v>194</v>
      </c>
      <c r="C82" s="12" t="s">
        <v>25</v>
      </c>
      <c r="D82" s="12" t="s">
        <v>341</v>
      </c>
      <c r="E82" s="12" t="s">
        <v>40</v>
      </c>
      <c r="F82" s="12" t="s">
        <v>28</v>
      </c>
      <c r="G82" s="12" t="s">
        <v>342</v>
      </c>
      <c r="H82" s="12" t="s">
        <v>30</v>
      </c>
      <c r="I82" s="12" t="s">
        <v>31</v>
      </c>
      <c r="J82" s="12" t="s">
        <v>32</v>
      </c>
      <c r="K82" s="12" t="s">
        <v>77</v>
      </c>
      <c r="L82" s="12">
        <v>10</v>
      </c>
      <c r="M82" s="14">
        <v>20193320029052</v>
      </c>
      <c r="N82" s="15">
        <v>43759.410358796296</v>
      </c>
      <c r="O82" s="14">
        <v>20191200002313</v>
      </c>
      <c r="P82" s="15">
        <v>43774</v>
      </c>
      <c r="Q82" s="12">
        <v>10</v>
      </c>
      <c r="R82" s="12">
        <v>10</v>
      </c>
      <c r="S82" s="12" t="s">
        <v>35</v>
      </c>
      <c r="T82" s="12" t="s">
        <v>343</v>
      </c>
      <c r="U82" s="20"/>
      <c r="V82" s="20"/>
      <c r="W82" s="20"/>
      <c r="X82" s="20"/>
      <c r="Y82" s="20"/>
    </row>
    <row r="83" spans="1:25" s="19" customFormat="1" ht="39" hidden="1" thickBot="1" x14ac:dyDescent="0.3">
      <c r="A83" s="54" t="s">
        <v>659</v>
      </c>
      <c r="B83" s="12" t="s">
        <v>194</v>
      </c>
      <c r="C83" s="12" t="s">
        <v>185</v>
      </c>
      <c r="D83" s="12" t="s">
        <v>344</v>
      </c>
      <c r="E83" s="12" t="s">
        <v>49</v>
      </c>
      <c r="F83" s="12" t="s">
        <v>192</v>
      </c>
      <c r="G83" s="12" t="s">
        <v>345</v>
      </c>
      <c r="H83" s="12" t="s">
        <v>141</v>
      </c>
      <c r="I83" s="12" t="s">
        <v>43</v>
      </c>
      <c r="J83" s="12" t="s">
        <v>44</v>
      </c>
      <c r="K83" s="12" t="s">
        <v>53</v>
      </c>
      <c r="L83" s="12">
        <v>15</v>
      </c>
      <c r="M83" s="14">
        <v>20193320029132</v>
      </c>
      <c r="N83" s="15">
        <v>43759.431157407409</v>
      </c>
      <c r="O83" s="14" t="s">
        <v>34</v>
      </c>
      <c r="P83" s="15">
        <v>43776</v>
      </c>
      <c r="Q83" s="12">
        <v>12</v>
      </c>
      <c r="R83" s="12">
        <v>12</v>
      </c>
      <c r="S83" s="12" t="s">
        <v>35</v>
      </c>
      <c r="T83" s="12" t="s">
        <v>346</v>
      </c>
      <c r="U83" s="20"/>
      <c r="V83" s="20"/>
      <c r="W83" s="20" t="s">
        <v>181</v>
      </c>
      <c r="X83" s="20"/>
      <c r="Y83" s="20"/>
    </row>
    <row r="84" spans="1:25" s="19" customFormat="1" ht="39" hidden="1" thickBot="1" x14ac:dyDescent="0.3">
      <c r="A84" s="54" t="s">
        <v>659</v>
      </c>
      <c r="B84" s="12" t="s">
        <v>194</v>
      </c>
      <c r="C84" s="12" t="s">
        <v>25</v>
      </c>
      <c r="D84" s="12" t="s">
        <v>143</v>
      </c>
      <c r="E84" s="12" t="s">
        <v>40</v>
      </c>
      <c r="F84" s="12" t="s">
        <v>28</v>
      </c>
      <c r="G84" s="12" t="s">
        <v>144</v>
      </c>
      <c r="H84" s="12" t="s">
        <v>145</v>
      </c>
      <c r="I84" s="12" t="s">
        <v>43</v>
      </c>
      <c r="J84" s="12" t="s">
        <v>44</v>
      </c>
      <c r="K84" s="12" t="s">
        <v>53</v>
      </c>
      <c r="L84" s="12">
        <v>15</v>
      </c>
      <c r="M84" s="14">
        <v>20193320029142</v>
      </c>
      <c r="N84" s="15">
        <v>43759.432245370372</v>
      </c>
      <c r="O84" s="14">
        <v>20192050062131</v>
      </c>
      <c r="P84" s="15">
        <v>43775</v>
      </c>
      <c r="Q84" s="12">
        <v>11</v>
      </c>
      <c r="R84" s="12">
        <v>11</v>
      </c>
      <c r="S84" s="12" t="s">
        <v>35</v>
      </c>
      <c r="T84" s="12" t="s">
        <v>146</v>
      </c>
      <c r="U84" s="21">
        <v>43776</v>
      </c>
      <c r="V84" s="20" t="s">
        <v>235</v>
      </c>
      <c r="W84" s="20" t="s">
        <v>239</v>
      </c>
      <c r="X84" s="20"/>
      <c r="Y84" s="20"/>
    </row>
    <row r="85" spans="1:25" ht="26.25" hidden="1" thickBot="1" x14ac:dyDescent="0.3">
      <c r="A85" s="54" t="s">
        <v>659</v>
      </c>
      <c r="B85" s="50" t="s">
        <v>194</v>
      </c>
      <c r="C85" s="50" t="s">
        <v>25</v>
      </c>
      <c r="D85" s="50" t="s">
        <v>347</v>
      </c>
      <c r="E85" s="50" t="s">
        <v>40</v>
      </c>
      <c r="F85" s="50" t="s">
        <v>28</v>
      </c>
      <c r="G85" s="50" t="s">
        <v>144</v>
      </c>
      <c r="H85" s="50" t="s">
        <v>141</v>
      </c>
      <c r="I85" s="50" t="s">
        <v>43</v>
      </c>
      <c r="J85" s="50" t="s">
        <v>44</v>
      </c>
      <c r="K85" s="50" t="s">
        <v>77</v>
      </c>
      <c r="L85" s="50">
        <v>10</v>
      </c>
      <c r="M85" s="48">
        <v>20193320029152</v>
      </c>
      <c r="N85" s="49">
        <v>43759.434918981482</v>
      </c>
      <c r="O85" s="48"/>
      <c r="P85" s="49"/>
      <c r="Q85" s="50"/>
      <c r="R85" s="50"/>
      <c r="S85" s="50" t="s">
        <v>101</v>
      </c>
      <c r="T85" s="50"/>
      <c r="U85" s="51"/>
      <c r="V85" s="51"/>
      <c r="W85" s="51"/>
      <c r="X85" s="51"/>
      <c r="Y85" s="6" t="s">
        <v>348</v>
      </c>
    </row>
    <row r="86" spans="1:25" s="19" customFormat="1" ht="64.5" hidden="1" thickBot="1" x14ac:dyDescent="0.3">
      <c r="A86" s="54" t="s">
        <v>659</v>
      </c>
      <c r="B86" s="12" t="s">
        <v>194</v>
      </c>
      <c r="C86" s="12" t="s">
        <v>25</v>
      </c>
      <c r="D86" s="12" t="s">
        <v>349</v>
      </c>
      <c r="E86" s="12" t="s">
        <v>461</v>
      </c>
      <c r="F86" s="12" t="s">
        <v>28</v>
      </c>
      <c r="G86" s="12" t="s">
        <v>350</v>
      </c>
      <c r="H86" s="12" t="s">
        <v>351</v>
      </c>
      <c r="I86" s="12" t="s">
        <v>472</v>
      </c>
      <c r="J86" s="11" t="s">
        <v>100</v>
      </c>
      <c r="K86" s="12" t="s">
        <v>352</v>
      </c>
      <c r="L86" s="12">
        <v>5</v>
      </c>
      <c r="M86" s="14">
        <v>20193320029162</v>
      </c>
      <c r="N86" s="15">
        <v>43759.463692129626</v>
      </c>
      <c r="O86" s="14" t="s">
        <v>34</v>
      </c>
      <c r="P86" s="15">
        <v>43761</v>
      </c>
      <c r="Q86" s="12">
        <v>2</v>
      </c>
      <c r="R86" s="12">
        <v>2</v>
      </c>
      <c r="S86" s="12" t="s">
        <v>35</v>
      </c>
      <c r="T86" s="12" t="s">
        <v>353</v>
      </c>
      <c r="U86" s="20"/>
      <c r="V86" s="20"/>
      <c r="W86" s="20" t="s">
        <v>239</v>
      </c>
      <c r="X86" s="20"/>
      <c r="Y86" s="20"/>
    </row>
    <row r="87" spans="1:25" s="19" customFormat="1" ht="51.75" hidden="1" thickBot="1" x14ac:dyDescent="0.3">
      <c r="A87" s="54" t="s">
        <v>659</v>
      </c>
      <c r="B87" s="12" t="s">
        <v>194</v>
      </c>
      <c r="C87" s="12" t="s">
        <v>25</v>
      </c>
      <c r="D87" s="12" t="s">
        <v>354</v>
      </c>
      <c r="E87" s="12" t="s">
        <v>40</v>
      </c>
      <c r="F87" s="12" t="s">
        <v>28</v>
      </c>
      <c r="G87" s="12" t="s">
        <v>355</v>
      </c>
      <c r="H87" s="12" t="s">
        <v>315</v>
      </c>
      <c r="I87" s="12" t="s">
        <v>316</v>
      </c>
      <c r="J87" s="12" t="s">
        <v>100</v>
      </c>
      <c r="K87" s="12" t="s">
        <v>53</v>
      </c>
      <c r="L87" s="12">
        <v>15</v>
      </c>
      <c r="M87" s="14">
        <v>20193320029172</v>
      </c>
      <c r="N87" s="15">
        <v>43759.468460648146</v>
      </c>
      <c r="O87" s="14" t="s">
        <v>34</v>
      </c>
      <c r="P87" s="15">
        <v>43768</v>
      </c>
      <c r="Q87" s="12">
        <v>7</v>
      </c>
      <c r="R87" s="12">
        <v>7</v>
      </c>
      <c r="S87" s="12" t="s">
        <v>35</v>
      </c>
      <c r="T87" s="12" t="s">
        <v>318</v>
      </c>
      <c r="U87" s="20"/>
      <c r="V87" s="20"/>
      <c r="W87" s="20"/>
      <c r="X87" s="20"/>
      <c r="Y87" s="20"/>
    </row>
    <row r="88" spans="1:25" s="33" customFormat="1" ht="26.25" hidden="1" thickBot="1" x14ac:dyDescent="0.3">
      <c r="A88" s="54" t="s">
        <v>659</v>
      </c>
      <c r="B88" s="32" t="s">
        <v>194</v>
      </c>
      <c r="C88" s="32" t="s">
        <v>25</v>
      </c>
      <c r="D88" s="32" t="s">
        <v>356</v>
      </c>
      <c r="E88" s="32" t="s">
        <v>40</v>
      </c>
      <c r="F88" s="32" t="s">
        <v>210</v>
      </c>
      <c r="G88" s="32" t="s">
        <v>357</v>
      </c>
      <c r="H88" s="32" t="s">
        <v>136</v>
      </c>
      <c r="I88" s="32" t="s">
        <v>43</v>
      </c>
      <c r="J88" s="32" t="s">
        <v>44</v>
      </c>
      <c r="K88" s="32" t="s">
        <v>70</v>
      </c>
      <c r="L88" s="32">
        <v>30</v>
      </c>
      <c r="M88" s="30">
        <v>20193320029192</v>
      </c>
      <c r="N88" s="31">
        <v>43759.473287037035</v>
      </c>
      <c r="O88" s="30"/>
      <c r="P88" s="31"/>
      <c r="Q88" s="32"/>
      <c r="R88" s="32"/>
      <c r="S88" s="32" t="s">
        <v>46</v>
      </c>
      <c r="T88" s="32"/>
      <c r="U88" s="34"/>
      <c r="V88" s="34"/>
      <c r="W88" s="34"/>
      <c r="X88" s="34"/>
      <c r="Y88" s="34"/>
    </row>
    <row r="89" spans="1:25" s="19" customFormat="1" ht="51.75" hidden="1" thickBot="1" x14ac:dyDescent="0.3">
      <c r="A89" s="54" t="s">
        <v>659</v>
      </c>
      <c r="B89" s="12" t="s">
        <v>95</v>
      </c>
      <c r="C89" s="12" t="s">
        <v>358</v>
      </c>
      <c r="D89" s="12" t="s">
        <v>359</v>
      </c>
      <c r="E89" s="12" t="s">
        <v>49</v>
      </c>
      <c r="F89" s="12" t="s">
        <v>210</v>
      </c>
      <c r="G89" s="12" t="s">
        <v>360</v>
      </c>
      <c r="H89" s="12" t="s">
        <v>141</v>
      </c>
      <c r="I89" s="12" t="s">
        <v>43</v>
      </c>
      <c r="J89" s="12" t="s">
        <v>44</v>
      </c>
      <c r="K89" s="11" t="s">
        <v>361</v>
      </c>
      <c r="L89" s="12">
        <v>0</v>
      </c>
      <c r="M89" s="14">
        <v>20193320029202</v>
      </c>
      <c r="N89" s="15">
        <v>43759.476307870369</v>
      </c>
      <c r="O89" s="14" t="s">
        <v>34</v>
      </c>
      <c r="P89" s="15">
        <v>43766</v>
      </c>
      <c r="Q89" s="12">
        <v>5</v>
      </c>
      <c r="R89" s="12">
        <v>5</v>
      </c>
      <c r="S89" s="12" t="s">
        <v>35</v>
      </c>
      <c r="T89" s="12" t="s">
        <v>362</v>
      </c>
      <c r="U89" s="20"/>
      <c r="V89" s="20" t="s">
        <v>363</v>
      </c>
      <c r="W89" s="20" t="s">
        <v>239</v>
      </c>
      <c r="X89" s="20"/>
      <c r="Y89" s="6" t="s">
        <v>364</v>
      </c>
    </row>
    <row r="90" spans="1:25" s="19" customFormat="1" ht="51.75" hidden="1" thickBot="1" x14ac:dyDescent="0.3">
      <c r="A90" s="54" t="s">
        <v>659</v>
      </c>
      <c r="B90" s="12" t="s">
        <v>194</v>
      </c>
      <c r="C90" s="12" t="s">
        <v>25</v>
      </c>
      <c r="D90" s="12" t="s">
        <v>365</v>
      </c>
      <c r="E90" s="12" t="s">
        <v>40</v>
      </c>
      <c r="F90" s="12" t="s">
        <v>158</v>
      </c>
      <c r="G90" s="12" t="s">
        <v>366</v>
      </c>
      <c r="H90" s="12" t="s">
        <v>105</v>
      </c>
      <c r="I90" s="12" t="s">
        <v>84</v>
      </c>
      <c r="J90" s="12" t="s">
        <v>32</v>
      </c>
      <c r="K90" s="12" t="s">
        <v>53</v>
      </c>
      <c r="L90" s="12">
        <v>15</v>
      </c>
      <c r="M90" s="14">
        <v>20193320029222</v>
      </c>
      <c r="N90" s="15">
        <v>43759.481747685182</v>
      </c>
      <c r="O90" s="14" t="s">
        <v>367</v>
      </c>
      <c r="P90" s="15">
        <v>43766</v>
      </c>
      <c r="Q90" s="12">
        <v>5</v>
      </c>
      <c r="R90" s="12">
        <v>5</v>
      </c>
      <c r="S90" s="12" t="s">
        <v>35</v>
      </c>
      <c r="T90" s="12" t="s">
        <v>368</v>
      </c>
      <c r="U90" s="21">
        <v>43766</v>
      </c>
      <c r="V90" s="20" t="s">
        <v>369</v>
      </c>
      <c r="W90" s="20" t="s">
        <v>181</v>
      </c>
      <c r="X90" s="20" t="s">
        <v>34</v>
      </c>
      <c r="Y90" s="6" t="s">
        <v>162</v>
      </c>
    </row>
    <row r="91" spans="1:25" s="19" customFormat="1" ht="51.75" hidden="1" thickBot="1" x14ac:dyDescent="0.3">
      <c r="A91" s="54" t="s">
        <v>659</v>
      </c>
      <c r="B91" s="12" t="s">
        <v>194</v>
      </c>
      <c r="C91" s="12" t="s">
        <v>25</v>
      </c>
      <c r="D91" s="12" t="s">
        <v>370</v>
      </c>
      <c r="E91" s="12" t="s">
        <v>40</v>
      </c>
      <c r="F91" s="12" t="s">
        <v>28</v>
      </c>
      <c r="G91" s="12" t="s">
        <v>371</v>
      </c>
      <c r="H91" s="12" t="s">
        <v>149</v>
      </c>
      <c r="I91" s="12" t="s">
        <v>43</v>
      </c>
      <c r="J91" s="12" t="s">
        <v>44</v>
      </c>
      <c r="K91" s="12" t="s">
        <v>53</v>
      </c>
      <c r="L91" s="12">
        <v>15</v>
      </c>
      <c r="M91" s="14">
        <v>20193320029242</v>
      </c>
      <c r="N91" s="15">
        <v>43759.495173611111</v>
      </c>
      <c r="O91" s="14">
        <v>20192050061521</v>
      </c>
      <c r="P91" s="15">
        <v>43759</v>
      </c>
      <c r="Q91" s="12">
        <v>0</v>
      </c>
      <c r="R91" s="12">
        <v>0</v>
      </c>
      <c r="S91" s="12" t="s">
        <v>35</v>
      </c>
      <c r="T91" s="12" t="s">
        <v>372</v>
      </c>
      <c r="U91" s="21">
        <v>43759</v>
      </c>
      <c r="V91" s="20" t="s">
        <v>175</v>
      </c>
      <c r="W91" s="20" t="s">
        <v>181</v>
      </c>
      <c r="X91" s="20"/>
      <c r="Y91" s="20"/>
    </row>
    <row r="92" spans="1:25" s="33" customFormat="1" ht="26.25" hidden="1" thickBot="1" x14ac:dyDescent="0.3">
      <c r="A92" s="54" t="s">
        <v>659</v>
      </c>
      <c r="B92" s="32" t="s">
        <v>194</v>
      </c>
      <c r="C92" s="32" t="s">
        <v>87</v>
      </c>
      <c r="D92" s="32" t="s">
        <v>182</v>
      </c>
      <c r="E92" s="32" t="s">
        <v>27</v>
      </c>
      <c r="F92" s="32" t="s">
        <v>139</v>
      </c>
      <c r="G92" s="32" t="s">
        <v>373</v>
      </c>
      <c r="H92" s="32" t="s">
        <v>52</v>
      </c>
      <c r="I92" s="32" t="s">
        <v>43</v>
      </c>
      <c r="J92" s="32" t="s">
        <v>44</v>
      </c>
      <c r="K92" s="32" t="s">
        <v>70</v>
      </c>
      <c r="L92" s="32">
        <v>30</v>
      </c>
      <c r="M92" s="30">
        <v>20193320029252</v>
      </c>
      <c r="N92" s="31">
        <v>43759.586712962962</v>
      </c>
      <c r="O92" s="30"/>
      <c r="P92" s="31"/>
      <c r="Q92" s="32"/>
      <c r="R92" s="32"/>
      <c r="S92" s="32" t="s">
        <v>46</v>
      </c>
      <c r="T92" s="32"/>
      <c r="U92" s="34"/>
      <c r="V92" s="34"/>
      <c r="W92" s="34"/>
      <c r="X92" s="34"/>
      <c r="Y92" s="34"/>
    </row>
    <row r="93" spans="1:25" s="19" customFormat="1" ht="51.75" hidden="1" thickBot="1" x14ac:dyDescent="0.3">
      <c r="A93" s="54" t="s">
        <v>659</v>
      </c>
      <c r="B93" s="12" t="s">
        <v>95</v>
      </c>
      <c r="C93" s="12" t="s">
        <v>25</v>
      </c>
      <c r="D93" s="12" t="s">
        <v>374</v>
      </c>
      <c r="E93" s="12" t="s">
        <v>49</v>
      </c>
      <c r="F93" s="12" t="s">
        <v>28</v>
      </c>
      <c r="G93" s="12" t="s">
        <v>215</v>
      </c>
      <c r="H93" s="12" t="s">
        <v>83</v>
      </c>
      <c r="I93" s="12" t="s">
        <v>84</v>
      </c>
      <c r="J93" s="12" t="s">
        <v>44</v>
      </c>
      <c r="K93" s="12" t="s">
        <v>53</v>
      </c>
      <c r="L93" s="12">
        <v>15</v>
      </c>
      <c r="M93" s="14">
        <v>20193320029262</v>
      </c>
      <c r="N93" s="15">
        <v>43759.587777777779</v>
      </c>
      <c r="O93" s="14">
        <v>20192300012491</v>
      </c>
      <c r="P93" s="15">
        <v>43768</v>
      </c>
      <c r="Q93" s="12">
        <v>7</v>
      </c>
      <c r="R93" s="12">
        <v>7</v>
      </c>
      <c r="S93" s="12" t="s">
        <v>35</v>
      </c>
      <c r="T93" s="12" t="s">
        <v>375</v>
      </c>
      <c r="U93" s="21">
        <v>43768</v>
      </c>
      <c r="V93" s="20" t="s">
        <v>175</v>
      </c>
      <c r="W93" s="20" t="s">
        <v>181</v>
      </c>
      <c r="X93" s="20"/>
      <c r="Y93" s="20"/>
    </row>
    <row r="94" spans="1:25" s="19" customFormat="1" ht="64.5" hidden="1" thickBot="1" x14ac:dyDescent="0.3">
      <c r="A94" s="54" t="s">
        <v>659</v>
      </c>
      <c r="B94" s="12" t="s">
        <v>194</v>
      </c>
      <c r="C94" s="12" t="s">
        <v>111</v>
      </c>
      <c r="D94" s="12" t="s">
        <v>376</v>
      </c>
      <c r="E94" s="12" t="s">
        <v>49</v>
      </c>
      <c r="F94" s="12" t="s">
        <v>158</v>
      </c>
      <c r="G94" s="12" t="s">
        <v>377</v>
      </c>
      <c r="H94" s="12" t="s">
        <v>105</v>
      </c>
      <c r="I94" s="12" t="s">
        <v>84</v>
      </c>
      <c r="J94" s="12" t="s">
        <v>32</v>
      </c>
      <c r="K94" s="12" t="s">
        <v>53</v>
      </c>
      <c r="L94" s="12">
        <v>15</v>
      </c>
      <c r="M94" s="14">
        <v>20193320029272</v>
      </c>
      <c r="N94" s="15">
        <v>43759.589155092595</v>
      </c>
      <c r="O94" s="14" t="s">
        <v>34</v>
      </c>
      <c r="P94" s="15">
        <v>43769</v>
      </c>
      <c r="Q94" s="12">
        <v>7</v>
      </c>
      <c r="R94" s="12">
        <v>7</v>
      </c>
      <c r="S94" s="12" t="s">
        <v>35</v>
      </c>
      <c r="T94" s="12" t="s">
        <v>378</v>
      </c>
      <c r="U94" s="21">
        <v>43769</v>
      </c>
      <c r="V94" s="20" t="s">
        <v>369</v>
      </c>
      <c r="W94" s="20" t="s">
        <v>181</v>
      </c>
      <c r="X94" s="20" t="s">
        <v>34</v>
      </c>
      <c r="Y94" s="20" t="s">
        <v>34</v>
      </c>
    </row>
    <row r="95" spans="1:25" s="39" customFormat="1" ht="26.25" hidden="1" thickBot="1" x14ac:dyDescent="0.3">
      <c r="A95" s="54" t="s">
        <v>659</v>
      </c>
      <c r="B95" s="41" t="s">
        <v>194</v>
      </c>
      <c r="C95" s="41" t="s">
        <v>226</v>
      </c>
      <c r="D95" s="41" t="s">
        <v>227</v>
      </c>
      <c r="E95" s="41" t="s">
        <v>49</v>
      </c>
      <c r="F95" s="41" t="s">
        <v>28</v>
      </c>
      <c r="G95" s="41" t="s">
        <v>379</v>
      </c>
      <c r="H95" s="41" t="s">
        <v>145</v>
      </c>
      <c r="I95" s="41" t="s">
        <v>43</v>
      </c>
      <c r="J95" s="41" t="s">
        <v>44</v>
      </c>
      <c r="K95" s="41" t="s">
        <v>33</v>
      </c>
      <c r="L95" s="41">
        <v>15</v>
      </c>
      <c r="M95" s="40">
        <v>20193320029282</v>
      </c>
      <c r="N95" s="42">
        <v>43759.591238425928</v>
      </c>
      <c r="O95" s="40">
        <v>20192050062151</v>
      </c>
      <c r="P95" s="42">
        <v>43788</v>
      </c>
      <c r="Q95" s="41">
        <v>19</v>
      </c>
      <c r="R95" s="41">
        <v>19</v>
      </c>
      <c r="S95" s="41" t="s">
        <v>54</v>
      </c>
      <c r="T95" s="41" t="s">
        <v>380</v>
      </c>
      <c r="U95" s="43" t="s">
        <v>34</v>
      </c>
      <c r="V95" s="43" t="s">
        <v>37</v>
      </c>
      <c r="W95" s="43" t="s">
        <v>34</v>
      </c>
      <c r="X95" s="43" t="s">
        <v>34</v>
      </c>
      <c r="Y95" s="6" t="s">
        <v>327</v>
      </c>
    </row>
    <row r="96" spans="1:25" s="39" customFormat="1" ht="64.5" hidden="1" thickBot="1" x14ac:dyDescent="0.3">
      <c r="A96" s="54" t="s">
        <v>659</v>
      </c>
      <c r="B96" s="41" t="s">
        <v>194</v>
      </c>
      <c r="C96" s="41" t="s">
        <v>25</v>
      </c>
      <c r="D96" s="41" t="s">
        <v>381</v>
      </c>
      <c r="E96" s="41" t="s">
        <v>40</v>
      </c>
      <c r="F96" s="41" t="s">
        <v>28</v>
      </c>
      <c r="G96" s="41" t="s">
        <v>382</v>
      </c>
      <c r="H96" s="41" t="s">
        <v>42</v>
      </c>
      <c r="I96" s="41" t="s">
        <v>43</v>
      </c>
      <c r="J96" s="41" t="s">
        <v>44</v>
      </c>
      <c r="K96" s="41" t="s">
        <v>53</v>
      </c>
      <c r="L96" s="41">
        <v>15</v>
      </c>
      <c r="M96" s="40">
        <v>20193320029292</v>
      </c>
      <c r="N96" s="42">
        <v>43759.604247685187</v>
      </c>
      <c r="O96" s="40">
        <v>20192050062391</v>
      </c>
      <c r="P96" s="42">
        <v>43794</v>
      </c>
      <c r="Q96" s="41">
        <v>23</v>
      </c>
      <c r="R96" s="41">
        <v>23</v>
      </c>
      <c r="S96" s="41" t="s">
        <v>54</v>
      </c>
      <c r="T96" s="41" t="s">
        <v>383</v>
      </c>
      <c r="U96" s="44">
        <v>43794</v>
      </c>
      <c r="V96" s="43" t="s">
        <v>56</v>
      </c>
      <c r="W96" s="43" t="s">
        <v>57</v>
      </c>
      <c r="X96" s="43" t="s">
        <v>384</v>
      </c>
      <c r="Y96" s="43" t="s">
        <v>34</v>
      </c>
    </row>
    <row r="97" spans="1:25" s="19" customFormat="1" ht="39" hidden="1" thickBot="1" x14ac:dyDescent="0.3">
      <c r="A97" s="54" t="s">
        <v>659</v>
      </c>
      <c r="B97" s="12" t="s">
        <v>194</v>
      </c>
      <c r="C97" s="12" t="s">
        <v>25</v>
      </c>
      <c r="D97" s="12" t="s">
        <v>143</v>
      </c>
      <c r="E97" s="12" t="s">
        <v>40</v>
      </c>
      <c r="F97" s="12" t="s">
        <v>28</v>
      </c>
      <c r="G97" s="12" t="s">
        <v>144</v>
      </c>
      <c r="H97" s="12" t="s">
        <v>145</v>
      </c>
      <c r="I97" s="12" t="s">
        <v>43</v>
      </c>
      <c r="J97" s="12" t="s">
        <v>44</v>
      </c>
      <c r="K97" s="12" t="s">
        <v>53</v>
      </c>
      <c r="L97" s="12">
        <v>15</v>
      </c>
      <c r="M97" s="14">
        <v>20193320029312</v>
      </c>
      <c r="N97" s="15">
        <v>43759.629861111112</v>
      </c>
      <c r="O97" s="14">
        <v>20192050062131</v>
      </c>
      <c r="P97" s="15">
        <v>43775</v>
      </c>
      <c r="Q97" s="12">
        <v>11</v>
      </c>
      <c r="R97" s="12">
        <v>11</v>
      </c>
      <c r="S97" s="12" t="s">
        <v>35</v>
      </c>
      <c r="T97" s="12" t="s">
        <v>146</v>
      </c>
      <c r="U97" s="21">
        <v>43776</v>
      </c>
      <c r="V97" s="20" t="s">
        <v>175</v>
      </c>
      <c r="W97" s="20" t="s">
        <v>239</v>
      </c>
      <c r="X97" s="20"/>
      <c r="Y97" s="20"/>
    </row>
    <row r="98" spans="1:25" s="19" customFormat="1" ht="39" hidden="1" thickBot="1" x14ac:dyDescent="0.3">
      <c r="A98" s="54" t="s">
        <v>659</v>
      </c>
      <c r="B98" s="12" t="s">
        <v>194</v>
      </c>
      <c r="C98" s="12" t="s">
        <v>25</v>
      </c>
      <c r="D98" s="12" t="s">
        <v>143</v>
      </c>
      <c r="E98" s="12" t="s">
        <v>40</v>
      </c>
      <c r="F98" s="12" t="s">
        <v>28</v>
      </c>
      <c r="G98" s="12" t="s">
        <v>144</v>
      </c>
      <c r="H98" s="12" t="s">
        <v>145</v>
      </c>
      <c r="I98" s="12" t="s">
        <v>43</v>
      </c>
      <c r="J98" s="12" t="s">
        <v>44</v>
      </c>
      <c r="K98" s="12" t="s">
        <v>53</v>
      </c>
      <c r="L98" s="12">
        <v>15</v>
      </c>
      <c r="M98" s="14">
        <v>20193320029322</v>
      </c>
      <c r="N98" s="15">
        <v>43759.644675925927</v>
      </c>
      <c r="O98" s="14">
        <v>20192050062131</v>
      </c>
      <c r="P98" s="15">
        <v>43775</v>
      </c>
      <c r="Q98" s="12">
        <v>11</v>
      </c>
      <c r="R98" s="12">
        <v>11</v>
      </c>
      <c r="S98" s="12" t="s">
        <v>35</v>
      </c>
      <c r="T98" s="12" t="s">
        <v>146</v>
      </c>
      <c r="U98" s="21">
        <v>43776</v>
      </c>
      <c r="V98" s="20" t="s">
        <v>175</v>
      </c>
      <c r="W98" s="20" t="s">
        <v>181</v>
      </c>
      <c r="X98" s="20"/>
      <c r="Y98" s="20"/>
    </row>
    <row r="99" spans="1:25" s="19" customFormat="1" ht="77.25" hidden="1" thickBot="1" x14ac:dyDescent="0.3">
      <c r="A99" s="54" t="s">
        <v>659</v>
      </c>
      <c r="B99" s="12" t="s">
        <v>194</v>
      </c>
      <c r="C99" s="12" t="s">
        <v>25</v>
      </c>
      <c r="D99" s="12" t="s">
        <v>385</v>
      </c>
      <c r="E99" s="12" t="s">
        <v>40</v>
      </c>
      <c r="F99" s="12" t="s">
        <v>158</v>
      </c>
      <c r="G99" s="12" t="s">
        <v>386</v>
      </c>
      <c r="H99" s="12" t="s">
        <v>105</v>
      </c>
      <c r="I99" s="12" t="s">
        <v>84</v>
      </c>
      <c r="J99" s="12" t="s">
        <v>32</v>
      </c>
      <c r="K99" s="12" t="s">
        <v>53</v>
      </c>
      <c r="L99" s="12">
        <v>15</v>
      </c>
      <c r="M99" s="14">
        <v>20193320029332</v>
      </c>
      <c r="N99" s="15">
        <v>43759.647094907406</v>
      </c>
      <c r="O99" s="14" t="s">
        <v>34</v>
      </c>
      <c r="P99" s="15">
        <v>43769</v>
      </c>
      <c r="Q99" s="12">
        <v>8</v>
      </c>
      <c r="R99" s="12">
        <v>8</v>
      </c>
      <c r="S99" s="12" t="s">
        <v>35</v>
      </c>
      <c r="T99" s="12" t="s">
        <v>387</v>
      </c>
      <c r="U99" s="21">
        <v>43769</v>
      </c>
      <c r="V99" s="20" t="s">
        <v>369</v>
      </c>
      <c r="W99" s="20" t="s">
        <v>181</v>
      </c>
      <c r="X99" s="20" t="s">
        <v>384</v>
      </c>
      <c r="Y99" s="20" t="s">
        <v>34</v>
      </c>
    </row>
    <row r="100" spans="1:25" s="19" customFormat="1" ht="51.75" hidden="1" thickBot="1" x14ac:dyDescent="0.3">
      <c r="A100" s="54" t="s">
        <v>659</v>
      </c>
      <c r="B100" s="12" t="s">
        <v>194</v>
      </c>
      <c r="C100" s="12" t="s">
        <v>25</v>
      </c>
      <c r="D100" s="12" t="s">
        <v>388</v>
      </c>
      <c r="E100" s="12" t="s">
        <v>49</v>
      </c>
      <c r="F100" s="12" t="s">
        <v>28</v>
      </c>
      <c r="G100" s="12" t="s">
        <v>389</v>
      </c>
      <c r="H100" s="12" t="s">
        <v>390</v>
      </c>
      <c r="I100" s="12" t="s">
        <v>120</v>
      </c>
      <c r="J100" s="12" t="s">
        <v>44</v>
      </c>
      <c r="K100" s="12" t="s">
        <v>77</v>
      </c>
      <c r="L100" s="12">
        <v>10</v>
      </c>
      <c r="M100" s="14">
        <v>20193320029342</v>
      </c>
      <c r="N100" s="15">
        <v>43759.650821759256</v>
      </c>
      <c r="O100" s="14">
        <v>20192100014091</v>
      </c>
      <c r="P100" s="15">
        <v>43774</v>
      </c>
      <c r="Q100" s="12">
        <v>10</v>
      </c>
      <c r="R100" s="12">
        <v>10</v>
      </c>
      <c r="S100" s="12" t="s">
        <v>35</v>
      </c>
      <c r="T100" s="12" t="s">
        <v>391</v>
      </c>
      <c r="U100" s="21">
        <v>43774</v>
      </c>
      <c r="V100" s="20" t="s">
        <v>175</v>
      </c>
      <c r="W100" s="20" t="s">
        <v>181</v>
      </c>
      <c r="X100" s="20"/>
      <c r="Y100" s="20"/>
    </row>
    <row r="101" spans="1:25" s="19" customFormat="1" ht="51.75" hidden="1" thickBot="1" x14ac:dyDescent="0.3">
      <c r="A101" s="54" t="s">
        <v>659</v>
      </c>
      <c r="B101" s="12" t="s">
        <v>194</v>
      </c>
      <c r="C101" s="12" t="s">
        <v>25</v>
      </c>
      <c r="D101" s="12" t="s">
        <v>392</v>
      </c>
      <c r="E101" s="12" t="s">
        <v>40</v>
      </c>
      <c r="F101" s="12" t="s">
        <v>28</v>
      </c>
      <c r="G101" s="12" t="s">
        <v>51</v>
      </c>
      <c r="H101" s="12" t="s">
        <v>42</v>
      </c>
      <c r="I101" s="12" t="s">
        <v>43</v>
      </c>
      <c r="J101" s="12" t="s">
        <v>44</v>
      </c>
      <c r="K101" s="12" t="s">
        <v>53</v>
      </c>
      <c r="L101" s="12">
        <v>15</v>
      </c>
      <c r="M101" s="14">
        <v>20193320029352</v>
      </c>
      <c r="N101" s="15">
        <v>43759.669004629628</v>
      </c>
      <c r="O101" s="14">
        <v>20192050061841</v>
      </c>
      <c r="P101" s="15">
        <v>43766</v>
      </c>
      <c r="Q101" s="12">
        <v>5</v>
      </c>
      <c r="R101" s="12">
        <v>5</v>
      </c>
      <c r="S101" s="12" t="s">
        <v>35</v>
      </c>
      <c r="T101" s="12" t="s">
        <v>393</v>
      </c>
      <c r="U101" s="21">
        <v>43766</v>
      </c>
      <c r="V101" s="20" t="s">
        <v>175</v>
      </c>
      <c r="W101" s="20" t="s">
        <v>181</v>
      </c>
      <c r="X101" s="20"/>
      <c r="Y101" s="20"/>
    </row>
    <row r="102" spans="1:25" s="19" customFormat="1" ht="64.5" hidden="1" thickBot="1" x14ac:dyDescent="0.3">
      <c r="A102" s="54" t="s">
        <v>659</v>
      </c>
      <c r="B102" s="12" t="s">
        <v>95</v>
      </c>
      <c r="C102" s="12" t="s">
        <v>25</v>
      </c>
      <c r="D102" s="12" t="s">
        <v>394</v>
      </c>
      <c r="E102" s="12" t="s">
        <v>40</v>
      </c>
      <c r="F102" s="12" t="s">
        <v>28</v>
      </c>
      <c r="G102" s="12" t="s">
        <v>215</v>
      </c>
      <c r="H102" s="12" t="s">
        <v>149</v>
      </c>
      <c r="I102" s="12" t="s">
        <v>43</v>
      </c>
      <c r="J102" s="12" t="s">
        <v>44</v>
      </c>
      <c r="K102" s="12" t="s">
        <v>53</v>
      </c>
      <c r="L102" s="12">
        <v>15</v>
      </c>
      <c r="M102" s="14">
        <v>20193320029362</v>
      </c>
      <c r="N102" s="15">
        <v>43759.669479166667</v>
      </c>
      <c r="O102" s="14">
        <v>20192050062091</v>
      </c>
      <c r="P102" s="15">
        <v>43782</v>
      </c>
      <c r="Q102" s="12">
        <v>15</v>
      </c>
      <c r="R102" s="12">
        <v>15</v>
      </c>
      <c r="S102" s="12" t="s">
        <v>35</v>
      </c>
      <c r="T102" s="12" t="s">
        <v>395</v>
      </c>
      <c r="U102" s="21">
        <v>43782</v>
      </c>
      <c r="V102" s="20" t="s">
        <v>235</v>
      </c>
      <c r="W102" s="20" t="s">
        <v>239</v>
      </c>
      <c r="X102" s="20"/>
      <c r="Y102" s="20"/>
    </row>
    <row r="103" spans="1:25" s="19" customFormat="1" ht="64.5" hidden="1" thickBot="1" x14ac:dyDescent="0.3">
      <c r="A103" s="54" t="s">
        <v>659</v>
      </c>
      <c r="B103" s="12" t="s">
        <v>194</v>
      </c>
      <c r="C103" s="12" t="s">
        <v>25</v>
      </c>
      <c r="D103" s="12" t="s">
        <v>396</v>
      </c>
      <c r="E103" s="12" t="s">
        <v>49</v>
      </c>
      <c r="F103" s="12" t="s">
        <v>275</v>
      </c>
      <c r="G103" s="12" t="s">
        <v>397</v>
      </c>
      <c r="H103" s="12" t="s">
        <v>42</v>
      </c>
      <c r="I103" s="12" t="s">
        <v>43</v>
      </c>
      <c r="J103" s="12" t="s">
        <v>44</v>
      </c>
      <c r="K103" s="22" t="s">
        <v>361</v>
      </c>
      <c r="L103" s="12">
        <v>0</v>
      </c>
      <c r="M103" s="14">
        <v>20193320029372</v>
      </c>
      <c r="N103" s="15">
        <v>43759.670115740744</v>
      </c>
      <c r="O103" s="14">
        <v>20192050061901</v>
      </c>
      <c r="P103" s="15">
        <v>43766</v>
      </c>
      <c r="Q103" s="12">
        <v>5</v>
      </c>
      <c r="R103" s="12">
        <v>5</v>
      </c>
      <c r="S103" s="12" t="s">
        <v>35</v>
      </c>
      <c r="T103" s="12" t="s">
        <v>398</v>
      </c>
      <c r="U103" s="21">
        <v>43766</v>
      </c>
      <c r="V103" s="20" t="s">
        <v>235</v>
      </c>
      <c r="W103" s="20" t="s">
        <v>239</v>
      </c>
      <c r="X103" s="20"/>
      <c r="Y103" s="20"/>
    </row>
    <row r="104" spans="1:25" s="19" customFormat="1" ht="39" hidden="1" thickBot="1" x14ac:dyDescent="0.3">
      <c r="A104" s="54" t="s">
        <v>659</v>
      </c>
      <c r="B104" s="12" t="s">
        <v>194</v>
      </c>
      <c r="C104" s="12" t="s">
        <v>399</v>
      </c>
      <c r="D104" s="12" t="s">
        <v>400</v>
      </c>
      <c r="E104" s="12" t="s">
        <v>49</v>
      </c>
      <c r="F104" s="12" t="s">
        <v>275</v>
      </c>
      <c r="G104" s="12" t="s">
        <v>401</v>
      </c>
      <c r="H104" s="12" t="s">
        <v>141</v>
      </c>
      <c r="I104" s="12" t="s">
        <v>43</v>
      </c>
      <c r="J104" s="12" t="s">
        <v>44</v>
      </c>
      <c r="K104" s="11" t="s">
        <v>361</v>
      </c>
      <c r="L104" s="12">
        <v>0</v>
      </c>
      <c r="M104" s="14">
        <v>20193320029392</v>
      </c>
      <c r="N104" s="15">
        <v>43759.689583333333</v>
      </c>
      <c r="O104" s="14" t="s">
        <v>367</v>
      </c>
      <c r="P104" s="15">
        <v>43766</v>
      </c>
      <c r="Q104" s="12">
        <v>5</v>
      </c>
      <c r="R104" s="12">
        <v>5</v>
      </c>
      <c r="S104" s="12" t="s">
        <v>35</v>
      </c>
      <c r="T104" s="12" t="s">
        <v>402</v>
      </c>
      <c r="U104" s="21">
        <v>43766</v>
      </c>
      <c r="V104" s="20"/>
      <c r="W104" s="20" t="s">
        <v>239</v>
      </c>
      <c r="X104" s="20"/>
      <c r="Y104" s="6" t="s">
        <v>403</v>
      </c>
    </row>
    <row r="105" spans="1:25" s="19" customFormat="1" ht="39" hidden="1" thickBot="1" x14ac:dyDescent="0.3">
      <c r="A105" s="54" t="s">
        <v>659</v>
      </c>
      <c r="B105" s="12" t="s">
        <v>194</v>
      </c>
      <c r="C105" s="12" t="s">
        <v>25</v>
      </c>
      <c r="D105" s="12" t="s">
        <v>143</v>
      </c>
      <c r="E105" s="12" t="s">
        <v>40</v>
      </c>
      <c r="F105" s="12" t="s">
        <v>28</v>
      </c>
      <c r="G105" s="12" t="s">
        <v>144</v>
      </c>
      <c r="H105" s="12" t="s">
        <v>145</v>
      </c>
      <c r="I105" s="12" t="s">
        <v>43</v>
      </c>
      <c r="J105" s="12" t="s">
        <v>44</v>
      </c>
      <c r="K105" s="12" t="s">
        <v>53</v>
      </c>
      <c r="L105" s="12">
        <v>15</v>
      </c>
      <c r="M105" s="14">
        <v>20193320029422</v>
      </c>
      <c r="N105" s="15">
        <v>43760.367326388892</v>
      </c>
      <c r="O105" s="14">
        <v>20192050062131</v>
      </c>
      <c r="P105" s="15">
        <v>43775</v>
      </c>
      <c r="Q105" s="12">
        <v>10</v>
      </c>
      <c r="R105" s="12">
        <v>10</v>
      </c>
      <c r="S105" s="12" t="s">
        <v>35</v>
      </c>
      <c r="T105" s="12" t="s">
        <v>146</v>
      </c>
      <c r="U105" s="21">
        <v>43776</v>
      </c>
      <c r="V105" s="20" t="s">
        <v>235</v>
      </c>
      <c r="W105" s="20" t="s">
        <v>239</v>
      </c>
      <c r="X105" s="20"/>
      <c r="Y105" s="6" t="s">
        <v>404</v>
      </c>
    </row>
    <row r="106" spans="1:25" s="19" customFormat="1" ht="39" hidden="1" thickBot="1" x14ac:dyDescent="0.3">
      <c r="A106" s="54" t="s">
        <v>659</v>
      </c>
      <c r="B106" s="12" t="s">
        <v>194</v>
      </c>
      <c r="C106" s="12" t="s">
        <v>25</v>
      </c>
      <c r="D106" s="12" t="s">
        <v>143</v>
      </c>
      <c r="E106" s="12" t="s">
        <v>40</v>
      </c>
      <c r="F106" s="12" t="s">
        <v>28</v>
      </c>
      <c r="G106" s="12" t="s">
        <v>144</v>
      </c>
      <c r="H106" s="12" t="s">
        <v>145</v>
      </c>
      <c r="I106" s="12" t="s">
        <v>43</v>
      </c>
      <c r="J106" s="12" t="s">
        <v>44</v>
      </c>
      <c r="K106" s="12" t="s">
        <v>53</v>
      </c>
      <c r="L106" s="12">
        <v>15</v>
      </c>
      <c r="M106" s="14">
        <v>20193320029432</v>
      </c>
      <c r="N106" s="15">
        <v>43760.368703703702</v>
      </c>
      <c r="O106" s="14">
        <v>20192050062131</v>
      </c>
      <c r="P106" s="15">
        <v>43775</v>
      </c>
      <c r="Q106" s="12">
        <v>10</v>
      </c>
      <c r="R106" s="12">
        <v>10</v>
      </c>
      <c r="S106" s="12" t="s">
        <v>35</v>
      </c>
      <c r="T106" s="12" t="s">
        <v>146</v>
      </c>
      <c r="U106" s="21">
        <v>43776</v>
      </c>
      <c r="V106" s="20" t="s">
        <v>235</v>
      </c>
      <c r="W106" s="20" t="s">
        <v>239</v>
      </c>
      <c r="X106" s="20"/>
      <c r="Y106" s="20"/>
    </row>
    <row r="107" spans="1:25" s="33" customFormat="1" ht="26.25" hidden="1" thickBot="1" x14ac:dyDescent="0.3">
      <c r="A107" s="54" t="s">
        <v>659</v>
      </c>
      <c r="B107" s="32" t="s">
        <v>194</v>
      </c>
      <c r="C107" s="32" t="s">
        <v>87</v>
      </c>
      <c r="D107" s="32" t="s">
        <v>405</v>
      </c>
      <c r="E107" s="32" t="s">
        <v>49</v>
      </c>
      <c r="F107" s="32" t="s">
        <v>28</v>
      </c>
      <c r="G107" s="32" t="s">
        <v>406</v>
      </c>
      <c r="H107" s="32" t="s">
        <v>52</v>
      </c>
      <c r="I107" s="32" t="s">
        <v>43</v>
      </c>
      <c r="J107" s="32" t="s">
        <v>44</v>
      </c>
      <c r="K107" s="32" t="s">
        <v>53</v>
      </c>
      <c r="L107" s="32">
        <v>15</v>
      </c>
      <c r="M107" s="30">
        <v>20193320029442</v>
      </c>
      <c r="N107" s="31">
        <v>43760.369212962964</v>
      </c>
      <c r="O107" s="30"/>
      <c r="P107" s="31"/>
      <c r="Q107" s="32"/>
      <c r="R107" s="32"/>
      <c r="S107" s="32" t="s">
        <v>46</v>
      </c>
      <c r="T107" s="32"/>
      <c r="U107" s="34"/>
      <c r="V107" s="34"/>
      <c r="W107" s="34"/>
      <c r="X107" s="34"/>
      <c r="Y107" s="34"/>
    </row>
    <row r="108" spans="1:25" s="19" customFormat="1" ht="51.75" hidden="1" thickBot="1" x14ac:dyDescent="0.3">
      <c r="A108" s="54" t="s">
        <v>659</v>
      </c>
      <c r="B108" s="12" t="s">
        <v>194</v>
      </c>
      <c r="C108" s="12" t="s">
        <v>25</v>
      </c>
      <c r="D108" s="12" t="s">
        <v>407</v>
      </c>
      <c r="E108" s="12" t="s">
        <v>40</v>
      </c>
      <c r="F108" s="12" t="s">
        <v>192</v>
      </c>
      <c r="G108" s="12" t="s">
        <v>408</v>
      </c>
      <c r="H108" s="12" t="s">
        <v>83</v>
      </c>
      <c r="I108" s="12" t="s">
        <v>84</v>
      </c>
      <c r="J108" s="12" t="s">
        <v>44</v>
      </c>
      <c r="K108" s="12" t="s">
        <v>70</v>
      </c>
      <c r="L108" s="12">
        <v>30</v>
      </c>
      <c r="M108" s="14">
        <v>20193320029452</v>
      </c>
      <c r="N108" s="15">
        <v>43760.37059027778</v>
      </c>
      <c r="O108" s="14">
        <v>20192300014531</v>
      </c>
      <c r="P108" s="15">
        <v>43782</v>
      </c>
      <c r="Q108" s="12">
        <v>14</v>
      </c>
      <c r="R108" s="12">
        <v>14</v>
      </c>
      <c r="S108" s="12" t="s">
        <v>35</v>
      </c>
      <c r="T108" s="12" t="s">
        <v>409</v>
      </c>
      <c r="U108" s="21">
        <v>43782</v>
      </c>
      <c r="V108" s="20" t="s">
        <v>235</v>
      </c>
      <c r="W108" s="20" t="s">
        <v>239</v>
      </c>
      <c r="X108" s="20"/>
      <c r="Y108" s="20"/>
    </row>
    <row r="109" spans="1:25" s="19" customFormat="1" ht="51.75" hidden="1" thickBot="1" x14ac:dyDescent="0.3">
      <c r="A109" s="54" t="s">
        <v>659</v>
      </c>
      <c r="B109" s="12" t="s">
        <v>194</v>
      </c>
      <c r="C109" s="12" t="s">
        <v>25</v>
      </c>
      <c r="D109" s="12" t="s">
        <v>410</v>
      </c>
      <c r="E109" s="12" t="s">
        <v>40</v>
      </c>
      <c r="F109" s="12" t="s">
        <v>28</v>
      </c>
      <c r="G109" s="12" t="s">
        <v>411</v>
      </c>
      <c r="H109" s="12" t="s">
        <v>149</v>
      </c>
      <c r="I109" s="12" t="s">
        <v>43</v>
      </c>
      <c r="J109" s="12" t="s">
        <v>44</v>
      </c>
      <c r="K109" s="12" t="s">
        <v>53</v>
      </c>
      <c r="L109" s="12">
        <v>15</v>
      </c>
      <c r="M109" s="14">
        <v>20193320029462</v>
      </c>
      <c r="N109" s="15">
        <v>43760.377187500002</v>
      </c>
      <c r="O109" s="14">
        <v>20192050061911</v>
      </c>
      <c r="P109" s="15">
        <v>43769</v>
      </c>
      <c r="Q109" s="12">
        <v>7</v>
      </c>
      <c r="R109" s="12">
        <v>7</v>
      </c>
      <c r="S109" s="12" t="s">
        <v>35</v>
      </c>
      <c r="T109" s="12" t="s">
        <v>412</v>
      </c>
      <c r="U109" s="21">
        <v>43769</v>
      </c>
      <c r="V109" s="20" t="s">
        <v>235</v>
      </c>
      <c r="W109" s="20" t="s">
        <v>239</v>
      </c>
      <c r="X109" s="20"/>
      <c r="Y109" s="20"/>
    </row>
    <row r="110" spans="1:25" s="33" customFormat="1" ht="26.25" hidden="1" thickBot="1" x14ac:dyDescent="0.3">
      <c r="A110" s="54" t="s">
        <v>659</v>
      </c>
      <c r="B110" s="32" t="s">
        <v>194</v>
      </c>
      <c r="C110" s="32" t="s">
        <v>25</v>
      </c>
      <c r="D110" s="32" t="s">
        <v>240</v>
      </c>
      <c r="E110" s="32" t="s">
        <v>40</v>
      </c>
      <c r="F110" s="32" t="s">
        <v>28</v>
      </c>
      <c r="G110" s="32" t="s">
        <v>413</v>
      </c>
      <c r="H110" s="32" t="s">
        <v>42</v>
      </c>
      <c r="I110" s="27" t="s">
        <v>43</v>
      </c>
      <c r="J110" s="32" t="s">
        <v>44</v>
      </c>
      <c r="K110" s="32" t="s">
        <v>53</v>
      </c>
      <c r="L110" s="32">
        <v>15</v>
      </c>
      <c r="M110" s="30">
        <v>20193320029502</v>
      </c>
      <c r="N110" s="31">
        <v>43760.380856481483</v>
      </c>
      <c r="O110" s="30"/>
      <c r="P110" s="31"/>
      <c r="Q110" s="32"/>
      <c r="R110" s="32"/>
      <c r="S110" s="32" t="s">
        <v>46</v>
      </c>
      <c r="T110" s="32"/>
      <c r="U110" s="34"/>
      <c r="V110" s="34"/>
      <c r="W110" s="34"/>
      <c r="X110" s="34"/>
      <c r="Y110" s="34"/>
    </row>
    <row r="111" spans="1:25" s="33" customFormat="1" ht="26.25" hidden="1" thickBot="1" x14ac:dyDescent="0.3">
      <c r="A111" s="54" t="s">
        <v>659</v>
      </c>
      <c r="B111" s="32" t="s">
        <v>194</v>
      </c>
      <c r="C111" s="32" t="s">
        <v>25</v>
      </c>
      <c r="D111" s="32" t="s">
        <v>414</v>
      </c>
      <c r="E111" s="32" t="s">
        <v>40</v>
      </c>
      <c r="F111" s="32" t="s">
        <v>192</v>
      </c>
      <c r="G111" s="32" t="s">
        <v>415</v>
      </c>
      <c r="H111" s="32" t="s">
        <v>149</v>
      </c>
      <c r="I111" s="32" t="s">
        <v>43</v>
      </c>
      <c r="J111" s="32" t="s">
        <v>44</v>
      </c>
      <c r="K111" s="32" t="s">
        <v>70</v>
      </c>
      <c r="L111" s="32">
        <v>30</v>
      </c>
      <c r="M111" s="30">
        <v>20193320029512</v>
      </c>
      <c r="N111" s="31">
        <v>43760.394618055558</v>
      </c>
      <c r="O111" s="30"/>
      <c r="P111" s="31"/>
      <c r="Q111" s="32"/>
      <c r="R111" s="32"/>
      <c r="S111" s="32" t="s">
        <v>46</v>
      </c>
      <c r="T111" s="32"/>
      <c r="U111" s="34"/>
      <c r="V111" s="34"/>
      <c r="W111" s="34"/>
      <c r="X111" s="34"/>
      <c r="Y111" s="34"/>
    </row>
    <row r="112" spans="1:25" s="19" customFormat="1" ht="39" hidden="1" thickBot="1" x14ac:dyDescent="0.3">
      <c r="A112" s="54" t="s">
        <v>659</v>
      </c>
      <c r="B112" s="12" t="s">
        <v>194</v>
      </c>
      <c r="C112" s="12" t="s">
        <v>25</v>
      </c>
      <c r="D112" s="12" t="s">
        <v>143</v>
      </c>
      <c r="E112" s="12" t="s">
        <v>40</v>
      </c>
      <c r="F112" s="12" t="s">
        <v>28</v>
      </c>
      <c r="G112" s="12" t="s">
        <v>416</v>
      </c>
      <c r="H112" s="12" t="s">
        <v>417</v>
      </c>
      <c r="I112" s="12" t="s">
        <v>43</v>
      </c>
      <c r="J112" s="12" t="s">
        <v>44</v>
      </c>
      <c r="K112" s="12" t="s">
        <v>53</v>
      </c>
      <c r="L112" s="12">
        <v>15</v>
      </c>
      <c r="M112" s="14">
        <v>20193320029572</v>
      </c>
      <c r="N112" s="15">
        <v>43760.413564814815</v>
      </c>
      <c r="O112" s="14">
        <v>20192050062131</v>
      </c>
      <c r="P112" s="15">
        <v>43775</v>
      </c>
      <c r="Q112" s="12">
        <v>10</v>
      </c>
      <c r="R112" s="12">
        <v>10</v>
      </c>
      <c r="S112" s="12" t="s">
        <v>35</v>
      </c>
      <c r="T112" s="12" t="s">
        <v>146</v>
      </c>
      <c r="U112" s="21">
        <v>43776</v>
      </c>
      <c r="V112" s="20" t="s">
        <v>175</v>
      </c>
      <c r="W112" s="20" t="s">
        <v>181</v>
      </c>
      <c r="X112" s="20"/>
      <c r="Y112" s="20"/>
    </row>
    <row r="113" spans="1:25" s="19" customFormat="1" ht="39" hidden="1" thickBot="1" x14ac:dyDescent="0.3">
      <c r="A113" s="54" t="s">
        <v>659</v>
      </c>
      <c r="B113" s="12" t="s">
        <v>194</v>
      </c>
      <c r="C113" s="12" t="s">
        <v>25</v>
      </c>
      <c r="D113" s="12" t="s">
        <v>143</v>
      </c>
      <c r="E113" s="12" t="s">
        <v>40</v>
      </c>
      <c r="F113" s="12" t="s">
        <v>28</v>
      </c>
      <c r="G113" s="12" t="s">
        <v>418</v>
      </c>
      <c r="H113" s="12" t="s">
        <v>417</v>
      </c>
      <c r="I113" s="12" t="s">
        <v>43</v>
      </c>
      <c r="J113" s="12" t="s">
        <v>44</v>
      </c>
      <c r="K113" s="12" t="s">
        <v>53</v>
      </c>
      <c r="L113" s="12">
        <v>15</v>
      </c>
      <c r="M113" s="14">
        <v>20193320029622</v>
      </c>
      <c r="N113" s="15">
        <v>43760.426261574074</v>
      </c>
      <c r="O113" s="14">
        <v>20192050062131</v>
      </c>
      <c r="P113" s="15">
        <v>43775</v>
      </c>
      <c r="Q113" s="12">
        <v>10</v>
      </c>
      <c r="R113" s="12">
        <v>10</v>
      </c>
      <c r="S113" s="12" t="s">
        <v>35</v>
      </c>
      <c r="T113" s="12" t="s">
        <v>146</v>
      </c>
      <c r="U113" s="21">
        <v>43776</v>
      </c>
      <c r="V113" s="20" t="s">
        <v>175</v>
      </c>
      <c r="W113" s="20" t="s">
        <v>181</v>
      </c>
      <c r="X113" s="20"/>
      <c r="Y113" s="20"/>
    </row>
    <row r="114" spans="1:25" s="19" customFormat="1" ht="64.5" hidden="1" thickBot="1" x14ac:dyDescent="0.3">
      <c r="A114" s="54" t="s">
        <v>659</v>
      </c>
      <c r="B114" s="12" t="s">
        <v>194</v>
      </c>
      <c r="C114" s="12" t="s">
        <v>328</v>
      </c>
      <c r="D114" s="12" t="s">
        <v>419</v>
      </c>
      <c r="E114" s="12" t="s">
        <v>49</v>
      </c>
      <c r="F114" s="12" t="s">
        <v>158</v>
      </c>
      <c r="G114" s="12" t="s">
        <v>76</v>
      </c>
      <c r="H114" s="12" t="s">
        <v>105</v>
      </c>
      <c r="I114" s="12" t="s">
        <v>84</v>
      </c>
      <c r="J114" s="12" t="s">
        <v>32</v>
      </c>
      <c r="K114" s="12" t="s">
        <v>33</v>
      </c>
      <c r="L114" s="12">
        <v>15</v>
      </c>
      <c r="M114" s="14">
        <v>20193320029642</v>
      </c>
      <c r="N114" s="15">
        <v>43760.427118055559</v>
      </c>
      <c r="O114" s="14" t="s">
        <v>367</v>
      </c>
      <c r="P114" s="15">
        <v>43766</v>
      </c>
      <c r="Q114" s="12">
        <v>4</v>
      </c>
      <c r="R114" s="12">
        <v>4</v>
      </c>
      <c r="S114" s="12" t="s">
        <v>35</v>
      </c>
      <c r="T114" s="12" t="s">
        <v>420</v>
      </c>
      <c r="U114" s="21">
        <v>43766</v>
      </c>
      <c r="V114" s="20" t="s">
        <v>421</v>
      </c>
      <c r="W114" s="20" t="s">
        <v>239</v>
      </c>
      <c r="X114" s="20"/>
      <c r="Y114" s="20"/>
    </row>
    <row r="115" spans="1:25" s="19" customFormat="1" ht="51.75" hidden="1" thickBot="1" x14ac:dyDescent="0.3">
      <c r="A115" s="54" t="s">
        <v>659</v>
      </c>
      <c r="B115" s="12" t="s">
        <v>194</v>
      </c>
      <c r="C115" s="12" t="s">
        <v>111</v>
      </c>
      <c r="D115" s="12" t="s">
        <v>112</v>
      </c>
      <c r="E115" s="12" t="s">
        <v>49</v>
      </c>
      <c r="F115" s="12" t="s">
        <v>158</v>
      </c>
      <c r="G115" s="12" t="s">
        <v>422</v>
      </c>
      <c r="H115" s="12" t="s">
        <v>105</v>
      </c>
      <c r="I115" s="12" t="s">
        <v>84</v>
      </c>
      <c r="J115" s="12" t="s">
        <v>32</v>
      </c>
      <c r="K115" s="12" t="s">
        <v>77</v>
      </c>
      <c r="L115" s="12">
        <v>10</v>
      </c>
      <c r="M115" s="14">
        <v>20193320029652</v>
      </c>
      <c r="N115" s="15">
        <v>43760.427731481483</v>
      </c>
      <c r="O115" s="14" t="s">
        <v>367</v>
      </c>
      <c r="P115" s="15">
        <v>43766</v>
      </c>
      <c r="Q115" s="12">
        <v>4</v>
      </c>
      <c r="R115" s="12">
        <v>4</v>
      </c>
      <c r="S115" s="12" t="s">
        <v>35</v>
      </c>
      <c r="T115" s="12" t="s">
        <v>423</v>
      </c>
      <c r="U115" s="21">
        <v>43766</v>
      </c>
      <c r="V115" s="20" t="s">
        <v>421</v>
      </c>
      <c r="W115" s="20" t="s">
        <v>239</v>
      </c>
      <c r="X115" s="20"/>
      <c r="Y115" s="20"/>
    </row>
    <row r="116" spans="1:25" s="33" customFormat="1" ht="26.25" hidden="1" thickBot="1" x14ac:dyDescent="0.3">
      <c r="A116" s="54" t="s">
        <v>659</v>
      </c>
      <c r="B116" s="32" t="s">
        <v>194</v>
      </c>
      <c r="C116" s="32" t="s">
        <v>25</v>
      </c>
      <c r="D116" s="32" t="s">
        <v>424</v>
      </c>
      <c r="E116" s="32" t="s">
        <v>40</v>
      </c>
      <c r="F116" s="32" t="s">
        <v>192</v>
      </c>
      <c r="G116" s="32" t="s">
        <v>425</v>
      </c>
      <c r="H116" s="32" t="s">
        <v>149</v>
      </c>
      <c r="I116" s="32" t="s">
        <v>43</v>
      </c>
      <c r="J116" s="32" t="s">
        <v>44</v>
      </c>
      <c r="K116" s="32" t="s">
        <v>70</v>
      </c>
      <c r="L116" s="32">
        <v>30</v>
      </c>
      <c r="M116" s="30">
        <v>20193320029662</v>
      </c>
      <c r="N116" s="31">
        <v>43760.428831018522</v>
      </c>
      <c r="O116" s="30"/>
      <c r="P116" s="31"/>
      <c r="Q116" s="32"/>
      <c r="R116" s="32"/>
      <c r="S116" s="32" t="s">
        <v>46</v>
      </c>
      <c r="T116" s="32"/>
      <c r="U116" s="34"/>
      <c r="V116" s="34"/>
      <c r="W116" s="34"/>
      <c r="X116" s="34"/>
      <c r="Y116" s="34"/>
    </row>
    <row r="117" spans="1:25" s="19" customFormat="1" ht="39" hidden="1" thickBot="1" x14ac:dyDescent="0.3">
      <c r="A117" s="54" t="s">
        <v>659</v>
      </c>
      <c r="B117" s="12" t="s">
        <v>194</v>
      </c>
      <c r="C117" s="12" t="s">
        <v>426</v>
      </c>
      <c r="D117" s="12" t="s">
        <v>427</v>
      </c>
      <c r="E117" s="12" t="s">
        <v>27</v>
      </c>
      <c r="F117" s="12" t="s">
        <v>28</v>
      </c>
      <c r="G117" s="12" t="s">
        <v>428</v>
      </c>
      <c r="H117" s="12" t="s">
        <v>136</v>
      </c>
      <c r="I117" s="12" t="s">
        <v>43</v>
      </c>
      <c r="J117" s="12" t="s">
        <v>44</v>
      </c>
      <c r="K117" s="12" t="s">
        <v>33</v>
      </c>
      <c r="L117" s="12">
        <v>15</v>
      </c>
      <c r="M117" s="14">
        <v>20193320029672</v>
      </c>
      <c r="N117" s="15">
        <v>43760.435543981483</v>
      </c>
      <c r="O117" s="14">
        <v>20192050062331</v>
      </c>
      <c r="P117" s="15">
        <v>43782</v>
      </c>
      <c r="Q117" s="12">
        <v>14</v>
      </c>
      <c r="R117" s="12">
        <v>14</v>
      </c>
      <c r="S117" s="12" t="s">
        <v>35</v>
      </c>
      <c r="T117" s="12" t="s">
        <v>429</v>
      </c>
      <c r="U117" s="20"/>
      <c r="V117" s="20"/>
      <c r="W117" s="20"/>
      <c r="X117" s="20"/>
      <c r="Y117" s="6" t="s">
        <v>430</v>
      </c>
    </row>
    <row r="118" spans="1:25" s="33" customFormat="1" ht="26.25" hidden="1" thickBot="1" x14ac:dyDescent="0.3">
      <c r="A118" s="54" t="s">
        <v>659</v>
      </c>
      <c r="B118" s="32" t="s">
        <v>194</v>
      </c>
      <c r="C118" s="32" t="s">
        <v>426</v>
      </c>
      <c r="D118" s="32" t="s">
        <v>431</v>
      </c>
      <c r="E118" s="32" t="s">
        <v>49</v>
      </c>
      <c r="F118" s="32" t="s">
        <v>321</v>
      </c>
      <c r="G118" s="32" t="s">
        <v>432</v>
      </c>
      <c r="H118" s="32" t="s">
        <v>52</v>
      </c>
      <c r="I118" s="32" t="s">
        <v>43</v>
      </c>
      <c r="J118" s="32" t="s">
        <v>44</v>
      </c>
      <c r="K118" s="32" t="s">
        <v>33</v>
      </c>
      <c r="L118" s="32">
        <v>15</v>
      </c>
      <c r="M118" s="30">
        <v>20193320029682</v>
      </c>
      <c r="N118" s="31">
        <v>43760.439212962963</v>
      </c>
      <c r="O118" s="30"/>
      <c r="P118" s="31"/>
      <c r="Q118" s="32"/>
      <c r="R118" s="32"/>
      <c r="S118" s="32" t="s">
        <v>46</v>
      </c>
      <c r="T118" s="32"/>
      <c r="U118" s="34"/>
      <c r="V118" s="34"/>
      <c r="W118" s="34"/>
      <c r="X118" s="34"/>
      <c r="Y118" s="34"/>
    </row>
    <row r="119" spans="1:25" s="19" customFormat="1" ht="51.75" hidden="1" thickBot="1" x14ac:dyDescent="0.3">
      <c r="A119" s="54" t="s">
        <v>659</v>
      </c>
      <c r="B119" s="12" t="s">
        <v>194</v>
      </c>
      <c r="C119" s="12" t="s">
        <v>399</v>
      </c>
      <c r="D119" s="12" t="s">
        <v>433</v>
      </c>
      <c r="E119" s="12" t="s">
        <v>49</v>
      </c>
      <c r="F119" s="12" t="s">
        <v>28</v>
      </c>
      <c r="G119" s="12" t="s">
        <v>434</v>
      </c>
      <c r="H119" s="12" t="s">
        <v>136</v>
      </c>
      <c r="I119" s="12" t="s">
        <v>43</v>
      </c>
      <c r="J119" s="12" t="s">
        <v>44</v>
      </c>
      <c r="K119" s="12" t="s">
        <v>53</v>
      </c>
      <c r="L119" s="12">
        <v>15</v>
      </c>
      <c r="M119" s="14">
        <v>20193320029692</v>
      </c>
      <c r="N119" s="15">
        <v>43760.439814814818</v>
      </c>
      <c r="O119" s="14" t="s">
        <v>34</v>
      </c>
      <c r="P119" s="15">
        <v>43782</v>
      </c>
      <c r="Q119" s="12">
        <v>14</v>
      </c>
      <c r="R119" s="12">
        <v>14</v>
      </c>
      <c r="S119" s="12" t="s">
        <v>435</v>
      </c>
      <c r="T119" s="12" t="s">
        <v>436</v>
      </c>
      <c r="U119" s="20"/>
      <c r="V119" s="20"/>
      <c r="W119" s="20"/>
      <c r="X119" s="20"/>
      <c r="Y119" s="6" t="s">
        <v>437</v>
      </c>
    </row>
    <row r="120" spans="1:25" s="19" customFormat="1" ht="39" hidden="1" thickBot="1" x14ac:dyDescent="0.3">
      <c r="A120" s="54" t="s">
        <v>659</v>
      </c>
      <c r="B120" s="12" t="s">
        <v>194</v>
      </c>
      <c r="C120" s="12" t="s">
        <v>25</v>
      </c>
      <c r="D120" s="12" t="s">
        <v>438</v>
      </c>
      <c r="E120" s="12" t="s">
        <v>40</v>
      </c>
      <c r="F120" s="12" t="s">
        <v>28</v>
      </c>
      <c r="G120" s="12" t="s">
        <v>439</v>
      </c>
      <c r="H120" s="12" t="s">
        <v>440</v>
      </c>
      <c r="I120" s="12" t="s">
        <v>444</v>
      </c>
      <c r="J120" s="12" t="s">
        <v>44</v>
      </c>
      <c r="K120" s="12" t="s">
        <v>77</v>
      </c>
      <c r="L120" s="12">
        <v>10</v>
      </c>
      <c r="M120" s="14">
        <v>20193320029702</v>
      </c>
      <c r="N120" s="15">
        <v>43760.442152777781</v>
      </c>
      <c r="O120" s="14">
        <v>20192400012411</v>
      </c>
      <c r="P120" s="15">
        <v>43768</v>
      </c>
      <c r="Q120" s="12">
        <v>6</v>
      </c>
      <c r="R120" s="12">
        <v>6</v>
      </c>
      <c r="S120" s="12" t="s">
        <v>35</v>
      </c>
      <c r="T120" s="12" t="s">
        <v>441</v>
      </c>
      <c r="U120" s="21">
        <v>43768</v>
      </c>
      <c r="V120" s="20" t="s">
        <v>235</v>
      </c>
      <c r="W120" s="20" t="s">
        <v>239</v>
      </c>
      <c r="X120" s="20"/>
      <c r="Y120" s="6" t="s">
        <v>404</v>
      </c>
    </row>
    <row r="121" spans="1:25" s="19" customFormat="1" ht="77.25" hidden="1" thickBot="1" x14ac:dyDescent="0.3">
      <c r="A121" s="54" t="s">
        <v>659</v>
      </c>
      <c r="B121" s="12" t="s">
        <v>194</v>
      </c>
      <c r="C121" s="12" t="s">
        <v>25</v>
      </c>
      <c r="D121" s="12" t="s">
        <v>442</v>
      </c>
      <c r="E121" s="12" t="s">
        <v>40</v>
      </c>
      <c r="F121" s="12" t="s">
        <v>28</v>
      </c>
      <c r="G121" s="12" t="s">
        <v>443</v>
      </c>
      <c r="H121" s="12" t="s">
        <v>440</v>
      </c>
      <c r="I121" s="12" t="s">
        <v>444</v>
      </c>
      <c r="J121" s="12" t="s">
        <v>44</v>
      </c>
      <c r="K121" s="12" t="s">
        <v>33</v>
      </c>
      <c r="L121" s="12">
        <v>15</v>
      </c>
      <c r="M121" s="14">
        <v>20193320029712</v>
      </c>
      <c r="N121" s="15">
        <v>43760.443402777775</v>
      </c>
      <c r="O121" s="14">
        <v>20192400013501</v>
      </c>
      <c r="P121" s="15">
        <v>43770</v>
      </c>
      <c r="Q121" s="12">
        <v>8</v>
      </c>
      <c r="R121" s="12">
        <v>8</v>
      </c>
      <c r="S121" s="12" t="s">
        <v>35</v>
      </c>
      <c r="T121" s="12" t="s">
        <v>445</v>
      </c>
      <c r="U121" s="21">
        <v>43770</v>
      </c>
      <c r="V121" s="20" t="s">
        <v>235</v>
      </c>
      <c r="W121" s="20" t="s">
        <v>239</v>
      </c>
      <c r="X121" s="20" t="s">
        <v>34</v>
      </c>
      <c r="Y121" s="20" t="s">
        <v>34</v>
      </c>
    </row>
    <row r="122" spans="1:25" s="19" customFormat="1" ht="51.75" hidden="1" thickBot="1" x14ac:dyDescent="0.3">
      <c r="A122" s="54" t="s">
        <v>659</v>
      </c>
      <c r="B122" s="12" t="s">
        <v>194</v>
      </c>
      <c r="C122" s="12" t="s">
        <v>25</v>
      </c>
      <c r="D122" s="12" t="s">
        <v>446</v>
      </c>
      <c r="E122" s="12" t="s">
        <v>40</v>
      </c>
      <c r="F122" s="12" t="s">
        <v>28</v>
      </c>
      <c r="G122" s="12" t="s">
        <v>447</v>
      </c>
      <c r="H122" s="12" t="s">
        <v>390</v>
      </c>
      <c r="I122" s="12" t="s">
        <v>120</v>
      </c>
      <c r="J122" s="12" t="s">
        <v>44</v>
      </c>
      <c r="K122" s="12" t="s">
        <v>77</v>
      </c>
      <c r="L122" s="12">
        <v>10</v>
      </c>
      <c r="M122" s="14">
        <v>20193320029722</v>
      </c>
      <c r="N122" s="15">
        <v>43760.444675925923</v>
      </c>
      <c r="O122" s="14">
        <v>20192100014111</v>
      </c>
      <c r="P122" s="15">
        <v>43774</v>
      </c>
      <c r="Q122" s="12">
        <v>9</v>
      </c>
      <c r="R122" s="12">
        <v>9</v>
      </c>
      <c r="S122" s="12" t="s">
        <v>35</v>
      </c>
      <c r="T122" s="12" t="s">
        <v>448</v>
      </c>
      <c r="U122" s="21">
        <v>43774</v>
      </c>
      <c r="V122" s="20" t="s">
        <v>235</v>
      </c>
      <c r="W122" s="20" t="s">
        <v>239</v>
      </c>
      <c r="X122" s="20"/>
      <c r="Y122" s="20"/>
    </row>
    <row r="123" spans="1:25" s="33" customFormat="1" ht="26.25" hidden="1" thickBot="1" x14ac:dyDescent="0.3">
      <c r="A123" s="54" t="s">
        <v>659</v>
      </c>
      <c r="B123" s="32" t="s">
        <v>194</v>
      </c>
      <c r="C123" s="32" t="s">
        <v>25</v>
      </c>
      <c r="D123" s="32" t="s">
        <v>449</v>
      </c>
      <c r="E123" s="32" t="s">
        <v>40</v>
      </c>
      <c r="F123" s="32" t="s">
        <v>28</v>
      </c>
      <c r="G123" s="32" t="s">
        <v>450</v>
      </c>
      <c r="H123" s="32" t="s">
        <v>52</v>
      </c>
      <c r="I123" s="32" t="s">
        <v>43</v>
      </c>
      <c r="J123" s="32" t="s">
        <v>44</v>
      </c>
      <c r="K123" s="32" t="s">
        <v>70</v>
      </c>
      <c r="L123" s="32">
        <v>30</v>
      </c>
      <c r="M123" s="30">
        <v>20193320029742</v>
      </c>
      <c r="N123" s="31">
        <v>43760.447002314817</v>
      </c>
      <c r="O123" s="30"/>
      <c r="P123" s="31"/>
      <c r="Q123" s="32"/>
      <c r="R123" s="32"/>
      <c r="S123" s="32" t="s">
        <v>46</v>
      </c>
      <c r="T123" s="32"/>
      <c r="U123" s="34"/>
      <c r="V123" s="34"/>
      <c r="W123" s="34"/>
      <c r="X123" s="34"/>
      <c r="Y123" s="34"/>
    </row>
    <row r="124" spans="1:25" s="19" customFormat="1" ht="51.75" hidden="1" thickBot="1" x14ac:dyDescent="0.3">
      <c r="A124" s="54" t="s">
        <v>659</v>
      </c>
      <c r="B124" s="12" t="s">
        <v>194</v>
      </c>
      <c r="C124" s="12" t="s">
        <v>25</v>
      </c>
      <c r="D124" s="12" t="s">
        <v>385</v>
      </c>
      <c r="E124" s="12" t="s">
        <v>40</v>
      </c>
      <c r="F124" s="12" t="s">
        <v>28</v>
      </c>
      <c r="G124" s="12" t="s">
        <v>451</v>
      </c>
      <c r="H124" s="12" t="s">
        <v>52</v>
      </c>
      <c r="I124" s="12" t="s">
        <v>43</v>
      </c>
      <c r="J124" s="12" t="s">
        <v>44</v>
      </c>
      <c r="K124" s="12" t="s">
        <v>53</v>
      </c>
      <c r="L124" s="12">
        <v>15</v>
      </c>
      <c r="M124" s="14">
        <v>20193320029752</v>
      </c>
      <c r="N124" s="15">
        <v>43760.447893518518</v>
      </c>
      <c r="O124" s="14">
        <v>20192050062071</v>
      </c>
      <c r="P124" s="15">
        <v>43781</v>
      </c>
      <c r="Q124" s="12">
        <v>13</v>
      </c>
      <c r="R124" s="12">
        <v>13</v>
      </c>
      <c r="S124" s="12" t="s">
        <v>35</v>
      </c>
      <c r="T124" s="12" t="s">
        <v>452</v>
      </c>
      <c r="U124" s="21">
        <v>43781</v>
      </c>
      <c r="V124" s="20" t="s">
        <v>235</v>
      </c>
      <c r="W124" s="20" t="s">
        <v>239</v>
      </c>
      <c r="X124" s="20"/>
      <c r="Y124" s="20"/>
    </row>
    <row r="125" spans="1:25" s="19" customFormat="1" ht="39" hidden="1" thickBot="1" x14ac:dyDescent="0.3">
      <c r="A125" s="54" t="s">
        <v>659</v>
      </c>
      <c r="B125" s="12" t="s">
        <v>194</v>
      </c>
      <c r="C125" s="12" t="s">
        <v>358</v>
      </c>
      <c r="D125" s="12" t="s">
        <v>453</v>
      </c>
      <c r="E125" s="12" t="s">
        <v>40</v>
      </c>
      <c r="F125" s="12" t="s">
        <v>28</v>
      </c>
      <c r="G125" s="12" t="s">
        <v>454</v>
      </c>
      <c r="H125" s="12" t="s">
        <v>136</v>
      </c>
      <c r="I125" s="12" t="s">
        <v>43</v>
      </c>
      <c r="J125" s="12" t="s">
        <v>44</v>
      </c>
      <c r="K125" s="12" t="s">
        <v>53</v>
      </c>
      <c r="L125" s="12">
        <v>15</v>
      </c>
      <c r="M125" s="14">
        <v>20193320029762</v>
      </c>
      <c r="N125" s="15">
        <v>43760.448391203703</v>
      </c>
      <c r="O125" s="14">
        <v>20192050062371</v>
      </c>
      <c r="P125" s="15">
        <v>43782</v>
      </c>
      <c r="Q125" s="12">
        <v>14</v>
      </c>
      <c r="R125" s="12">
        <v>14</v>
      </c>
      <c r="S125" s="12" t="s">
        <v>35</v>
      </c>
      <c r="T125" s="12" t="s">
        <v>455</v>
      </c>
      <c r="U125" s="20"/>
      <c r="V125" s="20"/>
      <c r="W125" s="20"/>
      <c r="X125" s="20"/>
      <c r="Y125" s="6" t="s">
        <v>456</v>
      </c>
    </row>
    <row r="126" spans="1:25" s="33" customFormat="1" ht="39" hidden="1" thickBot="1" x14ac:dyDescent="0.3">
      <c r="A126" s="54" t="s">
        <v>659</v>
      </c>
      <c r="B126" s="32" t="s">
        <v>194</v>
      </c>
      <c r="C126" s="32" t="s">
        <v>25</v>
      </c>
      <c r="D126" s="32" t="s">
        <v>457</v>
      </c>
      <c r="E126" s="32" t="s">
        <v>40</v>
      </c>
      <c r="F126" s="32" t="s">
        <v>192</v>
      </c>
      <c r="G126" s="32" t="s">
        <v>458</v>
      </c>
      <c r="H126" s="32" t="s">
        <v>136</v>
      </c>
      <c r="I126" s="32" t="s">
        <v>43</v>
      </c>
      <c r="J126" s="32" t="s">
        <v>44</v>
      </c>
      <c r="K126" s="32" t="s">
        <v>70</v>
      </c>
      <c r="L126" s="32">
        <v>30</v>
      </c>
      <c r="M126" s="30">
        <v>20193320029772</v>
      </c>
      <c r="N126" s="31">
        <v>43760.460451388892</v>
      </c>
      <c r="O126" s="30"/>
      <c r="P126" s="31"/>
      <c r="Q126" s="32"/>
      <c r="R126" s="32"/>
      <c r="S126" s="32" t="s">
        <v>46</v>
      </c>
      <c r="T126" s="32" t="s">
        <v>459</v>
      </c>
      <c r="U126" s="34"/>
      <c r="V126" s="34"/>
      <c r="W126" s="34"/>
      <c r="X126" s="34"/>
      <c r="Y126" s="34"/>
    </row>
    <row r="127" spans="1:25" s="19" customFormat="1" ht="51.75" hidden="1" thickBot="1" x14ac:dyDescent="0.3">
      <c r="A127" s="54" t="s">
        <v>659</v>
      </c>
      <c r="B127" s="12" t="s">
        <v>194</v>
      </c>
      <c r="C127" s="12" t="s">
        <v>25</v>
      </c>
      <c r="D127" s="12" t="s">
        <v>460</v>
      </c>
      <c r="E127" s="12" t="s">
        <v>461</v>
      </c>
      <c r="F127" s="12" t="s">
        <v>28</v>
      </c>
      <c r="G127" s="12" t="s">
        <v>462</v>
      </c>
      <c r="H127" s="12" t="s">
        <v>390</v>
      </c>
      <c r="I127" s="12" t="s">
        <v>43</v>
      </c>
      <c r="J127" s="12" t="s">
        <v>44</v>
      </c>
      <c r="K127" s="12" t="s">
        <v>53</v>
      </c>
      <c r="L127" s="12">
        <v>15</v>
      </c>
      <c r="M127" s="14">
        <v>20193320029792</v>
      </c>
      <c r="N127" s="15">
        <v>43760.462222222224</v>
      </c>
      <c r="O127" s="14">
        <v>20192100014121</v>
      </c>
      <c r="P127" s="15">
        <v>43774</v>
      </c>
      <c r="Q127" s="12">
        <v>9</v>
      </c>
      <c r="R127" s="12">
        <v>9</v>
      </c>
      <c r="S127" s="12" t="s">
        <v>35</v>
      </c>
      <c r="T127" s="12" t="s">
        <v>463</v>
      </c>
      <c r="U127" s="21">
        <v>43774</v>
      </c>
      <c r="V127" s="20" t="s">
        <v>235</v>
      </c>
      <c r="W127" s="20" t="s">
        <v>239</v>
      </c>
      <c r="X127" s="20"/>
      <c r="Y127" s="6" t="s">
        <v>464</v>
      </c>
    </row>
    <row r="128" spans="1:25" s="19" customFormat="1" ht="39" hidden="1" thickBot="1" x14ac:dyDescent="0.3">
      <c r="A128" s="54" t="s">
        <v>659</v>
      </c>
      <c r="B128" s="12" t="s">
        <v>465</v>
      </c>
      <c r="C128" s="12" t="s">
        <v>331</v>
      </c>
      <c r="D128" s="12" t="s">
        <v>466</v>
      </c>
      <c r="E128" s="12" t="s">
        <v>49</v>
      </c>
      <c r="F128" s="12" t="s">
        <v>275</v>
      </c>
      <c r="G128" s="12" t="s">
        <v>467</v>
      </c>
      <c r="H128" s="12" t="s">
        <v>141</v>
      </c>
      <c r="I128" s="12" t="s">
        <v>43</v>
      </c>
      <c r="J128" s="12" t="s">
        <v>44</v>
      </c>
      <c r="K128" s="12" t="s">
        <v>53</v>
      </c>
      <c r="L128" s="12">
        <v>15</v>
      </c>
      <c r="M128" s="14">
        <v>20193320029802</v>
      </c>
      <c r="N128" s="15">
        <v>43760.463460648149</v>
      </c>
      <c r="O128" s="14">
        <v>20192000014571</v>
      </c>
      <c r="P128" s="15">
        <v>43776</v>
      </c>
      <c r="Q128" s="12">
        <v>11</v>
      </c>
      <c r="R128" s="12">
        <v>11</v>
      </c>
      <c r="S128" s="12" t="s">
        <v>35</v>
      </c>
      <c r="T128" s="12" t="s">
        <v>468</v>
      </c>
      <c r="U128" s="21">
        <v>43776</v>
      </c>
      <c r="V128" s="20" t="s">
        <v>235</v>
      </c>
      <c r="W128" s="20" t="s">
        <v>239</v>
      </c>
      <c r="X128" s="20"/>
      <c r="Y128" s="20"/>
    </row>
    <row r="129" spans="1:25" s="19" customFormat="1" ht="64.5" hidden="1" thickBot="1" x14ac:dyDescent="0.3">
      <c r="A129" s="54" t="s">
        <v>659</v>
      </c>
      <c r="B129" s="12" t="s">
        <v>194</v>
      </c>
      <c r="C129" s="12" t="s">
        <v>25</v>
      </c>
      <c r="D129" s="12" t="s">
        <v>198</v>
      </c>
      <c r="E129" s="12" t="s">
        <v>49</v>
      </c>
      <c r="F129" s="12" t="s">
        <v>28</v>
      </c>
      <c r="G129" s="12" t="s">
        <v>469</v>
      </c>
      <c r="H129" s="12" t="s">
        <v>390</v>
      </c>
      <c r="I129" s="12" t="s">
        <v>43</v>
      </c>
      <c r="J129" s="12" t="s">
        <v>44</v>
      </c>
      <c r="K129" s="12" t="s">
        <v>53</v>
      </c>
      <c r="L129" s="12">
        <v>15</v>
      </c>
      <c r="M129" s="14">
        <v>20193320029842</v>
      </c>
      <c r="N129" s="15">
        <v>43760.476458333331</v>
      </c>
      <c r="O129" s="14" t="s">
        <v>34</v>
      </c>
      <c r="P129" s="15">
        <v>43770</v>
      </c>
      <c r="Q129" s="12">
        <v>8</v>
      </c>
      <c r="R129" s="12">
        <v>8</v>
      </c>
      <c r="S129" s="12" t="s">
        <v>35</v>
      </c>
      <c r="T129" s="12" t="s">
        <v>470</v>
      </c>
      <c r="U129" s="20"/>
      <c r="V129" s="20"/>
      <c r="W129" s="20" t="s">
        <v>181</v>
      </c>
      <c r="X129" s="20"/>
      <c r="Y129" s="6" t="s">
        <v>464</v>
      </c>
    </row>
    <row r="130" spans="1:25" s="19" customFormat="1" ht="115.5" hidden="1" thickBot="1" x14ac:dyDescent="0.3">
      <c r="A130" s="54" t="s">
        <v>659</v>
      </c>
      <c r="B130" s="12" t="s">
        <v>194</v>
      </c>
      <c r="C130" s="12" t="s">
        <v>25</v>
      </c>
      <c r="D130" s="12" t="s">
        <v>471</v>
      </c>
      <c r="E130" s="12" t="s">
        <v>40</v>
      </c>
      <c r="F130" s="12" t="s">
        <v>28</v>
      </c>
      <c r="G130" s="12" t="s">
        <v>76</v>
      </c>
      <c r="H130" s="12" t="s">
        <v>351</v>
      </c>
      <c r="I130" s="12" t="s">
        <v>472</v>
      </c>
      <c r="J130" s="11" t="s">
        <v>100</v>
      </c>
      <c r="K130" s="12" t="s">
        <v>53</v>
      </c>
      <c r="L130" s="12">
        <v>15</v>
      </c>
      <c r="M130" s="14">
        <v>20193320029852</v>
      </c>
      <c r="N130" s="15">
        <v>43760.477465277778</v>
      </c>
      <c r="O130" s="14">
        <v>20193800013951</v>
      </c>
      <c r="P130" s="15">
        <v>43770</v>
      </c>
      <c r="Q130" s="12">
        <v>8</v>
      </c>
      <c r="R130" s="12">
        <v>8</v>
      </c>
      <c r="S130" s="12" t="s">
        <v>35</v>
      </c>
      <c r="T130" s="12" t="s">
        <v>473</v>
      </c>
      <c r="U130" s="21">
        <v>43770</v>
      </c>
      <c r="V130" s="20" t="s">
        <v>175</v>
      </c>
      <c r="W130" s="20" t="s">
        <v>181</v>
      </c>
      <c r="X130" s="20"/>
      <c r="Y130" s="20"/>
    </row>
    <row r="131" spans="1:25" s="19" customFormat="1" ht="26.25" hidden="1" thickBot="1" x14ac:dyDescent="0.3">
      <c r="A131" s="54" t="s">
        <v>659</v>
      </c>
      <c r="B131" s="12" t="s">
        <v>194</v>
      </c>
      <c r="C131" s="12" t="s">
        <v>25</v>
      </c>
      <c r="D131" s="12" t="s">
        <v>474</v>
      </c>
      <c r="E131" s="12" t="s">
        <v>40</v>
      </c>
      <c r="F131" s="12" t="s">
        <v>275</v>
      </c>
      <c r="G131" s="12" t="s">
        <v>475</v>
      </c>
      <c r="H131" s="12" t="s">
        <v>141</v>
      </c>
      <c r="I131" s="12" t="s">
        <v>43</v>
      </c>
      <c r="J131" s="12" t="s">
        <v>44</v>
      </c>
      <c r="K131" s="11" t="s">
        <v>361</v>
      </c>
      <c r="L131" s="12">
        <v>0</v>
      </c>
      <c r="M131" s="14">
        <v>20193320029892</v>
      </c>
      <c r="N131" s="15">
        <v>43760.487615740742</v>
      </c>
      <c r="O131" s="14">
        <v>20192000013481</v>
      </c>
      <c r="P131" s="15">
        <v>43770</v>
      </c>
      <c r="Q131" s="12">
        <v>8</v>
      </c>
      <c r="R131" s="12">
        <v>8</v>
      </c>
      <c r="S131" s="12" t="s">
        <v>35</v>
      </c>
      <c r="T131" s="12" t="s">
        <v>476</v>
      </c>
      <c r="U131" s="21">
        <v>43770</v>
      </c>
      <c r="V131" s="20" t="s">
        <v>235</v>
      </c>
      <c r="W131" s="20" t="s">
        <v>239</v>
      </c>
      <c r="X131" s="20"/>
      <c r="Y131" s="20"/>
    </row>
    <row r="132" spans="1:25" ht="77.25" hidden="1" thickBot="1" x14ac:dyDescent="0.3">
      <c r="A132" s="54" t="s">
        <v>659</v>
      </c>
      <c r="B132" s="12" t="s">
        <v>477</v>
      </c>
      <c r="C132" s="12" t="s">
        <v>25</v>
      </c>
      <c r="D132" s="12" t="s">
        <v>282</v>
      </c>
      <c r="E132" s="12" t="s">
        <v>27</v>
      </c>
      <c r="F132" s="12" t="s">
        <v>158</v>
      </c>
      <c r="G132" s="12" t="s">
        <v>478</v>
      </c>
      <c r="H132" s="12" t="s">
        <v>105</v>
      </c>
      <c r="I132" s="12" t="s">
        <v>32</v>
      </c>
      <c r="J132" s="12" t="s">
        <v>32</v>
      </c>
      <c r="K132" s="12" t="s">
        <v>53</v>
      </c>
      <c r="L132" s="12">
        <v>15</v>
      </c>
      <c r="M132" s="14">
        <v>20193320029952</v>
      </c>
      <c r="N132" s="15">
        <v>43760.524502314816</v>
      </c>
      <c r="O132" s="14" t="s">
        <v>34</v>
      </c>
      <c r="P132" s="15">
        <v>43783</v>
      </c>
      <c r="Q132" s="12">
        <v>15</v>
      </c>
      <c r="R132" s="12">
        <v>15</v>
      </c>
      <c r="S132" s="12" t="s">
        <v>35</v>
      </c>
      <c r="T132" s="12" t="s">
        <v>657</v>
      </c>
      <c r="U132" s="20" t="s">
        <v>34</v>
      </c>
      <c r="V132" s="20" t="s">
        <v>161</v>
      </c>
      <c r="W132" s="20" t="s">
        <v>57</v>
      </c>
      <c r="X132" s="20" t="s">
        <v>34</v>
      </c>
      <c r="Y132" s="6" t="s">
        <v>658</v>
      </c>
    </row>
    <row r="133" spans="1:25" s="19" customFormat="1" ht="51.75" hidden="1" thickBot="1" x14ac:dyDescent="0.3">
      <c r="A133" s="54" t="s">
        <v>659</v>
      </c>
      <c r="B133" s="12" t="s">
        <v>194</v>
      </c>
      <c r="C133" s="12" t="s">
        <v>25</v>
      </c>
      <c r="D133" s="12" t="s">
        <v>479</v>
      </c>
      <c r="E133" s="12" t="s">
        <v>40</v>
      </c>
      <c r="F133" s="12" t="s">
        <v>192</v>
      </c>
      <c r="G133" s="12" t="s">
        <v>480</v>
      </c>
      <c r="H133" s="12" t="s">
        <v>149</v>
      </c>
      <c r="I133" s="12" t="s">
        <v>43</v>
      </c>
      <c r="J133" s="12" t="s">
        <v>44</v>
      </c>
      <c r="K133" s="12" t="s">
        <v>33</v>
      </c>
      <c r="L133" s="12">
        <v>15</v>
      </c>
      <c r="M133" s="14">
        <v>20193320030032</v>
      </c>
      <c r="N133" s="15">
        <v>43760.672939814816</v>
      </c>
      <c r="O133" s="14">
        <v>20192050061771</v>
      </c>
      <c r="P133" s="15">
        <v>43763</v>
      </c>
      <c r="Q133" s="12">
        <v>3</v>
      </c>
      <c r="R133" s="12">
        <v>3</v>
      </c>
      <c r="S133" s="12" t="s">
        <v>35</v>
      </c>
      <c r="T133" s="12" t="s">
        <v>481</v>
      </c>
      <c r="U133" s="21">
        <v>43763</v>
      </c>
      <c r="V133" s="20" t="s">
        <v>235</v>
      </c>
      <c r="W133" s="20" t="s">
        <v>239</v>
      </c>
      <c r="X133" s="20" t="s">
        <v>34</v>
      </c>
      <c r="Y133" s="20" t="s">
        <v>34</v>
      </c>
    </row>
    <row r="134" spans="1:25" ht="26.25" hidden="1" thickBot="1" x14ac:dyDescent="0.3">
      <c r="A134" s="54" t="s">
        <v>659</v>
      </c>
      <c r="B134" s="50" t="s">
        <v>465</v>
      </c>
      <c r="C134" s="50" t="s">
        <v>226</v>
      </c>
      <c r="D134" s="50" t="s">
        <v>482</v>
      </c>
      <c r="E134" s="50" t="s">
        <v>49</v>
      </c>
      <c r="F134" s="50" t="s">
        <v>81</v>
      </c>
      <c r="G134" s="50" t="s">
        <v>483</v>
      </c>
      <c r="H134" s="45" t="s">
        <v>114</v>
      </c>
      <c r="I134" s="45" t="s">
        <v>32</v>
      </c>
      <c r="J134" s="45" t="s">
        <v>32</v>
      </c>
      <c r="K134" s="45" t="s">
        <v>33</v>
      </c>
      <c r="L134" s="45">
        <v>15</v>
      </c>
      <c r="M134" s="48">
        <v>20193320030072</v>
      </c>
      <c r="N134" s="49">
        <v>43761.512037037035</v>
      </c>
      <c r="O134" s="48"/>
      <c r="P134" s="49"/>
      <c r="Q134" s="50"/>
      <c r="R134" s="50"/>
      <c r="S134" s="50" t="s">
        <v>101</v>
      </c>
      <c r="T134" s="50" t="s">
        <v>484</v>
      </c>
      <c r="U134" s="51"/>
      <c r="V134" s="51"/>
      <c r="W134" s="51"/>
      <c r="X134" s="51"/>
      <c r="Y134" s="51"/>
    </row>
    <row r="135" spans="1:25" ht="26.25" hidden="1" thickBot="1" x14ac:dyDescent="0.3">
      <c r="A135" s="54" t="s">
        <v>659</v>
      </c>
      <c r="B135" s="50" t="s">
        <v>465</v>
      </c>
      <c r="C135" s="50" t="s">
        <v>226</v>
      </c>
      <c r="D135" s="50" t="s">
        <v>482</v>
      </c>
      <c r="E135" s="50" t="s">
        <v>49</v>
      </c>
      <c r="F135" s="50" t="s">
        <v>81</v>
      </c>
      <c r="G135" s="50" t="s">
        <v>128</v>
      </c>
      <c r="H135" s="45" t="s">
        <v>114</v>
      </c>
      <c r="I135" s="45" t="s">
        <v>32</v>
      </c>
      <c r="J135" s="45" t="s">
        <v>32</v>
      </c>
      <c r="K135" s="45" t="s">
        <v>33</v>
      </c>
      <c r="L135" s="45">
        <v>15</v>
      </c>
      <c r="M135" s="48">
        <v>20193320030082</v>
      </c>
      <c r="N135" s="49">
        <v>43761.514328703706</v>
      </c>
      <c r="O135" s="48"/>
      <c r="P135" s="49"/>
      <c r="Q135" s="50"/>
      <c r="R135" s="50"/>
      <c r="S135" s="50" t="s">
        <v>101</v>
      </c>
      <c r="T135" s="50" t="s">
        <v>484</v>
      </c>
      <c r="U135" s="51"/>
      <c r="V135" s="51"/>
      <c r="W135" s="51"/>
      <c r="X135" s="51"/>
      <c r="Y135" s="51"/>
    </row>
    <row r="136" spans="1:25" ht="26.25" hidden="1" thickBot="1" x14ac:dyDescent="0.3">
      <c r="A136" s="54" t="s">
        <v>659</v>
      </c>
      <c r="B136" s="50" t="s">
        <v>465</v>
      </c>
      <c r="C136" s="50" t="s">
        <v>226</v>
      </c>
      <c r="D136" s="50" t="s">
        <v>482</v>
      </c>
      <c r="E136" s="50" t="s">
        <v>49</v>
      </c>
      <c r="F136" s="50" t="s">
        <v>81</v>
      </c>
      <c r="G136" s="50" t="s">
        <v>485</v>
      </c>
      <c r="H136" s="45" t="s">
        <v>114</v>
      </c>
      <c r="I136" s="45" t="s">
        <v>32</v>
      </c>
      <c r="J136" s="45" t="s">
        <v>32</v>
      </c>
      <c r="K136" s="45" t="s">
        <v>33</v>
      </c>
      <c r="L136" s="45">
        <v>15</v>
      </c>
      <c r="M136" s="48">
        <v>20193320030092</v>
      </c>
      <c r="N136" s="49">
        <v>43761.514687499999</v>
      </c>
      <c r="O136" s="48"/>
      <c r="P136" s="49"/>
      <c r="Q136" s="50"/>
      <c r="R136" s="50"/>
      <c r="S136" s="50" t="s">
        <v>101</v>
      </c>
      <c r="T136" s="50" t="s">
        <v>484</v>
      </c>
      <c r="U136" s="51"/>
      <c r="V136" s="52"/>
      <c r="W136" s="52"/>
      <c r="X136" s="51"/>
      <c r="Y136" s="52"/>
    </row>
    <row r="137" spans="1:25" s="19" customFormat="1" ht="64.5" hidden="1" thickBot="1" x14ac:dyDescent="0.3">
      <c r="A137" s="54" t="s">
        <v>659</v>
      </c>
      <c r="B137" s="12" t="s">
        <v>477</v>
      </c>
      <c r="C137" s="12" t="s">
        <v>328</v>
      </c>
      <c r="D137" s="12" t="s">
        <v>486</v>
      </c>
      <c r="E137" s="12" t="s">
        <v>49</v>
      </c>
      <c r="F137" s="11" t="s">
        <v>158</v>
      </c>
      <c r="G137" s="12" t="s">
        <v>487</v>
      </c>
      <c r="H137" s="12" t="s">
        <v>105</v>
      </c>
      <c r="I137" s="12" t="s">
        <v>84</v>
      </c>
      <c r="J137" s="11" t="s">
        <v>32</v>
      </c>
      <c r="K137" s="11" t="s">
        <v>33</v>
      </c>
      <c r="L137" s="12">
        <v>15</v>
      </c>
      <c r="M137" s="14">
        <v>20193320030112</v>
      </c>
      <c r="N137" s="15">
        <v>43761.534444444442</v>
      </c>
      <c r="O137" s="14" t="s">
        <v>367</v>
      </c>
      <c r="P137" s="17">
        <v>43769</v>
      </c>
      <c r="Q137" s="12">
        <v>6</v>
      </c>
      <c r="R137" s="12">
        <v>6</v>
      </c>
      <c r="S137" s="12" t="s">
        <v>35</v>
      </c>
      <c r="T137" s="12" t="s">
        <v>488</v>
      </c>
      <c r="U137" s="23" t="s">
        <v>34</v>
      </c>
      <c r="V137" s="11" t="s">
        <v>161</v>
      </c>
      <c r="W137" s="11" t="s">
        <v>57</v>
      </c>
      <c r="X137" s="23" t="s">
        <v>34</v>
      </c>
      <c r="Y137" s="5" t="s">
        <v>162</v>
      </c>
    </row>
    <row r="138" spans="1:25" s="19" customFormat="1" ht="51.75" hidden="1" thickBot="1" x14ac:dyDescent="0.3">
      <c r="A138" s="54" t="s">
        <v>659</v>
      </c>
      <c r="B138" s="12" t="s">
        <v>465</v>
      </c>
      <c r="C138" s="12" t="s">
        <v>25</v>
      </c>
      <c r="D138" s="12" t="s">
        <v>489</v>
      </c>
      <c r="E138" s="12" t="s">
        <v>461</v>
      </c>
      <c r="F138" s="12" t="s">
        <v>139</v>
      </c>
      <c r="G138" s="12" t="s">
        <v>490</v>
      </c>
      <c r="H138" s="12" t="s">
        <v>491</v>
      </c>
      <c r="I138" s="12" t="s">
        <v>44</v>
      </c>
      <c r="J138" s="12" t="s">
        <v>44</v>
      </c>
      <c r="K138" s="12" t="s">
        <v>33</v>
      </c>
      <c r="L138" s="12">
        <v>15</v>
      </c>
      <c r="M138" s="14">
        <v>20193320030142</v>
      </c>
      <c r="N138" s="15">
        <v>43761.653275462966</v>
      </c>
      <c r="O138" s="14">
        <v>20192000011841</v>
      </c>
      <c r="P138" s="15">
        <v>43762</v>
      </c>
      <c r="Q138" s="12">
        <v>1</v>
      </c>
      <c r="R138" s="12">
        <v>1</v>
      </c>
      <c r="S138" s="12" t="s">
        <v>35</v>
      </c>
      <c r="T138" s="12" t="s">
        <v>492</v>
      </c>
      <c r="U138" s="20" t="s">
        <v>34</v>
      </c>
      <c r="V138" s="20" t="s">
        <v>37</v>
      </c>
      <c r="W138" s="20" t="s">
        <v>34</v>
      </c>
      <c r="X138" s="20" t="s">
        <v>34</v>
      </c>
      <c r="Y138" s="6" t="s">
        <v>493</v>
      </c>
    </row>
    <row r="139" spans="1:25" s="33" customFormat="1" ht="26.25" hidden="1" thickBot="1" x14ac:dyDescent="0.3">
      <c r="A139" s="54" t="s">
        <v>659</v>
      </c>
      <c r="B139" s="32" t="s">
        <v>465</v>
      </c>
      <c r="C139" s="32" t="s">
        <v>25</v>
      </c>
      <c r="D139" s="32" t="s">
        <v>494</v>
      </c>
      <c r="E139" s="32" t="s">
        <v>49</v>
      </c>
      <c r="F139" s="27" t="s">
        <v>81</v>
      </c>
      <c r="G139" s="32" t="s">
        <v>495</v>
      </c>
      <c r="H139" s="27" t="s">
        <v>114</v>
      </c>
      <c r="I139" s="27" t="s">
        <v>32</v>
      </c>
      <c r="J139" s="27" t="s">
        <v>32</v>
      </c>
      <c r="K139" s="27" t="s">
        <v>33</v>
      </c>
      <c r="L139" s="27">
        <v>15</v>
      </c>
      <c r="M139" s="30">
        <v>20193320030152</v>
      </c>
      <c r="N139" s="31">
        <v>43761.688993055555</v>
      </c>
      <c r="O139" s="30"/>
      <c r="P139" s="31"/>
      <c r="Q139" s="32"/>
      <c r="R139" s="32"/>
      <c r="S139" s="32" t="s">
        <v>46</v>
      </c>
      <c r="T139" s="32"/>
      <c r="U139" s="34"/>
      <c r="V139" s="34"/>
      <c r="W139" s="34"/>
      <c r="X139" s="34"/>
      <c r="Y139" s="34"/>
    </row>
    <row r="140" spans="1:25" s="19" customFormat="1" ht="39" hidden="1" thickBot="1" x14ac:dyDescent="0.3">
      <c r="A140" s="54" t="s">
        <v>659</v>
      </c>
      <c r="B140" s="12" t="s">
        <v>465</v>
      </c>
      <c r="C140" s="12" t="s">
        <v>358</v>
      </c>
      <c r="D140" s="12" t="s">
        <v>496</v>
      </c>
      <c r="E140" s="12" t="s">
        <v>49</v>
      </c>
      <c r="F140" s="12" t="s">
        <v>275</v>
      </c>
      <c r="G140" s="12" t="s">
        <v>497</v>
      </c>
      <c r="H140" s="24" t="s">
        <v>145</v>
      </c>
      <c r="I140" s="12" t="s">
        <v>43</v>
      </c>
      <c r="J140" s="12" t="s">
        <v>44</v>
      </c>
      <c r="K140" s="11" t="s">
        <v>361</v>
      </c>
      <c r="L140" s="12">
        <v>0</v>
      </c>
      <c r="M140" s="14">
        <v>20193320030162</v>
      </c>
      <c r="N140" s="15">
        <v>43762.452546296299</v>
      </c>
      <c r="O140" s="14">
        <v>20192000013471</v>
      </c>
      <c r="P140" s="15">
        <v>43769</v>
      </c>
      <c r="Q140" s="12">
        <v>6</v>
      </c>
      <c r="R140" s="12">
        <v>6</v>
      </c>
      <c r="S140" s="12" t="s">
        <v>35</v>
      </c>
      <c r="T140" s="12" t="s">
        <v>498</v>
      </c>
      <c r="U140" s="21">
        <v>43770</v>
      </c>
      <c r="V140" s="20" t="s">
        <v>235</v>
      </c>
      <c r="W140" s="20" t="s">
        <v>239</v>
      </c>
      <c r="X140" s="20"/>
      <c r="Y140" s="20"/>
    </row>
    <row r="141" spans="1:25" s="33" customFormat="1" ht="39" hidden="1" thickBot="1" x14ac:dyDescent="0.3">
      <c r="A141" s="54" t="s">
        <v>659</v>
      </c>
      <c r="B141" s="32" t="s">
        <v>477</v>
      </c>
      <c r="C141" s="32" t="s">
        <v>185</v>
      </c>
      <c r="D141" s="32" t="s">
        <v>499</v>
      </c>
      <c r="E141" s="32" t="s">
        <v>49</v>
      </c>
      <c r="F141" s="27" t="s">
        <v>81</v>
      </c>
      <c r="G141" s="32" t="s">
        <v>224</v>
      </c>
      <c r="H141" s="27" t="s">
        <v>114</v>
      </c>
      <c r="I141" s="27" t="s">
        <v>32</v>
      </c>
      <c r="J141" s="27" t="s">
        <v>32</v>
      </c>
      <c r="K141" s="27" t="s">
        <v>33</v>
      </c>
      <c r="L141" s="27">
        <v>15</v>
      </c>
      <c r="M141" s="30">
        <v>20193320030192</v>
      </c>
      <c r="N141" s="31">
        <v>43762.48542824074</v>
      </c>
      <c r="O141" s="30"/>
      <c r="P141" s="31"/>
      <c r="Q141" s="32"/>
      <c r="R141" s="32"/>
      <c r="S141" s="32" t="s">
        <v>46</v>
      </c>
      <c r="T141" s="32"/>
      <c r="U141" s="34"/>
      <c r="V141" s="34"/>
      <c r="W141" s="34"/>
      <c r="X141" s="34"/>
      <c r="Y141" s="34"/>
    </row>
    <row r="142" spans="1:25" s="19" customFormat="1" ht="51.75" hidden="1" thickBot="1" x14ac:dyDescent="0.3">
      <c r="A142" s="54" t="s">
        <v>659</v>
      </c>
      <c r="B142" s="12" t="s">
        <v>477</v>
      </c>
      <c r="C142" s="12" t="s">
        <v>122</v>
      </c>
      <c r="D142" s="12" t="s">
        <v>500</v>
      </c>
      <c r="E142" s="12" t="s">
        <v>49</v>
      </c>
      <c r="F142" s="11" t="s">
        <v>81</v>
      </c>
      <c r="G142" s="12" t="s">
        <v>501</v>
      </c>
      <c r="H142" s="11" t="s">
        <v>114</v>
      </c>
      <c r="I142" s="11" t="s">
        <v>32</v>
      </c>
      <c r="J142" s="11" t="s">
        <v>32</v>
      </c>
      <c r="K142" s="11" t="s">
        <v>33</v>
      </c>
      <c r="L142" s="11">
        <v>15</v>
      </c>
      <c r="M142" s="14">
        <v>20193320030232</v>
      </c>
      <c r="N142" s="15">
        <v>43762.499537037038</v>
      </c>
      <c r="O142" s="14">
        <v>20191000012381</v>
      </c>
      <c r="P142" s="15">
        <v>43766</v>
      </c>
      <c r="Q142" s="12">
        <v>3</v>
      </c>
      <c r="R142" s="12">
        <v>3</v>
      </c>
      <c r="S142" s="12" t="s">
        <v>35</v>
      </c>
      <c r="T142" s="12" t="s">
        <v>502</v>
      </c>
      <c r="U142" s="21">
        <v>43766</v>
      </c>
      <c r="V142" s="20" t="s">
        <v>175</v>
      </c>
      <c r="W142" s="20" t="s">
        <v>181</v>
      </c>
      <c r="X142" s="20"/>
      <c r="Y142" s="20"/>
    </row>
    <row r="143" spans="1:25" s="19" customFormat="1" ht="64.5" hidden="1" thickBot="1" x14ac:dyDescent="0.3">
      <c r="A143" s="54" t="s">
        <v>659</v>
      </c>
      <c r="B143" s="12" t="s">
        <v>477</v>
      </c>
      <c r="C143" s="12" t="s">
        <v>47</v>
      </c>
      <c r="D143" s="12" t="s">
        <v>178</v>
      </c>
      <c r="E143" s="12" t="s">
        <v>27</v>
      </c>
      <c r="F143" s="12" t="s">
        <v>275</v>
      </c>
      <c r="G143" s="12" t="s">
        <v>503</v>
      </c>
      <c r="H143" s="12" t="s">
        <v>149</v>
      </c>
      <c r="I143" s="12" t="s">
        <v>43</v>
      </c>
      <c r="J143" s="12" t="s">
        <v>44</v>
      </c>
      <c r="K143" s="11" t="s">
        <v>361</v>
      </c>
      <c r="L143" s="12">
        <v>0</v>
      </c>
      <c r="M143" s="14">
        <v>20193320030252</v>
      </c>
      <c r="N143" s="15">
        <v>43762.510381944441</v>
      </c>
      <c r="O143" s="14" t="s">
        <v>504</v>
      </c>
      <c r="P143" s="15">
        <v>43768</v>
      </c>
      <c r="Q143" s="12">
        <v>4</v>
      </c>
      <c r="R143" s="12">
        <v>4</v>
      </c>
      <c r="S143" s="12" t="s">
        <v>35</v>
      </c>
      <c r="T143" s="12" t="s">
        <v>505</v>
      </c>
      <c r="U143" s="21">
        <v>43768</v>
      </c>
      <c r="V143" s="20" t="s">
        <v>235</v>
      </c>
      <c r="W143" s="20" t="s">
        <v>239</v>
      </c>
      <c r="X143" s="20"/>
      <c r="Y143" s="20"/>
    </row>
    <row r="144" spans="1:25" s="33" customFormat="1" ht="26.25" hidden="1" thickBot="1" x14ac:dyDescent="0.3">
      <c r="A144" s="54" t="s">
        <v>659</v>
      </c>
      <c r="B144" s="32" t="s">
        <v>477</v>
      </c>
      <c r="C144" s="32" t="s">
        <v>87</v>
      </c>
      <c r="D144" s="32" t="s">
        <v>506</v>
      </c>
      <c r="E144" s="32" t="s">
        <v>27</v>
      </c>
      <c r="F144" s="32" t="s">
        <v>28</v>
      </c>
      <c r="G144" s="32" t="s">
        <v>507</v>
      </c>
      <c r="H144" s="32" t="s">
        <v>42</v>
      </c>
      <c r="I144" s="27" t="s">
        <v>43</v>
      </c>
      <c r="J144" s="32" t="s">
        <v>44</v>
      </c>
      <c r="K144" s="32" t="s">
        <v>33</v>
      </c>
      <c r="L144" s="32">
        <v>15</v>
      </c>
      <c r="M144" s="30">
        <v>20193320030262</v>
      </c>
      <c r="N144" s="31">
        <v>43762.512499999997</v>
      </c>
      <c r="O144" s="30"/>
      <c r="P144" s="31"/>
      <c r="Q144" s="32"/>
      <c r="R144" s="32"/>
      <c r="S144" s="32" t="s">
        <v>46</v>
      </c>
      <c r="T144" s="32"/>
      <c r="U144" s="34"/>
      <c r="V144" s="35"/>
      <c r="W144" s="35"/>
      <c r="X144" s="34"/>
      <c r="Y144" s="34"/>
    </row>
    <row r="145" spans="1:25" s="19" customFormat="1" ht="90" hidden="1" thickBot="1" x14ac:dyDescent="0.3">
      <c r="A145" s="54" t="s">
        <v>659</v>
      </c>
      <c r="B145" s="12" t="s">
        <v>95</v>
      </c>
      <c r="C145" s="12" t="s">
        <v>25</v>
      </c>
      <c r="D145" s="12" t="s">
        <v>508</v>
      </c>
      <c r="E145" s="12" t="s">
        <v>40</v>
      </c>
      <c r="F145" s="11" t="s">
        <v>158</v>
      </c>
      <c r="G145" s="12" t="s">
        <v>509</v>
      </c>
      <c r="H145" s="12" t="s">
        <v>105</v>
      </c>
      <c r="I145" s="12" t="s">
        <v>84</v>
      </c>
      <c r="J145" s="11" t="s">
        <v>32</v>
      </c>
      <c r="K145" s="11" t="s">
        <v>33</v>
      </c>
      <c r="L145" s="12">
        <v>15</v>
      </c>
      <c r="M145" s="14">
        <v>20193320030302</v>
      </c>
      <c r="N145" s="15">
        <v>43762.520844907405</v>
      </c>
      <c r="O145" s="14" t="s">
        <v>367</v>
      </c>
      <c r="P145" s="15">
        <v>43769</v>
      </c>
      <c r="Q145" s="12">
        <v>5</v>
      </c>
      <c r="R145" s="12">
        <v>5</v>
      </c>
      <c r="S145" s="12" t="s">
        <v>35</v>
      </c>
      <c r="T145" s="12" t="s">
        <v>510</v>
      </c>
      <c r="U145" s="23" t="s">
        <v>34</v>
      </c>
      <c r="V145" s="11" t="s">
        <v>161</v>
      </c>
      <c r="W145" s="11" t="s">
        <v>57</v>
      </c>
      <c r="X145" s="20" t="s">
        <v>34</v>
      </c>
      <c r="Y145" s="6" t="s">
        <v>162</v>
      </c>
    </row>
    <row r="146" spans="1:25" s="19" customFormat="1" ht="51.75" hidden="1" thickBot="1" x14ac:dyDescent="0.3">
      <c r="A146" s="54" t="s">
        <v>659</v>
      </c>
      <c r="B146" s="12" t="s">
        <v>477</v>
      </c>
      <c r="C146" s="12" t="s">
        <v>126</v>
      </c>
      <c r="D146" s="12" t="s">
        <v>511</v>
      </c>
      <c r="E146" s="12" t="s">
        <v>49</v>
      </c>
      <c r="F146" s="12" t="s">
        <v>81</v>
      </c>
      <c r="G146" s="12" t="s">
        <v>512</v>
      </c>
      <c r="H146" s="12" t="s">
        <v>114</v>
      </c>
      <c r="I146" s="12" t="s">
        <v>32</v>
      </c>
      <c r="J146" s="12" t="s">
        <v>32</v>
      </c>
      <c r="K146" s="12" t="s">
        <v>33</v>
      </c>
      <c r="L146" s="12">
        <v>15</v>
      </c>
      <c r="M146" s="14">
        <v>20193320030372</v>
      </c>
      <c r="N146" s="15">
        <v>43762.661574074074</v>
      </c>
      <c r="O146" s="14">
        <v>20191000015971</v>
      </c>
      <c r="P146" s="15">
        <v>43784</v>
      </c>
      <c r="Q146" s="12">
        <v>14</v>
      </c>
      <c r="R146" s="12">
        <v>14</v>
      </c>
      <c r="S146" s="12" t="s">
        <v>35</v>
      </c>
      <c r="T146" s="12" t="s">
        <v>513</v>
      </c>
      <c r="U146" s="21">
        <v>43784</v>
      </c>
      <c r="V146" s="20" t="s">
        <v>56</v>
      </c>
      <c r="W146" s="20" t="s">
        <v>57</v>
      </c>
      <c r="X146" s="20" t="s">
        <v>34</v>
      </c>
      <c r="Y146" s="6" t="s">
        <v>514</v>
      </c>
    </row>
    <row r="147" spans="1:25" s="33" customFormat="1" ht="26.25" hidden="1" thickBot="1" x14ac:dyDescent="0.3">
      <c r="A147" s="54" t="s">
        <v>659</v>
      </c>
      <c r="B147" s="32" t="s">
        <v>477</v>
      </c>
      <c r="C147" s="32" t="s">
        <v>122</v>
      </c>
      <c r="D147" s="32" t="s">
        <v>515</v>
      </c>
      <c r="E147" s="32" t="s">
        <v>49</v>
      </c>
      <c r="F147" s="32" t="s">
        <v>81</v>
      </c>
      <c r="G147" s="32" t="s">
        <v>224</v>
      </c>
      <c r="H147" s="32" t="s">
        <v>114</v>
      </c>
      <c r="I147" s="32" t="s">
        <v>32</v>
      </c>
      <c r="J147" s="32" t="s">
        <v>32</v>
      </c>
      <c r="K147" s="32" t="s">
        <v>33</v>
      </c>
      <c r="L147" s="32">
        <v>15</v>
      </c>
      <c r="M147" s="30">
        <v>20193320030432</v>
      </c>
      <c r="N147" s="31">
        <v>43766.385648148149</v>
      </c>
      <c r="O147" s="30"/>
      <c r="P147" s="31"/>
      <c r="Q147" s="32"/>
      <c r="R147" s="32"/>
      <c r="S147" s="32" t="s">
        <v>46</v>
      </c>
      <c r="T147" s="32" t="s">
        <v>516</v>
      </c>
      <c r="U147" s="34"/>
      <c r="V147" s="34"/>
      <c r="W147" s="34"/>
      <c r="X147" s="34"/>
      <c r="Y147" s="34"/>
    </row>
    <row r="148" spans="1:25" s="19" customFormat="1" ht="51.75" hidden="1" thickBot="1" x14ac:dyDescent="0.3">
      <c r="A148" s="54" t="s">
        <v>659</v>
      </c>
      <c r="B148" s="12" t="s">
        <v>194</v>
      </c>
      <c r="C148" s="12" t="s">
        <v>291</v>
      </c>
      <c r="D148" s="12" t="s">
        <v>517</v>
      </c>
      <c r="E148" s="12" t="s">
        <v>49</v>
      </c>
      <c r="F148" s="12" t="s">
        <v>158</v>
      </c>
      <c r="G148" s="12" t="s">
        <v>518</v>
      </c>
      <c r="H148" s="12" t="s">
        <v>105</v>
      </c>
      <c r="I148" s="12" t="s">
        <v>84</v>
      </c>
      <c r="J148" s="12" t="s">
        <v>32</v>
      </c>
      <c r="K148" s="12" t="s">
        <v>33</v>
      </c>
      <c r="L148" s="12">
        <v>15</v>
      </c>
      <c r="M148" s="14">
        <v>20193320030462</v>
      </c>
      <c r="N148" s="15">
        <v>43766.396458333336</v>
      </c>
      <c r="O148" s="14" t="s">
        <v>34</v>
      </c>
      <c r="P148" s="15">
        <v>43769</v>
      </c>
      <c r="Q148" s="12">
        <v>3</v>
      </c>
      <c r="R148" s="12">
        <v>3</v>
      </c>
      <c r="S148" s="12" t="s">
        <v>35</v>
      </c>
      <c r="T148" s="12" t="s">
        <v>519</v>
      </c>
      <c r="U148" s="20" t="s">
        <v>34</v>
      </c>
      <c r="V148" s="20" t="s">
        <v>161</v>
      </c>
      <c r="W148" s="20" t="s">
        <v>57</v>
      </c>
      <c r="X148" s="20" t="s">
        <v>34</v>
      </c>
      <c r="Y148" s="6" t="s">
        <v>520</v>
      </c>
    </row>
    <row r="149" spans="1:25" s="19" customFormat="1" ht="51.75" hidden="1" thickBot="1" x14ac:dyDescent="0.3">
      <c r="A149" s="54" t="s">
        <v>659</v>
      </c>
      <c r="B149" s="12" t="s">
        <v>477</v>
      </c>
      <c r="C149" s="12" t="s">
        <v>328</v>
      </c>
      <c r="D149" s="12" t="s">
        <v>521</v>
      </c>
      <c r="E149" s="12" t="s">
        <v>49</v>
      </c>
      <c r="F149" s="12" t="s">
        <v>158</v>
      </c>
      <c r="G149" s="12" t="s">
        <v>299</v>
      </c>
      <c r="H149" s="12" t="s">
        <v>105</v>
      </c>
      <c r="I149" s="12" t="s">
        <v>84</v>
      </c>
      <c r="J149" s="12" t="s">
        <v>32</v>
      </c>
      <c r="K149" s="12" t="s">
        <v>33</v>
      </c>
      <c r="L149" s="12">
        <v>15</v>
      </c>
      <c r="M149" s="14">
        <v>20193320030472</v>
      </c>
      <c r="N149" s="15">
        <v>43766.397326388891</v>
      </c>
      <c r="O149" s="14" t="s">
        <v>34</v>
      </c>
      <c r="P149" s="15">
        <v>43783</v>
      </c>
      <c r="Q149" s="12">
        <v>11</v>
      </c>
      <c r="R149" s="12">
        <v>11</v>
      </c>
      <c r="S149" s="12" t="s">
        <v>35</v>
      </c>
      <c r="T149" s="12" t="s">
        <v>522</v>
      </c>
      <c r="U149" s="20" t="s">
        <v>34</v>
      </c>
      <c r="V149" s="20" t="s">
        <v>161</v>
      </c>
      <c r="W149" s="20" t="s">
        <v>57</v>
      </c>
      <c r="X149" s="20" t="s">
        <v>34</v>
      </c>
      <c r="Y149" s="6" t="s">
        <v>520</v>
      </c>
    </row>
    <row r="150" spans="1:25" ht="26.25" thickBot="1" x14ac:dyDescent="0.3">
      <c r="A150" s="54" t="s">
        <v>659</v>
      </c>
      <c r="B150" s="50" t="s">
        <v>194</v>
      </c>
      <c r="C150" s="50" t="s">
        <v>25</v>
      </c>
      <c r="D150" s="50" t="s">
        <v>523</v>
      </c>
      <c r="E150" s="50" t="s">
        <v>524</v>
      </c>
      <c r="F150" s="50" t="s">
        <v>50</v>
      </c>
      <c r="G150" s="50" t="s">
        <v>51</v>
      </c>
      <c r="H150" s="50" t="s">
        <v>42</v>
      </c>
      <c r="I150" s="50" t="s">
        <v>43</v>
      </c>
      <c r="J150" s="50" t="s">
        <v>44</v>
      </c>
      <c r="K150" s="50" t="s">
        <v>352</v>
      </c>
      <c r="L150" s="50">
        <v>5</v>
      </c>
      <c r="M150" s="48">
        <v>20193320030522</v>
      </c>
      <c r="N150" s="49">
        <v>43766.43891203704</v>
      </c>
      <c r="O150" s="48"/>
      <c r="P150" s="49"/>
      <c r="Q150" s="50"/>
      <c r="R150" s="50"/>
      <c r="S150" s="50" t="s">
        <v>101</v>
      </c>
      <c r="T150" s="50"/>
      <c r="U150" s="51"/>
      <c r="V150" s="51"/>
      <c r="W150" s="51"/>
      <c r="X150" s="51"/>
      <c r="Y150" s="51"/>
    </row>
    <row r="151" spans="1:25" s="33" customFormat="1" ht="26.25" hidden="1" thickBot="1" x14ac:dyDescent="0.3">
      <c r="A151" s="54" t="s">
        <v>659</v>
      </c>
      <c r="B151" s="32" t="s">
        <v>194</v>
      </c>
      <c r="C151" s="32" t="s">
        <v>25</v>
      </c>
      <c r="D151" s="32" t="s">
        <v>525</v>
      </c>
      <c r="E151" s="32" t="s">
        <v>524</v>
      </c>
      <c r="F151" s="32" t="s">
        <v>28</v>
      </c>
      <c r="G151" s="32" t="s">
        <v>526</v>
      </c>
      <c r="H151" s="32" t="s">
        <v>42</v>
      </c>
      <c r="I151" s="32" t="s">
        <v>43</v>
      </c>
      <c r="J151" s="32" t="s">
        <v>44</v>
      </c>
      <c r="K151" s="32" t="s">
        <v>53</v>
      </c>
      <c r="L151" s="32">
        <v>15</v>
      </c>
      <c r="M151" s="30">
        <v>20193320030532</v>
      </c>
      <c r="N151" s="31">
        <v>43766.440034722225</v>
      </c>
      <c r="O151" s="30"/>
      <c r="P151" s="31"/>
      <c r="Q151" s="32"/>
      <c r="R151" s="32"/>
      <c r="S151" s="32" t="s">
        <v>46</v>
      </c>
      <c r="T151" s="32" t="s">
        <v>516</v>
      </c>
      <c r="U151" s="34"/>
      <c r="V151" s="34"/>
      <c r="W151" s="34"/>
      <c r="X151" s="34"/>
      <c r="Y151" s="34"/>
    </row>
    <row r="152" spans="1:25" s="19" customFormat="1" ht="64.5" hidden="1" thickBot="1" x14ac:dyDescent="0.3">
      <c r="A152" s="54" t="s">
        <v>659</v>
      </c>
      <c r="B152" s="12" t="s">
        <v>465</v>
      </c>
      <c r="C152" s="12" t="s">
        <v>25</v>
      </c>
      <c r="D152" s="12" t="s">
        <v>527</v>
      </c>
      <c r="E152" s="12" t="s">
        <v>49</v>
      </c>
      <c r="F152" s="12" t="s">
        <v>28</v>
      </c>
      <c r="G152" s="12" t="s">
        <v>528</v>
      </c>
      <c r="H152" s="12" t="s">
        <v>30</v>
      </c>
      <c r="I152" s="12" t="s">
        <v>31</v>
      </c>
      <c r="J152" s="12" t="s">
        <v>32</v>
      </c>
      <c r="K152" s="12" t="s">
        <v>33</v>
      </c>
      <c r="L152" s="12">
        <v>15</v>
      </c>
      <c r="M152" s="14">
        <v>20193320030542</v>
      </c>
      <c r="N152" s="15">
        <v>43766.441354166665</v>
      </c>
      <c r="O152" s="14">
        <v>20191200002293</v>
      </c>
      <c r="P152" s="15" t="s">
        <v>529</v>
      </c>
      <c r="Q152" s="12">
        <v>3</v>
      </c>
      <c r="R152" s="12">
        <v>3</v>
      </c>
      <c r="S152" s="12" t="s">
        <v>35</v>
      </c>
      <c r="T152" s="12" t="s">
        <v>530</v>
      </c>
      <c r="U152" s="20" t="s">
        <v>34</v>
      </c>
      <c r="V152" s="20" t="s">
        <v>37</v>
      </c>
      <c r="W152" s="20" t="s">
        <v>34</v>
      </c>
      <c r="X152" s="20" t="s">
        <v>34</v>
      </c>
      <c r="Y152" s="6" t="s">
        <v>531</v>
      </c>
    </row>
    <row r="153" spans="1:25" s="33" customFormat="1" ht="26.25" hidden="1" thickBot="1" x14ac:dyDescent="0.3">
      <c r="A153" s="54" t="s">
        <v>659</v>
      </c>
      <c r="B153" s="32" t="s">
        <v>194</v>
      </c>
      <c r="C153" s="32" t="s">
        <v>25</v>
      </c>
      <c r="D153" s="32" t="s">
        <v>58</v>
      </c>
      <c r="E153" s="32" t="s">
        <v>27</v>
      </c>
      <c r="F153" s="32" t="s">
        <v>28</v>
      </c>
      <c r="G153" s="32" t="s">
        <v>532</v>
      </c>
      <c r="H153" s="32" t="s">
        <v>149</v>
      </c>
      <c r="I153" s="32" t="s">
        <v>43</v>
      </c>
      <c r="J153" s="32" t="s">
        <v>44</v>
      </c>
      <c r="K153" s="32" t="s">
        <v>33</v>
      </c>
      <c r="L153" s="32">
        <v>15</v>
      </c>
      <c r="M153" s="30">
        <v>20193320030582</v>
      </c>
      <c r="N153" s="31">
        <v>43766.445034722223</v>
      </c>
      <c r="O153" s="30"/>
      <c r="P153" s="31"/>
      <c r="Q153" s="32"/>
      <c r="R153" s="32"/>
      <c r="S153" s="32" t="s">
        <v>46</v>
      </c>
      <c r="T153" s="32" t="s">
        <v>516</v>
      </c>
      <c r="U153" s="34"/>
      <c r="V153" s="34"/>
      <c r="W153" s="34"/>
      <c r="X153" s="34"/>
      <c r="Y153" s="34"/>
    </row>
    <row r="154" spans="1:25" s="33" customFormat="1" ht="26.25" hidden="1" thickBot="1" x14ac:dyDescent="0.3">
      <c r="A154" s="54" t="s">
        <v>659</v>
      </c>
      <c r="B154" s="32" t="s">
        <v>194</v>
      </c>
      <c r="C154" s="32" t="s">
        <v>358</v>
      </c>
      <c r="D154" s="32" t="s">
        <v>453</v>
      </c>
      <c r="E154" s="32" t="s">
        <v>40</v>
      </c>
      <c r="F154" s="32" t="s">
        <v>192</v>
      </c>
      <c r="G154" s="32" t="s">
        <v>533</v>
      </c>
      <c r="H154" s="32" t="s">
        <v>149</v>
      </c>
      <c r="I154" s="32" t="s">
        <v>43</v>
      </c>
      <c r="J154" s="32" t="s">
        <v>44</v>
      </c>
      <c r="K154" s="32" t="s">
        <v>70</v>
      </c>
      <c r="L154" s="32">
        <v>30</v>
      </c>
      <c r="M154" s="30">
        <v>20193320030682</v>
      </c>
      <c r="N154" s="31">
        <v>43766.514999999999</v>
      </c>
      <c r="O154" s="30"/>
      <c r="P154" s="31"/>
      <c r="Q154" s="32"/>
      <c r="R154" s="32"/>
      <c r="S154" s="32" t="s">
        <v>46</v>
      </c>
      <c r="T154" s="32" t="s">
        <v>534</v>
      </c>
      <c r="U154" s="34"/>
      <c r="V154" s="34"/>
      <c r="W154" s="34"/>
      <c r="X154" s="34"/>
      <c r="Y154" s="34"/>
    </row>
    <row r="155" spans="1:25" s="33" customFormat="1" ht="26.25" hidden="1" thickBot="1" x14ac:dyDescent="0.3">
      <c r="A155" s="54" t="s">
        <v>659</v>
      </c>
      <c r="B155" s="32" t="s">
        <v>194</v>
      </c>
      <c r="C155" s="32" t="s">
        <v>358</v>
      </c>
      <c r="D155" s="32" t="s">
        <v>535</v>
      </c>
      <c r="E155" s="32" t="s">
        <v>40</v>
      </c>
      <c r="F155" s="32" t="s">
        <v>28</v>
      </c>
      <c r="G155" s="32" t="s">
        <v>536</v>
      </c>
      <c r="H155" s="32" t="s">
        <v>42</v>
      </c>
      <c r="I155" s="32" t="s">
        <v>43</v>
      </c>
      <c r="J155" s="32" t="s">
        <v>44</v>
      </c>
      <c r="K155" s="32" t="s">
        <v>53</v>
      </c>
      <c r="L155" s="32">
        <v>15</v>
      </c>
      <c r="M155" s="30">
        <v>20193320030692</v>
      </c>
      <c r="N155" s="31">
        <v>43766.517187500001</v>
      </c>
      <c r="O155" s="30"/>
      <c r="P155" s="31"/>
      <c r="Q155" s="32"/>
      <c r="R155" s="32"/>
      <c r="S155" s="32" t="s">
        <v>46</v>
      </c>
      <c r="T155" s="32" t="s">
        <v>516</v>
      </c>
      <c r="U155" s="34"/>
      <c r="V155" s="34"/>
      <c r="W155" s="34"/>
      <c r="X155" s="34"/>
      <c r="Y155" s="34"/>
    </row>
    <row r="156" spans="1:25" s="33" customFormat="1" ht="26.25" hidden="1" thickBot="1" x14ac:dyDescent="0.3">
      <c r="A156" s="54" t="s">
        <v>659</v>
      </c>
      <c r="B156" s="32" t="s">
        <v>194</v>
      </c>
      <c r="C156" s="32" t="s">
        <v>328</v>
      </c>
      <c r="D156" s="32" t="s">
        <v>537</v>
      </c>
      <c r="E156" s="32" t="s">
        <v>40</v>
      </c>
      <c r="F156" s="32" t="s">
        <v>192</v>
      </c>
      <c r="G156" s="32" t="s">
        <v>425</v>
      </c>
      <c r="H156" s="32" t="s">
        <v>42</v>
      </c>
      <c r="I156" s="32" t="s">
        <v>43</v>
      </c>
      <c r="J156" s="32" t="s">
        <v>44</v>
      </c>
      <c r="K156" s="32" t="s">
        <v>70</v>
      </c>
      <c r="L156" s="32">
        <v>30</v>
      </c>
      <c r="M156" s="30">
        <v>20193320030702</v>
      </c>
      <c r="N156" s="31">
        <v>43766.52679398148</v>
      </c>
      <c r="O156" s="30"/>
      <c r="P156" s="31"/>
      <c r="Q156" s="32"/>
      <c r="R156" s="32"/>
      <c r="S156" s="32" t="s">
        <v>46</v>
      </c>
      <c r="T156" s="32" t="s">
        <v>534</v>
      </c>
      <c r="U156" s="34"/>
      <c r="V156" s="34"/>
      <c r="W156" s="34"/>
      <c r="X156" s="34"/>
      <c r="Y156" s="34"/>
    </row>
    <row r="157" spans="1:25" s="33" customFormat="1" ht="26.25" hidden="1" thickBot="1" x14ac:dyDescent="0.3">
      <c r="A157" s="54" t="s">
        <v>659</v>
      </c>
      <c r="B157" s="32" t="s">
        <v>194</v>
      </c>
      <c r="C157" s="32" t="s">
        <v>208</v>
      </c>
      <c r="D157" s="32" t="s">
        <v>538</v>
      </c>
      <c r="E157" s="32" t="s">
        <v>49</v>
      </c>
      <c r="F157" s="32" t="s">
        <v>81</v>
      </c>
      <c r="G157" s="32" t="s">
        <v>539</v>
      </c>
      <c r="H157" s="32" t="s">
        <v>136</v>
      </c>
      <c r="I157" s="32" t="s">
        <v>43</v>
      </c>
      <c r="J157" s="32" t="s">
        <v>44</v>
      </c>
      <c r="K157" s="32" t="s">
        <v>33</v>
      </c>
      <c r="L157" s="32">
        <v>15</v>
      </c>
      <c r="M157" s="30">
        <v>20193320030712</v>
      </c>
      <c r="N157" s="31">
        <v>43766.527384259258</v>
      </c>
      <c r="O157" s="30"/>
      <c r="P157" s="31"/>
      <c r="Q157" s="32"/>
      <c r="R157" s="32"/>
      <c r="S157" s="32" t="s">
        <v>46</v>
      </c>
      <c r="T157" s="32" t="s">
        <v>516</v>
      </c>
      <c r="U157" s="34"/>
      <c r="V157" s="34"/>
      <c r="W157" s="34"/>
      <c r="X157" s="34"/>
      <c r="Y157" s="34"/>
    </row>
    <row r="158" spans="1:25" s="33" customFormat="1" ht="64.5" hidden="1" thickBot="1" x14ac:dyDescent="0.3">
      <c r="A158" s="54" t="s">
        <v>659</v>
      </c>
      <c r="B158" s="32" t="s">
        <v>465</v>
      </c>
      <c r="C158" s="32" t="s">
        <v>25</v>
      </c>
      <c r="D158" s="32" t="s">
        <v>540</v>
      </c>
      <c r="E158" s="32" t="s">
        <v>461</v>
      </c>
      <c r="F158" s="32" t="s">
        <v>28</v>
      </c>
      <c r="G158" s="32" t="s">
        <v>541</v>
      </c>
      <c r="H158" s="32" t="s">
        <v>30</v>
      </c>
      <c r="I158" s="32" t="s">
        <v>31</v>
      </c>
      <c r="J158" s="32" t="s">
        <v>32</v>
      </c>
      <c r="K158" s="32" t="s">
        <v>77</v>
      </c>
      <c r="L158" s="32">
        <v>10</v>
      </c>
      <c r="M158" s="30">
        <v>20193320030752</v>
      </c>
      <c r="N158" s="31">
        <v>43766.539560185185</v>
      </c>
      <c r="O158" s="30"/>
      <c r="P158" s="31"/>
      <c r="Q158" s="32"/>
      <c r="R158" s="32"/>
      <c r="S158" s="32" t="s">
        <v>46</v>
      </c>
      <c r="T158" s="32" t="s">
        <v>542</v>
      </c>
      <c r="U158" s="34"/>
      <c r="V158" s="34"/>
      <c r="W158" s="34"/>
      <c r="X158" s="34"/>
      <c r="Y158" s="34"/>
    </row>
    <row r="159" spans="1:25" s="19" customFormat="1" ht="51.75" hidden="1" thickBot="1" x14ac:dyDescent="0.3">
      <c r="A159" s="54" t="s">
        <v>659</v>
      </c>
      <c r="B159" s="12" t="s">
        <v>477</v>
      </c>
      <c r="C159" s="12" t="s">
        <v>297</v>
      </c>
      <c r="D159" s="12" t="s">
        <v>543</v>
      </c>
      <c r="E159" s="12" t="s">
        <v>27</v>
      </c>
      <c r="F159" s="12" t="s">
        <v>28</v>
      </c>
      <c r="G159" s="12" t="s">
        <v>544</v>
      </c>
      <c r="H159" s="12" t="s">
        <v>83</v>
      </c>
      <c r="I159" s="12" t="s">
        <v>43</v>
      </c>
      <c r="J159" s="12" t="s">
        <v>44</v>
      </c>
      <c r="K159" s="12" t="s">
        <v>33</v>
      </c>
      <c r="L159" s="12">
        <v>15</v>
      </c>
      <c r="M159" s="14">
        <v>20193320030782</v>
      </c>
      <c r="N159" s="15">
        <v>43766.635196759256</v>
      </c>
      <c r="O159" s="14">
        <v>20192300015941</v>
      </c>
      <c r="P159" s="15">
        <v>43756</v>
      </c>
      <c r="Q159" s="12">
        <v>13</v>
      </c>
      <c r="R159" s="12">
        <v>13</v>
      </c>
      <c r="S159" s="12" t="s">
        <v>35</v>
      </c>
      <c r="T159" s="12" t="s">
        <v>545</v>
      </c>
      <c r="U159" s="21">
        <v>43787</v>
      </c>
      <c r="V159" s="20" t="s">
        <v>56</v>
      </c>
      <c r="W159" s="20" t="s">
        <v>57</v>
      </c>
      <c r="X159" s="20" t="s">
        <v>34</v>
      </c>
      <c r="Y159" s="20" t="s">
        <v>34</v>
      </c>
    </row>
    <row r="160" spans="1:25" s="33" customFormat="1" ht="26.25" hidden="1" thickBot="1" x14ac:dyDescent="0.3">
      <c r="A160" s="54" t="s">
        <v>659</v>
      </c>
      <c r="B160" s="32" t="s">
        <v>194</v>
      </c>
      <c r="C160" s="32" t="s">
        <v>25</v>
      </c>
      <c r="D160" s="32" t="s">
        <v>546</v>
      </c>
      <c r="E160" s="32" t="s">
        <v>40</v>
      </c>
      <c r="F160" s="32" t="s">
        <v>81</v>
      </c>
      <c r="G160" s="32" t="s">
        <v>547</v>
      </c>
      <c r="H160" s="32" t="s">
        <v>136</v>
      </c>
      <c r="I160" s="32" t="s">
        <v>43</v>
      </c>
      <c r="J160" s="32" t="s">
        <v>44</v>
      </c>
      <c r="K160" s="32" t="s">
        <v>70</v>
      </c>
      <c r="L160" s="32">
        <v>30</v>
      </c>
      <c r="M160" s="30">
        <v>20193320030792</v>
      </c>
      <c r="N160" s="31">
        <v>43766.655034722222</v>
      </c>
      <c r="O160" s="30"/>
      <c r="P160" s="31"/>
      <c r="Q160" s="32"/>
      <c r="R160" s="32"/>
      <c r="S160" s="32" t="s">
        <v>46</v>
      </c>
      <c r="T160" s="32" t="s">
        <v>534</v>
      </c>
      <c r="U160" s="34"/>
      <c r="V160" s="34"/>
      <c r="W160" s="34"/>
      <c r="X160" s="34"/>
      <c r="Y160" s="34"/>
    </row>
    <row r="161" spans="1:25" s="19" customFormat="1" ht="64.5" hidden="1" thickBot="1" x14ac:dyDescent="0.3">
      <c r="A161" s="54" t="s">
        <v>659</v>
      </c>
      <c r="B161" s="12" t="s">
        <v>194</v>
      </c>
      <c r="C161" s="12" t="s">
        <v>328</v>
      </c>
      <c r="D161" s="12" t="s">
        <v>486</v>
      </c>
      <c r="E161" s="12" t="s">
        <v>49</v>
      </c>
      <c r="F161" s="12" t="s">
        <v>158</v>
      </c>
      <c r="G161" s="12" t="s">
        <v>548</v>
      </c>
      <c r="H161" s="12" t="s">
        <v>105</v>
      </c>
      <c r="I161" s="12" t="s">
        <v>84</v>
      </c>
      <c r="J161" s="12" t="s">
        <v>32</v>
      </c>
      <c r="K161" s="12" t="s">
        <v>33</v>
      </c>
      <c r="L161" s="12">
        <v>15</v>
      </c>
      <c r="M161" s="14">
        <v>20193320030802</v>
      </c>
      <c r="N161" s="15">
        <v>43766.656307870369</v>
      </c>
      <c r="O161" s="14" t="s">
        <v>34</v>
      </c>
      <c r="P161" s="15">
        <v>43769</v>
      </c>
      <c r="Q161" s="12">
        <v>3</v>
      </c>
      <c r="R161" s="12">
        <v>3</v>
      </c>
      <c r="S161" s="12" t="s">
        <v>35</v>
      </c>
      <c r="T161" s="12" t="s">
        <v>549</v>
      </c>
      <c r="U161" s="20" t="s">
        <v>34</v>
      </c>
      <c r="V161" s="20" t="s">
        <v>161</v>
      </c>
      <c r="W161" s="20" t="s">
        <v>57</v>
      </c>
      <c r="X161" s="20" t="s">
        <v>34</v>
      </c>
      <c r="Y161" s="6" t="s">
        <v>550</v>
      </c>
    </row>
    <row r="162" spans="1:25" ht="26.25" hidden="1" thickBot="1" x14ac:dyDescent="0.3">
      <c r="A162" s="54" t="s">
        <v>659</v>
      </c>
      <c r="B162" s="50" t="s">
        <v>194</v>
      </c>
      <c r="C162" s="50" t="s">
        <v>25</v>
      </c>
      <c r="D162" s="50" t="s">
        <v>551</v>
      </c>
      <c r="E162" s="50" t="s">
        <v>40</v>
      </c>
      <c r="F162" s="50" t="s">
        <v>28</v>
      </c>
      <c r="G162" s="50" t="s">
        <v>76</v>
      </c>
      <c r="H162" s="50" t="s">
        <v>114</v>
      </c>
      <c r="I162" s="50" t="s">
        <v>32</v>
      </c>
      <c r="J162" s="50" t="s">
        <v>32</v>
      </c>
      <c r="K162" s="50" t="s">
        <v>77</v>
      </c>
      <c r="L162" s="50">
        <v>10</v>
      </c>
      <c r="M162" s="48">
        <v>20193320030832</v>
      </c>
      <c r="N162" s="49">
        <v>43766.661574074074</v>
      </c>
      <c r="O162" s="48"/>
      <c r="P162" s="49"/>
      <c r="Q162" s="50"/>
      <c r="R162" s="50"/>
      <c r="S162" s="50" t="s">
        <v>101</v>
      </c>
      <c r="T162" s="50" t="s">
        <v>552</v>
      </c>
      <c r="U162" s="51"/>
      <c r="V162" s="51"/>
      <c r="W162" s="51"/>
      <c r="X162" s="51"/>
      <c r="Y162" s="51"/>
    </row>
    <row r="163" spans="1:25" s="19" customFormat="1" ht="51.75" hidden="1" thickBot="1" x14ac:dyDescent="0.3">
      <c r="A163" s="54" t="s">
        <v>659</v>
      </c>
      <c r="B163" s="12" t="s">
        <v>477</v>
      </c>
      <c r="C163" s="12" t="s">
        <v>25</v>
      </c>
      <c r="D163" s="12" t="s">
        <v>553</v>
      </c>
      <c r="E163" s="12" t="s">
        <v>461</v>
      </c>
      <c r="F163" s="12" t="s">
        <v>28</v>
      </c>
      <c r="G163" s="12" t="s">
        <v>554</v>
      </c>
      <c r="H163" s="12" t="s">
        <v>555</v>
      </c>
      <c r="I163" s="12" t="s">
        <v>43</v>
      </c>
      <c r="J163" s="12" t="s">
        <v>44</v>
      </c>
      <c r="K163" s="12" t="s">
        <v>33</v>
      </c>
      <c r="L163" s="12">
        <v>15</v>
      </c>
      <c r="M163" s="14">
        <v>20193320030892</v>
      </c>
      <c r="N163" s="15">
        <v>43766.678217592591</v>
      </c>
      <c r="O163" s="14">
        <v>20192100015371</v>
      </c>
      <c r="P163" s="15">
        <v>43781</v>
      </c>
      <c r="Q163" s="12">
        <v>9</v>
      </c>
      <c r="R163" s="12">
        <v>9</v>
      </c>
      <c r="S163" s="12" t="s">
        <v>35</v>
      </c>
      <c r="T163" s="12" t="s">
        <v>556</v>
      </c>
      <c r="U163" s="21">
        <v>43782</v>
      </c>
      <c r="V163" s="20" t="s">
        <v>56</v>
      </c>
      <c r="W163" s="20" t="s">
        <v>57</v>
      </c>
      <c r="X163" s="20" t="s">
        <v>34</v>
      </c>
      <c r="Y163" s="20" t="s">
        <v>34</v>
      </c>
    </row>
    <row r="164" spans="1:25" s="19" customFormat="1" ht="51.75" hidden="1" thickBot="1" x14ac:dyDescent="0.3">
      <c r="A164" s="54" t="s">
        <v>659</v>
      </c>
      <c r="B164" s="12" t="s">
        <v>477</v>
      </c>
      <c r="C164" s="12" t="s">
        <v>47</v>
      </c>
      <c r="D164" s="12" t="s">
        <v>557</v>
      </c>
      <c r="E164" s="12" t="s">
        <v>49</v>
      </c>
      <c r="F164" s="12" t="s">
        <v>81</v>
      </c>
      <c r="G164" s="12" t="s">
        <v>558</v>
      </c>
      <c r="H164" s="12" t="s">
        <v>114</v>
      </c>
      <c r="I164" s="12" t="s">
        <v>32</v>
      </c>
      <c r="J164" s="12" t="s">
        <v>32</v>
      </c>
      <c r="K164" s="12" t="s">
        <v>33</v>
      </c>
      <c r="L164" s="12">
        <v>15</v>
      </c>
      <c r="M164" s="14">
        <v>20193320030902</v>
      </c>
      <c r="N164" s="15">
        <v>43766.679849537039</v>
      </c>
      <c r="O164" s="14">
        <v>20191000015921</v>
      </c>
      <c r="P164" s="15">
        <v>43783</v>
      </c>
      <c r="Q164" s="12">
        <v>11</v>
      </c>
      <c r="R164" s="12">
        <v>11</v>
      </c>
      <c r="S164" s="12" t="s">
        <v>35</v>
      </c>
      <c r="T164" s="12" t="s">
        <v>559</v>
      </c>
      <c r="U164" s="25">
        <v>43783</v>
      </c>
      <c r="V164" s="20" t="s">
        <v>56</v>
      </c>
      <c r="W164" s="20" t="s">
        <v>57</v>
      </c>
      <c r="X164" s="20" t="s">
        <v>34</v>
      </c>
      <c r="Y164" s="20" t="s">
        <v>34</v>
      </c>
    </row>
    <row r="165" spans="1:25" s="19" customFormat="1" ht="51.75" hidden="1" thickBot="1" x14ac:dyDescent="0.3">
      <c r="A165" s="54" t="s">
        <v>659</v>
      </c>
      <c r="B165" s="12" t="s">
        <v>477</v>
      </c>
      <c r="C165" s="12" t="s">
        <v>358</v>
      </c>
      <c r="D165" s="12" t="s">
        <v>560</v>
      </c>
      <c r="E165" s="12" t="s">
        <v>49</v>
      </c>
      <c r="F165" s="12" t="s">
        <v>81</v>
      </c>
      <c r="G165" s="12" t="s">
        <v>224</v>
      </c>
      <c r="H165" s="12" t="s">
        <v>114</v>
      </c>
      <c r="I165" s="12" t="s">
        <v>32</v>
      </c>
      <c r="J165" s="12" t="s">
        <v>32</v>
      </c>
      <c r="K165" s="12" t="s">
        <v>33</v>
      </c>
      <c r="L165" s="12">
        <v>15</v>
      </c>
      <c r="M165" s="14">
        <v>20193320030912</v>
      </c>
      <c r="N165" s="15">
        <v>43766.684699074074</v>
      </c>
      <c r="O165" s="14">
        <v>20191000016081</v>
      </c>
      <c r="P165" s="15">
        <v>43784</v>
      </c>
      <c r="Q165" s="12">
        <v>12</v>
      </c>
      <c r="R165" s="12">
        <v>12</v>
      </c>
      <c r="S165" s="12" t="s">
        <v>35</v>
      </c>
      <c r="T165" s="12" t="s">
        <v>561</v>
      </c>
      <c r="U165" s="15">
        <v>43784</v>
      </c>
      <c r="V165" s="20" t="s">
        <v>56</v>
      </c>
      <c r="W165" s="20" t="s">
        <v>57</v>
      </c>
      <c r="X165" s="20" t="s">
        <v>34</v>
      </c>
      <c r="Y165" s="20" t="s">
        <v>34</v>
      </c>
    </row>
    <row r="166" spans="1:25" s="19" customFormat="1" ht="51.75" hidden="1" thickBot="1" x14ac:dyDescent="0.3">
      <c r="A166" s="54" t="s">
        <v>659</v>
      </c>
      <c r="B166" s="12" t="s">
        <v>477</v>
      </c>
      <c r="C166" s="12" t="s">
        <v>79</v>
      </c>
      <c r="D166" s="12" t="s">
        <v>288</v>
      </c>
      <c r="E166" s="12" t="s">
        <v>49</v>
      </c>
      <c r="F166" s="12" t="s">
        <v>81</v>
      </c>
      <c r="G166" s="12" t="s">
        <v>289</v>
      </c>
      <c r="H166" s="12" t="s">
        <v>114</v>
      </c>
      <c r="I166" s="12" t="s">
        <v>32</v>
      </c>
      <c r="J166" s="12" t="s">
        <v>32</v>
      </c>
      <c r="K166" s="12" t="s">
        <v>33</v>
      </c>
      <c r="L166" s="12">
        <v>15</v>
      </c>
      <c r="M166" s="14">
        <v>20193320030932</v>
      </c>
      <c r="N166" s="15">
        <v>43766.688923611109</v>
      </c>
      <c r="O166" s="14">
        <v>20191000015981</v>
      </c>
      <c r="P166" s="15">
        <v>43784</v>
      </c>
      <c r="Q166" s="12">
        <v>12</v>
      </c>
      <c r="R166" s="12">
        <v>12</v>
      </c>
      <c r="S166" s="12" t="s">
        <v>35</v>
      </c>
      <c r="T166" s="12" t="s">
        <v>562</v>
      </c>
      <c r="U166" s="15">
        <v>43784</v>
      </c>
      <c r="V166" s="20" t="s">
        <v>56</v>
      </c>
      <c r="W166" s="20" t="s">
        <v>57</v>
      </c>
      <c r="X166" s="20" t="s">
        <v>34</v>
      </c>
      <c r="Y166" s="20" t="s">
        <v>34</v>
      </c>
    </row>
    <row r="167" spans="1:25" s="19" customFormat="1" ht="51.75" hidden="1" thickBot="1" x14ac:dyDescent="0.3">
      <c r="A167" s="54" t="s">
        <v>659</v>
      </c>
      <c r="B167" s="12" t="s">
        <v>477</v>
      </c>
      <c r="C167" s="12" t="s">
        <v>87</v>
      </c>
      <c r="D167" s="12" t="s">
        <v>563</v>
      </c>
      <c r="E167" s="12" t="s">
        <v>27</v>
      </c>
      <c r="F167" s="12" t="s">
        <v>28</v>
      </c>
      <c r="G167" s="12" t="s">
        <v>554</v>
      </c>
      <c r="H167" s="12" t="s">
        <v>390</v>
      </c>
      <c r="I167" s="12" t="s">
        <v>120</v>
      </c>
      <c r="J167" s="12" t="s">
        <v>44</v>
      </c>
      <c r="K167" s="12" t="s">
        <v>33</v>
      </c>
      <c r="L167" s="12">
        <v>15</v>
      </c>
      <c r="M167" s="14">
        <v>20193320030962</v>
      </c>
      <c r="N167" s="15">
        <v>43766.697175925925</v>
      </c>
      <c r="O167" s="14">
        <v>20192100015891</v>
      </c>
      <c r="P167" s="15">
        <v>43782</v>
      </c>
      <c r="Q167" s="12">
        <v>10</v>
      </c>
      <c r="R167" s="12">
        <v>10</v>
      </c>
      <c r="S167" s="12" t="s">
        <v>35</v>
      </c>
      <c r="T167" s="12" t="s">
        <v>564</v>
      </c>
      <c r="U167" s="21">
        <v>43783</v>
      </c>
      <c r="V167" s="20" t="s">
        <v>56</v>
      </c>
      <c r="W167" s="20" t="s">
        <v>57</v>
      </c>
      <c r="X167" s="20" t="s">
        <v>34</v>
      </c>
      <c r="Y167" s="20" t="s">
        <v>34</v>
      </c>
    </row>
    <row r="168" spans="1:25" s="19" customFormat="1" ht="51.75" hidden="1" thickBot="1" x14ac:dyDescent="0.3">
      <c r="A168" s="54" t="s">
        <v>659</v>
      </c>
      <c r="B168" s="12" t="s">
        <v>477</v>
      </c>
      <c r="C168" s="12" t="s">
        <v>328</v>
      </c>
      <c r="D168" s="12" t="s">
        <v>565</v>
      </c>
      <c r="E168" s="12" t="s">
        <v>49</v>
      </c>
      <c r="F168" s="12" t="s">
        <v>158</v>
      </c>
      <c r="G168" s="12" t="s">
        <v>566</v>
      </c>
      <c r="H168" s="12" t="s">
        <v>105</v>
      </c>
      <c r="I168" s="12" t="s">
        <v>84</v>
      </c>
      <c r="J168" s="12" t="s">
        <v>32</v>
      </c>
      <c r="K168" s="12" t="s">
        <v>33</v>
      </c>
      <c r="L168" s="12">
        <v>15</v>
      </c>
      <c r="M168" s="14">
        <v>20193320030972</v>
      </c>
      <c r="N168" s="15">
        <v>43766.698657407411</v>
      </c>
      <c r="O168" s="14" t="s">
        <v>34</v>
      </c>
      <c r="P168" s="15">
        <v>43783</v>
      </c>
      <c r="Q168" s="12">
        <v>11</v>
      </c>
      <c r="R168" s="12">
        <v>11</v>
      </c>
      <c r="S168" s="12" t="s">
        <v>35</v>
      </c>
      <c r="T168" s="12" t="s">
        <v>567</v>
      </c>
      <c r="U168" s="20" t="s">
        <v>34</v>
      </c>
      <c r="V168" s="20" t="s">
        <v>161</v>
      </c>
      <c r="W168" s="20" t="s">
        <v>57</v>
      </c>
      <c r="X168" s="20" t="s">
        <v>34</v>
      </c>
      <c r="Y168" s="6" t="s">
        <v>550</v>
      </c>
    </row>
    <row r="169" spans="1:25" s="19" customFormat="1" ht="128.25" thickBot="1" x14ac:dyDescent="0.3">
      <c r="A169" s="54" t="s">
        <v>659</v>
      </c>
      <c r="B169" s="12" t="s">
        <v>194</v>
      </c>
      <c r="C169" s="12" t="s">
        <v>568</v>
      </c>
      <c r="D169" s="12" t="s">
        <v>569</v>
      </c>
      <c r="E169" s="12" t="s">
        <v>27</v>
      </c>
      <c r="F169" s="12" t="s">
        <v>50</v>
      </c>
      <c r="G169" s="12" t="s">
        <v>570</v>
      </c>
      <c r="H169" s="12" t="s">
        <v>149</v>
      </c>
      <c r="I169" s="12" t="s">
        <v>43</v>
      </c>
      <c r="J169" s="12" t="s">
        <v>44</v>
      </c>
      <c r="K169" s="12" t="s">
        <v>352</v>
      </c>
      <c r="L169" s="12">
        <v>5</v>
      </c>
      <c r="M169" s="14">
        <v>20193320030982</v>
      </c>
      <c r="N169" s="15">
        <v>43767.478784722225</v>
      </c>
      <c r="O169" s="14">
        <v>20192050061961</v>
      </c>
      <c r="P169" s="15">
        <v>43769</v>
      </c>
      <c r="Q169" s="12">
        <v>2</v>
      </c>
      <c r="R169" s="12">
        <v>2</v>
      </c>
      <c r="S169" s="12" t="s">
        <v>35</v>
      </c>
      <c r="T169" s="12" t="s">
        <v>571</v>
      </c>
      <c r="U169" s="21">
        <v>43769</v>
      </c>
      <c r="V169" s="20" t="s">
        <v>56</v>
      </c>
      <c r="W169" s="20" t="s">
        <v>57</v>
      </c>
      <c r="X169" s="20" t="s">
        <v>34</v>
      </c>
      <c r="Y169" s="20" t="s">
        <v>34</v>
      </c>
    </row>
    <row r="170" spans="1:25" s="33" customFormat="1" ht="26.25" hidden="1" thickBot="1" x14ac:dyDescent="0.3">
      <c r="A170" s="54" t="s">
        <v>659</v>
      </c>
      <c r="B170" s="32" t="s">
        <v>194</v>
      </c>
      <c r="C170" s="32" t="s">
        <v>331</v>
      </c>
      <c r="D170" s="32" t="s">
        <v>572</v>
      </c>
      <c r="E170" s="32" t="s">
        <v>49</v>
      </c>
      <c r="F170" s="32" t="s">
        <v>192</v>
      </c>
      <c r="G170" s="32" t="s">
        <v>573</v>
      </c>
      <c r="H170" s="32" t="s">
        <v>149</v>
      </c>
      <c r="I170" s="32" t="s">
        <v>43</v>
      </c>
      <c r="J170" s="32" t="s">
        <v>44</v>
      </c>
      <c r="K170" s="32" t="s">
        <v>70</v>
      </c>
      <c r="L170" s="32">
        <v>30</v>
      </c>
      <c r="M170" s="30">
        <v>20193320030992</v>
      </c>
      <c r="N170" s="31">
        <v>43767.59065972222</v>
      </c>
      <c r="O170" s="30"/>
      <c r="P170" s="31"/>
      <c r="Q170" s="32"/>
      <c r="R170" s="32"/>
      <c r="S170" s="32" t="s">
        <v>46</v>
      </c>
      <c r="T170" s="32" t="s">
        <v>574</v>
      </c>
      <c r="U170" s="34"/>
      <c r="V170" s="34"/>
      <c r="W170" s="34"/>
      <c r="X170" s="34"/>
      <c r="Y170" s="34"/>
    </row>
    <row r="171" spans="1:25" s="33" customFormat="1" ht="39" hidden="1" thickBot="1" x14ac:dyDescent="0.3">
      <c r="A171" s="54" t="s">
        <v>659</v>
      </c>
      <c r="B171" s="32" t="s">
        <v>477</v>
      </c>
      <c r="C171" s="32" t="s">
        <v>25</v>
      </c>
      <c r="D171" s="32" t="s">
        <v>575</v>
      </c>
      <c r="E171" s="32" t="s">
        <v>49</v>
      </c>
      <c r="F171" s="32" t="s">
        <v>28</v>
      </c>
      <c r="G171" s="32" t="s">
        <v>576</v>
      </c>
      <c r="H171" s="32" t="s">
        <v>149</v>
      </c>
      <c r="I171" s="32" t="s">
        <v>43</v>
      </c>
      <c r="J171" s="32" t="s">
        <v>44</v>
      </c>
      <c r="K171" s="32" t="s">
        <v>53</v>
      </c>
      <c r="L171" s="32">
        <v>15</v>
      </c>
      <c r="M171" s="30">
        <v>20193320031032</v>
      </c>
      <c r="N171" s="31">
        <v>43767.67292824074</v>
      </c>
      <c r="O171" s="30"/>
      <c r="P171" s="31"/>
      <c r="Q171" s="32"/>
      <c r="R171" s="32"/>
      <c r="S171" s="32" t="s">
        <v>46</v>
      </c>
      <c r="T171" s="32" t="s">
        <v>577</v>
      </c>
      <c r="U171" s="34"/>
      <c r="V171" s="34"/>
      <c r="W171" s="34"/>
      <c r="X171" s="34"/>
      <c r="Y171" s="34"/>
    </row>
    <row r="172" spans="1:25" s="19" customFormat="1" ht="51.75" hidden="1" thickBot="1" x14ac:dyDescent="0.3">
      <c r="A172" s="54" t="s">
        <v>659</v>
      </c>
      <c r="B172" s="12" t="s">
        <v>477</v>
      </c>
      <c r="C172" s="12" t="s">
        <v>25</v>
      </c>
      <c r="D172" s="12" t="s">
        <v>254</v>
      </c>
      <c r="E172" s="12" t="s">
        <v>27</v>
      </c>
      <c r="F172" s="12" t="s">
        <v>192</v>
      </c>
      <c r="G172" s="12" t="s">
        <v>578</v>
      </c>
      <c r="H172" s="12" t="s">
        <v>30</v>
      </c>
      <c r="I172" s="12" t="s">
        <v>31</v>
      </c>
      <c r="J172" s="12" t="s">
        <v>32</v>
      </c>
      <c r="K172" s="12" t="s">
        <v>77</v>
      </c>
      <c r="L172" s="12">
        <v>10</v>
      </c>
      <c r="M172" s="14">
        <v>20193320031052</v>
      </c>
      <c r="N172" s="15">
        <v>43767.685868055552</v>
      </c>
      <c r="O172" s="14">
        <v>20191200002283</v>
      </c>
      <c r="P172" s="15">
        <v>43769</v>
      </c>
      <c r="Q172" s="12">
        <v>2</v>
      </c>
      <c r="R172" s="12">
        <v>2</v>
      </c>
      <c r="S172" s="12" t="s">
        <v>35</v>
      </c>
      <c r="T172" s="12" t="s">
        <v>579</v>
      </c>
      <c r="U172" s="20" t="s">
        <v>34</v>
      </c>
      <c r="V172" s="20" t="s">
        <v>34</v>
      </c>
      <c r="W172" s="20" t="s">
        <v>34</v>
      </c>
      <c r="X172" s="20" t="s">
        <v>34</v>
      </c>
      <c r="Y172" s="20" t="s">
        <v>34</v>
      </c>
    </row>
    <row r="173" spans="1:25" s="19" customFormat="1" ht="51.75" hidden="1" thickBot="1" x14ac:dyDescent="0.3">
      <c r="A173" s="54" t="s">
        <v>659</v>
      </c>
      <c r="B173" s="12" t="s">
        <v>477</v>
      </c>
      <c r="C173" s="12" t="s">
        <v>328</v>
      </c>
      <c r="D173" s="12" t="s">
        <v>580</v>
      </c>
      <c r="E173" s="12" t="s">
        <v>49</v>
      </c>
      <c r="F173" s="12" t="s">
        <v>158</v>
      </c>
      <c r="G173" s="12" t="s">
        <v>581</v>
      </c>
      <c r="H173" s="12" t="s">
        <v>105</v>
      </c>
      <c r="I173" s="12" t="s">
        <v>84</v>
      </c>
      <c r="J173" s="12" t="s">
        <v>32</v>
      </c>
      <c r="K173" s="12" t="s">
        <v>53</v>
      </c>
      <c r="L173" s="12">
        <v>15</v>
      </c>
      <c r="M173" s="14">
        <v>20193320031062</v>
      </c>
      <c r="N173" s="15">
        <v>43767.687986111108</v>
      </c>
      <c r="O173" s="14" t="s">
        <v>34</v>
      </c>
      <c r="P173" s="15">
        <v>43783</v>
      </c>
      <c r="Q173" s="12">
        <v>10</v>
      </c>
      <c r="R173" s="12">
        <v>10</v>
      </c>
      <c r="S173" s="12" t="s">
        <v>35</v>
      </c>
      <c r="T173" s="12" t="s">
        <v>582</v>
      </c>
      <c r="U173" s="20" t="s">
        <v>34</v>
      </c>
      <c r="V173" s="20" t="s">
        <v>161</v>
      </c>
      <c r="W173" s="20" t="s">
        <v>57</v>
      </c>
      <c r="X173" s="20" t="s">
        <v>34</v>
      </c>
      <c r="Y173" s="6" t="s">
        <v>550</v>
      </c>
    </row>
    <row r="174" spans="1:25" s="33" customFormat="1" ht="26.25" hidden="1" thickBot="1" x14ac:dyDescent="0.3">
      <c r="A174" s="54" t="s">
        <v>659</v>
      </c>
      <c r="B174" s="32" t="s">
        <v>194</v>
      </c>
      <c r="C174" s="32" t="s">
        <v>79</v>
      </c>
      <c r="D174" s="32" t="s">
        <v>583</v>
      </c>
      <c r="E174" s="32" t="s">
        <v>49</v>
      </c>
      <c r="F174" s="32" t="s">
        <v>192</v>
      </c>
      <c r="G174" s="32" t="s">
        <v>584</v>
      </c>
      <c r="H174" s="32" t="s">
        <v>52</v>
      </c>
      <c r="I174" s="32" t="s">
        <v>43</v>
      </c>
      <c r="J174" s="32" t="s">
        <v>44</v>
      </c>
      <c r="K174" s="32" t="s">
        <v>70</v>
      </c>
      <c r="L174" s="32">
        <v>30</v>
      </c>
      <c r="M174" s="30">
        <v>20193320031082</v>
      </c>
      <c r="N174" s="31">
        <v>43768.387627314813</v>
      </c>
      <c r="O174" s="30"/>
      <c r="P174" s="31"/>
      <c r="Q174" s="32"/>
      <c r="R174" s="32"/>
      <c r="S174" s="32" t="s">
        <v>46</v>
      </c>
      <c r="T174" s="32" t="s">
        <v>574</v>
      </c>
      <c r="U174" s="34"/>
      <c r="V174" s="34"/>
      <c r="W174" s="34"/>
      <c r="X174" s="34"/>
      <c r="Y174" s="34"/>
    </row>
    <row r="175" spans="1:25" s="19" customFormat="1" ht="64.5" hidden="1" thickBot="1" x14ac:dyDescent="0.3">
      <c r="A175" s="54" t="s">
        <v>659</v>
      </c>
      <c r="B175" s="12" t="s">
        <v>95</v>
      </c>
      <c r="C175" s="12" t="s">
        <v>331</v>
      </c>
      <c r="D175" s="12" t="s">
        <v>466</v>
      </c>
      <c r="E175" s="12" t="s">
        <v>49</v>
      </c>
      <c r="F175" s="12" t="s">
        <v>192</v>
      </c>
      <c r="G175" s="12" t="s">
        <v>585</v>
      </c>
      <c r="H175" s="12" t="s">
        <v>52</v>
      </c>
      <c r="I175" s="12" t="s">
        <v>43</v>
      </c>
      <c r="J175" s="12" t="s">
        <v>44</v>
      </c>
      <c r="K175" s="12" t="s">
        <v>70</v>
      </c>
      <c r="L175" s="12">
        <v>30</v>
      </c>
      <c r="M175" s="14">
        <v>20193320031092</v>
      </c>
      <c r="N175" s="15">
        <v>43768.392060185186</v>
      </c>
      <c r="O175" s="14">
        <v>20192050062291</v>
      </c>
      <c r="P175" s="15">
        <v>43787</v>
      </c>
      <c r="Q175" s="12">
        <v>11</v>
      </c>
      <c r="R175" s="12">
        <v>11</v>
      </c>
      <c r="S175" s="12" t="s">
        <v>35</v>
      </c>
      <c r="T175" s="12" t="s">
        <v>586</v>
      </c>
      <c r="U175" s="21">
        <v>43787</v>
      </c>
      <c r="V175" s="20" t="s">
        <v>56</v>
      </c>
      <c r="W175" s="20" t="s">
        <v>57</v>
      </c>
      <c r="X175" s="20" t="s">
        <v>34</v>
      </c>
      <c r="Y175" s="20" t="s">
        <v>34</v>
      </c>
    </row>
    <row r="176" spans="1:25" ht="26.25" hidden="1" thickBot="1" x14ac:dyDescent="0.3">
      <c r="A176" s="54" t="s">
        <v>659</v>
      </c>
      <c r="B176" s="50" t="s">
        <v>194</v>
      </c>
      <c r="C176" s="50" t="s">
        <v>25</v>
      </c>
      <c r="D176" s="50" t="s">
        <v>587</v>
      </c>
      <c r="E176" s="50" t="s">
        <v>40</v>
      </c>
      <c r="F176" s="50" t="s">
        <v>28</v>
      </c>
      <c r="G176" s="50" t="s">
        <v>588</v>
      </c>
      <c r="H176" s="50" t="s">
        <v>42</v>
      </c>
      <c r="I176" s="50" t="s">
        <v>43</v>
      </c>
      <c r="J176" s="50" t="s">
        <v>44</v>
      </c>
      <c r="K176" s="50" t="s">
        <v>77</v>
      </c>
      <c r="L176" s="50">
        <v>10</v>
      </c>
      <c r="M176" s="48">
        <v>20193320031112</v>
      </c>
      <c r="N176" s="49">
        <v>43768.396909722222</v>
      </c>
      <c r="O176" s="48"/>
      <c r="P176" s="49"/>
      <c r="Q176" s="50"/>
      <c r="R176" s="50"/>
      <c r="S176" s="50" t="s">
        <v>101</v>
      </c>
      <c r="T176" s="50" t="s">
        <v>589</v>
      </c>
      <c r="U176" s="51"/>
      <c r="V176" s="51"/>
      <c r="W176" s="51"/>
      <c r="X176" s="51"/>
      <c r="Y176" s="51"/>
    </row>
    <row r="177" spans="1:25" s="19" customFormat="1" ht="51.75" hidden="1" thickBot="1" x14ac:dyDescent="0.3">
      <c r="A177" s="54" t="s">
        <v>659</v>
      </c>
      <c r="B177" s="12" t="s">
        <v>194</v>
      </c>
      <c r="C177" s="12" t="s">
        <v>226</v>
      </c>
      <c r="D177" s="12" t="s">
        <v>482</v>
      </c>
      <c r="E177" s="12" t="s">
        <v>49</v>
      </c>
      <c r="F177" s="12" t="s">
        <v>28</v>
      </c>
      <c r="G177" s="12" t="s">
        <v>233</v>
      </c>
      <c r="H177" s="12" t="s">
        <v>42</v>
      </c>
      <c r="I177" s="12" t="s">
        <v>43</v>
      </c>
      <c r="J177" s="12" t="s">
        <v>44</v>
      </c>
      <c r="K177" s="12" t="s">
        <v>70</v>
      </c>
      <c r="L177" s="12">
        <v>30</v>
      </c>
      <c r="M177" s="14">
        <v>20193320031122</v>
      </c>
      <c r="N177" s="15">
        <v>43768.397511574076</v>
      </c>
      <c r="O177" s="14">
        <v>20192050062231</v>
      </c>
      <c r="P177" s="15">
        <v>43777</v>
      </c>
      <c r="Q177" s="12">
        <v>6</v>
      </c>
      <c r="R177" s="12">
        <v>6</v>
      </c>
      <c r="S177" s="12" t="s">
        <v>35</v>
      </c>
      <c r="T177" s="12" t="s">
        <v>590</v>
      </c>
      <c r="U177" s="21">
        <v>43782</v>
      </c>
      <c r="V177" s="20" t="s">
        <v>56</v>
      </c>
      <c r="W177" s="20" t="s">
        <v>57</v>
      </c>
      <c r="X177" s="20" t="s">
        <v>34</v>
      </c>
      <c r="Y177" s="20" t="s">
        <v>34</v>
      </c>
    </row>
    <row r="178" spans="1:25" ht="26.25" hidden="1" thickBot="1" x14ac:dyDescent="0.3">
      <c r="A178" s="54" t="s">
        <v>659</v>
      </c>
      <c r="B178" s="50" t="s">
        <v>194</v>
      </c>
      <c r="C178" s="50" t="s">
        <v>25</v>
      </c>
      <c r="D178" s="50" t="s">
        <v>591</v>
      </c>
      <c r="E178" s="50" t="s">
        <v>40</v>
      </c>
      <c r="F178" s="50" t="s">
        <v>28</v>
      </c>
      <c r="G178" s="50" t="s">
        <v>592</v>
      </c>
      <c r="H178" s="50" t="s">
        <v>42</v>
      </c>
      <c r="I178" s="50" t="s">
        <v>43</v>
      </c>
      <c r="J178" s="50" t="s">
        <v>44</v>
      </c>
      <c r="K178" s="50" t="s">
        <v>53</v>
      </c>
      <c r="L178" s="50">
        <v>15</v>
      </c>
      <c r="M178" s="48">
        <v>20193320031132</v>
      </c>
      <c r="N178" s="49">
        <v>43768.398425925923</v>
      </c>
      <c r="O178" s="48"/>
      <c r="P178" s="49"/>
      <c r="Q178" s="50"/>
      <c r="R178" s="50"/>
      <c r="S178" s="50" t="s">
        <v>101</v>
      </c>
      <c r="T178" s="50" t="s">
        <v>593</v>
      </c>
      <c r="U178" s="51"/>
      <c r="V178" s="51"/>
      <c r="W178" s="51"/>
      <c r="X178" s="51"/>
      <c r="Y178" s="51"/>
    </row>
    <row r="179" spans="1:25" s="33" customFormat="1" ht="26.25" hidden="1" thickBot="1" x14ac:dyDescent="0.3">
      <c r="A179" s="54" t="s">
        <v>659</v>
      </c>
      <c r="B179" s="32" t="s">
        <v>194</v>
      </c>
      <c r="C179" s="32" t="s">
        <v>336</v>
      </c>
      <c r="D179" s="32" t="s">
        <v>594</v>
      </c>
      <c r="E179" s="32" t="s">
        <v>49</v>
      </c>
      <c r="F179" s="32" t="s">
        <v>192</v>
      </c>
      <c r="G179" s="32" t="s">
        <v>595</v>
      </c>
      <c r="H179" s="32" t="s">
        <v>555</v>
      </c>
      <c r="I179" s="32" t="s">
        <v>43</v>
      </c>
      <c r="J179" s="32" t="s">
        <v>44</v>
      </c>
      <c r="K179" s="32" t="s">
        <v>70</v>
      </c>
      <c r="L179" s="32">
        <v>30</v>
      </c>
      <c r="M179" s="30">
        <v>20193320031142</v>
      </c>
      <c r="N179" s="31">
        <v>43768.39984953704</v>
      </c>
      <c r="O179" s="30"/>
      <c r="P179" s="31"/>
      <c r="Q179" s="32"/>
      <c r="R179" s="32"/>
      <c r="S179" s="32" t="s">
        <v>46</v>
      </c>
      <c r="T179" s="32" t="s">
        <v>596</v>
      </c>
      <c r="U179" s="34"/>
      <c r="V179" s="34"/>
      <c r="W179" s="34"/>
      <c r="X179" s="34"/>
      <c r="Y179" s="34"/>
    </row>
    <row r="180" spans="1:25" s="19" customFormat="1" ht="64.5" hidden="1" thickBot="1" x14ac:dyDescent="0.3">
      <c r="A180" s="54" t="s">
        <v>659</v>
      </c>
      <c r="B180" s="12" t="s">
        <v>194</v>
      </c>
      <c r="C180" s="12" t="s">
        <v>25</v>
      </c>
      <c r="D180" s="12" t="s">
        <v>597</v>
      </c>
      <c r="E180" s="12" t="s">
        <v>40</v>
      </c>
      <c r="F180" s="12" t="s">
        <v>28</v>
      </c>
      <c r="G180" s="12" t="s">
        <v>598</v>
      </c>
      <c r="H180" s="12" t="s">
        <v>52</v>
      </c>
      <c r="I180" s="12" t="s">
        <v>43</v>
      </c>
      <c r="J180" s="12" t="s">
        <v>44</v>
      </c>
      <c r="K180" s="12" t="s">
        <v>53</v>
      </c>
      <c r="L180" s="12">
        <v>15</v>
      </c>
      <c r="M180" s="14">
        <v>20193320031172</v>
      </c>
      <c r="N180" s="15">
        <v>43768.404444444444</v>
      </c>
      <c r="O180" s="14">
        <v>20192050062251</v>
      </c>
      <c r="P180" s="15">
        <v>43787</v>
      </c>
      <c r="Q180" s="12">
        <v>11</v>
      </c>
      <c r="R180" s="12">
        <v>11</v>
      </c>
      <c r="S180" s="12" t="s">
        <v>35</v>
      </c>
      <c r="T180" s="12" t="s">
        <v>599</v>
      </c>
      <c r="U180" s="21">
        <v>43787</v>
      </c>
      <c r="V180" s="20" t="s">
        <v>56</v>
      </c>
      <c r="W180" s="20" t="s">
        <v>57</v>
      </c>
      <c r="X180" s="20" t="s">
        <v>34</v>
      </c>
      <c r="Y180" s="20" t="s">
        <v>34</v>
      </c>
    </row>
    <row r="181" spans="1:25" ht="26.25" hidden="1" thickBot="1" x14ac:dyDescent="0.3">
      <c r="A181" s="54" t="s">
        <v>659</v>
      </c>
      <c r="B181" s="50" t="s">
        <v>194</v>
      </c>
      <c r="C181" s="50" t="s">
        <v>246</v>
      </c>
      <c r="D181" s="50" t="s">
        <v>252</v>
      </c>
      <c r="E181" s="50" t="s">
        <v>49</v>
      </c>
      <c r="F181" s="50" t="s">
        <v>28</v>
      </c>
      <c r="G181" s="50" t="s">
        <v>51</v>
      </c>
      <c r="H181" s="50" t="s">
        <v>52</v>
      </c>
      <c r="I181" s="50" t="s">
        <v>43</v>
      </c>
      <c r="J181" s="50" t="s">
        <v>44</v>
      </c>
      <c r="K181" s="50" t="s">
        <v>33</v>
      </c>
      <c r="L181" s="50">
        <v>15</v>
      </c>
      <c r="M181" s="48">
        <v>20193320031192</v>
      </c>
      <c r="N181" s="49">
        <v>43768.406064814815</v>
      </c>
      <c r="O181" s="48"/>
      <c r="P181" s="49"/>
      <c r="Q181" s="50"/>
      <c r="R181" s="50"/>
      <c r="S181" s="50" t="s">
        <v>101</v>
      </c>
      <c r="T181" s="50" t="s">
        <v>600</v>
      </c>
      <c r="U181" s="51"/>
      <c r="V181" s="51"/>
      <c r="W181" s="51"/>
      <c r="X181" s="51"/>
      <c r="Y181" s="51"/>
    </row>
    <row r="182" spans="1:25" s="19" customFormat="1" ht="51.75" hidden="1" thickBot="1" x14ac:dyDescent="0.3">
      <c r="A182" s="54" t="s">
        <v>659</v>
      </c>
      <c r="B182" s="12" t="s">
        <v>95</v>
      </c>
      <c r="C182" s="12" t="s">
        <v>426</v>
      </c>
      <c r="D182" s="12" t="s">
        <v>601</v>
      </c>
      <c r="E182" s="12" t="s">
        <v>49</v>
      </c>
      <c r="F182" s="12" t="s">
        <v>28</v>
      </c>
      <c r="G182" s="12" t="s">
        <v>602</v>
      </c>
      <c r="H182" s="12" t="s">
        <v>230</v>
      </c>
      <c r="I182" s="12" t="s">
        <v>43</v>
      </c>
      <c r="J182" s="12" t="s">
        <v>44</v>
      </c>
      <c r="K182" s="12" t="s">
        <v>77</v>
      </c>
      <c r="L182" s="12">
        <v>10</v>
      </c>
      <c r="M182" s="14">
        <v>20193320031202</v>
      </c>
      <c r="N182" s="15">
        <v>43768.407349537039</v>
      </c>
      <c r="O182" s="14" t="s">
        <v>34</v>
      </c>
      <c r="P182" s="15">
        <v>43769</v>
      </c>
      <c r="Q182" s="12">
        <v>1</v>
      </c>
      <c r="R182" s="12">
        <v>1</v>
      </c>
      <c r="S182" s="12" t="s">
        <v>35</v>
      </c>
      <c r="T182" s="12" t="s">
        <v>603</v>
      </c>
      <c r="U182" s="20" t="s">
        <v>34</v>
      </c>
      <c r="V182" s="20" t="s">
        <v>34</v>
      </c>
      <c r="W182" s="20" t="s">
        <v>34</v>
      </c>
      <c r="X182" s="20" t="s">
        <v>34</v>
      </c>
      <c r="Y182" s="6" t="s">
        <v>604</v>
      </c>
    </row>
    <row r="183" spans="1:25" s="19" customFormat="1" ht="51.75" hidden="1" thickBot="1" x14ac:dyDescent="0.3">
      <c r="A183" s="54" t="s">
        <v>659</v>
      </c>
      <c r="B183" s="12" t="s">
        <v>194</v>
      </c>
      <c r="C183" s="12" t="s">
        <v>25</v>
      </c>
      <c r="D183" s="12" t="s">
        <v>605</v>
      </c>
      <c r="E183" s="12" t="s">
        <v>40</v>
      </c>
      <c r="F183" s="12" t="s">
        <v>28</v>
      </c>
      <c r="G183" s="12" t="s">
        <v>606</v>
      </c>
      <c r="H183" s="12" t="s">
        <v>52</v>
      </c>
      <c r="I183" s="12" t="s">
        <v>43</v>
      </c>
      <c r="J183" s="12" t="s">
        <v>44</v>
      </c>
      <c r="K183" s="12" t="s">
        <v>53</v>
      </c>
      <c r="L183" s="12">
        <v>15</v>
      </c>
      <c r="M183" s="14">
        <v>20193320031282</v>
      </c>
      <c r="N183" s="15">
        <v>43768.415555555555</v>
      </c>
      <c r="O183" s="14">
        <v>20192050062351</v>
      </c>
      <c r="P183" s="15">
        <v>43789</v>
      </c>
      <c r="Q183" s="12">
        <v>13</v>
      </c>
      <c r="R183" s="12">
        <v>13</v>
      </c>
      <c r="S183" s="12" t="s">
        <v>35</v>
      </c>
      <c r="T183" s="12" t="s">
        <v>607</v>
      </c>
      <c r="U183" s="21">
        <v>43789</v>
      </c>
      <c r="V183" s="20" t="s">
        <v>56</v>
      </c>
      <c r="W183" s="20" t="s">
        <v>57</v>
      </c>
      <c r="X183" s="20" t="s">
        <v>34</v>
      </c>
      <c r="Y183" s="20" t="s">
        <v>34</v>
      </c>
    </row>
    <row r="184" spans="1:25" s="19" customFormat="1" ht="64.5" hidden="1" thickBot="1" x14ac:dyDescent="0.3">
      <c r="A184" s="54" t="s">
        <v>659</v>
      </c>
      <c r="B184" s="12" t="s">
        <v>194</v>
      </c>
      <c r="C184" s="12" t="s">
        <v>328</v>
      </c>
      <c r="D184" s="12" t="s">
        <v>580</v>
      </c>
      <c r="E184" s="12" t="s">
        <v>49</v>
      </c>
      <c r="F184" s="12" t="s">
        <v>158</v>
      </c>
      <c r="G184" s="12" t="s">
        <v>76</v>
      </c>
      <c r="H184" s="12" t="s">
        <v>105</v>
      </c>
      <c r="I184" s="12" t="s">
        <v>84</v>
      </c>
      <c r="J184" s="12" t="s">
        <v>32</v>
      </c>
      <c r="K184" s="12" t="s">
        <v>53</v>
      </c>
      <c r="L184" s="12">
        <v>15</v>
      </c>
      <c r="M184" s="14">
        <v>20193320031302</v>
      </c>
      <c r="N184" s="15">
        <v>43768.421655092592</v>
      </c>
      <c r="O184" s="14" t="s">
        <v>34</v>
      </c>
      <c r="P184" s="15">
        <v>43774</v>
      </c>
      <c r="Q184" s="12">
        <v>3</v>
      </c>
      <c r="R184" s="12">
        <v>3</v>
      </c>
      <c r="S184" s="12" t="s">
        <v>35</v>
      </c>
      <c r="T184" s="12" t="s">
        <v>608</v>
      </c>
      <c r="U184" s="20" t="s">
        <v>34</v>
      </c>
      <c r="V184" s="20" t="s">
        <v>161</v>
      </c>
      <c r="W184" s="20" t="s">
        <v>57</v>
      </c>
      <c r="X184" s="20" t="s">
        <v>34</v>
      </c>
      <c r="Y184" s="6" t="s">
        <v>550</v>
      </c>
    </row>
    <row r="185" spans="1:25" s="19" customFormat="1" ht="64.5" hidden="1" thickBot="1" x14ac:dyDescent="0.3">
      <c r="A185" s="54" t="s">
        <v>659</v>
      </c>
      <c r="B185" s="12" t="s">
        <v>194</v>
      </c>
      <c r="C185" s="12" t="s">
        <v>25</v>
      </c>
      <c r="D185" s="12" t="s">
        <v>609</v>
      </c>
      <c r="E185" s="12" t="s">
        <v>40</v>
      </c>
      <c r="F185" s="12" t="s">
        <v>28</v>
      </c>
      <c r="G185" s="12" t="s">
        <v>610</v>
      </c>
      <c r="H185" s="12" t="s">
        <v>52</v>
      </c>
      <c r="I185" s="12" t="s">
        <v>43</v>
      </c>
      <c r="J185" s="12" t="s">
        <v>44</v>
      </c>
      <c r="K185" s="12" t="s">
        <v>53</v>
      </c>
      <c r="L185" s="12">
        <v>15</v>
      </c>
      <c r="M185" s="14">
        <v>20193320031312</v>
      </c>
      <c r="N185" s="15">
        <v>43768.422685185185</v>
      </c>
      <c r="O185" s="14">
        <v>20192050062271</v>
      </c>
      <c r="P185" s="15">
        <v>43787</v>
      </c>
      <c r="Q185" s="12">
        <v>11</v>
      </c>
      <c r="R185" s="12">
        <v>11</v>
      </c>
      <c r="S185" s="12" t="s">
        <v>35</v>
      </c>
      <c r="T185" s="12" t="s">
        <v>611</v>
      </c>
      <c r="U185" s="21">
        <v>43787</v>
      </c>
      <c r="V185" s="20" t="s">
        <v>56</v>
      </c>
      <c r="W185" s="20" t="s">
        <v>57</v>
      </c>
      <c r="X185" s="20" t="s">
        <v>34</v>
      </c>
      <c r="Y185" s="20" t="s">
        <v>34</v>
      </c>
    </row>
    <row r="186" spans="1:25" ht="26.25" hidden="1" thickBot="1" x14ac:dyDescent="0.3">
      <c r="A186" s="54" t="s">
        <v>659</v>
      </c>
      <c r="B186" s="50" t="s">
        <v>477</v>
      </c>
      <c r="C186" s="50" t="s">
        <v>79</v>
      </c>
      <c r="D186" s="50" t="s">
        <v>612</v>
      </c>
      <c r="E186" s="50" t="s">
        <v>49</v>
      </c>
      <c r="F186" s="50" t="s">
        <v>81</v>
      </c>
      <c r="G186" s="50" t="s">
        <v>613</v>
      </c>
      <c r="H186" s="50" t="s">
        <v>114</v>
      </c>
      <c r="I186" s="50" t="s">
        <v>32</v>
      </c>
      <c r="J186" s="50" t="s">
        <v>32</v>
      </c>
      <c r="K186" s="50" t="s">
        <v>53</v>
      </c>
      <c r="L186" s="50">
        <v>15</v>
      </c>
      <c r="M186" s="48">
        <v>20193320031322</v>
      </c>
      <c r="N186" s="49">
        <v>43768.477581018517</v>
      </c>
      <c r="O186" s="48"/>
      <c r="P186" s="49"/>
      <c r="Q186" s="50"/>
      <c r="R186" s="50"/>
      <c r="S186" s="50" t="s">
        <v>101</v>
      </c>
      <c r="T186" s="50" t="s">
        <v>593</v>
      </c>
      <c r="U186" s="51"/>
      <c r="V186" s="51"/>
      <c r="W186" s="51"/>
      <c r="X186" s="51"/>
      <c r="Y186" s="51"/>
    </row>
    <row r="187" spans="1:25" s="19" customFormat="1" ht="51.75" hidden="1" thickBot="1" x14ac:dyDescent="0.3">
      <c r="A187" s="54" t="s">
        <v>659</v>
      </c>
      <c r="B187" s="12" t="s">
        <v>194</v>
      </c>
      <c r="C187" s="12" t="s">
        <v>426</v>
      </c>
      <c r="D187" s="12" t="s">
        <v>614</v>
      </c>
      <c r="E187" s="12" t="s">
        <v>49</v>
      </c>
      <c r="F187" s="12" t="s">
        <v>28</v>
      </c>
      <c r="G187" s="12" t="s">
        <v>615</v>
      </c>
      <c r="H187" s="12" t="s">
        <v>30</v>
      </c>
      <c r="I187" s="12" t="s">
        <v>31</v>
      </c>
      <c r="J187" s="12" t="s">
        <v>32</v>
      </c>
      <c r="K187" s="12" t="s">
        <v>33</v>
      </c>
      <c r="L187" s="12">
        <v>15</v>
      </c>
      <c r="M187" s="14">
        <v>20193320031332</v>
      </c>
      <c r="N187" s="15">
        <v>43768.499606481484</v>
      </c>
      <c r="O187" s="14">
        <v>20191200002353</v>
      </c>
      <c r="P187" s="15">
        <v>43781</v>
      </c>
      <c r="Q187" s="12">
        <v>7</v>
      </c>
      <c r="R187" s="12">
        <v>7</v>
      </c>
      <c r="S187" s="12" t="s">
        <v>35</v>
      </c>
      <c r="T187" s="12" t="s">
        <v>616</v>
      </c>
      <c r="U187" s="20" t="s">
        <v>34</v>
      </c>
      <c r="V187" s="20" t="s">
        <v>37</v>
      </c>
      <c r="W187" s="20" t="s">
        <v>34</v>
      </c>
      <c r="X187" s="20" t="s">
        <v>34</v>
      </c>
      <c r="Y187" s="6" t="s">
        <v>617</v>
      </c>
    </row>
    <row r="188" spans="1:25" s="33" customFormat="1" ht="26.25" hidden="1" thickBot="1" x14ac:dyDescent="0.3">
      <c r="A188" s="54" t="s">
        <v>659</v>
      </c>
      <c r="B188" s="32" t="s">
        <v>194</v>
      </c>
      <c r="C188" s="32" t="s">
        <v>336</v>
      </c>
      <c r="D188" s="32" t="s">
        <v>594</v>
      </c>
      <c r="E188" s="32" t="s">
        <v>49</v>
      </c>
      <c r="F188" s="32" t="s">
        <v>192</v>
      </c>
      <c r="G188" s="32" t="s">
        <v>618</v>
      </c>
      <c r="H188" s="32" t="s">
        <v>42</v>
      </c>
      <c r="I188" s="32" t="s">
        <v>43</v>
      </c>
      <c r="J188" s="32" t="s">
        <v>44</v>
      </c>
      <c r="K188" s="32" t="s">
        <v>70</v>
      </c>
      <c r="L188" s="32">
        <v>30</v>
      </c>
      <c r="M188" s="30">
        <v>20193320031342</v>
      </c>
      <c r="N188" s="31">
        <v>43768.500474537039</v>
      </c>
      <c r="O188" s="30"/>
      <c r="P188" s="31"/>
      <c r="Q188" s="32"/>
      <c r="R188" s="32"/>
      <c r="S188" s="32" t="s">
        <v>46</v>
      </c>
      <c r="T188" s="32" t="s">
        <v>596</v>
      </c>
      <c r="U188" s="34"/>
      <c r="V188" s="34"/>
      <c r="W188" s="34"/>
      <c r="X188" s="34"/>
      <c r="Y188" s="34"/>
    </row>
    <row r="189" spans="1:25" s="19" customFormat="1" ht="64.5" hidden="1" thickBot="1" x14ac:dyDescent="0.3">
      <c r="A189" s="54" t="s">
        <v>659</v>
      </c>
      <c r="B189" s="12" t="s">
        <v>194</v>
      </c>
      <c r="C189" s="12" t="s">
        <v>328</v>
      </c>
      <c r="D189" s="12" t="s">
        <v>619</v>
      </c>
      <c r="E189" s="12" t="s">
        <v>49</v>
      </c>
      <c r="F189" s="12" t="s">
        <v>158</v>
      </c>
      <c r="G189" s="12" t="s">
        <v>620</v>
      </c>
      <c r="H189" s="12" t="s">
        <v>105</v>
      </c>
      <c r="I189" s="12" t="s">
        <v>84</v>
      </c>
      <c r="J189" s="12" t="s">
        <v>32</v>
      </c>
      <c r="K189" s="12" t="s">
        <v>53</v>
      </c>
      <c r="L189" s="12">
        <v>15</v>
      </c>
      <c r="M189" s="14">
        <v>20193320031372</v>
      </c>
      <c r="N189" s="15">
        <v>43768.503449074073</v>
      </c>
      <c r="O189" s="14" t="s">
        <v>34</v>
      </c>
      <c r="P189" s="15">
        <v>43774</v>
      </c>
      <c r="Q189" s="12">
        <v>3</v>
      </c>
      <c r="R189" s="12">
        <v>3</v>
      </c>
      <c r="S189" s="12" t="s">
        <v>35</v>
      </c>
      <c r="T189" s="12" t="s">
        <v>621</v>
      </c>
      <c r="U189" s="20" t="s">
        <v>34</v>
      </c>
      <c r="V189" s="20" t="s">
        <v>161</v>
      </c>
      <c r="W189" s="20" t="s">
        <v>57</v>
      </c>
      <c r="X189" s="20" t="s">
        <v>34</v>
      </c>
      <c r="Y189" s="6" t="s">
        <v>550</v>
      </c>
    </row>
    <row r="190" spans="1:25" s="19" customFormat="1" ht="39" hidden="1" thickBot="1" x14ac:dyDescent="0.3">
      <c r="A190" s="54" t="s">
        <v>659</v>
      </c>
      <c r="B190" s="12" t="s">
        <v>194</v>
      </c>
      <c r="C190" s="12" t="s">
        <v>25</v>
      </c>
      <c r="D190" s="12" t="s">
        <v>438</v>
      </c>
      <c r="E190" s="12" t="s">
        <v>40</v>
      </c>
      <c r="F190" s="12" t="s">
        <v>28</v>
      </c>
      <c r="G190" s="12" t="s">
        <v>622</v>
      </c>
      <c r="H190" s="12" t="s">
        <v>440</v>
      </c>
      <c r="I190" s="12" t="s">
        <v>444</v>
      </c>
      <c r="J190" s="12" t="s">
        <v>44</v>
      </c>
      <c r="K190" s="12" t="s">
        <v>53</v>
      </c>
      <c r="L190" s="12">
        <v>15</v>
      </c>
      <c r="M190" s="14">
        <v>20193320031382</v>
      </c>
      <c r="N190" s="15">
        <v>43768.504363425927</v>
      </c>
      <c r="O190" s="14">
        <v>20193320031382</v>
      </c>
      <c r="P190" s="15">
        <v>43774</v>
      </c>
      <c r="Q190" s="12">
        <v>3</v>
      </c>
      <c r="R190" s="12">
        <v>3</v>
      </c>
      <c r="S190" s="12" t="s">
        <v>35</v>
      </c>
      <c r="T190" s="12" t="s">
        <v>623</v>
      </c>
      <c r="U190" s="21">
        <v>43774</v>
      </c>
      <c r="V190" s="20" t="s">
        <v>56</v>
      </c>
      <c r="W190" s="20" t="s">
        <v>57</v>
      </c>
      <c r="X190" s="20" t="s">
        <v>34</v>
      </c>
      <c r="Y190" s="6" t="s">
        <v>624</v>
      </c>
    </row>
    <row r="191" spans="1:25" s="19" customFormat="1" ht="39" hidden="1" thickBot="1" x14ac:dyDescent="0.3">
      <c r="A191" s="54" t="s">
        <v>659</v>
      </c>
      <c r="B191" s="12" t="s">
        <v>194</v>
      </c>
      <c r="C191" s="12" t="s">
        <v>426</v>
      </c>
      <c r="D191" s="12" t="s">
        <v>625</v>
      </c>
      <c r="E191" s="12" t="s">
        <v>49</v>
      </c>
      <c r="F191" s="12" t="s">
        <v>321</v>
      </c>
      <c r="G191" s="12" t="s">
        <v>626</v>
      </c>
      <c r="H191" s="12" t="s">
        <v>141</v>
      </c>
      <c r="I191" s="12" t="s">
        <v>44</v>
      </c>
      <c r="J191" s="12" t="s">
        <v>44</v>
      </c>
      <c r="K191" s="12" t="s">
        <v>33</v>
      </c>
      <c r="L191" s="12">
        <v>15</v>
      </c>
      <c r="M191" s="14">
        <v>20193320031392</v>
      </c>
      <c r="N191" s="15">
        <v>43768.507187499999</v>
      </c>
      <c r="O191" s="14">
        <v>20192000015901</v>
      </c>
      <c r="P191" s="15">
        <v>43784</v>
      </c>
      <c r="Q191" s="12">
        <v>7</v>
      </c>
      <c r="R191" s="12">
        <v>7</v>
      </c>
      <c r="S191" s="12" t="s">
        <v>35</v>
      </c>
      <c r="T191" s="12" t="s">
        <v>627</v>
      </c>
      <c r="U191" s="25">
        <v>43784</v>
      </c>
      <c r="V191" s="20" t="s">
        <v>56</v>
      </c>
      <c r="W191" s="20" t="s">
        <v>57</v>
      </c>
      <c r="X191" s="20" t="s">
        <v>34</v>
      </c>
      <c r="Y191" s="20" t="s">
        <v>34</v>
      </c>
    </row>
    <row r="192" spans="1:25" s="19" customFormat="1" ht="51.75" hidden="1" thickBot="1" x14ac:dyDescent="0.3">
      <c r="A192" s="54" t="s">
        <v>659</v>
      </c>
      <c r="B192" s="12" t="s">
        <v>194</v>
      </c>
      <c r="C192" s="12" t="s">
        <v>25</v>
      </c>
      <c r="D192" s="12" t="s">
        <v>163</v>
      </c>
      <c r="E192" s="12" t="s">
        <v>49</v>
      </c>
      <c r="F192" s="12" t="s">
        <v>81</v>
      </c>
      <c r="G192" s="12" t="s">
        <v>164</v>
      </c>
      <c r="H192" s="12" t="s">
        <v>65</v>
      </c>
      <c r="I192" s="12" t="s">
        <v>32</v>
      </c>
      <c r="J192" s="12" t="s">
        <v>32</v>
      </c>
      <c r="K192" s="11" t="s">
        <v>53</v>
      </c>
      <c r="L192" s="12">
        <v>15</v>
      </c>
      <c r="M192" s="14">
        <v>20193320031402</v>
      </c>
      <c r="N192" s="15">
        <v>43768.508032407408</v>
      </c>
      <c r="O192" s="14">
        <v>20191000002303</v>
      </c>
      <c r="P192" s="15">
        <v>43769</v>
      </c>
      <c r="Q192" s="12">
        <v>1</v>
      </c>
      <c r="R192" s="12">
        <v>1</v>
      </c>
      <c r="S192" s="12" t="s">
        <v>35</v>
      </c>
      <c r="T192" s="12" t="s">
        <v>628</v>
      </c>
      <c r="U192" s="12" t="s">
        <v>34</v>
      </c>
      <c r="V192" s="20" t="s">
        <v>37</v>
      </c>
      <c r="W192" s="20" t="s">
        <v>34</v>
      </c>
      <c r="X192" s="20" t="s">
        <v>34</v>
      </c>
      <c r="Y192" s="6" t="s">
        <v>629</v>
      </c>
    </row>
    <row r="193" spans="1:25" ht="26.25" thickBot="1" x14ac:dyDescent="0.3">
      <c r="A193" s="54" t="s">
        <v>659</v>
      </c>
      <c r="B193" s="50" t="s">
        <v>194</v>
      </c>
      <c r="C193" s="50" t="s">
        <v>25</v>
      </c>
      <c r="D193" s="50" t="s">
        <v>630</v>
      </c>
      <c r="E193" s="50" t="s">
        <v>40</v>
      </c>
      <c r="F193" s="50" t="s">
        <v>631</v>
      </c>
      <c r="G193" s="50" t="s">
        <v>632</v>
      </c>
      <c r="H193" s="50" t="s">
        <v>42</v>
      </c>
      <c r="I193" s="45" t="s">
        <v>43</v>
      </c>
      <c r="J193" s="45" t="s">
        <v>44</v>
      </c>
      <c r="K193" s="45" t="s">
        <v>53</v>
      </c>
      <c r="L193" s="45">
        <v>15</v>
      </c>
      <c r="M193" s="48">
        <v>20193320031422</v>
      </c>
      <c r="N193" s="49">
        <v>43768.607083333336</v>
      </c>
      <c r="O193" s="48"/>
      <c r="P193" s="49"/>
      <c r="Q193" s="50"/>
      <c r="R193" s="50"/>
      <c r="S193" s="50" t="s">
        <v>101</v>
      </c>
      <c r="T193" s="50" t="s">
        <v>593</v>
      </c>
      <c r="U193" s="51"/>
      <c r="V193" s="51"/>
      <c r="W193" s="51"/>
      <c r="X193" s="51"/>
      <c r="Y193" s="51"/>
    </row>
    <row r="194" spans="1:25" ht="26.25" hidden="1" thickBot="1" x14ac:dyDescent="0.3">
      <c r="A194" s="54" t="s">
        <v>659</v>
      </c>
      <c r="B194" s="50" t="s">
        <v>189</v>
      </c>
      <c r="C194" s="50" t="s">
        <v>208</v>
      </c>
      <c r="D194" s="50" t="s">
        <v>633</v>
      </c>
      <c r="E194" s="50" t="s">
        <v>49</v>
      </c>
      <c r="F194" s="50" t="s">
        <v>81</v>
      </c>
      <c r="G194" s="50" t="s">
        <v>634</v>
      </c>
      <c r="H194" s="50" t="s">
        <v>114</v>
      </c>
      <c r="I194" s="50" t="s">
        <v>32</v>
      </c>
      <c r="J194" s="50" t="s">
        <v>32</v>
      </c>
      <c r="K194" s="50" t="s">
        <v>53</v>
      </c>
      <c r="L194" s="50">
        <v>15</v>
      </c>
      <c r="M194" s="48">
        <v>20193320031442</v>
      </c>
      <c r="N194" s="49">
        <v>43768.658553240741</v>
      </c>
      <c r="O194" s="48"/>
      <c r="P194" s="49"/>
      <c r="Q194" s="50"/>
      <c r="R194" s="50"/>
      <c r="S194" s="50" t="s">
        <v>101</v>
      </c>
      <c r="T194" s="50" t="s">
        <v>593</v>
      </c>
      <c r="U194" s="51"/>
      <c r="V194" s="51"/>
      <c r="W194" s="51"/>
      <c r="X194" s="51"/>
      <c r="Y194" s="51"/>
    </row>
    <row r="195" spans="1:25" ht="26.25" hidden="1" thickBot="1" x14ac:dyDescent="0.3">
      <c r="A195" s="54" t="s">
        <v>659</v>
      </c>
      <c r="B195" s="50" t="s">
        <v>177</v>
      </c>
      <c r="C195" s="50" t="s">
        <v>102</v>
      </c>
      <c r="D195" s="50" t="s">
        <v>635</v>
      </c>
      <c r="E195" s="50" t="s">
        <v>49</v>
      </c>
      <c r="F195" s="50" t="s">
        <v>81</v>
      </c>
      <c r="G195" s="50" t="s">
        <v>224</v>
      </c>
      <c r="H195" s="50" t="s">
        <v>114</v>
      </c>
      <c r="I195" s="50" t="s">
        <v>32</v>
      </c>
      <c r="J195" s="50" t="s">
        <v>32</v>
      </c>
      <c r="K195" s="50" t="s">
        <v>53</v>
      </c>
      <c r="L195" s="50">
        <v>15</v>
      </c>
      <c r="M195" s="48">
        <v>20193320031452</v>
      </c>
      <c r="N195" s="49">
        <v>43768.682199074072</v>
      </c>
      <c r="O195" s="48"/>
      <c r="P195" s="49"/>
      <c r="Q195" s="50"/>
      <c r="R195" s="50"/>
      <c r="S195" s="50" t="s">
        <v>101</v>
      </c>
      <c r="T195" s="50" t="s">
        <v>593</v>
      </c>
      <c r="U195" s="51"/>
      <c r="V195" s="51"/>
      <c r="W195" s="51"/>
      <c r="X195" s="51"/>
      <c r="Y195" s="51"/>
    </row>
    <row r="196" spans="1:25" s="19" customFormat="1" ht="64.5" hidden="1" thickBot="1" x14ac:dyDescent="0.3">
      <c r="A196" s="54" t="s">
        <v>659</v>
      </c>
      <c r="B196" s="12" t="s">
        <v>194</v>
      </c>
      <c r="C196" s="12" t="s">
        <v>25</v>
      </c>
      <c r="D196" s="12" t="s">
        <v>636</v>
      </c>
      <c r="E196" s="12" t="s">
        <v>40</v>
      </c>
      <c r="F196" s="12" t="s">
        <v>28</v>
      </c>
      <c r="G196" s="12" t="s">
        <v>233</v>
      </c>
      <c r="H196" s="12" t="s">
        <v>230</v>
      </c>
      <c r="I196" s="12" t="s">
        <v>43</v>
      </c>
      <c r="J196" s="12" t="s">
        <v>44</v>
      </c>
      <c r="K196" s="12" t="s">
        <v>53</v>
      </c>
      <c r="L196" s="12">
        <v>15</v>
      </c>
      <c r="M196" s="14">
        <v>20193320031462</v>
      </c>
      <c r="N196" s="15">
        <v>43768.722141203703</v>
      </c>
      <c r="O196" s="14">
        <v>20192050062011</v>
      </c>
      <c r="P196" s="15">
        <v>43768</v>
      </c>
      <c r="Q196" s="12">
        <v>0</v>
      </c>
      <c r="R196" s="12">
        <v>0</v>
      </c>
      <c r="S196" s="12" t="s">
        <v>35</v>
      </c>
      <c r="T196" s="12" t="s">
        <v>637</v>
      </c>
      <c r="U196" s="21">
        <v>43769</v>
      </c>
      <c r="V196" s="20" t="s">
        <v>56</v>
      </c>
      <c r="W196" s="20" t="s">
        <v>57</v>
      </c>
      <c r="X196" s="20" t="s">
        <v>34</v>
      </c>
      <c r="Y196" s="20" t="s">
        <v>34</v>
      </c>
    </row>
    <row r="197" spans="1:25" s="19" customFormat="1" ht="39" hidden="1" thickBot="1" x14ac:dyDescent="0.3">
      <c r="A197" s="54" t="s">
        <v>659</v>
      </c>
      <c r="B197" s="12" t="s">
        <v>189</v>
      </c>
      <c r="C197" s="12" t="s">
        <v>111</v>
      </c>
      <c r="D197" s="12" t="s">
        <v>638</v>
      </c>
      <c r="E197" s="12" t="s">
        <v>27</v>
      </c>
      <c r="F197" s="12" t="s">
        <v>28</v>
      </c>
      <c r="G197" s="12" t="s">
        <v>639</v>
      </c>
      <c r="H197" s="12" t="s">
        <v>30</v>
      </c>
      <c r="I197" s="12" t="s">
        <v>31</v>
      </c>
      <c r="J197" s="12" t="s">
        <v>32</v>
      </c>
      <c r="K197" s="12" t="s">
        <v>33</v>
      </c>
      <c r="L197" s="12">
        <v>15</v>
      </c>
      <c r="M197" s="14">
        <v>20193320031472</v>
      </c>
      <c r="N197" s="15">
        <v>43769.438796296294</v>
      </c>
      <c r="O197" s="14">
        <v>20191200002373</v>
      </c>
      <c r="P197" s="15">
        <v>43787</v>
      </c>
      <c r="Q197" s="12">
        <v>10</v>
      </c>
      <c r="R197" s="12">
        <v>10</v>
      </c>
      <c r="S197" s="12" t="s">
        <v>35</v>
      </c>
      <c r="T197" s="12" t="s">
        <v>640</v>
      </c>
      <c r="U197" s="20" t="s">
        <v>34</v>
      </c>
      <c r="V197" s="20" t="s">
        <v>37</v>
      </c>
      <c r="W197" s="20" t="s">
        <v>34</v>
      </c>
      <c r="X197" s="20" t="s">
        <v>34</v>
      </c>
      <c r="Y197" s="6" t="s">
        <v>617</v>
      </c>
    </row>
    <row r="198" spans="1:25" s="19" customFormat="1" ht="51.75" hidden="1" thickBot="1" x14ac:dyDescent="0.3">
      <c r="A198" s="54" t="s">
        <v>659</v>
      </c>
      <c r="B198" s="12" t="s">
        <v>177</v>
      </c>
      <c r="C198" s="12" t="s">
        <v>79</v>
      </c>
      <c r="D198" s="12" t="s">
        <v>288</v>
      </c>
      <c r="E198" s="12" t="s">
        <v>49</v>
      </c>
      <c r="F198" s="12" t="s">
        <v>81</v>
      </c>
      <c r="G198" s="12" t="s">
        <v>289</v>
      </c>
      <c r="H198" s="12" t="s">
        <v>114</v>
      </c>
      <c r="I198" s="12" t="s">
        <v>32</v>
      </c>
      <c r="J198" s="12" t="s">
        <v>32</v>
      </c>
      <c r="K198" s="12" t="s">
        <v>53</v>
      </c>
      <c r="L198" s="12">
        <v>15</v>
      </c>
      <c r="M198" s="14">
        <v>20193320031482</v>
      </c>
      <c r="N198" s="15">
        <v>43769.47315972222</v>
      </c>
      <c r="O198" s="14">
        <v>20191000015991</v>
      </c>
      <c r="P198" s="15">
        <v>43784</v>
      </c>
      <c r="Q198" s="12">
        <v>9</v>
      </c>
      <c r="R198" s="12">
        <v>9</v>
      </c>
      <c r="S198" s="12" t="s">
        <v>35</v>
      </c>
      <c r="T198" s="12" t="s">
        <v>641</v>
      </c>
      <c r="U198" s="21">
        <v>43784</v>
      </c>
      <c r="V198" s="20" t="s">
        <v>56</v>
      </c>
      <c r="W198" s="20" t="s">
        <v>57</v>
      </c>
      <c r="X198" s="20" t="s">
        <v>34</v>
      </c>
      <c r="Y198" s="20" t="s">
        <v>34</v>
      </c>
    </row>
    <row r="199" spans="1:25" s="19" customFormat="1" ht="51.75" hidden="1" thickBot="1" x14ac:dyDescent="0.3">
      <c r="A199" s="54" t="s">
        <v>659</v>
      </c>
      <c r="B199" s="12" t="s">
        <v>177</v>
      </c>
      <c r="C199" s="12" t="s">
        <v>79</v>
      </c>
      <c r="D199" s="12" t="s">
        <v>642</v>
      </c>
      <c r="E199" s="12" t="s">
        <v>49</v>
      </c>
      <c r="F199" s="12" t="s">
        <v>81</v>
      </c>
      <c r="G199" s="12" t="s">
        <v>643</v>
      </c>
      <c r="H199" s="12" t="s">
        <v>114</v>
      </c>
      <c r="I199" s="12" t="s">
        <v>32</v>
      </c>
      <c r="J199" s="12" t="s">
        <v>32</v>
      </c>
      <c r="K199" s="12" t="s">
        <v>53</v>
      </c>
      <c r="L199" s="12">
        <v>15</v>
      </c>
      <c r="M199" s="14">
        <v>20193320031502</v>
      </c>
      <c r="N199" s="15">
        <v>43769.51295138889</v>
      </c>
      <c r="O199" s="14">
        <v>20191000016041</v>
      </c>
      <c r="P199" s="15">
        <v>43784</v>
      </c>
      <c r="Q199" s="12">
        <v>9</v>
      </c>
      <c r="R199" s="12">
        <v>9</v>
      </c>
      <c r="S199" s="12" t="s">
        <v>35</v>
      </c>
      <c r="T199" s="12" t="s">
        <v>644</v>
      </c>
      <c r="U199" s="21">
        <v>43784</v>
      </c>
      <c r="V199" s="20" t="s">
        <v>56</v>
      </c>
      <c r="W199" s="20" t="s">
        <v>57</v>
      </c>
      <c r="X199" s="20" t="s">
        <v>34</v>
      </c>
      <c r="Y199" s="20" t="s">
        <v>34</v>
      </c>
    </row>
    <row r="200" spans="1:25" s="19" customFormat="1" ht="51.75" hidden="1" thickBot="1" x14ac:dyDescent="0.3">
      <c r="A200" s="54" t="s">
        <v>659</v>
      </c>
      <c r="B200" s="12" t="s">
        <v>177</v>
      </c>
      <c r="C200" s="12" t="s">
        <v>25</v>
      </c>
      <c r="D200" s="12" t="s">
        <v>270</v>
      </c>
      <c r="E200" s="12" t="s">
        <v>27</v>
      </c>
      <c r="F200" s="12" t="s">
        <v>28</v>
      </c>
      <c r="G200" s="12" t="s">
        <v>645</v>
      </c>
      <c r="H200" s="12" t="s">
        <v>30</v>
      </c>
      <c r="I200" s="12" t="s">
        <v>31</v>
      </c>
      <c r="J200" s="12" t="s">
        <v>32</v>
      </c>
      <c r="K200" s="12" t="s">
        <v>317</v>
      </c>
      <c r="L200" s="12">
        <v>10</v>
      </c>
      <c r="M200" s="14">
        <v>20193320031512</v>
      </c>
      <c r="N200" s="15">
        <v>43769.539421296293</v>
      </c>
      <c r="O200" s="14">
        <v>20191200002383</v>
      </c>
      <c r="P200" s="15">
        <v>43787</v>
      </c>
      <c r="Q200" s="12">
        <v>10</v>
      </c>
      <c r="R200" s="12">
        <v>10</v>
      </c>
      <c r="S200" s="12" t="s">
        <v>35</v>
      </c>
      <c r="T200" s="12" t="s">
        <v>646</v>
      </c>
      <c r="U200" s="20" t="s">
        <v>34</v>
      </c>
      <c r="V200" s="20" t="s">
        <v>37</v>
      </c>
      <c r="W200" s="20" t="s">
        <v>34</v>
      </c>
      <c r="X200" s="20" t="s">
        <v>34</v>
      </c>
      <c r="Y200" s="6" t="s">
        <v>617</v>
      </c>
    </row>
    <row r="201" spans="1:25" s="19" customFormat="1" ht="51.75" hidden="1" thickBot="1" x14ac:dyDescent="0.3">
      <c r="A201" s="54" t="s">
        <v>659</v>
      </c>
      <c r="B201" s="12" t="s">
        <v>177</v>
      </c>
      <c r="C201" s="12" t="s">
        <v>87</v>
      </c>
      <c r="D201" s="12" t="s">
        <v>647</v>
      </c>
      <c r="E201" s="12" t="s">
        <v>49</v>
      </c>
      <c r="F201" s="12" t="s">
        <v>28</v>
      </c>
      <c r="G201" s="12" t="s">
        <v>648</v>
      </c>
      <c r="H201" s="12" t="s">
        <v>390</v>
      </c>
      <c r="I201" s="12" t="s">
        <v>120</v>
      </c>
      <c r="J201" s="12" t="s">
        <v>44</v>
      </c>
      <c r="K201" s="12" t="s">
        <v>33</v>
      </c>
      <c r="L201" s="12">
        <v>15</v>
      </c>
      <c r="M201" s="14">
        <v>20193320031522</v>
      </c>
      <c r="N201" s="15">
        <v>43769.565729166665</v>
      </c>
      <c r="O201" s="14">
        <v>20192100018661</v>
      </c>
      <c r="P201" s="15">
        <v>43790</v>
      </c>
      <c r="Q201" s="12">
        <v>13</v>
      </c>
      <c r="R201" s="12">
        <v>13</v>
      </c>
      <c r="S201" s="12" t="s">
        <v>35</v>
      </c>
      <c r="T201" s="12" t="s">
        <v>649</v>
      </c>
      <c r="U201" s="21">
        <v>43790</v>
      </c>
      <c r="V201" s="20" t="s">
        <v>56</v>
      </c>
      <c r="W201" s="20" t="s">
        <v>57</v>
      </c>
      <c r="X201" s="20" t="s">
        <v>34</v>
      </c>
      <c r="Y201" s="20" t="s">
        <v>34</v>
      </c>
    </row>
    <row r="202" spans="1:25" s="19" customFormat="1" ht="51.75" hidden="1" thickBot="1" x14ac:dyDescent="0.3">
      <c r="A202" s="54" t="s">
        <v>659</v>
      </c>
      <c r="B202" s="12" t="s">
        <v>189</v>
      </c>
      <c r="C202" s="12" t="s">
        <v>87</v>
      </c>
      <c r="D202" s="12" t="s">
        <v>190</v>
      </c>
      <c r="E202" s="12" t="s">
        <v>49</v>
      </c>
      <c r="F202" s="12" t="s">
        <v>28</v>
      </c>
      <c r="G202" s="12" t="s">
        <v>650</v>
      </c>
      <c r="H202" s="12" t="s">
        <v>555</v>
      </c>
      <c r="I202" s="12" t="s">
        <v>43</v>
      </c>
      <c r="J202" s="12" t="s">
        <v>44</v>
      </c>
      <c r="K202" s="12" t="s">
        <v>33</v>
      </c>
      <c r="L202" s="12">
        <v>15</v>
      </c>
      <c r="M202" s="14">
        <v>20193320031532</v>
      </c>
      <c r="N202" s="15">
        <v>43769.571145833332</v>
      </c>
      <c r="O202" s="14">
        <v>20192100015881</v>
      </c>
      <c r="P202" s="15">
        <v>43787</v>
      </c>
      <c r="Q202" s="12">
        <v>10</v>
      </c>
      <c r="R202" s="12">
        <v>10</v>
      </c>
      <c r="S202" s="12" t="s">
        <v>35</v>
      </c>
      <c r="T202" s="12" t="s">
        <v>651</v>
      </c>
      <c r="U202" s="21">
        <v>43787</v>
      </c>
      <c r="V202" s="20" t="s">
        <v>56</v>
      </c>
      <c r="W202" s="20" t="s">
        <v>57</v>
      </c>
      <c r="X202" s="20" t="s">
        <v>34</v>
      </c>
      <c r="Y202" s="20" t="s">
        <v>34</v>
      </c>
    </row>
    <row r="203" spans="1:25" s="19" customFormat="1" ht="64.5" hidden="1" thickBot="1" x14ac:dyDescent="0.3">
      <c r="A203" s="54" t="s">
        <v>659</v>
      </c>
      <c r="B203" s="12" t="s">
        <v>194</v>
      </c>
      <c r="C203" s="12" t="s">
        <v>331</v>
      </c>
      <c r="D203" s="12" t="s">
        <v>619</v>
      </c>
      <c r="E203" s="12" t="s">
        <v>49</v>
      </c>
      <c r="F203" s="12" t="s">
        <v>158</v>
      </c>
      <c r="G203" s="12" t="s">
        <v>620</v>
      </c>
      <c r="H203" s="12" t="s">
        <v>105</v>
      </c>
      <c r="I203" s="12" t="s">
        <v>84</v>
      </c>
      <c r="J203" s="12" t="s">
        <v>32</v>
      </c>
      <c r="K203" s="12" t="s">
        <v>53</v>
      </c>
      <c r="L203" s="12">
        <v>15</v>
      </c>
      <c r="M203" s="14">
        <v>20193320031372</v>
      </c>
      <c r="N203" s="15">
        <v>43768.503449074073</v>
      </c>
      <c r="O203" s="14" t="s">
        <v>34</v>
      </c>
      <c r="P203" s="15">
        <v>43774</v>
      </c>
      <c r="Q203" s="12">
        <v>2</v>
      </c>
      <c r="R203" s="12">
        <v>2</v>
      </c>
      <c r="S203" s="12" t="s">
        <v>35</v>
      </c>
      <c r="T203" s="12" t="s">
        <v>621</v>
      </c>
      <c r="U203" s="20" t="s">
        <v>34</v>
      </c>
      <c r="V203" s="20" t="s">
        <v>161</v>
      </c>
      <c r="W203" s="20" t="s">
        <v>57</v>
      </c>
      <c r="X203" s="20" t="s">
        <v>34</v>
      </c>
      <c r="Y203" s="6" t="s">
        <v>550</v>
      </c>
    </row>
    <row r="204" spans="1:25" s="19" customFormat="1" ht="39" hidden="1" thickBot="1" x14ac:dyDescent="0.3">
      <c r="A204" s="54" t="s">
        <v>659</v>
      </c>
      <c r="B204" s="12" t="s">
        <v>194</v>
      </c>
      <c r="C204" s="12" t="s">
        <v>25</v>
      </c>
      <c r="D204" s="12" t="s">
        <v>438</v>
      </c>
      <c r="E204" s="12" t="s">
        <v>40</v>
      </c>
      <c r="F204" s="12" t="s">
        <v>28</v>
      </c>
      <c r="G204" s="12" t="s">
        <v>622</v>
      </c>
      <c r="H204" s="12" t="s">
        <v>440</v>
      </c>
      <c r="I204" s="12" t="s">
        <v>444</v>
      </c>
      <c r="J204" s="12" t="s">
        <v>44</v>
      </c>
      <c r="K204" s="12" t="s">
        <v>53</v>
      </c>
      <c r="L204" s="12">
        <v>15</v>
      </c>
      <c r="M204" s="14">
        <v>20193320031382</v>
      </c>
      <c r="N204" s="15">
        <v>43768.504363425927</v>
      </c>
      <c r="O204" s="14">
        <v>20192400014241</v>
      </c>
      <c r="P204" s="15">
        <v>43774</v>
      </c>
      <c r="Q204" s="12">
        <v>2</v>
      </c>
      <c r="R204" s="12">
        <v>2</v>
      </c>
      <c r="S204" s="12" t="s">
        <v>35</v>
      </c>
      <c r="T204" s="12" t="s">
        <v>623</v>
      </c>
      <c r="U204" s="21">
        <v>43774</v>
      </c>
      <c r="V204" s="20" t="s">
        <v>56</v>
      </c>
      <c r="W204" s="20" t="s">
        <v>57</v>
      </c>
      <c r="X204" s="20" t="s">
        <v>34</v>
      </c>
      <c r="Y204" s="6" t="s">
        <v>624</v>
      </c>
    </row>
    <row r="205" spans="1:25" s="19" customFormat="1" ht="39" hidden="1" thickBot="1" x14ac:dyDescent="0.3">
      <c r="A205" s="54" t="s">
        <v>659</v>
      </c>
      <c r="B205" s="12" t="s">
        <v>194</v>
      </c>
      <c r="C205" s="12" t="s">
        <v>426</v>
      </c>
      <c r="D205" s="12" t="s">
        <v>625</v>
      </c>
      <c r="E205" s="12" t="s">
        <v>49</v>
      </c>
      <c r="F205" s="12" t="s">
        <v>321</v>
      </c>
      <c r="G205" s="12" t="s">
        <v>626</v>
      </c>
      <c r="H205" s="12" t="s">
        <v>141</v>
      </c>
      <c r="I205" s="12" t="s">
        <v>44</v>
      </c>
      <c r="J205" s="12" t="s">
        <v>44</v>
      </c>
      <c r="K205" s="12" t="s">
        <v>33</v>
      </c>
      <c r="L205" s="12">
        <v>15</v>
      </c>
      <c r="M205" s="14">
        <v>20193320031392</v>
      </c>
      <c r="N205" s="15">
        <v>43768.507187499999</v>
      </c>
      <c r="O205" s="14"/>
      <c r="P205" s="15" t="s">
        <v>652</v>
      </c>
      <c r="Q205" s="12">
        <v>10</v>
      </c>
      <c r="R205" s="12">
        <v>10</v>
      </c>
      <c r="S205" s="12" t="s">
        <v>35</v>
      </c>
      <c r="T205" s="12" t="s">
        <v>627</v>
      </c>
      <c r="U205" s="21">
        <v>43784</v>
      </c>
      <c r="V205" s="20" t="s">
        <v>56</v>
      </c>
      <c r="W205" s="20" t="s">
        <v>57</v>
      </c>
      <c r="X205" s="20" t="s">
        <v>34</v>
      </c>
      <c r="Y205" s="20" t="s">
        <v>34</v>
      </c>
    </row>
    <row r="206" spans="1:25" s="19" customFormat="1" ht="39" hidden="1" thickBot="1" x14ac:dyDescent="0.3">
      <c r="A206" s="54" t="s">
        <v>659</v>
      </c>
      <c r="B206" s="12" t="s">
        <v>194</v>
      </c>
      <c r="C206" s="12" t="s">
        <v>25</v>
      </c>
      <c r="D206" s="12" t="s">
        <v>163</v>
      </c>
      <c r="E206" s="12" t="s">
        <v>49</v>
      </c>
      <c r="F206" s="12" t="s">
        <v>81</v>
      </c>
      <c r="G206" s="12" t="s">
        <v>164</v>
      </c>
      <c r="H206" s="12" t="s">
        <v>65</v>
      </c>
      <c r="I206" s="12" t="s">
        <v>32</v>
      </c>
      <c r="J206" s="12" t="s">
        <v>32</v>
      </c>
      <c r="K206" s="11" t="s">
        <v>53</v>
      </c>
      <c r="L206" s="12">
        <v>15</v>
      </c>
      <c r="M206" s="14">
        <v>20193320031402</v>
      </c>
      <c r="N206" s="15">
        <v>43768.508032407408</v>
      </c>
      <c r="O206" s="14">
        <v>20191000002303</v>
      </c>
      <c r="P206" s="15">
        <v>43769</v>
      </c>
      <c r="Q206" s="12">
        <v>0</v>
      </c>
      <c r="R206" s="12">
        <v>0</v>
      </c>
      <c r="S206" s="12" t="s">
        <v>35</v>
      </c>
      <c r="T206" s="12" t="s">
        <v>628</v>
      </c>
      <c r="U206" s="20" t="s">
        <v>34</v>
      </c>
      <c r="V206" s="20" t="s">
        <v>37</v>
      </c>
      <c r="W206" s="20" t="s">
        <v>34</v>
      </c>
      <c r="X206" s="20" t="s">
        <v>34</v>
      </c>
      <c r="Y206" s="6" t="s">
        <v>653</v>
      </c>
    </row>
    <row r="207" spans="1:25" s="33" customFormat="1" ht="26.25" thickBot="1" x14ac:dyDescent="0.3">
      <c r="A207" s="54" t="s">
        <v>659</v>
      </c>
      <c r="B207" s="32" t="s">
        <v>194</v>
      </c>
      <c r="C207" s="32" t="s">
        <v>25</v>
      </c>
      <c r="D207" s="32" t="s">
        <v>630</v>
      </c>
      <c r="E207" s="32" t="s">
        <v>40</v>
      </c>
      <c r="F207" s="32" t="s">
        <v>654</v>
      </c>
      <c r="G207" s="32" t="s">
        <v>632</v>
      </c>
      <c r="H207" s="32" t="s">
        <v>42</v>
      </c>
      <c r="I207" s="32" t="s">
        <v>43</v>
      </c>
      <c r="J207" s="32" t="s">
        <v>44</v>
      </c>
      <c r="K207" s="27" t="s">
        <v>53</v>
      </c>
      <c r="L207" s="32">
        <v>15</v>
      </c>
      <c r="M207" s="30">
        <v>20193320031422</v>
      </c>
      <c r="N207" s="31">
        <v>43768.607083333336</v>
      </c>
      <c r="O207" s="30"/>
      <c r="P207" s="31"/>
      <c r="Q207" s="32"/>
      <c r="R207" s="32"/>
      <c r="S207" s="32" t="s">
        <v>46</v>
      </c>
      <c r="T207" s="32" t="s">
        <v>655</v>
      </c>
      <c r="U207" s="34"/>
      <c r="V207" s="34"/>
      <c r="W207" s="34"/>
      <c r="X207" s="34"/>
      <c r="Y207" s="34"/>
    </row>
    <row r="208" spans="1:25" s="33" customFormat="1" ht="26.25" hidden="1" thickBot="1" x14ac:dyDescent="0.3">
      <c r="A208" s="54" t="s">
        <v>659</v>
      </c>
      <c r="B208" s="32" t="s">
        <v>189</v>
      </c>
      <c r="C208" s="32" t="s">
        <v>208</v>
      </c>
      <c r="D208" s="32" t="s">
        <v>633</v>
      </c>
      <c r="E208" s="32" t="s">
        <v>49</v>
      </c>
      <c r="F208" s="32" t="s">
        <v>81</v>
      </c>
      <c r="G208" s="32" t="s">
        <v>634</v>
      </c>
      <c r="H208" s="32" t="s">
        <v>114</v>
      </c>
      <c r="I208" s="32" t="s">
        <v>32</v>
      </c>
      <c r="J208" s="32" t="s">
        <v>32</v>
      </c>
      <c r="K208" s="32" t="s">
        <v>53</v>
      </c>
      <c r="L208" s="32">
        <v>15</v>
      </c>
      <c r="M208" s="30">
        <v>20193320031442</v>
      </c>
      <c r="N208" s="31">
        <v>43768.658553240741</v>
      </c>
      <c r="O208" s="30"/>
      <c r="P208" s="31"/>
      <c r="Q208" s="32"/>
      <c r="R208" s="32"/>
      <c r="S208" s="32" t="s">
        <v>46</v>
      </c>
      <c r="T208" s="32" t="s">
        <v>655</v>
      </c>
      <c r="U208" s="34"/>
      <c r="V208" s="34"/>
      <c r="W208" s="34"/>
      <c r="X208" s="34"/>
      <c r="Y208" s="34"/>
    </row>
    <row r="209" spans="1:25" s="33" customFormat="1" ht="26.25" hidden="1" thickBot="1" x14ac:dyDescent="0.3">
      <c r="A209" s="54" t="s">
        <v>659</v>
      </c>
      <c r="B209" s="32" t="s">
        <v>177</v>
      </c>
      <c r="C209" s="32" t="s">
        <v>102</v>
      </c>
      <c r="D209" s="32" t="s">
        <v>635</v>
      </c>
      <c r="E209" s="32" t="s">
        <v>49</v>
      </c>
      <c r="F209" s="32" t="s">
        <v>81</v>
      </c>
      <c r="G209" s="32" t="s">
        <v>224</v>
      </c>
      <c r="H209" s="32" t="s">
        <v>114</v>
      </c>
      <c r="I209" s="32" t="s">
        <v>32</v>
      </c>
      <c r="J209" s="32" t="s">
        <v>32</v>
      </c>
      <c r="K209" s="32" t="s">
        <v>53</v>
      </c>
      <c r="L209" s="32">
        <v>15</v>
      </c>
      <c r="M209" s="30">
        <v>20193320031452</v>
      </c>
      <c r="N209" s="31">
        <v>43768.682199074072</v>
      </c>
      <c r="O209" s="30"/>
      <c r="P209" s="31"/>
      <c r="Q209" s="32"/>
      <c r="R209" s="32"/>
      <c r="S209" s="32" t="s">
        <v>46</v>
      </c>
      <c r="T209" s="32" t="s">
        <v>655</v>
      </c>
      <c r="U209" s="34"/>
      <c r="V209" s="34"/>
      <c r="W209" s="34"/>
      <c r="X209" s="34"/>
      <c r="Y209" s="34"/>
    </row>
    <row r="210" spans="1:25" s="19" customFormat="1" ht="64.5" hidden="1" thickBot="1" x14ac:dyDescent="0.3">
      <c r="A210" s="54" t="s">
        <v>659</v>
      </c>
      <c r="B210" s="12" t="s">
        <v>194</v>
      </c>
      <c r="C210" s="12" t="s">
        <v>25</v>
      </c>
      <c r="D210" s="12" t="s">
        <v>636</v>
      </c>
      <c r="E210" s="12" t="s">
        <v>40</v>
      </c>
      <c r="F210" s="12" t="s">
        <v>28</v>
      </c>
      <c r="G210" s="12" t="s">
        <v>233</v>
      </c>
      <c r="H210" s="12" t="s">
        <v>230</v>
      </c>
      <c r="I210" s="12" t="s">
        <v>43</v>
      </c>
      <c r="J210" s="12" t="s">
        <v>44</v>
      </c>
      <c r="K210" s="11" t="s">
        <v>53</v>
      </c>
      <c r="L210" s="12">
        <v>15</v>
      </c>
      <c r="M210" s="14">
        <v>20193320031462</v>
      </c>
      <c r="N210" s="15">
        <v>43768.722141203703</v>
      </c>
      <c r="O210" s="14">
        <v>20192050062011</v>
      </c>
      <c r="P210" s="15">
        <v>43768</v>
      </c>
      <c r="Q210" s="12">
        <v>0</v>
      </c>
      <c r="R210" s="12">
        <v>0</v>
      </c>
      <c r="S210" s="12" t="s">
        <v>35</v>
      </c>
      <c r="T210" s="12" t="s">
        <v>637</v>
      </c>
      <c r="U210" s="21">
        <v>43769</v>
      </c>
      <c r="V210" s="20" t="s">
        <v>56</v>
      </c>
      <c r="W210" s="20" t="s">
        <v>57</v>
      </c>
      <c r="X210" s="20" t="s">
        <v>34</v>
      </c>
      <c r="Y210" s="20" t="s">
        <v>34</v>
      </c>
    </row>
    <row r="211" spans="1:25" s="19" customFormat="1" ht="39" hidden="1" thickBot="1" x14ac:dyDescent="0.3">
      <c r="A211" s="54" t="s">
        <v>659</v>
      </c>
      <c r="B211" s="12" t="s">
        <v>189</v>
      </c>
      <c r="C211" s="12" t="s">
        <v>111</v>
      </c>
      <c r="D211" s="12" t="s">
        <v>638</v>
      </c>
      <c r="E211" s="12" t="s">
        <v>27</v>
      </c>
      <c r="F211" s="12" t="s">
        <v>28</v>
      </c>
      <c r="G211" s="12" t="s">
        <v>639</v>
      </c>
      <c r="H211" s="12" t="s">
        <v>30</v>
      </c>
      <c r="I211" s="12" t="s">
        <v>31</v>
      </c>
      <c r="J211" s="12" t="s">
        <v>32</v>
      </c>
      <c r="K211" s="12" t="s">
        <v>317</v>
      </c>
      <c r="L211" s="12">
        <v>10</v>
      </c>
      <c r="M211" s="14">
        <v>20193320031472</v>
      </c>
      <c r="N211" s="15">
        <v>43769.438796296294</v>
      </c>
      <c r="O211" s="14">
        <v>20191200002373</v>
      </c>
      <c r="P211" s="15">
        <v>43787</v>
      </c>
      <c r="Q211" s="12">
        <v>10</v>
      </c>
      <c r="R211" s="12">
        <v>10</v>
      </c>
      <c r="S211" s="12" t="s">
        <v>35</v>
      </c>
      <c r="T211" s="12" t="s">
        <v>640</v>
      </c>
      <c r="U211" s="26" t="s">
        <v>34</v>
      </c>
      <c r="V211" s="20" t="s">
        <v>37</v>
      </c>
      <c r="W211" s="20" t="s">
        <v>34</v>
      </c>
      <c r="X211" s="20" t="s">
        <v>34</v>
      </c>
      <c r="Y211" s="6" t="s">
        <v>617</v>
      </c>
    </row>
    <row r="212" spans="1:25" s="19" customFormat="1" ht="51.75" hidden="1" thickBot="1" x14ac:dyDescent="0.3">
      <c r="A212" s="54" t="s">
        <v>659</v>
      </c>
      <c r="B212" s="12" t="s">
        <v>177</v>
      </c>
      <c r="C212" s="12" t="s">
        <v>79</v>
      </c>
      <c r="D212" s="12" t="s">
        <v>288</v>
      </c>
      <c r="E212" s="12" t="s">
        <v>49</v>
      </c>
      <c r="F212" s="12" t="s">
        <v>81</v>
      </c>
      <c r="G212" s="12" t="s">
        <v>289</v>
      </c>
      <c r="H212" s="12" t="s">
        <v>114</v>
      </c>
      <c r="I212" s="12" t="s">
        <v>32</v>
      </c>
      <c r="J212" s="12" t="s">
        <v>32</v>
      </c>
      <c r="K212" s="12" t="s">
        <v>53</v>
      </c>
      <c r="L212" s="12">
        <v>15</v>
      </c>
      <c r="M212" s="14">
        <v>20193320031482</v>
      </c>
      <c r="N212" s="15">
        <v>43769.47315972222</v>
      </c>
      <c r="O212" s="14">
        <v>20191000015991</v>
      </c>
      <c r="P212" s="15">
        <v>43784</v>
      </c>
      <c r="Q212" s="12">
        <v>9</v>
      </c>
      <c r="R212" s="12">
        <v>9</v>
      </c>
      <c r="S212" s="12" t="s">
        <v>35</v>
      </c>
      <c r="T212" s="12" t="s">
        <v>641</v>
      </c>
      <c r="U212" s="15">
        <v>43784</v>
      </c>
      <c r="V212" s="20" t="s">
        <v>56</v>
      </c>
      <c r="W212" s="20" t="s">
        <v>57</v>
      </c>
      <c r="X212" s="20" t="s">
        <v>34</v>
      </c>
      <c r="Y212" s="20" t="s">
        <v>34</v>
      </c>
    </row>
    <row r="213" spans="1:25" s="19" customFormat="1" ht="51.75" hidden="1" thickBot="1" x14ac:dyDescent="0.3">
      <c r="A213" s="54" t="s">
        <v>659</v>
      </c>
      <c r="B213" s="12" t="s">
        <v>177</v>
      </c>
      <c r="C213" s="12" t="s">
        <v>79</v>
      </c>
      <c r="D213" s="12" t="s">
        <v>642</v>
      </c>
      <c r="E213" s="12" t="s">
        <v>49</v>
      </c>
      <c r="F213" s="12" t="s">
        <v>81</v>
      </c>
      <c r="G213" s="12" t="s">
        <v>643</v>
      </c>
      <c r="H213" s="12" t="s">
        <v>114</v>
      </c>
      <c r="I213" s="12" t="s">
        <v>32</v>
      </c>
      <c r="J213" s="12" t="s">
        <v>32</v>
      </c>
      <c r="K213" s="12" t="s">
        <v>53</v>
      </c>
      <c r="L213" s="12">
        <v>15</v>
      </c>
      <c r="M213" s="14">
        <v>20193320031502</v>
      </c>
      <c r="N213" s="15">
        <v>43769.51295138889</v>
      </c>
      <c r="O213" s="14">
        <v>20191000016041</v>
      </c>
      <c r="P213" s="15">
        <v>43784</v>
      </c>
      <c r="Q213" s="12">
        <v>9</v>
      </c>
      <c r="R213" s="12">
        <v>9</v>
      </c>
      <c r="S213" s="12" t="s">
        <v>35</v>
      </c>
      <c r="T213" s="12" t="s">
        <v>644</v>
      </c>
      <c r="U213" s="21">
        <v>43784</v>
      </c>
      <c r="V213" s="20" t="s">
        <v>56</v>
      </c>
      <c r="W213" s="20" t="s">
        <v>57</v>
      </c>
      <c r="X213" s="20" t="s">
        <v>34</v>
      </c>
      <c r="Y213" s="20" t="s">
        <v>34</v>
      </c>
    </row>
    <row r="214" spans="1:25" s="19" customFormat="1" ht="51.75" hidden="1" thickBot="1" x14ac:dyDescent="0.3">
      <c r="A214" s="54" t="s">
        <v>659</v>
      </c>
      <c r="B214" s="12" t="s">
        <v>177</v>
      </c>
      <c r="C214" s="12" t="s">
        <v>25</v>
      </c>
      <c r="D214" s="12" t="s">
        <v>270</v>
      </c>
      <c r="E214" s="12" t="s">
        <v>27</v>
      </c>
      <c r="F214" s="12" t="s">
        <v>192</v>
      </c>
      <c r="G214" s="12" t="s">
        <v>645</v>
      </c>
      <c r="H214" s="12" t="s">
        <v>30</v>
      </c>
      <c r="I214" s="12" t="s">
        <v>31</v>
      </c>
      <c r="J214" s="12" t="s">
        <v>32</v>
      </c>
      <c r="K214" s="12" t="s">
        <v>317</v>
      </c>
      <c r="L214" s="12">
        <v>10</v>
      </c>
      <c r="M214" s="14">
        <v>20193320031512</v>
      </c>
      <c r="N214" s="15">
        <v>43769.539421296293</v>
      </c>
      <c r="O214" s="14">
        <v>20191200002383</v>
      </c>
      <c r="P214" s="15">
        <v>43787</v>
      </c>
      <c r="Q214" s="12">
        <v>10</v>
      </c>
      <c r="R214" s="12">
        <v>10</v>
      </c>
      <c r="S214" s="12" t="s">
        <v>35</v>
      </c>
      <c r="T214" s="12" t="s">
        <v>646</v>
      </c>
      <c r="U214" s="20" t="s">
        <v>34</v>
      </c>
      <c r="V214" s="20" t="s">
        <v>37</v>
      </c>
      <c r="W214" s="20" t="s">
        <v>34</v>
      </c>
      <c r="X214" s="20" t="s">
        <v>34</v>
      </c>
      <c r="Y214" s="6" t="s">
        <v>617</v>
      </c>
    </row>
    <row r="215" spans="1:25" s="19" customFormat="1" ht="51.75" hidden="1" thickBot="1" x14ac:dyDescent="0.3">
      <c r="A215" s="54" t="s">
        <v>659</v>
      </c>
      <c r="B215" s="12" t="s">
        <v>177</v>
      </c>
      <c r="C215" s="12" t="s">
        <v>87</v>
      </c>
      <c r="D215" s="12" t="s">
        <v>647</v>
      </c>
      <c r="E215" s="12" t="s">
        <v>49</v>
      </c>
      <c r="F215" s="12" t="s">
        <v>28</v>
      </c>
      <c r="G215" s="12" t="s">
        <v>648</v>
      </c>
      <c r="H215" s="12" t="s">
        <v>390</v>
      </c>
      <c r="I215" s="12" t="s">
        <v>120</v>
      </c>
      <c r="J215" s="12" t="s">
        <v>44</v>
      </c>
      <c r="K215" s="11" t="s">
        <v>53</v>
      </c>
      <c r="L215" s="12">
        <v>15</v>
      </c>
      <c r="M215" s="14">
        <v>20193320031522</v>
      </c>
      <c r="N215" s="15">
        <v>43769.565729166665</v>
      </c>
      <c r="O215" s="14">
        <v>20192100018661</v>
      </c>
      <c r="P215" s="15">
        <v>43790</v>
      </c>
      <c r="Q215" s="12">
        <v>13</v>
      </c>
      <c r="R215" s="12">
        <v>13</v>
      </c>
      <c r="S215" s="12" t="s">
        <v>35</v>
      </c>
      <c r="T215" s="12" t="s">
        <v>649</v>
      </c>
      <c r="U215" s="21">
        <v>43790</v>
      </c>
      <c r="V215" s="20" t="s">
        <v>56</v>
      </c>
      <c r="W215" s="20" t="s">
        <v>57</v>
      </c>
      <c r="X215" s="20" t="s">
        <v>34</v>
      </c>
      <c r="Y215" s="20" t="s">
        <v>34</v>
      </c>
    </row>
  </sheetData>
  <autoFilter ref="A1:Y215">
    <filterColumn colId="5">
      <filters>
        <filter val="Denuncia contra CB"/>
        <filter val="Queja contra CB"/>
      </filters>
    </filterColumn>
  </autoFilter>
  <pageMargins left="0.7" right="0.7" top="0.75" bottom="0.75" header="0.3" footer="0.3"/>
  <pageSetup paperSize="9"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4"/>
  <sheetViews>
    <sheetView tabSelected="1" zoomScale="70" zoomScaleNormal="70" workbookViewId="0">
      <selection activeCell="A44" sqref="A44"/>
    </sheetView>
  </sheetViews>
  <sheetFormatPr baseColWidth="10" defaultRowHeight="15" x14ac:dyDescent="0.25"/>
  <cols>
    <col min="1" max="1" width="55.7109375" style="56" customWidth="1"/>
    <col min="2" max="2" width="12.7109375" style="4" customWidth="1"/>
    <col min="3" max="3" width="11.42578125" style="64"/>
  </cols>
  <sheetData>
    <row r="1" spans="1:3" ht="15.75" thickBot="1" x14ac:dyDescent="0.3"/>
    <row r="2" spans="1:3" ht="30.75" thickBot="1" x14ac:dyDescent="0.3">
      <c r="A2" s="84" t="s">
        <v>661</v>
      </c>
      <c r="B2" s="72" t="s">
        <v>663</v>
      </c>
      <c r="C2" s="65" t="s">
        <v>675</v>
      </c>
    </row>
    <row r="3" spans="1:3" x14ac:dyDescent="0.25">
      <c r="A3" s="85" t="s">
        <v>32</v>
      </c>
      <c r="B3" s="77">
        <v>77</v>
      </c>
      <c r="C3" s="66">
        <f>77/214</f>
        <v>0.35981308411214952</v>
      </c>
    </row>
    <row r="4" spans="1:3" x14ac:dyDescent="0.25">
      <c r="A4" s="86" t="s">
        <v>100</v>
      </c>
      <c r="B4" s="78">
        <v>8</v>
      </c>
      <c r="C4" s="66">
        <f>8/214</f>
        <v>3.7383177570093455E-2</v>
      </c>
    </row>
    <row r="5" spans="1:3" ht="15.75" thickBot="1" x14ac:dyDescent="0.3">
      <c r="A5" s="87" t="s">
        <v>44</v>
      </c>
      <c r="B5" s="78">
        <v>129</v>
      </c>
      <c r="C5" s="66">
        <f>129/214</f>
        <v>0.60280373831775702</v>
      </c>
    </row>
    <row r="6" spans="1:3" ht="15.75" thickBot="1" x14ac:dyDescent="0.3">
      <c r="A6" s="88" t="s">
        <v>662</v>
      </c>
      <c r="B6" s="79">
        <v>214</v>
      </c>
      <c r="C6" s="63">
        <f>SUM(C3:C5)</f>
        <v>1</v>
      </c>
    </row>
    <row r="10" spans="1:3" ht="15.75" thickBot="1" x14ac:dyDescent="0.3"/>
    <row r="11" spans="1:3" ht="15.75" thickBot="1" x14ac:dyDescent="0.3">
      <c r="A11" s="71" t="s">
        <v>661</v>
      </c>
      <c r="B11" s="72" t="s">
        <v>664</v>
      </c>
      <c r="C11" s="65" t="s">
        <v>675</v>
      </c>
    </row>
    <row r="12" spans="1:3" x14ac:dyDescent="0.25">
      <c r="A12" s="73" t="s">
        <v>35</v>
      </c>
      <c r="B12" s="77">
        <v>138</v>
      </c>
      <c r="C12" s="66">
        <f>138/214</f>
        <v>0.64485981308411211</v>
      </c>
    </row>
    <row r="13" spans="1:3" x14ac:dyDescent="0.25">
      <c r="A13" s="74" t="s">
        <v>46</v>
      </c>
      <c r="B13" s="78">
        <v>38</v>
      </c>
      <c r="C13" s="66">
        <f>38/214</f>
        <v>0.17757009345794392</v>
      </c>
    </row>
    <row r="14" spans="1:3" x14ac:dyDescent="0.25">
      <c r="A14" s="74" t="s">
        <v>54</v>
      </c>
      <c r="B14" s="78">
        <v>15</v>
      </c>
      <c r="C14" s="66">
        <f>15/214</f>
        <v>7.0093457943925228E-2</v>
      </c>
    </row>
    <row r="15" spans="1:3" ht="15.75" thickBot="1" x14ac:dyDescent="0.3">
      <c r="A15" s="75" t="s">
        <v>101</v>
      </c>
      <c r="B15" s="78">
        <v>23</v>
      </c>
      <c r="C15" s="66">
        <f>23/214</f>
        <v>0.10747663551401869</v>
      </c>
    </row>
    <row r="16" spans="1:3" ht="15.75" thickBot="1" x14ac:dyDescent="0.3">
      <c r="A16" s="76" t="s">
        <v>662</v>
      </c>
      <c r="B16" s="79">
        <v>214</v>
      </c>
      <c r="C16" s="63">
        <f>SUM(C12:C15)</f>
        <v>0.99999999999999989</v>
      </c>
    </row>
    <row r="23" spans="1:2" ht="15.75" thickBot="1" x14ac:dyDescent="0.3"/>
    <row r="24" spans="1:2" x14ac:dyDescent="0.25">
      <c r="A24" s="57" t="s">
        <v>665</v>
      </c>
      <c r="B24" s="58"/>
    </row>
    <row r="25" spans="1:2" x14ac:dyDescent="0.25">
      <c r="A25" s="59" t="s">
        <v>666</v>
      </c>
      <c r="B25" s="60">
        <v>239</v>
      </c>
    </row>
    <row r="26" spans="1:2" x14ac:dyDescent="0.25">
      <c r="A26" s="59" t="s">
        <v>667</v>
      </c>
      <c r="B26" s="60">
        <v>196</v>
      </c>
    </row>
    <row r="27" spans="1:2" ht="15.75" thickBot="1" x14ac:dyDescent="0.3">
      <c r="A27" s="61" t="s">
        <v>668</v>
      </c>
      <c r="B27" s="62">
        <v>214</v>
      </c>
    </row>
    <row r="32" spans="1:2" ht="15.75" thickBot="1" x14ac:dyDescent="0.3"/>
    <row r="33" spans="1:3" ht="45.75" thickBot="1" x14ac:dyDescent="0.3">
      <c r="A33" s="71" t="s">
        <v>661</v>
      </c>
      <c r="B33" s="72" t="s">
        <v>669</v>
      </c>
      <c r="C33" s="65" t="s">
        <v>675</v>
      </c>
    </row>
    <row r="34" spans="1:3" x14ac:dyDescent="0.25">
      <c r="A34" s="73" t="s">
        <v>257</v>
      </c>
      <c r="B34" s="77">
        <v>4</v>
      </c>
      <c r="C34" s="66">
        <f>4/214</f>
        <v>1.8691588785046728E-2</v>
      </c>
    </row>
    <row r="35" spans="1:3" x14ac:dyDescent="0.25">
      <c r="A35" s="82" t="s">
        <v>45</v>
      </c>
      <c r="B35" s="83">
        <v>25</v>
      </c>
      <c r="C35" s="66">
        <f>25/214</f>
        <v>0.11682242990654206</v>
      </c>
    </row>
    <row r="36" spans="1:3" x14ac:dyDescent="0.25">
      <c r="A36" s="82" t="s">
        <v>361</v>
      </c>
      <c r="B36" s="83">
        <v>6</v>
      </c>
      <c r="C36" s="66">
        <f>6/214</f>
        <v>2.8037383177570093E-2</v>
      </c>
    </row>
    <row r="37" spans="1:3" x14ac:dyDescent="0.25">
      <c r="A37" s="82" t="s">
        <v>325</v>
      </c>
      <c r="B37" s="83">
        <v>1</v>
      </c>
      <c r="C37" s="66">
        <f>1/214</f>
        <v>4.6728971962616819E-3</v>
      </c>
    </row>
    <row r="38" spans="1:3" x14ac:dyDescent="0.25">
      <c r="A38" s="82" t="s">
        <v>77</v>
      </c>
      <c r="B38" s="83">
        <v>17</v>
      </c>
      <c r="C38" s="66">
        <f>17/214</f>
        <v>7.9439252336448593E-2</v>
      </c>
    </row>
    <row r="39" spans="1:3" x14ac:dyDescent="0.25">
      <c r="A39" s="82" t="s">
        <v>33</v>
      </c>
      <c r="B39" s="83">
        <v>69</v>
      </c>
      <c r="C39" s="66">
        <f>69/214</f>
        <v>0.32242990654205606</v>
      </c>
    </row>
    <row r="40" spans="1:3" x14ac:dyDescent="0.25">
      <c r="A40" s="82" t="s">
        <v>53</v>
      </c>
      <c r="B40" s="83">
        <v>88</v>
      </c>
      <c r="C40" s="66">
        <f>88/214</f>
        <v>0.41121495327102803</v>
      </c>
    </row>
    <row r="41" spans="1:3" ht="15.75" thickBot="1" x14ac:dyDescent="0.3">
      <c r="A41" s="75" t="s">
        <v>317</v>
      </c>
      <c r="B41" s="78">
        <v>4</v>
      </c>
      <c r="C41" s="66">
        <f>4/214</f>
        <v>1.8691588785046728E-2</v>
      </c>
    </row>
    <row r="42" spans="1:3" ht="15.75" thickBot="1" x14ac:dyDescent="0.3">
      <c r="A42" s="76" t="s">
        <v>662</v>
      </c>
      <c r="B42" s="79">
        <v>214</v>
      </c>
      <c r="C42" s="63">
        <f>SUM(C34:C41)</f>
        <v>1</v>
      </c>
    </row>
    <row r="52" spans="1:3" ht="15.75" thickBot="1" x14ac:dyDescent="0.3"/>
    <row r="53" spans="1:3" ht="30.75" thickBot="1" x14ac:dyDescent="0.3">
      <c r="A53" s="71" t="s">
        <v>661</v>
      </c>
      <c r="B53" s="72" t="s">
        <v>670</v>
      </c>
      <c r="C53" s="65" t="s">
        <v>675</v>
      </c>
    </row>
    <row r="54" spans="1:3" x14ac:dyDescent="0.25">
      <c r="A54" s="73" t="s">
        <v>659</v>
      </c>
      <c r="B54" s="77">
        <v>213</v>
      </c>
      <c r="C54" s="66">
        <f>213/214</f>
        <v>0.99532710280373837</v>
      </c>
    </row>
    <row r="55" spans="1:3" ht="15.75" thickBot="1" x14ac:dyDescent="0.3">
      <c r="A55" s="75" t="s">
        <v>660</v>
      </c>
      <c r="B55" s="78">
        <v>1</v>
      </c>
      <c r="C55" s="66">
        <f>1/214</f>
        <v>4.6728971962616819E-3</v>
      </c>
    </row>
    <row r="56" spans="1:3" ht="15.75" thickBot="1" x14ac:dyDescent="0.3">
      <c r="A56" s="76" t="s">
        <v>662</v>
      </c>
      <c r="B56" s="79">
        <v>214</v>
      </c>
      <c r="C56" s="63">
        <f>SUM(C54:C55)</f>
        <v>1</v>
      </c>
    </row>
    <row r="65" spans="1:4" ht="15.75" thickBot="1" x14ac:dyDescent="0.3"/>
    <row r="66" spans="1:4" ht="15.75" thickBot="1" x14ac:dyDescent="0.3">
      <c r="A66" s="71" t="s">
        <v>661</v>
      </c>
      <c r="B66" s="93" t="s">
        <v>671</v>
      </c>
      <c r="C66" s="94" t="s">
        <v>675</v>
      </c>
    </row>
    <row r="67" spans="1:4" x14ac:dyDescent="0.25">
      <c r="A67" s="80" t="s">
        <v>49</v>
      </c>
      <c r="B67" s="95">
        <v>97</v>
      </c>
      <c r="C67" s="96">
        <f>97/214</f>
        <v>0.45327102803738317</v>
      </c>
    </row>
    <row r="68" spans="1:4" x14ac:dyDescent="0.25">
      <c r="A68" s="82" t="s">
        <v>27</v>
      </c>
      <c r="B68" s="97">
        <v>34</v>
      </c>
      <c r="C68" s="96">
        <f>34/214</f>
        <v>0.15887850467289719</v>
      </c>
    </row>
    <row r="69" spans="1:4" x14ac:dyDescent="0.25">
      <c r="A69" s="74" t="s">
        <v>461</v>
      </c>
      <c r="B69" s="97">
        <v>7</v>
      </c>
      <c r="C69" s="96">
        <f>7/214</f>
        <v>3.2710280373831772E-2</v>
      </c>
    </row>
    <row r="70" spans="1:4" ht="15.75" thickBot="1" x14ac:dyDescent="0.3">
      <c r="A70" s="81" t="s">
        <v>40</v>
      </c>
      <c r="B70" s="97">
        <v>76</v>
      </c>
      <c r="C70" s="101">
        <f>76/214</f>
        <v>0.35514018691588783</v>
      </c>
    </row>
    <row r="71" spans="1:4" ht="15.75" thickBot="1" x14ac:dyDescent="0.3">
      <c r="A71" s="76" t="s">
        <v>662</v>
      </c>
      <c r="B71" s="102">
        <v>214</v>
      </c>
      <c r="C71" s="103">
        <f>SUM(C67:C70)</f>
        <v>1</v>
      </c>
    </row>
    <row r="72" spans="1:4" x14ac:dyDescent="0.25">
      <c r="A72" s="3"/>
      <c r="B72" s="98"/>
      <c r="C72" s="99"/>
      <c r="D72" s="100"/>
    </row>
    <row r="83" spans="1:3" ht="15.75" thickBot="1" x14ac:dyDescent="0.3"/>
    <row r="84" spans="1:3" ht="45.75" thickBot="1" x14ac:dyDescent="0.3">
      <c r="A84" s="89" t="s">
        <v>661</v>
      </c>
      <c r="B84" s="72" t="s">
        <v>672</v>
      </c>
      <c r="C84" s="65" t="s">
        <v>675</v>
      </c>
    </row>
    <row r="85" spans="1:3" x14ac:dyDescent="0.25">
      <c r="A85" s="104" t="s">
        <v>319</v>
      </c>
      <c r="B85" s="77">
        <v>1</v>
      </c>
      <c r="C85" s="66">
        <f>1/214</f>
        <v>4.6728971962616819E-3</v>
      </c>
    </row>
    <row r="86" spans="1:3" x14ac:dyDescent="0.25">
      <c r="A86" s="107" t="s">
        <v>122</v>
      </c>
      <c r="B86" s="78">
        <v>6</v>
      </c>
      <c r="C86" s="66">
        <f>6/214</f>
        <v>2.8037383177570093E-2</v>
      </c>
    </row>
    <row r="87" spans="1:3" x14ac:dyDescent="0.25">
      <c r="A87" s="109" t="s">
        <v>102</v>
      </c>
      <c r="B87" s="78">
        <v>4</v>
      </c>
      <c r="C87" s="66">
        <f>4/214</f>
        <v>1.8691588785046728E-2</v>
      </c>
    </row>
    <row r="88" spans="1:3" x14ac:dyDescent="0.25">
      <c r="A88" s="90" t="s">
        <v>25</v>
      </c>
      <c r="B88" s="78">
        <v>105</v>
      </c>
      <c r="C88" s="66">
        <f>105/214</f>
        <v>0.49065420560747663</v>
      </c>
    </row>
    <row r="89" spans="1:3" x14ac:dyDescent="0.25">
      <c r="A89" s="107" t="s">
        <v>426</v>
      </c>
      <c r="B89" s="78">
        <v>6</v>
      </c>
      <c r="C89" s="66">
        <f>6/214</f>
        <v>2.8037383177570093E-2</v>
      </c>
    </row>
    <row r="90" spans="1:3" x14ac:dyDescent="0.25">
      <c r="A90" s="105" t="s">
        <v>208</v>
      </c>
      <c r="B90" s="78">
        <v>7</v>
      </c>
      <c r="C90" s="66">
        <f>7/214</f>
        <v>3.2710280373831772E-2</v>
      </c>
    </row>
    <row r="91" spans="1:3" x14ac:dyDescent="0.25">
      <c r="A91" s="108" t="s">
        <v>246</v>
      </c>
      <c r="B91" s="78">
        <v>5</v>
      </c>
      <c r="C91" s="66">
        <f>5/214</f>
        <v>2.336448598130841E-2</v>
      </c>
    </row>
    <row r="92" spans="1:3" x14ac:dyDescent="0.25">
      <c r="A92" s="107" t="s">
        <v>226</v>
      </c>
      <c r="B92" s="78">
        <v>6</v>
      </c>
      <c r="C92" s="66">
        <f>6/214</f>
        <v>2.8037383177570093E-2</v>
      </c>
    </row>
    <row r="93" spans="1:3" x14ac:dyDescent="0.25">
      <c r="A93" s="107" t="s">
        <v>358</v>
      </c>
      <c r="B93" s="78">
        <v>6</v>
      </c>
      <c r="C93" s="66">
        <f>6/214</f>
        <v>2.8037383177570093E-2</v>
      </c>
    </row>
    <row r="94" spans="1:3" x14ac:dyDescent="0.25">
      <c r="A94" s="108" t="s">
        <v>331</v>
      </c>
      <c r="B94" s="78">
        <v>5</v>
      </c>
      <c r="C94" s="66">
        <f>5/214</f>
        <v>2.336448598130841E-2</v>
      </c>
    </row>
    <row r="95" spans="1:3" x14ac:dyDescent="0.25">
      <c r="A95" s="90" t="s">
        <v>87</v>
      </c>
      <c r="B95" s="78">
        <v>14</v>
      </c>
      <c r="C95" s="66">
        <f>14/214</f>
        <v>6.5420560747663545E-2</v>
      </c>
    </row>
    <row r="96" spans="1:3" x14ac:dyDescent="0.25">
      <c r="A96" s="91" t="s">
        <v>568</v>
      </c>
      <c r="B96" s="78">
        <v>1</v>
      </c>
      <c r="C96" s="66">
        <f>1/214</f>
        <v>4.6728971962616819E-3</v>
      </c>
    </row>
    <row r="97" spans="1:3" x14ac:dyDescent="0.25">
      <c r="A97" s="105" t="s">
        <v>47</v>
      </c>
      <c r="B97" s="78">
        <v>7</v>
      </c>
      <c r="C97" s="66">
        <f>7/214</f>
        <v>3.2710280373831772E-2</v>
      </c>
    </row>
    <row r="98" spans="1:3" x14ac:dyDescent="0.25">
      <c r="A98" s="108" t="s">
        <v>111</v>
      </c>
      <c r="B98" s="78">
        <v>5</v>
      </c>
      <c r="C98" s="66">
        <f>5/214</f>
        <v>2.336448598130841E-2</v>
      </c>
    </row>
    <row r="99" spans="1:3" x14ac:dyDescent="0.25">
      <c r="A99" s="109" t="s">
        <v>297</v>
      </c>
      <c r="B99" s="78">
        <v>4</v>
      </c>
      <c r="C99" s="66">
        <f>4/214</f>
        <v>1.8691588785046728E-2</v>
      </c>
    </row>
    <row r="100" spans="1:3" x14ac:dyDescent="0.25">
      <c r="A100" s="90" t="s">
        <v>328</v>
      </c>
      <c r="B100" s="78">
        <v>10</v>
      </c>
      <c r="C100" s="66">
        <f>10/214</f>
        <v>4.6728971962616821E-2</v>
      </c>
    </row>
    <row r="101" spans="1:3" x14ac:dyDescent="0.25">
      <c r="A101" s="106" t="s">
        <v>291</v>
      </c>
      <c r="B101" s="78">
        <v>2</v>
      </c>
      <c r="C101" s="66">
        <f>2/214</f>
        <v>9.3457943925233638E-3</v>
      </c>
    </row>
    <row r="102" spans="1:3" x14ac:dyDescent="0.25">
      <c r="A102" s="106" t="s">
        <v>126</v>
      </c>
      <c r="B102" s="78">
        <v>2</v>
      </c>
      <c r="C102" s="66">
        <f>2/214</f>
        <v>9.3457943925233638E-3</v>
      </c>
    </row>
    <row r="103" spans="1:3" x14ac:dyDescent="0.25">
      <c r="A103" s="90" t="s">
        <v>79</v>
      </c>
      <c r="B103" s="78">
        <v>15</v>
      </c>
      <c r="C103" s="66">
        <f>15/214</f>
        <v>7.0093457943925228E-2</v>
      </c>
    </row>
    <row r="104" spans="1:3" ht="15.75" thickBot="1" x14ac:dyDescent="0.3">
      <c r="A104" s="110" t="s">
        <v>336</v>
      </c>
      <c r="B104" s="78">
        <v>3</v>
      </c>
      <c r="C104" s="66">
        <f>3/214</f>
        <v>1.4018691588785047E-2</v>
      </c>
    </row>
    <row r="105" spans="1:3" ht="15.75" thickBot="1" x14ac:dyDescent="0.3">
      <c r="A105" s="92" t="s">
        <v>662</v>
      </c>
      <c r="B105" s="79">
        <v>214</v>
      </c>
      <c r="C105" s="63">
        <f>SUM(C85:C104)</f>
        <v>0.99999999999999956</v>
      </c>
    </row>
    <row r="114" spans="1:3" ht="15.75" thickBot="1" x14ac:dyDescent="0.3"/>
    <row r="115" spans="1:3" ht="45.75" thickBot="1" x14ac:dyDescent="0.3">
      <c r="A115" s="71" t="s">
        <v>661</v>
      </c>
      <c r="B115" s="72" t="s">
        <v>673</v>
      </c>
      <c r="C115" s="65" t="s">
        <v>675</v>
      </c>
    </row>
    <row r="116" spans="1:3" x14ac:dyDescent="0.25">
      <c r="A116" s="113" t="s">
        <v>232</v>
      </c>
      <c r="B116" s="77">
        <v>6</v>
      </c>
      <c r="C116" s="66">
        <f>6/214</f>
        <v>2.8037383177570093E-2</v>
      </c>
    </row>
    <row r="117" spans="1:3" x14ac:dyDescent="0.25">
      <c r="A117" s="111" t="s">
        <v>81</v>
      </c>
      <c r="B117" s="78">
        <v>41</v>
      </c>
      <c r="C117" s="66">
        <f>41/214</f>
        <v>0.19158878504672897</v>
      </c>
    </row>
    <row r="118" spans="1:3" x14ac:dyDescent="0.25">
      <c r="A118" s="111" t="s">
        <v>631</v>
      </c>
      <c r="B118" s="78">
        <v>2</v>
      </c>
      <c r="C118" s="66">
        <f>2/214</f>
        <v>9.3457943925233638E-3</v>
      </c>
    </row>
    <row r="119" spans="1:3" x14ac:dyDescent="0.25">
      <c r="A119" s="74" t="s">
        <v>167</v>
      </c>
      <c r="B119" s="78">
        <v>1</v>
      </c>
      <c r="C119" s="66">
        <f>1/214</f>
        <v>4.6728971962616819E-3</v>
      </c>
    </row>
    <row r="120" spans="1:3" x14ac:dyDescent="0.25">
      <c r="A120" s="111" t="s">
        <v>192</v>
      </c>
      <c r="B120" s="78">
        <v>28</v>
      </c>
      <c r="C120" s="66">
        <f>28/214</f>
        <v>0.13084112149532709</v>
      </c>
    </row>
    <row r="121" spans="1:3" x14ac:dyDescent="0.25">
      <c r="A121" s="74" t="s">
        <v>313</v>
      </c>
      <c r="B121" s="78">
        <v>1</v>
      </c>
      <c r="C121" s="66">
        <f>1/214</f>
        <v>4.6728971962616819E-3</v>
      </c>
    </row>
    <row r="122" spans="1:3" x14ac:dyDescent="0.25">
      <c r="A122" s="111" t="s">
        <v>50</v>
      </c>
      <c r="B122" s="78">
        <v>4</v>
      </c>
      <c r="C122" s="66">
        <f>4/214</f>
        <v>1.8691588785046728E-2</v>
      </c>
    </row>
    <row r="123" spans="1:3" x14ac:dyDescent="0.25">
      <c r="A123" s="111" t="s">
        <v>275</v>
      </c>
      <c r="B123" s="78">
        <v>8</v>
      </c>
      <c r="C123" s="66">
        <f>8/214</f>
        <v>3.7383177570093455E-2</v>
      </c>
    </row>
    <row r="124" spans="1:3" x14ac:dyDescent="0.25">
      <c r="A124" s="111" t="s">
        <v>89</v>
      </c>
      <c r="B124" s="78">
        <v>1</v>
      </c>
      <c r="C124" s="66">
        <f>1/214</f>
        <v>4.6728971962616819E-3</v>
      </c>
    </row>
    <row r="125" spans="1:3" x14ac:dyDescent="0.25">
      <c r="A125" s="111" t="s">
        <v>28</v>
      </c>
      <c r="B125" s="78">
        <v>103</v>
      </c>
      <c r="C125" s="66">
        <f>103/214</f>
        <v>0.48130841121495327</v>
      </c>
    </row>
    <row r="126" spans="1:3" ht="15.75" thickBot="1" x14ac:dyDescent="0.3">
      <c r="A126" s="112" t="s">
        <v>158</v>
      </c>
      <c r="B126" s="78">
        <v>19</v>
      </c>
      <c r="C126" s="66">
        <f>19/214</f>
        <v>8.8785046728971959E-2</v>
      </c>
    </row>
    <row r="127" spans="1:3" ht="15.75" thickBot="1" x14ac:dyDescent="0.3">
      <c r="A127" s="76" t="s">
        <v>662</v>
      </c>
      <c r="B127" s="79">
        <v>214</v>
      </c>
      <c r="C127" s="63">
        <f>SUM(C116:C126)</f>
        <v>1</v>
      </c>
    </row>
    <row r="142" spans="1:3" ht="15.75" thickBot="1" x14ac:dyDescent="0.3">
      <c r="C142" s="67"/>
    </row>
    <row r="143" spans="1:3" ht="60.75" thickBot="1" x14ac:dyDescent="0.3">
      <c r="A143" s="71" t="s">
        <v>661</v>
      </c>
      <c r="B143" s="72" t="s">
        <v>674</v>
      </c>
      <c r="C143" s="67"/>
    </row>
    <row r="144" spans="1:3" x14ac:dyDescent="0.25">
      <c r="A144" s="73" t="s">
        <v>257</v>
      </c>
      <c r="B144" s="68">
        <v>2.6666666666666665</v>
      </c>
      <c r="C144" s="67"/>
    </row>
    <row r="145" spans="1:3" x14ac:dyDescent="0.25">
      <c r="A145" s="74" t="s">
        <v>45</v>
      </c>
      <c r="B145" s="69">
        <v>13</v>
      </c>
      <c r="C145" s="67"/>
    </row>
    <row r="146" spans="1:3" x14ac:dyDescent="0.25">
      <c r="A146" s="74" t="s">
        <v>361</v>
      </c>
      <c r="B146" s="69">
        <v>5.5</v>
      </c>
      <c r="C146" s="67"/>
    </row>
    <row r="147" spans="1:3" x14ac:dyDescent="0.25">
      <c r="A147" s="74" t="s">
        <v>325</v>
      </c>
      <c r="B147" s="69">
        <v>9</v>
      </c>
      <c r="C147" s="67"/>
    </row>
    <row r="148" spans="1:3" x14ac:dyDescent="0.25">
      <c r="A148" s="74" t="s">
        <v>77</v>
      </c>
      <c r="B148" s="69">
        <v>7.7272727272727275</v>
      </c>
      <c r="C148" s="67"/>
    </row>
    <row r="149" spans="1:3" x14ac:dyDescent="0.25">
      <c r="A149" s="74" t="s">
        <v>33</v>
      </c>
      <c r="B149" s="69">
        <v>9.1730769230769234</v>
      </c>
      <c r="C149" s="67"/>
    </row>
    <row r="150" spans="1:3" x14ac:dyDescent="0.25">
      <c r="A150" s="74" t="s">
        <v>53</v>
      </c>
      <c r="B150" s="69">
        <v>8.9857142857142858</v>
      </c>
      <c r="C150" s="67"/>
    </row>
    <row r="151" spans="1:3" ht="15.75" thickBot="1" x14ac:dyDescent="0.3">
      <c r="A151" s="75" t="s">
        <v>317</v>
      </c>
      <c r="B151" s="69">
        <v>9.5</v>
      </c>
      <c r="C151" s="67"/>
    </row>
    <row r="152" spans="1:3" ht="15.75" thickBot="1" x14ac:dyDescent="0.3">
      <c r="A152" s="76" t="s">
        <v>662</v>
      </c>
      <c r="B152" s="70">
        <v>8.8421052631578956</v>
      </c>
      <c r="C152" s="67"/>
    </row>
    <row r="153" spans="1:3" x14ac:dyDescent="0.25">
      <c r="C153" s="67"/>
    </row>
    <row r="154" spans="1:3" x14ac:dyDescent="0.25">
      <c r="C154" s="67"/>
    </row>
  </sheetData>
  <pageMargins left="0.7" right="0.7" top="0.75" bottom="0.75" header="0.3" footer="0.3"/>
  <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PQRSD Octubre</vt:lpstr>
      <vt:lpstr>Dinamicas Octubre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Atención  Ciudadano</dc:creator>
  <cp:lastModifiedBy>pc</cp:lastModifiedBy>
  <dcterms:created xsi:type="dcterms:W3CDTF">2019-11-26T15:43:12Z</dcterms:created>
  <dcterms:modified xsi:type="dcterms:W3CDTF">2019-11-27T04:11:06Z</dcterms:modified>
</cp:coreProperties>
</file>