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admin\Documents\Direccion Nacional de Bomberos\Atencion Ciudadano\2019\INFORMES\MENSUALES\Septiembre\"/>
    </mc:Choice>
  </mc:AlternateContent>
  <bookViews>
    <workbookView xWindow="0" yWindow="0" windowWidth="14070" windowHeight="11925" activeTab="1"/>
  </bookViews>
  <sheets>
    <sheet name="Informe" sheetId="1" r:id="rId1"/>
    <sheet name="Dinámicas" sheetId="3" r:id="rId2"/>
  </sheets>
  <definedNames>
    <definedName name="_xlnm._FilterDatabase" localSheetId="0" hidden="1">Informe!$A$1:$Y$197</definedName>
  </definedNames>
  <calcPr calcId="162913"/>
  <pivotCaches>
    <pivotCache cacheId="0" r:id="rId3"/>
  </pivotCaches>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9" i="3" l="1"/>
  <c r="C188" i="3"/>
  <c r="C187" i="3"/>
  <c r="C186" i="3"/>
  <c r="C185" i="3"/>
  <c r="C184" i="3"/>
  <c r="C183" i="3"/>
  <c r="C182" i="3"/>
  <c r="C181" i="3"/>
  <c r="C180" i="3"/>
  <c r="C179" i="3"/>
  <c r="C178" i="3"/>
  <c r="C177" i="3"/>
  <c r="C176" i="3"/>
  <c r="C154" i="3"/>
  <c r="C153" i="3"/>
  <c r="C152" i="3"/>
  <c r="C151" i="3"/>
  <c r="C150" i="3"/>
  <c r="C149" i="3"/>
  <c r="C148" i="3"/>
  <c r="C147" i="3"/>
  <c r="C146" i="3"/>
  <c r="C144" i="3"/>
  <c r="C143" i="3"/>
  <c r="C142" i="3"/>
  <c r="C141" i="3"/>
  <c r="C140" i="3"/>
  <c r="C139" i="3"/>
  <c r="C138" i="3"/>
  <c r="C137" i="3"/>
  <c r="C136" i="3"/>
  <c r="C145" i="3"/>
  <c r="C135" i="3"/>
  <c r="C134" i="3"/>
  <c r="C109" i="3"/>
  <c r="C108" i="3"/>
  <c r="C107" i="3"/>
  <c r="C106" i="3"/>
  <c r="C105" i="3"/>
  <c r="C92" i="3"/>
  <c r="C91" i="3"/>
  <c r="C90" i="3"/>
  <c r="C89" i="3"/>
  <c r="C63" i="3"/>
  <c r="C62" i="3"/>
  <c r="C61" i="3"/>
  <c r="C60" i="3"/>
  <c r="C59" i="3"/>
  <c r="C58" i="3"/>
  <c r="C57" i="3"/>
  <c r="C56" i="3"/>
  <c r="C55" i="3"/>
  <c r="C23" i="3"/>
  <c r="C22" i="3"/>
  <c r="C21" i="3"/>
  <c r="C20" i="3"/>
  <c r="C19" i="3"/>
  <c r="C7" i="3"/>
  <c r="C6" i="3"/>
  <c r="C5" i="3"/>
  <c r="C4" i="3"/>
</calcChain>
</file>

<file path=xl/sharedStrings.xml><?xml version="1.0" encoding="utf-8"?>
<sst xmlns="http://schemas.openxmlformats.org/spreadsheetml/2006/main" count="3033" uniqueCount="657">
  <si>
    <t>Canal Oficial de Entrada</t>
  </si>
  <si>
    <t>Medio o canal de recepción</t>
  </si>
  <si>
    <t>Departamento</t>
  </si>
  <si>
    <t>Peticionario</t>
  </si>
  <si>
    <t>Naturaleza jurídica del peticionario</t>
  </si>
  <si>
    <t>Tema de Consulta</t>
  </si>
  <si>
    <t>Asunto</t>
  </si>
  <si>
    <t>Responsable</t>
  </si>
  <si>
    <t>Área</t>
  </si>
  <si>
    <t>Dependencia</t>
  </si>
  <si>
    <t>Tipo de petición</t>
  </si>
  <si>
    <t>Tiempo de respuesta legal</t>
  </si>
  <si>
    <t>Número de radicación</t>
  </si>
  <si>
    <t>Fecha de radicación</t>
  </si>
  <si>
    <t>Número de salida</t>
  </si>
  <si>
    <t>Fecha de salida</t>
  </si>
  <si>
    <t>Tiempo de respuesta 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</si>
  <si>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</si>
  <si>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</si>
  <si>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</si>
  <si>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</si>
  <si>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</si>
  <si>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</si>
  <si>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</si>
  <si>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</si>
  <si>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Canal Escrito</t>
  </si>
  <si>
    <t>Correo Atención al Ciudadano</t>
  </si>
  <si>
    <t>Nariño</t>
  </si>
  <si>
    <t>CUERPO DE BOMBEROS VOLUNTARIOS DE PUPIALES</t>
  </si>
  <si>
    <t>Cuerpo de Bomberos</t>
  </si>
  <si>
    <t>Legislación Bomberil</t>
  </si>
  <si>
    <t>CAC: ESTATUTOS DELEGACIÓN DEPARTAMENTAL NARIÑO</t>
  </si>
  <si>
    <t>Ricardo Rizo Salazar</t>
  </si>
  <si>
    <t>FORMULACIÓN Y ACTUALIZACIÓN NORMATIVA Y OPERATIVA</t>
  </si>
  <si>
    <t>SUBDIRECCIÓN ESTRATÉGICA Y DE COORDINACIÓN BOMBERIL</t>
  </si>
  <si>
    <t>En proceso</t>
  </si>
  <si>
    <t>Vence el 15-10-2019</t>
  </si>
  <si>
    <t>Bogotá D.C.</t>
  </si>
  <si>
    <t>MARCO DAVID HERNÁNDEZ ROJAS</t>
  </si>
  <si>
    <t>Persona natural</t>
  </si>
  <si>
    <t>Solicitud de Información</t>
  </si>
  <si>
    <t>CAC: SOLICITUD DE INFORMACIÓN</t>
  </si>
  <si>
    <t>ERIKA AGUIRRE LEMUS</t>
  </si>
  <si>
    <t>Cumplida</t>
  </si>
  <si>
    <t>12-09-2019 17:56 PM Archivar ERIKA AGUIRRE LEMUS Se archiva con radicado de salida número 20192050059681.</t>
  </si>
  <si>
    <t>Pdf</t>
  </si>
  <si>
    <t>Si</t>
  </si>
  <si>
    <t>N/A</t>
  </si>
  <si>
    <t>VEEDURIA CIUDADANA VIGIAS DEL CAFE</t>
  </si>
  <si>
    <t>CAC: SOLICITUD INFORMACIÓN</t>
  </si>
  <si>
    <t>John Jairo Beltran Mahecha</t>
  </si>
  <si>
    <t>Petición de interés general</t>
  </si>
  <si>
    <t>17-09-2019 09:18 AM Archivar John Jairo Beltran Mahecha Se da respuesta DNBC el día 16/09/2019 con radicado No. 20192300008131.</t>
  </si>
  <si>
    <t>SI</t>
  </si>
  <si>
    <t>Bolívar</t>
  </si>
  <si>
    <t>ROGELIO DE JESUS SERNA RUIZ</t>
  </si>
  <si>
    <t>CAC: RADICADO DNBC No 20193320017761</t>
  </si>
  <si>
    <t>Andrea Bibiana Castañeda Durán</t>
  </si>
  <si>
    <t>17-09-2019 17:49 PM Archivar Andrea Bibiana Castañeda Durán SE DIO RESPUESTA CON RAD. 20192050059771 ENVIADO EL 17/9/2019</t>
  </si>
  <si>
    <t>MINISTERIO DE INTERIOR PQRSD</t>
  </si>
  <si>
    <t>Entidad pública</t>
  </si>
  <si>
    <t>CAC: RESPUESTA OFICIAL EXT_S19-00016168-PQRSD-014931-PQR - 044319231113757</t>
  </si>
  <si>
    <t>20192050059441 y 20192050059431</t>
  </si>
  <si>
    <t>10-09-2019 14:13 PM Archivar Andrea Bibiana Castañeda Durán SE DIO RESPUESTA CON EL RAD. 20192050059441 ENVIADO EL 10/9/2019, Y SE REQUIRIÓ A LA ALCALDÍA CON EL RAD. 20192050059431</t>
  </si>
  <si>
    <t>HECTOR RIASCOS</t>
  </si>
  <si>
    <t>Queja contra CB</t>
  </si>
  <si>
    <t>Petición de interés particular</t>
  </si>
  <si>
    <t>05-09-2019 16:55 PM Archivar Andrea Bibiana Castañeda Durán SE VA A TRAMITAR CON EL RAD. 20193320021972 POR TRATARSE DE LA MISMA SITUACIÓN</t>
  </si>
  <si>
    <t>DARIO MUÑOZ</t>
  </si>
  <si>
    <t>CAC: PROTECCIÓN VIDA FLORA Y FAUNA PARTE 1</t>
  </si>
  <si>
    <t>Competencia otra entidad</t>
  </si>
  <si>
    <t>20192300008141, 20192300008231 y 20192300008241</t>
  </si>
  <si>
    <t>Extemporánea</t>
  </si>
  <si>
    <t>19-09-2019 10:02 AM Archivar John Jairo Beltran Mahecha Se da respuesta DNBC el día 18/09/2019 con radicado No.20192300008141 y traslado al ministerio de ambiente con No. 20192300008231 y Ministerio de Energía con No. 20192300008241.</t>
  </si>
  <si>
    <t>YAMAMOTOS SALDAÑA</t>
  </si>
  <si>
    <t>Persona jurídica</t>
  </si>
  <si>
    <t>CAC: SOLICITUD DE SALDAÑA</t>
  </si>
  <si>
    <t>ELIANA GARCÍA CASTAÑO</t>
  </si>
  <si>
    <t>11-09-2019 14:15 PM Archivar ELIANA GARCÍA CASTAÑO Mediante el oficio NO. 20192050059481, se dio respuesta al peticionario. Correo enviado el 11/09/2019</t>
  </si>
  <si>
    <t>WILLIAM PACHECO</t>
  </si>
  <si>
    <t>legislación bomberil</t>
  </si>
  <si>
    <t>CAC: CONSULTA</t>
  </si>
  <si>
    <t>El cambio de TRD tiene un procedimiento, primero debe informarse a GAU y después realizar el cambio, el cambio de TRD debe realizarse dentro de los 5 días hábiles</t>
  </si>
  <si>
    <t>Correo Institucional</t>
  </si>
  <si>
    <t>ALDEMAR DEL CRISTO BETTIN MARTINEZ</t>
  </si>
  <si>
    <t>CI: ACLARACIÓN SOBRE LAS INSPECCIONES DE SEGURIDAD</t>
  </si>
  <si>
    <t>13-09-2019 15:53 PM Archivar Ricardo Rizo Salazar Tramitado</t>
  </si>
  <si>
    <t>SIGIFREDO PAZ MUÑOZ</t>
  </si>
  <si>
    <t>CAC: SOLICITUD DE ACLARACIÓN</t>
  </si>
  <si>
    <t>Edgar Alexander Maya López</t>
  </si>
  <si>
    <t>10-09-2019 10:59 AM Archivar Edgar Alexander Maya López Se da respuesta vía telefónica la solicitud no amerita respuesta por escrito, se aclara situación con el CT Sigifredo del CBV Miranda</t>
  </si>
  <si>
    <t>Meta</t>
  </si>
  <si>
    <t>CUERPO DE BOMBEROS VOLUNTARIOS DE PUERTO GAITÁN</t>
  </si>
  <si>
    <t>CAC: QUEJA CONTRA EL SEÑOR CONDE</t>
  </si>
  <si>
    <t>19-09-2019 10:35 AM Archivar Andrea Bibiana Castañeda Durán SE DIO RESPUESTA CON EL RAD. 20192050059911 ENVIADO EL 18/9/2019</t>
  </si>
  <si>
    <t>Traslado a otra entidades debe ser dentro de los primero 5 días hábiles</t>
  </si>
  <si>
    <t>MINELLY FELLINE GATIVA RODRIGUEZ</t>
  </si>
  <si>
    <t>CAC: NO CONFORMIDAD SIMULACRO EXTRACTORA SAN SEBASTIANO SAS</t>
  </si>
  <si>
    <t>19-09-2019 10:43 AM Archivar Andrea Bibiana Castañeda Durán SE DIO TRASLADO AL TRIBUNAL Y RESPUESTA CON EL RADICADO 20192050059501 ENVIADO EL 19/9/2019</t>
  </si>
  <si>
    <t>MANUEL SALAZAR</t>
  </si>
  <si>
    <t>CAC: PETICIÓN</t>
  </si>
  <si>
    <t>Andrés Fernando Muñoz Cabrera</t>
  </si>
  <si>
    <t>Área Central de Referencia Bomberil</t>
  </si>
  <si>
    <t>30-09-2019 18:53 PM Archivar Andrés Fernando Muñoz Cabrera Se respondió con el documento de radicado No.20192100009191, enviado a través de correo electrónico</t>
  </si>
  <si>
    <t>WORD</t>
  </si>
  <si>
    <t>El documento de respuesta no está digitalizado con firma, no se evidencia la prueba de envío de la petición</t>
  </si>
  <si>
    <t>CAMBIO CLIMÁTICO GESTIÓN DEL RIESGO</t>
  </si>
  <si>
    <t>CAC: SOLICITUD BASE DE DATOS</t>
  </si>
  <si>
    <t>Jiug Magnoly Gaviria Narvaez</t>
  </si>
  <si>
    <t>19-09-2019 15:53 PM Archivar Jiug Magnoly Gaviria Narváez Se da respuesta con radicado DNBC No 20192100008121.</t>
  </si>
  <si>
    <t>Servicio de mensajería</t>
  </si>
  <si>
    <t>MINISTERIO DE INTERIOR</t>
  </si>
  <si>
    <t>SM: REMISIÓN PROYECTOS LEY - SOLICITUD CONCEPTO</t>
  </si>
  <si>
    <t>Carlos Armando López Barrera</t>
  </si>
  <si>
    <t>OFICINA ASESORA JURÍDICA</t>
  </si>
  <si>
    <t>DIRECCIÓN GENERAL</t>
  </si>
  <si>
    <t>17-09-2019 12:12 PM Archivar Carlos Armando López Barrera archivo 20191200001953</t>
  </si>
  <si>
    <t>Word</t>
  </si>
  <si>
    <t>En el radicado de salida debe existir evidencia o pantallazo de envío de la respuesta. No se comunica el medio de envío de respuesta y documento sin firma.</t>
  </si>
  <si>
    <t>Boyacá</t>
  </si>
  <si>
    <t>CUERPO DE BOMBEROS VOLUNTARIOS DE NUEVO COLON BOYACA</t>
  </si>
  <si>
    <t>Cuerpo de bomberos</t>
  </si>
  <si>
    <t>Autorización</t>
  </si>
  <si>
    <t>CAC: SOLICITUD CERTIFICACIÓN UNIDADES ACTIVAS</t>
  </si>
  <si>
    <t>16-09-2019 17:52 PM Archivar Jiug Magnoly Gaviria Narváez Se da respuesta con radicado DNBC No 20192100008101</t>
  </si>
  <si>
    <t>Radicación directa</t>
  </si>
  <si>
    <t>JOSE DEL CARMEN GUTIERREZ JIMENEZ</t>
  </si>
  <si>
    <t>RD: SOLICITUD</t>
  </si>
  <si>
    <t>. 20192300008091</t>
  </si>
  <si>
    <t>12-09-2019 09:29 AM Archivar John Jairo Beltran Mahecha Se da respuesta DNBC con radicado No. 20192300008091</t>
  </si>
  <si>
    <t>12-09-2019 09:34 AM Archivar John Jairo Beltran Mahecha Se da respuesta DNBC con radicado No. 20192300008091.</t>
  </si>
  <si>
    <t>Córdoba</t>
  </si>
  <si>
    <t>CUERPO DE BOMBEROS VOLUNTARIOS DE PLANETA RICA - CÓRDOBA</t>
  </si>
  <si>
    <t>SM: CERTIFICADOS</t>
  </si>
  <si>
    <t>HAYVER LEONARDO SERRANO RODRIGUEZ</t>
  </si>
  <si>
    <t>03-10-2019 13:18 PM Archivar HAYVER LEONARDO SERRANO RODRIGUEZ Se le da respuesta con el radicado N° 20191000009321</t>
  </si>
  <si>
    <t>JAIME AVENDAÑO HERRERA</t>
  </si>
  <si>
    <t>CAC: OFICIO</t>
  </si>
  <si>
    <t>18-09-2019 17:08 PM Archivar ERIKA AGUIRRE LEMUS Se archiva con radicado de envío número 20192050059931. Se adjunto pantallazo de envío.</t>
  </si>
  <si>
    <t>Valle del Cauca</t>
  </si>
  <si>
    <t>ALCALDÍA MUNICIPAL DE ANSERMANUEVO</t>
  </si>
  <si>
    <t>SM: SOLICITUD DE PRIORIZACIÓN FRENTE A EL CESE DE ACTIVIDADES DEL CBV ANSERMANUEVO DADA LA ALERTA ROJA POR OCURRENCIA DE INCENDIOS FORESTALES</t>
  </si>
  <si>
    <t>11-09-2019 10:28 AM Archivar Andrea Bibiana Castañeda Durán SE DIO TRÁMITE CON RADICADO 20192050059511 ENVIADO EL 11/09/2019</t>
  </si>
  <si>
    <t>Quindio</t>
  </si>
  <si>
    <t>JAVIER RAMIREZ FLOREZ</t>
  </si>
  <si>
    <t>Legislación bomberil</t>
  </si>
  <si>
    <t>CAC: SOLICITUD DE CONSULTA</t>
  </si>
  <si>
    <t>30-09-2019 09:51 AM Archivar ERIKA AGUIRRE LEMUS Se archiva con el radicado de salida número 20192050060651. Se adjunto pantallazo.</t>
  </si>
  <si>
    <t>word</t>
  </si>
  <si>
    <t>si</t>
  </si>
  <si>
    <t>Documento sin digitalizar y sin firma</t>
  </si>
  <si>
    <t>Atlántico</t>
  </si>
  <si>
    <t>CUERPO DE BOMBEROS VOLUNTARIOS SOLEDAD ATLÁNTICO</t>
  </si>
  <si>
    <t>RD: RADICADO DNBC No 20192000003751 DE FECHA 02-05-2019 - SOLICITUD POR SEGUNDA VEZ DE INTERVENCIÓN Y ACOMPAÑAMIENTO</t>
  </si>
  <si>
    <t>20192050060011 y 20192050059971</t>
  </si>
  <si>
    <t>17/09/2019.</t>
  </si>
  <si>
    <t>18-09-2019 16:58 PM Archivar ELIANA GARCÍA CASTAÑO Mediante los oficios No. 20192050060011 y 20192050059971, se atendió la solicitud. Correo electrónico enviado el 17/09/2019.</t>
  </si>
  <si>
    <t>CONGRESO DE LA REPÚBLICA DE COLOMBIA</t>
  </si>
  <si>
    <t>SM: SOLICITUD DE CONCEPTO SOBRE PROYECTO DE LEY NÚMERO 105 DE 2019 DE CÁMARA POR MEDIO DEL CUAL SE AUTORIZA A LOS CUERPOS DE BOMBEROS DE COLOMBIA LA PRESTACIÓN DEL SERVICIO DE TRASLADO DE PACIENTES</t>
  </si>
  <si>
    <t>Petición por Congresista</t>
  </si>
  <si>
    <t>17-09-2019 11:54 AM Archivar Carlos Armando López Barrera archivo 20191200001943</t>
  </si>
  <si>
    <t>En el radicado de salida debe existir evidencia o pantallazo de envío de la respuesta. No se comunica medio de envío de la respuesta, no se adjunta documento firmado.</t>
  </si>
  <si>
    <t>Santander</t>
  </si>
  <si>
    <t>VEEDURÍA VIGILANCIA CIUDADANA</t>
  </si>
  <si>
    <t>Solicitud de información</t>
  </si>
  <si>
    <t>CAC: DERECHO DE PETICIÓN VEEDURÍA VIGILANCIA CIUDADANA</t>
  </si>
  <si>
    <t>12-09-2019 16:31 PM Archivar Andrea Bibiana Castañeda Durán SE DIO TRÁMITE CON RAD. 20192050059661 Y SE REQUIRIÓ NUEVAMENTE A LA GOBERNACIÓN CON RAD. 20192050059651, ENVIADOS EL 12/09/2019</t>
  </si>
  <si>
    <t>BASILEO PASCUALI</t>
  </si>
  <si>
    <t>Denuncia contra CB</t>
  </si>
  <si>
    <t>CAC: DENUNCIA</t>
  </si>
  <si>
    <t>19-09-2019 16:59 PM Archivar ERIKA AGUIRRE LEMUS Se archiva esta comunicación con radicado de salida número 20192050060111. Se adjunto pantallazo de envío.</t>
  </si>
  <si>
    <t>Correo institucional</t>
  </si>
  <si>
    <t>CI: SOLICITUD ANTECEDENTES CASO GALAPA</t>
  </si>
  <si>
    <t>19-09-2019 10:41 AM Archivar Andrea Bibiana Castañeda Durán Se dio respuesta con el radicado 20192050059671 enviado el 18/9/2019</t>
  </si>
  <si>
    <t>JOHN JAIRO LOPEZ SANCHEZ</t>
  </si>
  <si>
    <t>CAC: SOLICITUD HOMOLOGACIÓN</t>
  </si>
  <si>
    <t>Vencida</t>
  </si>
  <si>
    <t>DIANA CAROLINA RAMÍREZ LAVERDE</t>
  </si>
  <si>
    <t>RD: SOLICITUD CONCEPTO SECTORIAL PROYECTO FORTALECIMIENTO DE LOS CUERPOS DE BOMBEROS DE LOS MUNICIPIOS DE PEREIRA, MARSELLA, RISARALDA</t>
  </si>
  <si>
    <t>Massiel Mendez</t>
  </si>
  <si>
    <t>FORTALECIMIENTO BOMBERIL</t>
  </si>
  <si>
    <t>24-09-2019 10:38 AM Archivar Massiel Mendez Se archiva la solicitud, por que ya se le dio respuesta favorable.</t>
  </si>
  <si>
    <t>TIF</t>
  </si>
  <si>
    <t>CUERPO DE BOMBEROS VOLUNTARIOS DE CALAMAR BOLÍVAR</t>
  </si>
  <si>
    <t>SM: SOLICITUD DE CONTESTACIÓN A LA ALCALDÍA</t>
  </si>
  <si>
    <t>20192050060001 y 20192050059751</t>
  </si>
  <si>
    <t>18/09/2019.</t>
  </si>
  <si>
    <t>18-09-2019 19:20 PM Archivar ELIANA GARCÍA CASTAÑO Mediante los oficios 20192050060001 y 20192050059751, se dio trámite a la petición.</t>
  </si>
  <si>
    <t>N/a</t>
  </si>
  <si>
    <t>GOBERNACIÓN DE CUNDINAMARCA</t>
  </si>
  <si>
    <t>Respuesta a requerimientos</t>
  </si>
  <si>
    <t>SM: RESPUESTA AL RADICADO 2019166488 DE FECHA 23/08/2019</t>
  </si>
  <si>
    <t>Vence el dia 27-09-2019</t>
  </si>
  <si>
    <t>El cambio de servidor responsable debe realizarse en un tiempo prudente para que el otro servidor pueda dar respuesta oportuna. El cambio debe realizarse durante los 5 primeros días hábiles</t>
  </si>
  <si>
    <t>Canal Presencial</t>
  </si>
  <si>
    <t>Formato PQRSD</t>
  </si>
  <si>
    <t>CUERPO DE BOMBEROS VOLUNTARIOS DE OTANCHE - BOYACÁ</t>
  </si>
  <si>
    <t>FT: PETICIÓN</t>
  </si>
  <si>
    <t>16-09-2019 17:54 PM Archivar Jiug Magnoly Gaviria Narváez Se da respuesta con radicado DNBC No 20192100008111</t>
  </si>
  <si>
    <t>pdf</t>
  </si>
  <si>
    <t>Antioquia</t>
  </si>
  <si>
    <t>ALCALDIA DE MEDELLIN</t>
  </si>
  <si>
    <t>SM: ENVÍO DE CERTIFICADOS</t>
  </si>
  <si>
    <t>08-10-2019 10:56 AM Archivar HAYVER LEONARDO SERRANO RODRIGUEZ Se le da respuesta con el radicado N° 20191000009491</t>
  </si>
  <si>
    <t>No se anexa el pantallazo de envío de la respuesta al peticionario</t>
  </si>
  <si>
    <t>Cundinamarca</t>
  </si>
  <si>
    <t>PROCURADURÍA PROVINCIAL DE GIRARDOT</t>
  </si>
  <si>
    <t>Acompañamiento jurídico</t>
  </si>
  <si>
    <t>SM: IUC-D-2017-1004527</t>
  </si>
  <si>
    <t>07-10-2019 17:37 PM Archivar ERIKA AGUIRRE LEMUS Se archiva con radicado de salida número 20192050060591.</t>
  </si>
  <si>
    <t>EDUAL ZAR</t>
  </si>
  <si>
    <t>CAC: ADJUNTO A LA ÚLTIMA SOLICITUD Y DERECHO DE PETICIÓN</t>
  </si>
  <si>
    <t>07-10-2019 17:42 PM Archivar Andrea Bibiana Castañeda Durán SE DIO TRÁMITE CON RAD. 20192050060621 ENVIADO EL 07/10/2019</t>
  </si>
  <si>
    <t>LEONARDO ARRIETA MANTILLA</t>
  </si>
  <si>
    <t>CAC: CAPACITACIÓN BOMBEROS PUERTO GAITÁN</t>
  </si>
  <si>
    <t>20192050060201, 20192050060191</t>
  </si>
  <si>
    <t>30-09-2019 17:05 PM Archivar Edgar Alexander Maya López Se da respuesta con radicados DNBC N° 20192050060201, 20192050060191</t>
  </si>
  <si>
    <t>PDF</t>
  </si>
  <si>
    <t>CI: DERECHO DE PETICIÓN JOSE CONDE</t>
  </si>
  <si>
    <t>GOBERNACIÓN DE RICAURTE - CUNDINAMARCA</t>
  </si>
  <si>
    <t>CI: RESPUESTA</t>
  </si>
  <si>
    <t>USUARIO DE ATENCIÓN AL CIUDADANO</t>
  </si>
  <si>
    <t>GESTIÓN ATENCIÓN AL CIUDADANO</t>
  </si>
  <si>
    <t>SUBDIRECCIÓN ADMINISTRATIVA Y FINANCIERA</t>
  </si>
  <si>
    <t>Se envió correo al peticionario para que complete su solicitud conforme al artículo 17 de la ley 1755. archivar el 22/10/19.</t>
  </si>
  <si>
    <t>CI: SOLICITUD INTERRUPCIÓN NUMERAL 1 ART 3 RES 006/14</t>
  </si>
  <si>
    <t>19-09-2019 10:28 AM Archivar Andrea Bibiana Castañeda Durán SE DIO TRÁMITE CON RAD. 20192050059841</t>
  </si>
  <si>
    <t>CUERPO DE BOMBEROS VOLUNTARIOS DE NOCAIMA</t>
  </si>
  <si>
    <t>CAC: PREGUNTA CONCEPTO JURÍDICO</t>
  </si>
  <si>
    <t>30-09-2019 14:54 PM Archivar ELIANA GARCÍA CASTAÑO Mediante el oficio No. 20192050060171, se dio trámite a la consulta. Correo enviado el 30/09/2019</t>
  </si>
  <si>
    <t>JORGE OCTAVIO URREA CAÑON</t>
  </si>
  <si>
    <t>CAC: RADICADO DNBC 20192050058851</t>
  </si>
  <si>
    <t>11-09-2019 11:40 AM Archivar ERIKA AGUIRRE LEMUS Se archiva debido a que se le remitió por correo electrónico el derecho de petición para que pudiera darle trámite.</t>
  </si>
  <si>
    <t>Observaciones de la contratista: se trata de una solicitud del CBV de Armenia para que se les remita un derecho de petición del cual se les dio traslado pero que se fue sin anexo, al respecto se remitió por correo electrónico el anexo.</t>
  </si>
  <si>
    <t>MIGUEL ANGEL LOPEZ</t>
  </si>
  <si>
    <t>CAC: RECLAMO POR COBRO DE ASISTENCIA</t>
  </si>
  <si>
    <t>19-09-2019 15:50 PM Archivar Jiug Magnoly Gaviria Narváez Se da respuesta con radicado DNBC No 20192100008261.</t>
  </si>
  <si>
    <t>CUERPO DE BOMBEROS VOLUNTARIOS DE CLEMENCIA BOLIVAR</t>
  </si>
  <si>
    <t>CAC: RESPUESTA DERECHO DE PETICIÓN CBV MOMPOX - PABLO NET - RTA A D. DE P. 15 Y 21 AGOSTO 2019 Y DNBC</t>
  </si>
  <si>
    <t>19-09-2019 10:30 AM Archivar Andrea Bibiana Castañeda Durán SE DIO TRASLADO POR COMPETENCIA AL CBV DE MOMPOX CON EL RADICADO 20192050059891 ENVIADO EL 19/09/2019</t>
  </si>
  <si>
    <t>SERGIO PEREZ B</t>
  </si>
  <si>
    <t>CAC: SOLICITUD CERTIFICACIÓN</t>
  </si>
  <si>
    <t>18-09-2019 17:10 PM Archivar John Jairo Beltran Mahecha Se da respuesta DNBC el día 18/09/2019 con radicado de No. 20192300008181</t>
  </si>
  <si>
    <t>MÓNICA MARÍA MORENO PINZÓN</t>
  </si>
  <si>
    <t>CAC: SOLICITUD CERTIFICACIONES CONTRACTUALES</t>
  </si>
  <si>
    <t>LUZ HELENA GIRALDO</t>
  </si>
  <si>
    <t>GESTIÓN CONTRACTUAL</t>
  </si>
  <si>
    <t>2019332002389200001, 2019332002389200003, 2019332002389200005</t>
  </si>
  <si>
    <t>12-09-2019 14:29 PM Archivar LUZ HELENA GIRALDO SE DIO RESPUESTA A TRAVÉS DEL CORREO ELECTRÓNICO DEL PETICIONARIO ENVIADO EL DÍA 12/09/2019. EN EL ARCHIVO SE PUEDEN VER LOS DOCUMENTOS DE RESPUESTA.</t>
  </si>
  <si>
    <t>COORDINACIÓN ACADÉMICA GFC</t>
  </si>
  <si>
    <t>CAC: SOLICITUD DE REGISTRO ESCUELA VILLAVICENCIO</t>
  </si>
  <si>
    <t>Paula Andrea Cortéz Mojica</t>
  </si>
  <si>
    <t>20-09-2019 08:41 AM Archivar Paula Andrea Cortéz Mojica archivo se envió por correo electrónico</t>
  </si>
  <si>
    <t>No hay documento de respuesta digitalizado con su respectiva firma</t>
  </si>
  <si>
    <t>CUERPO DE BOMBEROS DE CACHIPAY</t>
  </si>
  <si>
    <t>CAC: SOLICITUD INFORMACIÓN DE DATOS</t>
  </si>
  <si>
    <t>17-09-2019 10:51 AM Archivar John Jairo Beltran Mahecha Se da respuesta DNBC el día 17/09/2019 con radicado No. 20192300008151.</t>
  </si>
  <si>
    <t>CAC: SOLICITUD</t>
  </si>
  <si>
    <t>17-09-2019 14:28 PM Archivar ELIANA GARCÍA CASTAÑO Mediante el oficio No. 20192050059961 fue atendida mediante el correo electrónico del 16/09/2019</t>
  </si>
  <si>
    <t>Tolima</t>
  </si>
  <si>
    <t>PROCURADURÍA PROVINCIAL DE CHAPARRAL</t>
  </si>
  <si>
    <t>SM: REMISIÓN POR COMPETENCIA RAD E-2019-468725 - RADICADO INTERNO No 1200</t>
  </si>
  <si>
    <t>20192050059831 Y 20192050059921</t>
  </si>
  <si>
    <t>24-09-2019 16:45 PM Archivar ELIANA GARCÍA CASTAÑO Mediante los oficios 20192050059831 Y 20192050059921 se dio respuesta a la petición. Correo enviado el 16/09/2019</t>
  </si>
  <si>
    <t>CAC: DERECHO DE PETICIÓN VALIDACIÓN DE CERTIFICADOS CURSOS DE BOMBERO NIVEL 1 Y 1 DEPARTAMENTO DE BOLÍVAR</t>
  </si>
  <si>
    <t>10-10-2019 12:36 PM Archivar HAYVER LEONARDO SERRANO RODRIGUEZ Se le da respuesta con el radicado N° 20193320023982</t>
  </si>
  <si>
    <t>COORDINADOR CMGRD JAMUNDÍ</t>
  </si>
  <si>
    <t>CI: SOLICITUD INFORMACIÓN CONTRATACIÓN INCENDIOS FORESTALES</t>
  </si>
  <si>
    <t>18-09-2019 19:16 PM Archivar ELIANA GARCÍA CASTAÑO Mediante el oficio No. 20192050060041, se dio respuesta por correo electrónico enviado el 18/09/2019</t>
  </si>
  <si>
    <t>CESAR CASTRILLON</t>
  </si>
  <si>
    <t>CAC: OFI19-00104801 / IDM: SOLICITUD DE INTERVENCIÓN ANTE ENTIDAD PÚBLICA. REVOCATORIA DIRECTA CBV BUENAVENTURA</t>
  </si>
  <si>
    <t>07-10-2019 17:43 PM Archivar Andrea Bibiana Castañeda Durán SE DIO TRÁMITE CON RAD. 20192050060521 ENVIADO EL 07/10/2019</t>
  </si>
  <si>
    <t>Documento sin firma</t>
  </si>
  <si>
    <t>MARIA ANGELICA HERNANDEZ CLAVIJO</t>
  </si>
  <si>
    <t>CAC: ASESORÍA ELECCIÓN DE DIGNATARIOS</t>
  </si>
  <si>
    <t>16-09-2019 11:13 AM Archivar ERIKA AGUIRRE LEMUS Se archiva con el radicado de salida número 20192050059271. Se adjunto pantallazo de envío.</t>
  </si>
  <si>
    <t>CAC: SOLICITUD REGISTRO ESCUELA VILLAVICENCIO</t>
  </si>
  <si>
    <t>20-09-2019 09:53 AM Archivar Paula Andrea Cortéz Mojica archivo 20191000001993</t>
  </si>
  <si>
    <t>No existe evidencia de envío, no hay documento digitalizado con su respectiva firma y no se comunica medio de envío de respuesta al peticionario.</t>
  </si>
  <si>
    <t>Norte de santander</t>
  </si>
  <si>
    <t>GOBERNACIÓN DE NORTE DE SANTANDER</t>
  </si>
  <si>
    <t>SM: SOLICITUD DE AUDITORÍA Y ACOMPAÑAMIENTO PARA EL PROCESO DE EXPEDICIÓN</t>
  </si>
  <si>
    <t>09-10-2019 15:28 PM Archivar Ricardo Rizo Salazar Tramitado</t>
  </si>
  <si>
    <t>ICONTEC</t>
  </si>
  <si>
    <t>SM: SOLICITUD DE INFORMACIÓN</t>
  </si>
  <si>
    <t>23-09-2019 13:12 PM Archivar Carlos Armando López Barrera ARCHIVO 20191200002003</t>
  </si>
  <si>
    <t>MARIA CRISTINA ALVAREZ</t>
  </si>
  <si>
    <t>CAC: DERECHO DE PETICIÓN</t>
  </si>
  <si>
    <t>04/10/2019.</t>
  </si>
  <si>
    <t>01-10-2019 17:44 PM Archivar Edgar Alexander Maya López Se da respuesta con radicado DNBC N° 20192050060691. Se envía por correo electrónico el día 04/10/2019.</t>
  </si>
  <si>
    <t>No se adjunta pantallazo de envío</t>
  </si>
  <si>
    <t>CUERPO DE BOMBEROS VOLUNTARIOS DE TURBACO - BOLÍVAR</t>
  </si>
  <si>
    <t>CAC: SOLICITUD DE CURSOS</t>
  </si>
  <si>
    <t>20-09-2019 11:41 AM Archivar Paula Andrea Cortés Mojica ARCHIVO SE ENVIÓ POR CORREO ELECTRÓNICO</t>
  </si>
  <si>
    <t>AREA VIRTUAL</t>
  </si>
  <si>
    <t>12-09-2019 09:35 AM Archivar ERIKA AGUIRRE LEMUS Se envío por correo electrónico el documento adjunto que corresponde al derecho de petición.</t>
  </si>
  <si>
    <t>Observaciones de la contratista: se trata de un solicitud que hace el CBV de Barcelona con el propósito de que se les remita un derecho del cual se les dio traslado pero que se fue sin anexo, en este caso también se remitió vía correo electrónico el documento solicitado.</t>
  </si>
  <si>
    <t>Cauca</t>
  </si>
  <si>
    <t>HELDA MARIA SAAVEDRA CARRASQUILLA</t>
  </si>
  <si>
    <t>CI: SOLICITUD CONCEPTO DIGNATARIOS</t>
  </si>
  <si>
    <t>17-09-2019 16:31 PM Archivar ELIANA GARCÍA CASTAÑO Mediante el oficio No. 20192050060021. Se dio respuesta a la petición, por correo electrónico enviado el 17/09/2019.</t>
  </si>
  <si>
    <t>CAC: SI EXISTIMOS</t>
  </si>
  <si>
    <t>19/09/2019.</t>
  </si>
  <si>
    <t>04-10-2019 14:31 PM Archivar ERIKA AGUIRRE LEMUS Se archiva con radicado de salida número 20192050060111. Se adjunto pantallazo de envío.Se envía por correo electrónico el día 19/09/2019.</t>
  </si>
  <si>
    <t>MEGASEGURIDAD LA PROVEEDORA LTDA</t>
  </si>
  <si>
    <t>RD: SOLICITUD DE INVENTARIOS FÍSICOS</t>
  </si>
  <si>
    <t>Wilson Enrique Sánchez Laguado</t>
  </si>
  <si>
    <t>GESTIÓN ADMINISTRATIVA</t>
  </si>
  <si>
    <t>01-10-2019 09:32 AM Archivar Wilson Enrique Sánchez Laguado Se archiva documento por trámite cumplido, se dio respuesta mediante radicado de salida 20193300009001.</t>
  </si>
  <si>
    <t>No se comunica el medio por el cual se envió respuesta al peticionario y falta anexar evidencia de envío</t>
  </si>
  <si>
    <t>CI: SUSPENSIÓN DE PERSONERÍA JURÍDICA</t>
  </si>
  <si>
    <t>20192050060561.</t>
  </si>
  <si>
    <t>30-09-2019 15:25 PM Archivar ERIKA AGUIRRE LEMUS Se archiva con el radicado de salida número 20192050060561.Se envía por correo electrónico el día 04/10/2019.</t>
  </si>
  <si>
    <t>CAC: SOLICITUD CERTIFICACIÓN YAMAMOTOS S.A.S. SALDAÑA</t>
  </si>
  <si>
    <t>25-09-2019 16:40 PM Archivar Jiug Magnoly Gaviria Narváez se da respuesta con radicado DNBC No 20192100008411.</t>
  </si>
  <si>
    <t>CUERPO DE BOMBEROS VOLUNTARIOS DE GUATEQUE - BOYACÁ</t>
  </si>
  <si>
    <t>Magdalena</t>
  </si>
  <si>
    <t>DELEGACIÓN DEPARTAMENTAL BOMBEROS DEL MAGDALENA</t>
  </si>
  <si>
    <t>RD: SOLICITUD ACOMPAÑAMIENTO</t>
  </si>
  <si>
    <t>30-09-2019 14:48 PM Archivar ELIANA GARCÍA CASTAÑO Mediante el oficio 20192050060151, se dio atención a la petición. Correo electrónico enviado el 27/09/2019</t>
  </si>
  <si>
    <t>RD: SOLICITUD ACOMPAÑAMIENTO JURÍDICO</t>
  </si>
  <si>
    <t>25-09-2019 17:38 PM Archivar ELIANA GARCÍA CASTAÑO Mediante el oficio 20192050060441, se dio respuesta a la solicitud. Correo enviado el 25/09/2019</t>
  </si>
  <si>
    <t>Valle del cauca</t>
  </si>
  <si>
    <t>CUERPO DE BOMBEROS VOLUNTARIOS PRADERA</t>
  </si>
  <si>
    <t>SM: REMISIÓN DOCUMENTACIÓN CURSO PSICOLOGÍA DE LA EMERGENCIA PARA BOMBEROS</t>
  </si>
  <si>
    <t>07-10-2019 11:33 AM Archivar HAYVER LEONARDO SERRANO RODRIGUEZ Se le da respuesta con el radicado N° 20191000009391</t>
  </si>
  <si>
    <t>CUERPO DE BOMBEROS VOLUNTARIOS DE VENTAQUEMADA</t>
  </si>
  <si>
    <t>RD: CERTIFICADOS</t>
  </si>
  <si>
    <t>10-10-2019 14:30 PM Archivar HAYVER LEONARDO SERRANO RODRIGUEZ Se le da respuesta con el radicado N° 20191000009551</t>
  </si>
  <si>
    <t>Falta anexar el pantallazo de evidencia de envío</t>
  </si>
  <si>
    <t xml:space="preserve">10-10-2019 14:46 PM Archivar HAYVER LEONARDO SERRANO RODRIGUEZ Se le da respuesta con el radicado N° 20191000009561 
</t>
  </si>
  <si>
    <t>No se anexa pantallazo como evidencia de envío</t>
  </si>
  <si>
    <t>CUERPO DE BOMBEROS VOLUNTARIOS DEL MUNICIPIO DE FUNDACIÓN - MAGDALENA</t>
  </si>
  <si>
    <t>RD: SOLICITUD NÚMERO DE REGISTRO PARA CURSO</t>
  </si>
  <si>
    <t>24-09-2019 10:18 AM Archivar Paula Andrea Cortéz Mojica archivo 20191000002013</t>
  </si>
  <si>
    <t>ALCALDÍA MUNICIPAL DE ARMENIA - QUINDÍO</t>
  </si>
  <si>
    <t>CUERPO DE BOMBEROS VOLUNTARIOS DE GALAPA - ATLÁNTICO</t>
  </si>
  <si>
    <t>24-09-2019 15:02 PM Archivar Paula Andrea Cortéz Mojica archivo 20191000002023</t>
  </si>
  <si>
    <t>CUERPO DE BOMBEROS VOLUNTARIOS DE FUSAGASUGA</t>
  </si>
  <si>
    <t>RD: CERTIFICADOS CURSO OFICIAL DE SEGURIDAD DEL INCIDENTE</t>
  </si>
  <si>
    <t>08-10-2019 10:12 AM Archivar HAYVER LEONARDO SERRANO RODRIGUEZ Se le da respuesta con el radicado N° 20191000009481</t>
  </si>
  <si>
    <t>CUERPO DE BOMBEROS VOLUNTARIOS DE TUNJA</t>
  </si>
  <si>
    <t>SM: FINANCIACIÓN CUERPO DE BOMBEROS (REMITIDO POR MININTERIOR OFI 19-36153-DAL-3200 - EXT 19-36800)</t>
  </si>
  <si>
    <t>17-09-2019 16:29 PM Archivar Carlos Armando López Barrera archivo 20191200001963</t>
  </si>
  <si>
    <t>SM: AMBULANCIAS BOMBEROS (REMITIDO POR MININTERIOR OFI19-36155 DAL-3200 - EXT 19-37056)</t>
  </si>
  <si>
    <t>17-09-2019 16:37 PM Archivar Carlos Armando López Barrera archivo 20191200001973</t>
  </si>
  <si>
    <t>CAC: ADJUNTO A LA DENUNCIA DEL 12 DE JUNIO DE 2019 TEMA CAMIONETA MUNICIPIO TIMANÁ</t>
  </si>
  <si>
    <t>19-09-2019 15:58 PM Archivar ELIANA GARCÍA CASTAÑO Mediante los oficios No. 20192050060061 y No. 20192050060071. Correo enviado el 19/09/2019.</t>
  </si>
  <si>
    <t>COMANDANTE BOMBEROS HELICONIA</t>
  </si>
  <si>
    <t>CAC: COMPARTO BORRADOR CONVENIOS BOMBEROS</t>
  </si>
  <si>
    <t>CAC: MATERIAL ADJUNTO DENUNCIAS MAL USO CAMIONETA TIMANÁ HUILA</t>
  </si>
  <si>
    <t>20192050060071 y 20192050060061</t>
  </si>
  <si>
    <t>19-09-2019 15:59 PM Archivar ELIANA GARCÍA CASTAÑO Petición atendida con los oficios 20192050060071 y 2019205006006. Correo enviado el 19/09/2019</t>
  </si>
  <si>
    <t>AUTORIDAD NACIONAL DE LICENCIAS AMBIENTALES</t>
  </si>
  <si>
    <t>CI: RADICADO 2013137176-2-000 DE 12 DE SEPTIEMBRE DE 2019</t>
  </si>
  <si>
    <t>EDWIN GONZALEZ MALAGON</t>
  </si>
  <si>
    <t>CESAR ALBERTO VELANDIA CERVANTES</t>
  </si>
  <si>
    <t>CI: SOLICITUD DE APOYO</t>
  </si>
  <si>
    <t>30-09-2019 19:09 PM Archivar ELIANA GARCÍA CASTAÑO Mediante el oficio 20192050060181, se dio respuesta a lo solicitado. Correo enviado el 30/09/2019</t>
  </si>
  <si>
    <t>ANDRES RODRIGUEZ</t>
  </si>
  <si>
    <t>CAC: RECURSOS PARA EL PAGO DEL SERVICIO ESENCIAL</t>
  </si>
  <si>
    <t>07-10-2019 09:56 AM Archivar Andrea Bibiana Castañeda Durán SE DIO TRÁMITE CON RAD. 20192050060581 ENVIADO EL 04/10/2019. Se envía por correo electrónico el día 04/10/2019.</t>
  </si>
  <si>
    <t>JEIMMY CARDONA OSPINA</t>
  </si>
  <si>
    <t>Seguros de Vida</t>
  </si>
  <si>
    <t>RD: DOCUMENTACIÓN PENDIENTE TRÁMITE COBRO SEGURO DE VIDA</t>
  </si>
  <si>
    <t>Alejandra Patiño</t>
  </si>
  <si>
    <t>26-09-2019 13:59 PM Archivar Germán Andrés Miranda Montenegro SE ENVIA A LA ASEGURADORA BAJO EL RADICADO NUMERO 20191000008681</t>
  </si>
  <si>
    <t>Documento sin digitalizar, sin firma y no se anexa pantallazo de envío de respuesta</t>
  </si>
  <si>
    <t>ALCALDÍA MUNICIPAL DE ROVIRA - TOLIMA</t>
  </si>
  <si>
    <t>RD: SOLICITUD DONACIÓN CARRO DE BOMBEROS Y EQUIPOS HIDRÁULICOS</t>
  </si>
  <si>
    <t>Luis Alberto Valencia Pulido</t>
  </si>
  <si>
    <t>03-10-2019 11:04 AM Archivar Massiel Mendez Se le informa al solicitante vía correo electrónico, que debe presentar todos los requisitos y así poder estar en el banco de proyectos y ser presentados a la Junta Nacional de Bomberos.</t>
  </si>
  <si>
    <t>Tif</t>
  </si>
  <si>
    <t>Las respuestas se deben realizar con el formato de la NBC y en el radicado de salida debe existir evidencia o pantallazo de envío de la respuesta que se pueda evidenciar la fecha de envío.</t>
  </si>
  <si>
    <t>CUERPO DE BOMBEROS VOLUNTARIOS DE ROVIRA - TOLIMA</t>
  </si>
  <si>
    <t>RD: SOLICITUD DONACIÓN MÁQUINA EXTINTORA</t>
  </si>
  <si>
    <t>03-10-2019 11:16 AM Archivar Massiel Mendez Se le da respuesta al comandante vía correo electrónico, que debe llenar los formatos y los requisitos solicitados para la presentación de proyectos ante la DNBC.</t>
  </si>
  <si>
    <t>PEDRO PABLO MARTINEZ HELENO</t>
  </si>
  <si>
    <t>SM: DENUNCIA ANTE DNBC</t>
  </si>
  <si>
    <t>07-10-2019 09:54 AM Archivar ERIKA AGUIRRE LEMUS Se archiva con radicado de salida número 20192050060991. Se adjunto pantallazo de envío.</t>
  </si>
  <si>
    <t>LA PREVISORA S.A.</t>
  </si>
  <si>
    <t>SM: REMISIÓN DE LIQUIDACIONES PROCESO DEFINICIÓN INDEMNIZACIONES SOAT Y AP</t>
  </si>
  <si>
    <t>18-09-2019 11:46 AM Archivar USUARIO DE ATENCIÓN AL CIUDADANO Se envió al correo: bomberos.barcelona@hotmail.com la remisión del oficio por no ser competencia de esta Entidad, e igualmente se comunicó reiteradas veces con el número que aparece en el directorio del referente Cuerpo de Bomberos Voluntarios Barcelona en las cuales no se obtuvo respuesta. se adjunta pantallazo de envío.</t>
  </si>
  <si>
    <t>ALCALDÍA MUNICIPAL DE EL ÁGUILA</t>
  </si>
  <si>
    <t>Entidad Pública</t>
  </si>
  <si>
    <t>SM: SOLICITUD DE ORIENTACIÓN</t>
  </si>
  <si>
    <t>Vence el 07-10-2019</t>
  </si>
  <si>
    <t>Chocó</t>
  </si>
  <si>
    <t>CUERPO OFICIAL DE BOMBEROS DE QUIBDÓ</t>
  </si>
  <si>
    <t>RD: SOLICITUD FIRMA DE CERTIFICADOS</t>
  </si>
  <si>
    <t>ACUEDUCTO Y ALCANTARILLADO DE BOGOTÁ</t>
  </si>
  <si>
    <t>RD: RESPUESTA RADICADO EN-2019-105198 DEL 06 DE SEPTIEMBRE DE 2019</t>
  </si>
  <si>
    <t>01-10-2019 09:30 AM Archivar Wilson Enrique Sánchez Laguado Se archiva documento por trámite cumplido, se dio respuesta mediante radicado de salida 20193300008441.</t>
  </si>
  <si>
    <t>No especifica medio de envío de respuesta.</t>
  </si>
  <si>
    <t>JOSE DAVID GONZALEZ</t>
  </si>
  <si>
    <t>SM: DERECHO DE PETICIÓN</t>
  </si>
  <si>
    <t>Ronny Estiven Romero Velandia</t>
  </si>
  <si>
    <t>20192050060261 Y 20192050060251</t>
  </si>
  <si>
    <t>01-10-2019 15:01 PM Archivar ELIANA GARCÍA CASTAÑO Mediante los oficios 20192050060261 Y 20192050060251 se dio trámite a la petición.</t>
  </si>
  <si>
    <t>CUERPO DE BOMBEROS VOLUNTARIOS DE LA UNIÓN</t>
  </si>
  <si>
    <t>SM: FIRMA CERTIFICADOS</t>
  </si>
  <si>
    <t>UNGRD</t>
  </si>
  <si>
    <t>RD: SOLICITUD FORTALECIMIENTO INSTITUCIONAL CUERPOS DE SOCORRO MUNICIPIO DE BOLÍVAR CAUCA (REMITIDO POR UNGRD - 2019ER09447 - 2019EE09163)</t>
  </si>
  <si>
    <t xml:space="preserve">03-10-2019 12:06 PM Archivar Massiel Mendez Se le envía al solicitante vía correo electrónico, la información sobre los proyectos presentados ante la DNBC. 
</t>
  </si>
  <si>
    <t>Risaralda</t>
  </si>
  <si>
    <t>CUERPO DE BOMBEROS VOLUNTARIOS DE APIA</t>
  </si>
  <si>
    <t>SM: PENDIENTE SINIESTRO 25171 / PÓLIZA No 994000000044 - UGR BOMBEROS / AMPARO BÁSICO DE VIDA/ ALONSO ECHEVERRY RODRIGUEZ CC 4350018</t>
  </si>
  <si>
    <t>Informe con respuesta</t>
  </si>
  <si>
    <t>26-09-2019 14:51 PM Archivar Germán Andrés Miranda Montenegro SE ENVÍA A LA ASEGURADORA BAJO EL RADICADO NUMERO 20191000008851</t>
  </si>
  <si>
    <t>RD: DERECHO DE PETICIÓN (REMITIDO POR MININTERIOR)</t>
  </si>
  <si>
    <t>GESTIÓN DEL RIESGO ALVARADO TOLIMA</t>
  </si>
  <si>
    <t>Agradecimientos</t>
  </si>
  <si>
    <t>CAC: AGRADECIMIENTO MUNICIPIO ALVARADO TOLIMA</t>
  </si>
  <si>
    <t>18-09-2019 10:41 AM Archivar Paula Andrea Cortéz Mojica archivo agradecimiento</t>
  </si>
  <si>
    <t>CUERPO DE BOMBEROS VOLUNTARIOS DE VILLAVICENCIO</t>
  </si>
  <si>
    <t>CAC: CERTIFICADO DE CUMPLIMIENTO DEL CBV DE VILLAVICENCIO</t>
  </si>
  <si>
    <t>09-10-2019 15:29 PM Archivar Ricardo Rizo Salazar Tramitado</t>
  </si>
  <si>
    <t>CI: INICIAR PROCESO DE PERSONERÍA JURÍDICA</t>
  </si>
  <si>
    <t>07-10-2019 09:51 AM Archivar Andrea Bibiana Castañeda Durán SE DIO TRÁMITE CON RAD. 20192050060561 ENVIADO EL 04/10/2019</t>
  </si>
  <si>
    <t>07-10-2019 09:49 AM Archivar Andrea Bibiana Castañeda Durán SE DIO TRÁMITE CON RADICADO 20192050060541 ENVIADO EL 04/10/2019</t>
  </si>
  <si>
    <t>GUILLERMO SIABATO PALACIOS</t>
  </si>
  <si>
    <t>CAC: NUNC 150016099163201902937</t>
  </si>
  <si>
    <t>19-09-2019 16:08 PM Archivar ELIANA GARCÍA CASTAÑO Mediante el oficio No. 20192050060131, se dio atención a la petición. Correo enviado el 19/09/2019</t>
  </si>
  <si>
    <t>CAROLINA HOYOS</t>
  </si>
  <si>
    <t>CAC: RADICADO No 20192050059311</t>
  </si>
  <si>
    <t>30-09-2019 14:52 PM Archivar ELIANA GARCÍA CASTAÑO Mediante los oficios 20192050060411 y 20192050060401 correo enviado el 27/09/2019</t>
  </si>
  <si>
    <t>JAVIER ENRIQUE VALENCIA VIAÑA</t>
  </si>
  <si>
    <t>CAC: RATIFICACIÓN DE AUTORIZACIÓN</t>
  </si>
  <si>
    <t>01-10-2019 12:15 PM Archivar Jiug Magnoly Gaviria Narváez Se da respuesta con Radicado DNBC No 20192100008471.</t>
  </si>
  <si>
    <t>CUERPO DE BOMBEROS VOLUNTARIOS DE BARRANCABERMEJA</t>
  </si>
  <si>
    <t>SM: ENVÍO DE DOCUMENTOS CABO MANUEL MARTÍNEZ BECERRA (QEPD)</t>
  </si>
  <si>
    <t>26-09-2019 14:11 PM Archivar Germán Andrés Miranda Montenegro se envia a la aseguradora bajo el radicado numero 20191000008701</t>
  </si>
  <si>
    <t>RD: RADICACIÓN DE CERTIFICADOS BOMBERO NIVEL UNO PARA SU FIRMA, APICULTURA PARA OPERACIONES BOMBERILES, INSPECTOR DE SEGURIDAD BÁSICO</t>
  </si>
  <si>
    <t>10-10-2019 11:19 AM Archivar HAYVER LEONARDO SERRANO RODRIGUEZ Se le da respuesta con el radicado N° 20191000009541</t>
  </si>
  <si>
    <t>No hay pantallazo de evidencia</t>
  </si>
  <si>
    <t>AUDITORES CÍVICOS PUERTO GAITÁN</t>
  </si>
  <si>
    <t>CAC: CORDIAL DERECHO DE PETICIÓN URGENTE</t>
  </si>
  <si>
    <t>Vence el 09-10-2019</t>
  </si>
  <si>
    <t>09-10-2019 13:31 PM Archivar ERIKA AGUIRRE LEMUS Se archiva con radicado de salida número 20192050060711. El pantallazo de envío se adjunto.</t>
  </si>
  <si>
    <t>TRIBUNAL DISCIPLINARIO CBN</t>
  </si>
  <si>
    <t>Informes cuerpo de bomberos</t>
  </si>
  <si>
    <t>CAC: NOTIFICACIÓN DE LA DECISIÓN DISCIPLINARIO ADOPTADA POR EL TRIBUNAL DISCIPLINARIO DEL CBVM DE FECHA 16 DE SEPTIEMBRE DE 2019</t>
  </si>
  <si>
    <t>07/10/2019.</t>
  </si>
  <si>
    <t>07-10-2019 15:34 PM Archivar ELIANA GARCÍA CASTAÑO Mediante el oficio No. 20192050060271, se remitió informe. Correo enviado el 07/10/2019.</t>
  </si>
  <si>
    <t>CAC: CONVENIO BORRADOR</t>
  </si>
  <si>
    <t>RICARDO RIVERA</t>
  </si>
  <si>
    <t>Otros</t>
  </si>
  <si>
    <t>07-10-2019 15:35 PM Archivar ELIANA GARCÍA CASTAÑO Mediante el oficio 20192050060271 , se remitió informes. Correo enviado el 07/10/2019.</t>
  </si>
  <si>
    <t>CUERPO DE BOMBEROS VOLUNTARIOS DE TOCANCIPÁ</t>
  </si>
  <si>
    <t>CAC: RESPUESTA QUEJA</t>
  </si>
  <si>
    <t>20193320025072, 20193320015772</t>
  </si>
  <si>
    <t>04-10-2019 12:27 PM Archivar ERIKA AGUIRRE LEMUS Se archiva con el radicado de salida 20193320025072, 20193320015772. Se adjunta pantallazo de envío.</t>
  </si>
  <si>
    <t>JONATHAN DURANDO AVENDAÑO</t>
  </si>
  <si>
    <t>07-10-2019 14:47 PM Archivar ELIANA GARCÍA CASTAÑO Mediante el oficio 20192050060571, se dio atención a la petición. Correo enviado el 04/10/2019.</t>
  </si>
  <si>
    <t>CARLOS ANDRES CARTAGENA CANO</t>
  </si>
  <si>
    <t>CAC: SOLICITUD USUARIO Y CONTRASEÑA RUE</t>
  </si>
  <si>
    <t>19-09-2019 17:31 PM Archivar Luis Alberto Valencia Pulido Se da respuesta mediante correo electrónico el día 19 de Septiembre del 2019.</t>
  </si>
  <si>
    <t>No existe evidencia de envío</t>
  </si>
  <si>
    <t>MARDELLY CHAMORRO</t>
  </si>
  <si>
    <t>13.</t>
  </si>
  <si>
    <t>07-10-2019 09:55 AM Archivar Andrea Bibiana Castañeda Durán SE DIO RESPUESTA CON RAD. 20192050060701 ENVIADO EL 07/10/2019</t>
  </si>
  <si>
    <t>JOSE AVELINO TORRES TORRES</t>
  </si>
  <si>
    <t>CAC: SOLICITUD DE PINES O CÓDIGOS PARA REALIZACIÓN DE CURSOS</t>
  </si>
  <si>
    <t>27-09-2019 11:02 AM Archivar Paula Andrea Cortéz Mojica ARCHIVO CURSOS 20191000002053</t>
  </si>
  <si>
    <t>CUERPO DE BOMBEROS VOLUNTARIOS DE ZIPACON</t>
  </si>
  <si>
    <t>Seguros de vida</t>
  </si>
  <si>
    <t>CAC: SOLICITUD INFORMACIÓN ASEGURADORA</t>
  </si>
  <si>
    <t>02-10-2019 15:48 PM Archivar Germán Andrés Miranda Montenegro se envió la copia de la póliza que estaban solicitando mediante correo electrónico.</t>
  </si>
  <si>
    <t>No existe evidencia de envío, no hay documento digitalizado con su respectiva firma.</t>
  </si>
  <si>
    <t>25-09-2019 11:40 AM Archivar Paula Andrea Cortéz Mojica archivo 20191000002043</t>
  </si>
  <si>
    <t>ALCALDIA DE CIENAGA DE ORO - CÓRDOBA</t>
  </si>
  <si>
    <t>Solicitud de recursos</t>
  </si>
  <si>
    <t>RD: CONSTRUCCIÓN SEDE BOMBEROS</t>
  </si>
  <si>
    <t>30-09-2019 17:07 PM Archivar Massiel Mendez Se le da respuesta con el radicado 20192300008991</t>
  </si>
  <si>
    <t>Sucre</t>
  </si>
  <si>
    <t>CUERPO DE BOMBEROS VOLUNTARIOS DE COVEÑAS - SUCRE</t>
  </si>
  <si>
    <t>CI: SOLICITUD ACOMPAÑAMIENTO ASPIRANTE A LA ALCALDÍA</t>
  </si>
  <si>
    <t>25-09-2019 17:36 PM Archivar ELIANA GARCÍA CASTAÑO Mediante el oficio 20192050060241, se dio atención a la solicitud. Correo enviado el 25/09/2019</t>
  </si>
  <si>
    <t>CUERPO DE BOMBEROS VOLUNTARIOS MUNICIPIO ZONA BANANERA</t>
  </si>
  <si>
    <t>RD: ASESORÍA JURÍDICA</t>
  </si>
  <si>
    <t>Vence el dia 10-10-2019</t>
  </si>
  <si>
    <t>CUERPO DE BOMBEROS VOLUNTARIOS DE SIBATÉ</t>
  </si>
  <si>
    <t>RD: INSPECCIÓN O INTERVENCIÓN A LA INSTITUCIÓN CUERPO DE BOMBEROS VOLUNTARIOS DE SIBATÉ</t>
  </si>
  <si>
    <t>Vence el dia 11-10-2019</t>
  </si>
  <si>
    <t>OSCAR GERMAN DIAZ NORE</t>
  </si>
  <si>
    <t>SM: DERECHO DE PETICIÓN DE INFORMACIÓN</t>
  </si>
  <si>
    <t>Vence el día 05-11-2019</t>
  </si>
  <si>
    <t>CUERPO DE BOMBEROS VOLUNTARIOS DE SABANA DE TORRES</t>
  </si>
  <si>
    <t>RD: DOCUMENTOS SOPORTE CURSO GESTIÓN Y ADMINISTRACIÓN DE CUERPOS DE BOMBEROS</t>
  </si>
  <si>
    <t>CUERPO DE BOMBEROS VOLUNTARIOS DE GUAMO</t>
  </si>
  <si>
    <t>SM: SOLICITUD FIRMA DE CERTIFICADOS</t>
  </si>
  <si>
    <t>03-10-2019 18:30 PM Archivar HAYVER LEONARDO SERRANO RODRIGUEZ Se le da respuesta con el radicado N° 20191000009341</t>
  </si>
  <si>
    <t>SM: SOLICITUD PROCESO 985-2019-036</t>
  </si>
  <si>
    <t>BENEMÉRITO CUERPO DE BOMBEROS VOLUNTARIOS DE CALI ACADEMIA</t>
  </si>
  <si>
    <t>DELIMA MARSH</t>
  </si>
  <si>
    <t>RD: PAGO DE SINIESTRO</t>
  </si>
  <si>
    <t>26-09-2019 14:44 PM Archivar Germán Andrés Miranda Montenegro SE ENVIA RESPUESTA A LA ASEGURADORA BAJO EL RADICADO NÚMERO 20191000008791</t>
  </si>
  <si>
    <t>No se comunica el medio a través del cual se envió la respuesta, asimismo no se muestra la evidencia con el pantallazo de envió e igualmente no se encuentra firmada la respuesta de la petición.</t>
  </si>
  <si>
    <t>RD: PAGO SINIESTRO</t>
  </si>
  <si>
    <t>CAC: SOLICITUD DE CURSO</t>
  </si>
  <si>
    <t>30-09-2019 12:06 PM Archivar Paula Andrea Cortéz Mojica archivo se envío por correo electrónico.</t>
  </si>
  <si>
    <t>No se anexa la respuesta digitalizada con firma y tampoco se anexa la evidencia de envío</t>
  </si>
  <si>
    <t>ANTONIO OCHOA</t>
  </si>
  <si>
    <t>CAC: DENUNCIA AL CUERPO DE BOMBEROS DE TURBACO</t>
  </si>
  <si>
    <t>JUAN CARLOS TOVAR GAITÁN</t>
  </si>
  <si>
    <t>CI: TRABAJO</t>
  </si>
  <si>
    <t>20192050060741,20192050060721,20192050060731</t>
  </si>
  <si>
    <t>07-10-2019 16:38 PM Archivar ELIANA GARCÍA CASTAÑO Mediante los oficios 20192050060741,20192050060721,20192050060731 se dio a atención y respuesta a la solicitud. Correos enviados el 07/10/2019.</t>
  </si>
  <si>
    <t>Respuesta sin digitalizar</t>
  </si>
  <si>
    <t>JUAN FERNANDO CASTRO MORENO</t>
  </si>
  <si>
    <t>04-10-2019 16:12 PM Archivar Jiug Magnoly Gaviria Narváez Se da respuesta con radicado DNBC N° 20192100008501 Se envía por correo electrónico el día 03/10/2019.</t>
  </si>
  <si>
    <t>03/10/2019.</t>
  </si>
  <si>
    <t>CAC: PROTECCIÓN VIDA FLORA Y FAUNA PARTE 2</t>
  </si>
  <si>
    <t>20192300009251 ,20192300009261 y 20192300009271</t>
  </si>
  <si>
    <t>04-10-2019 16:10 PM Archivar John Jairo Beltran Mahecha Se da respuesta DNBC el día 4/10/2019 con radicado No. 20192300009251 y se traslada solicitud con radicados No. 20192300009261 y 20192300009271. Se envía por correo electrónico el día 04/10/2019.</t>
  </si>
  <si>
    <t>CUERPO DE BOMBEROS VOLUNTARIOS DEL CASTILLO</t>
  </si>
  <si>
    <t>17-10-2019 10:21 AM Archivar LUZ HELENA GIRALDO SE DIO RESPUESTA MEDIANTE CORREO ELECTRÓNICO (INSTITUCIONAL) DE FECHA 07 DE OCTUBRE DE 2019, AL CUERPO DE BOMBEROS VOLUNTARIOS DEL CASTILLO META, REMITIENDO COPIA DEL CONTRATO DE COMODATO 005 DE 2016, POR LO QUE SE ARCHIVA.</t>
  </si>
  <si>
    <t>CUERPO DE BOMBEROS VOLUNTARIOS DE MIRANDA</t>
  </si>
  <si>
    <t>SM: DOCUMENTACIÓN CORRESPONDIENTE AL CURSO SISTEMA COMANDO DE INCIDENTES BÁSICO PARA BOMBEROS</t>
  </si>
  <si>
    <t>SM: DOCUMENTACIÓN CURSO GESTIÓN Y ADMINISTRACIÓN DE CUERPOS DE BOMBEROS</t>
  </si>
  <si>
    <t>CUERPO DE BOMBEROS VOLUNTARIOS DE REMEDIOS</t>
  </si>
  <si>
    <t>RD: REMISIÓN CERTIFICADOS CURSO GESTIÓN Y ADMINISTRACIÓN DE CUERPO DE BOMBEROS</t>
  </si>
  <si>
    <t>08-10-2019 09:17 AM Archivar HAYVER LEONARDO SERRANO RODRIGUEZ Se le da respuesta con el radicado N° 20191000009471</t>
  </si>
  <si>
    <t>HUMBERTO ARTURO AGUDELO</t>
  </si>
  <si>
    <t>RD: DERECHO DE PETICIÓN</t>
  </si>
  <si>
    <t>CAC: SOLICITUD ACOMPAÑAMIENTO</t>
  </si>
  <si>
    <t>CAC: SOLICITUD REGISTRO SCI VILLANUEVA ESCUELA VILLAVICENCIO</t>
  </si>
  <si>
    <t>27-09-2019 11:32 AM Archivar Paula Andrea Cortéz Mojica archivo se envío por correo electrónico</t>
  </si>
  <si>
    <t>CENTRO DE ENTRENAMIENTO Y CAPACITACIÓN ESCUELA REGIONAL DE BOMBEROS</t>
  </si>
  <si>
    <t>CI: BORRADOR OFICIO INTERNACIONALIDAD</t>
  </si>
  <si>
    <t>Ronny Romero</t>
  </si>
  <si>
    <t>25-09-2019 18:00 PM Archivar Ronny Estiven Romero Velandia respondido con radicado Radicado DNBC No. *20192050060531* **20192050060531 - Bogotá D.C, 25-09-2019</t>
  </si>
  <si>
    <t>No se anexa la evidencia de envío</t>
  </si>
  <si>
    <t>CUERPO DE BOMBEROS VOLUNTARIOS DE CHINÁCOTA</t>
  </si>
  <si>
    <t>YARLEDYS PEREZ</t>
  </si>
  <si>
    <t>CAC: SOLICITUD DE ASESORÍA</t>
  </si>
  <si>
    <t>CESAR ESPINOSA</t>
  </si>
  <si>
    <t>CAC: SOLICITUD DE INFORMACIÓN DE INSTRUCTORES DEL DPTO NORTE DE SANTANDER</t>
  </si>
  <si>
    <t>08/10/2019.</t>
  </si>
  <si>
    <t>09-10-2019 09:50 AM Archivar Jiug Magnoly Gaviria Narváez se da respuesta con Radicado DNBC No 20192100009441.Se envía por correo electrónico el día 08/10/2019.</t>
  </si>
  <si>
    <t>CAC: SOLICITUD DOCUMENTACIÓN CURSOS NIVEL 1 Y NIVEL 2</t>
  </si>
  <si>
    <t>CUERPO DE BOMBEROS VOLUNTARIOS DE ZAPATOCA - SANTANDER</t>
  </si>
  <si>
    <t>CAC: SOLICITUD CONCEPTO DONACIÓN INMUEBLE ALCALDÍA A CUERPO DE BOMBEROS VOLUNTARIOS</t>
  </si>
  <si>
    <t>20192050060471 y 20192050060471</t>
  </si>
  <si>
    <t>25-09-2019 18:03 PM Archivar Ronny Estiven Romero Velandia TRAMITADO CON Radicado DNBC No. *20192050060471* **20192050060471** Bogotá D.C, 25-09-2019</t>
  </si>
  <si>
    <t>PRESIDENCIA DE LA REPÚBLICA</t>
  </si>
  <si>
    <t>CAC: OFI19-00103222 / IDM: SOLICITUD DE INTERVENCIÓN ANTE ENTIDAD PÚBLICA</t>
  </si>
  <si>
    <t>07-10-2019 09:34 AM Archivar ERIKA AGUIRRE LEMUS Se archiva con radicado de salida número 20192050060611. Se adjunto pantallazo de envío.</t>
  </si>
  <si>
    <t>CUERPO DE BOMBEROS VOLUNTARIOS DE MONTELIBANO</t>
  </si>
  <si>
    <t>SM: REMISIÓN DE DIPLOMAS</t>
  </si>
  <si>
    <t>CUERPO DE BOMBEROS VOLUNTARIOS DE SAN PEDRO</t>
  </si>
  <si>
    <t>RD: INGRESAR A UNA UNIDAD ACTIVA AL SISTEMA DE LA DIRECCIÓN NACIONAL DE BOMBEROS</t>
  </si>
  <si>
    <t>03-10-2019 18:37 PM Archivar Luis Alberto Valencia Pulido Se da respuesta por medio de correo electrónico el día 3 de Oct del 2019.</t>
  </si>
  <si>
    <t>Respuesta sin firma , sin digitalizar y sin anexar pantallazo de envío</t>
  </si>
  <si>
    <t>JAIME AVENDAñO BARRERA</t>
  </si>
  <si>
    <t>CAC: OFICIO MONTERREY CASANARE</t>
  </si>
  <si>
    <t>07-10-2019 14:57 PM Archivar ELIANA GARCÍA CASTAÑO Mediante el oficio No. 20192050060781. se dio respuesta a la solicitud. Correo enviado el 04/10/2019.</t>
  </si>
  <si>
    <t>CUERPO DE BOMBEROS VOLUNTARIOS DE SAN MARCOS</t>
  </si>
  <si>
    <t>CAC: CONSULTA LICENCIA DE CONDUCCIÓN</t>
  </si>
  <si>
    <t>07-10-2019 14:53 PM Archivar ELIANA GARCÍA CASTAÑO Mediante el oficio No. 20192050060751, se dio respuesta a la consulta. Correo enviado el 04/10/2019.</t>
  </si>
  <si>
    <t>09-10-2019 16:00 PM Archivar John Jairo Beltran Mahecha Se da respuesta DNBC el día 9/10/2019 con radicado No. 20192300009431.</t>
  </si>
  <si>
    <t>CIRO ALFONSO NUÑEZ</t>
  </si>
  <si>
    <t>trasladp</t>
  </si>
  <si>
    <t>CUERPO DE BOMBEROS VOLUNTARIOS DE YARUMAL</t>
  </si>
  <si>
    <t>SM: CERTIFICADOS PARA SER FIRMADOS</t>
  </si>
  <si>
    <t>dirección general</t>
  </si>
  <si>
    <t>CUERPO DE BOMBEROS VOLUNTARIOS DE SOACHA</t>
  </si>
  <si>
    <t>03-10-2019 18:41 PM Archivar Luis Alberto Valencia Pulido Se dio respuesta mediante el correo electrónico el día 03 de octubre del 2019.</t>
  </si>
  <si>
    <t>No anexar pantallazo de envío</t>
  </si>
  <si>
    <t>JAVIER SEVILLANO</t>
  </si>
  <si>
    <t>CI: SOLICITUD</t>
  </si>
  <si>
    <t>07-10-2019 15:42 PM Archivar Andrea Bibiana Castañeda Durán SE DIO TRÁMITE CON EL RAD. 20192050060451 ENVIADO EL 07/10/2019</t>
  </si>
  <si>
    <t>Respuesta sin firma , sin digitalizar</t>
  </si>
  <si>
    <t>Queja</t>
  </si>
  <si>
    <t>CAC: QUEJA</t>
  </si>
  <si>
    <t>MARTHA LILIANA GUERRERO</t>
  </si>
  <si>
    <t>RONNY ROMERO</t>
  </si>
  <si>
    <t>26-09-2019 18:01 PM Archivar Ronny Estiven Romero Velandia SE PROGRAMA SOLICITUD DE ACOMPAÑAMIENTO EL DÍA INDICADO POR PARTE DEL FUNCIONARIO RONNY ROMERO</t>
  </si>
  <si>
    <t>CAC: SOLICITUD DE COMISIÓN DE APOYO REVISIÓN CBV LOS PATIOS</t>
  </si>
  <si>
    <t>CUERPO DE BOMBEROS VOLUNTARIOS DE VILLANUEVA - BOLÍVAR</t>
  </si>
  <si>
    <t>CAC: SOLICITUD DE EXPEDICIÓN CERTIFICADO DE CUMPLIMIENTO</t>
  </si>
  <si>
    <t>04-10-2019 10:02 AM Archivar Paula Andrea Cortéz Mojica archivo 20191000002083</t>
  </si>
  <si>
    <t>No se adjunta el correo enviado al peticionario, ni radicado de salida</t>
  </si>
  <si>
    <t>CUERPO DE BOMBEROS VOLUNTARIOS DE PUERTO NARE - ANTIOQUIA</t>
  </si>
  <si>
    <t>CAC: SOLICITUD REGISTRO DE CAPACITACIÓN</t>
  </si>
  <si>
    <t>04-10-2019 15:43 PM Archivar Paula Andrea Cortéz Mojica archivo 20191000002093</t>
  </si>
  <si>
    <t>CUERPO DE BOMBEROS VOLUNTARIOS DE LABRANZAGRANDE</t>
  </si>
  <si>
    <t>CAC: SOLICITUD REGISTRO</t>
  </si>
  <si>
    <t>07-10-2019 17:05 PM Archivar Paula Andrea Cortéz Mojica archivo 20191000002103</t>
  </si>
  <si>
    <t>CUERPO DE BOMBEROS VOLUNTARIOS DE SANTA CRUZ DE MOMPOX</t>
  </si>
  <si>
    <t>CAC: SOLICITUD URGENTE - LUGAR DE RESIDENCIA DE UN COMANDANTE CBV EN CREACIÓN</t>
  </si>
  <si>
    <t>ALCALDÍA MUNICIPAL DE SANTIAGO DE TOLÚ</t>
  </si>
  <si>
    <t>SM: SOLICITUD DE PISCINA PORTATIL BAMBI BUCKET (REMITIDO POR UNGRD 2019EE08419 - 2019ER09146)</t>
  </si>
  <si>
    <t>CUERPO DE BOMBEROS VOLUNTARIOS DE TURBO - ANTIOQUIA</t>
  </si>
  <si>
    <t>CUERPO DE BOMBEROS VOLUNTARIOS DE SABANETA</t>
  </si>
  <si>
    <t>SM: REMISIÓN DE CERTIFICADOS</t>
  </si>
  <si>
    <t>No se adjunta el correo enviado al peticionario, ni radicado de salida y no se comunica medio de envío de respuesta al peticionario</t>
  </si>
  <si>
    <t>CUERPO DE BOMBEROS VOLUNTARIOS DE BUGALAGRANDE</t>
  </si>
  <si>
    <t>CAC: CERTIFICACIÓN</t>
  </si>
  <si>
    <t>11-10-2019 09:46 AM Archivar Jiug Magnoly Gaviria Narváez se da respuesta con Radicado DNBC No 20192100009451.</t>
  </si>
  <si>
    <t>Documento sin digitalizar</t>
  </si>
  <si>
    <t>DAIHANA GUTIERREZ</t>
  </si>
  <si>
    <t>CAC: SOLICITUD INFORMACIÓN SOBRE ESTACIONES DE BOMBEROS.</t>
  </si>
  <si>
    <t xml:space="preserve">
Bogotá D.C.</t>
  </si>
  <si>
    <t>RD: SOLICITUD DE INFORMACIÓN INMOBILIARIA DEL ESTADO DIRECTIVA PRESIDENCIAL No 09 DEL 17 DE SEPTIEMBRE DE 2019 (OFI 19-40635-SEC-4000)</t>
  </si>
  <si>
    <t>CUERPO DE BOMBEROS VOLUNTARIOS DE SANTAFE DE ANTIOQUIA</t>
  </si>
  <si>
    <t>SM: SOLICITUD VISITA AL MUNICIPIO DE SANTAFE DE ANTIOQUIA</t>
  </si>
  <si>
    <t>RD: DECRETO NÚMERO 2157 DE 2017, POR MEDIO DEL CUAL SE ADOPTAN DIRECTRICES GENERALES PARA LA ELABORACIÓN DEL PLAN DE GESTIÓN DEL RIESGO DE DESASTRES</t>
  </si>
  <si>
    <t>RD: COPIA EDWARD ALEXANDER BERMUDEZ MARTINEZ, ASESOR DESPACHO VICEMINISTRO PARA LA PARTICIPACIÓN E IGUALDAD DEL DERECHO</t>
  </si>
  <si>
    <t>GLORIA STELLA WILCHES FRANCO</t>
  </si>
  <si>
    <t>RD: RESPUESTA REQUERIMENTO CON RADICADO No 20192050057061</t>
  </si>
  <si>
    <t>RD: SOLICITUD RESTABLECIMIENTO DERECHOS VULNERADOS ( ARTÍCULOS 23 Y 29 CN Y SOLICITUD DE SUSPENSIÓN DE TRÁMITE DE INSCRIPCIÓN DE UNIDADES EN EL RUE</t>
  </si>
  <si>
    <t>GERMAN DAVID ARCHILA BARAJAS</t>
  </si>
  <si>
    <t>CAC: INCONFORMIDAD CON LA TARIFA BOMBEROS MOLAGAVITA</t>
  </si>
  <si>
    <r>
      <t xml:space="preserve">04-10-2019 11:57 AM Archivar John Jairo Beltran Mahecha Se dio respuesta DNBC a esta solicitud el día jueves 03 de octubre con radicado No. 20192100008501. </t>
    </r>
    <r>
      <rPr>
        <sz val="14"/>
        <color rgb="FFFF0000"/>
        <rFont val="Arial"/>
        <family val="2"/>
      </rPr>
      <t>Se envía por correo electrónico el día 03/10/2019.</t>
    </r>
  </si>
  <si>
    <t>CUERPO DE BOMBEROS VOLUNTARIOS DE ANSERMANUEVO</t>
  </si>
  <si>
    <t>SM: INFORME DE SITUACIÓN DEL CUERPO DE BOMBEROS VOLUNTARIOS DE ANSERMANUEVO - VALLE DEL CAUCA (REMITIDO POR MININTERIOR SMD-CR-995-2019 2019EE09751)</t>
  </si>
  <si>
    <t>BORDENORTE</t>
  </si>
  <si>
    <t>RD: INTERVENCIÓN PREVENTIVA</t>
  </si>
  <si>
    <t>USUARIO DE ATENCION AL CIUDADANO</t>
  </si>
  <si>
    <t>02-10-2019 16:11 PM Archivar USUARIO DE ATENCION AL CIUDADANO Se archiva puesto se remitió a bomberos oficiales Bogota con Rad.20193800009221</t>
  </si>
  <si>
    <t>CAMILA ROJAS PEREZ</t>
  </si>
  <si>
    <t>07-10-2019 15:28 PM Archivar ELIANA GARCÍA CASTAÑO Mediante el oficio No. 20192050060821, se dio atención a la petición.</t>
  </si>
  <si>
    <t>Respuesta sin digitalizar y no se anexa pantallazo de envío</t>
  </si>
  <si>
    <t>CAC: SOLICITUD DE INFORMACIÓN ACLARATORIA</t>
  </si>
  <si>
    <t>CUERPO DE BOMBEROS VOLUNTARIOS DE PEREIRA</t>
  </si>
  <si>
    <t>Canal Telefónico</t>
  </si>
  <si>
    <t>JUAN SALAMANCA</t>
  </si>
  <si>
    <t>01-10-2019 17:00 PM Archivar USUARIO DE ATENCION AL CIUDADANO Se archiva por cuanto se dio respuesta al peticionario. Respuesta enviada el día 30/09/19 al correo electrónico. Se adjunta pantallazo de envío.</t>
  </si>
  <si>
    <t>Es una petición recibida por el canal telefónico</t>
  </si>
  <si>
    <t>ANSELMO LOZANO MORENO</t>
  </si>
  <si>
    <t>CAC: SOLICITUD AVAL PARA CURSOS</t>
  </si>
  <si>
    <t>Edgar Alexander Maya Lopez</t>
  </si>
  <si>
    <t>CUERPO DE BOMBEROS VOLUNTARIOS DE MUTATA</t>
  </si>
  <si>
    <t>DIRECCION GENERAL</t>
  </si>
  <si>
    <t>01-10-2019 14:10 PM Archivar German Andrés Miranda Montenegro se dio respuesta mediante correo electrónico el día 01 de octubre</t>
  </si>
  <si>
    <t>NO HAY EVIDENCIA DE ENVÍO DE RESPUESTA Y NO SE COMUNICA EL MEDIO POR EL CUAL SE DIO RESPUESTA</t>
  </si>
  <si>
    <t>CUERPO DE BOMBEROS VOLUNTARIOS DE PRADO - TOLIMA</t>
  </si>
  <si>
    <t>RD: AUTOMATIZACIÓN CURSO BOMBERO 1 Y 2 ESTANDARIZADO EN LA NORMATIVIDAD NACIONAL VIGENTE POR LA DIRECCIÓN NACIONAL DE BOMBEROS</t>
  </si>
  <si>
    <t>07-10-2019 17:44 PM Archivar Paula Andrea Cortéz Mojica archivo 20191000002113</t>
  </si>
  <si>
    <t>Etiquetas de fila</t>
  </si>
  <si>
    <t>Total general</t>
  </si>
  <si>
    <t>Cuenta de Dependencia</t>
  </si>
  <si>
    <t>Cuenta de Estado</t>
  </si>
  <si>
    <t>Evolución PQRSD</t>
  </si>
  <si>
    <t>Septiembre</t>
  </si>
  <si>
    <t>Julio</t>
  </si>
  <si>
    <t>Agosto</t>
  </si>
  <si>
    <t>Cuenta de Tipo de petición</t>
  </si>
  <si>
    <t>Consulta</t>
  </si>
  <si>
    <t>Petición de documentos e información pública</t>
  </si>
  <si>
    <t>Cuenta de Medio o canal de recepción</t>
  </si>
  <si>
    <t>Cuenta de Naturaleza jurídica del peticionario</t>
  </si>
  <si>
    <t>Cuenta de Departamento</t>
  </si>
  <si>
    <t>Cuenta de Tema de Consulta</t>
  </si>
  <si>
    <t>TIEMPO DE RESPUESTA</t>
  </si>
  <si>
    <t>Promedio de Tiempo de respuesta días 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</si>
</sst>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rgb="FF000000"/>
      <name val="Arial"/>
      <family val="2"/>
    </font>
    <font>
      <sz val="14"/>
      <color rgb="FF000000"/>
      <name val="Arial"/>
      <family val="2"/>
    </font>
    <font>
      <sz val="10"/>
      <color theme="1"/>
      <name val="Arial"/>
      <family val="2"/>
    </font>
    <font>
      <sz val="14"/>
      <color rgb="FFFF0000"/>
      <name val="Arial"/>
      <family val="2"/>
    </font>
    <font>
      <b/>
      <sz val="14"/>
      <color theme="1"/>
      <name val="Calibri"/>
      <family val="2"/>
      <scheme val="minor"/>
    </font>
  </fonts>
  <fills count="19">
    <fill>
      <patternFill patternType="none"/>
    </fill>
    <fill>
      <patternFill patternType="gray125"/>
    </fill>
    <fill>
      <patternFill patternType="solid">
        <fgColor rgb="FF999999"/>
        <bgColor indexed="64"/>
      </patternFill>
    </fill>
    <fill>
      <patternFill patternType="solid">
        <fgColor rgb="FF6D9EEB"/>
        <bgColor indexed="64"/>
      </patternFill>
    </fill>
    <fill>
      <patternFill patternType="solid">
        <fgColor rgb="FF26D13A"/>
        <bgColor indexed="64"/>
      </patternFill>
    </fill>
    <fill>
      <patternFill patternType="solid">
        <fgColor rgb="FFF7CB4D"/>
        <bgColor indexed="64"/>
      </patternFill>
    </fill>
    <fill>
      <patternFill patternType="solid">
        <fgColor rgb="FFFFFF00"/>
        <bgColor indexed="64"/>
      </patternFill>
    </fill>
    <fill>
      <patternFill patternType="solid">
        <fgColor rgb="FFFF000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79998168889431442"/>
        <bgColor indexed="64"/>
      </patternFill>
    </fill>
  </fills>
  <borders count="5">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4" xfId="0" applyFont="1" applyFill="1" applyBorder="1" applyAlignment="1">
      <alignment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14" fontId="4" fillId="5" borderId="4"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0" fontId="5" fillId="5" borderId="4" xfId="0" applyFont="1" applyFill="1" applyBorder="1" applyAlignment="1">
      <alignment vertical="center" wrapText="1"/>
    </xf>
    <xf numFmtId="0" fontId="5" fillId="4" borderId="4" xfId="0" applyFont="1" applyFill="1" applyBorder="1" applyAlignment="1">
      <alignment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5" fillId="7" borderId="4" xfId="0" applyFont="1" applyFill="1" applyBorder="1" applyAlignment="1">
      <alignment vertical="center" wrapText="1"/>
    </xf>
    <xf numFmtId="0" fontId="3" fillId="4" borderId="4" xfId="0" applyFont="1" applyFill="1" applyBorder="1" applyAlignment="1">
      <alignment horizontal="center" vertical="center" wrapText="1"/>
    </xf>
    <xf numFmtId="0" fontId="4" fillId="3" borderId="4" xfId="0" applyFont="1" applyFill="1" applyBorder="1" applyAlignment="1">
      <alignment horizontal="center" wrapText="1"/>
    </xf>
    <xf numFmtId="1" fontId="0" fillId="0" borderId="0" xfId="0" applyNumberFormat="1"/>
    <xf numFmtId="1"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1" fontId="4" fillId="3" borderId="4" xfId="0" applyNumberFormat="1" applyFont="1" applyFill="1" applyBorder="1" applyAlignment="1">
      <alignment horizontal="center" vertical="center" wrapText="1"/>
    </xf>
    <xf numFmtId="14" fontId="4" fillId="3" borderId="4" xfId="0" applyNumberFormat="1" applyFont="1" applyFill="1" applyBorder="1" applyAlignment="1">
      <alignment horizontal="center" vertical="center" wrapText="1"/>
    </xf>
    <xf numFmtId="1" fontId="4" fillId="4" borderId="4" xfId="0" applyNumberFormat="1" applyFont="1" applyFill="1" applyBorder="1" applyAlignment="1">
      <alignment horizontal="center" vertical="center" wrapText="1"/>
    </xf>
    <xf numFmtId="1" fontId="4" fillId="5" borderId="4" xfId="0" applyNumberFormat="1" applyFont="1" applyFill="1" applyBorder="1" applyAlignment="1">
      <alignment horizontal="center" vertical="center" wrapText="1"/>
    </xf>
    <xf numFmtId="1" fontId="4" fillId="7" borderId="4" xfId="0" applyNumberFormat="1" applyFont="1" applyFill="1" applyBorder="1" applyAlignment="1">
      <alignment horizontal="center" vertical="center" wrapText="1"/>
    </xf>
    <xf numFmtId="14" fontId="4" fillId="7" borderId="4" xfId="0" applyNumberFormat="1" applyFont="1" applyFill="1" applyBorder="1" applyAlignment="1">
      <alignment horizontal="center" vertical="center" wrapText="1"/>
    </xf>
    <xf numFmtId="1" fontId="0" fillId="0" borderId="0" xfId="0" applyNumberFormat="1" applyFont="1"/>
    <xf numFmtId="14" fontId="0" fillId="0" borderId="0" xfId="0" applyNumberFormat="1" applyFont="1"/>
    <xf numFmtId="1" fontId="5" fillId="3" borderId="4" xfId="0" applyNumberFormat="1" applyFont="1" applyFill="1" applyBorder="1" applyAlignment="1">
      <alignment vertical="center" wrapText="1"/>
    </xf>
    <xf numFmtId="1" fontId="5" fillId="7" borderId="4" xfId="0" applyNumberFormat="1" applyFont="1" applyFill="1" applyBorder="1" applyAlignment="1">
      <alignment vertical="center" wrapText="1"/>
    </xf>
    <xf numFmtId="1" fontId="5" fillId="4" borderId="4" xfId="0" applyNumberFormat="1" applyFont="1" applyFill="1" applyBorder="1" applyAlignment="1">
      <alignment vertical="center" wrapText="1"/>
    </xf>
    <xf numFmtId="0" fontId="0" fillId="0" borderId="0" xfId="0" applyAlignment="1">
      <alignment horizontal="left"/>
    </xf>
    <xf numFmtId="0" fontId="0" fillId="9" borderId="0" xfId="0" applyFill="1"/>
    <xf numFmtId="0" fontId="0" fillId="9" borderId="0" xfId="0" applyFill="1" applyAlignment="1">
      <alignment horizontal="left"/>
    </xf>
    <xf numFmtId="0" fontId="0" fillId="11" borderId="0" xfId="0" applyFill="1"/>
    <xf numFmtId="0" fontId="0" fillId="11" borderId="0" xfId="0" applyFill="1" applyAlignment="1">
      <alignment horizontal="left"/>
    </xf>
    <xf numFmtId="0" fontId="0" fillId="12" borderId="0" xfId="0" applyFill="1"/>
    <xf numFmtId="0" fontId="0" fillId="12" borderId="0" xfId="0" applyFill="1" applyAlignment="1">
      <alignment horizontal="left"/>
    </xf>
    <xf numFmtId="0" fontId="0" fillId="13" borderId="0" xfId="0" applyFill="1"/>
    <xf numFmtId="0" fontId="0" fillId="13" borderId="0" xfId="0" applyFill="1" applyAlignment="1">
      <alignment horizontal="left"/>
    </xf>
    <xf numFmtId="0" fontId="0" fillId="15" borderId="0" xfId="0" applyFill="1"/>
    <xf numFmtId="0" fontId="0" fillId="16" borderId="0" xfId="0" applyFill="1"/>
    <xf numFmtId="0" fontId="0" fillId="16" borderId="0" xfId="0" applyFill="1" applyAlignment="1">
      <alignment horizontal="left"/>
    </xf>
    <xf numFmtId="0" fontId="0" fillId="17" borderId="0" xfId="0" applyFill="1"/>
    <xf numFmtId="0" fontId="0" fillId="17" borderId="0" xfId="0" applyFill="1" applyAlignment="1">
      <alignment horizontal="left"/>
    </xf>
    <xf numFmtId="0" fontId="0" fillId="18" borderId="0" xfId="0" applyFill="1"/>
    <xf numFmtId="0" fontId="0" fillId="18" borderId="0" xfId="0" applyFill="1" applyAlignment="1">
      <alignment horizontal="left"/>
    </xf>
    <xf numFmtId="0" fontId="2" fillId="12" borderId="0" xfId="0" applyFont="1" applyFill="1" applyAlignment="1">
      <alignment horizontal="center" vertical="center" wrapText="1"/>
    </xf>
    <xf numFmtId="0" fontId="2" fillId="12" borderId="0" xfId="0" applyNumberFormat="1" applyFont="1" applyFill="1" applyAlignment="1">
      <alignment horizontal="center" vertical="center" wrapText="1"/>
    </xf>
    <xf numFmtId="0" fontId="0" fillId="11" borderId="0" xfId="0" applyFill="1" applyAlignment="1">
      <alignment horizontal="center" vertical="center" wrapText="1"/>
    </xf>
    <xf numFmtId="0" fontId="0" fillId="11" borderId="0" xfId="0" applyNumberFormat="1" applyFill="1" applyAlignment="1">
      <alignment horizontal="center" vertical="center" wrapText="1"/>
    </xf>
    <xf numFmtId="0" fontId="2" fillId="15" borderId="0" xfId="0" applyFont="1" applyFill="1" applyAlignment="1">
      <alignment horizontal="center" vertical="center" wrapText="1"/>
    </xf>
    <xf numFmtId="0" fontId="0" fillId="17" borderId="0" xfId="0" applyFill="1" applyAlignment="1">
      <alignment horizontal="center" vertical="center" wrapText="1"/>
    </xf>
    <xf numFmtId="0" fontId="0" fillId="17" borderId="0" xfId="0" applyNumberFormat="1" applyFill="1" applyAlignment="1">
      <alignment horizontal="center" vertical="center" wrapText="1"/>
    </xf>
    <xf numFmtId="0" fontId="0" fillId="13" borderId="0" xfId="0" applyFill="1" applyAlignment="1">
      <alignment horizontal="center" vertical="center" wrapText="1"/>
    </xf>
    <xf numFmtId="0" fontId="0" fillId="13" borderId="0" xfId="0" applyNumberFormat="1" applyFill="1" applyAlignment="1">
      <alignment horizontal="center" vertical="center" wrapText="1"/>
    </xf>
    <xf numFmtId="0" fontId="0" fillId="18" borderId="0" xfId="0" applyFill="1" applyAlignment="1">
      <alignment horizontal="center" vertical="center" wrapText="1"/>
    </xf>
    <xf numFmtId="0" fontId="0" fillId="18" borderId="0" xfId="0" applyNumberFormat="1" applyFill="1" applyAlignment="1">
      <alignment horizontal="center" vertical="center" wrapText="1"/>
    </xf>
    <xf numFmtId="0" fontId="0" fillId="0" borderId="0" xfId="0" applyNumberFormat="1" applyAlignment="1">
      <alignment horizontal="center" vertical="center" wrapText="1"/>
    </xf>
    <xf numFmtId="0" fontId="0" fillId="9" borderId="0" xfId="0" applyFill="1" applyAlignment="1">
      <alignment horizontal="center" vertical="center" wrapText="1"/>
    </xf>
    <xf numFmtId="0" fontId="0" fillId="9" borderId="0" xfId="0" applyNumberFormat="1" applyFill="1" applyAlignment="1">
      <alignment horizontal="center" vertical="center" wrapText="1"/>
    </xf>
    <xf numFmtId="0" fontId="2" fillId="0" borderId="0" xfId="0" applyFont="1" applyAlignment="1">
      <alignment horizontal="center" vertical="center" wrapText="1"/>
    </xf>
    <xf numFmtId="0" fontId="0" fillId="10" borderId="0" xfId="0" applyFill="1" applyAlignment="1">
      <alignment horizontal="center" vertical="center" wrapText="1"/>
    </xf>
    <xf numFmtId="0" fontId="0" fillId="10" borderId="0" xfId="0" applyNumberFormat="1" applyFill="1" applyAlignment="1">
      <alignment horizontal="center" vertical="center" wrapText="1"/>
    </xf>
    <xf numFmtId="0" fontId="0" fillId="14" borderId="0" xfId="0" applyFill="1" applyAlignment="1">
      <alignment horizontal="center" vertical="center"/>
    </xf>
    <xf numFmtId="0" fontId="2" fillId="14" borderId="0" xfId="0" applyFont="1" applyFill="1" applyAlignment="1">
      <alignment horizontal="center" vertical="center" wrapText="1"/>
    </xf>
    <xf numFmtId="0" fontId="0" fillId="14" borderId="0" xfId="0" applyFill="1" applyAlignment="1">
      <alignment horizontal="center" vertical="center" wrapText="1"/>
    </xf>
    <xf numFmtId="1" fontId="0" fillId="14" borderId="0" xfId="0" applyNumberFormat="1" applyFill="1" applyAlignment="1">
      <alignment horizontal="center" vertical="center" wrapText="1"/>
    </xf>
    <xf numFmtId="0" fontId="7" fillId="0" borderId="0" xfId="0" applyFont="1" applyAlignment="1">
      <alignment horizontal="center" vertical="center"/>
    </xf>
    <xf numFmtId="10" fontId="7" fillId="0" borderId="0" xfId="1" applyNumberFormat="1" applyFont="1" applyAlignment="1">
      <alignment horizontal="center" vertical="center"/>
    </xf>
    <xf numFmtId="9" fontId="7" fillId="0" borderId="0" xfId="1" applyFont="1" applyAlignment="1">
      <alignment horizontal="center" vertical="center"/>
    </xf>
    <xf numFmtId="9" fontId="7" fillId="0" borderId="0" xfId="1" applyNumberFormat="1" applyFont="1" applyAlignment="1">
      <alignment horizontal="center" vertical="center"/>
    </xf>
    <xf numFmtId="9" fontId="7" fillId="0" borderId="0" xfId="0" applyNumberFormat="1" applyFont="1" applyAlignment="1">
      <alignment horizontal="center" vertical="center"/>
    </xf>
    <xf numFmtId="0" fontId="0" fillId="8" borderId="0" xfId="0" applyNumberFormat="1" applyFont="1" applyFill="1" applyAlignment="1">
      <alignment horizontal="center" vertical="center" wrapText="1"/>
    </xf>
  </cellXfs>
  <cellStyles count="2">
    <cellStyle name="Normal" xfId="0" builtinId="0"/>
    <cellStyle name="Porcentaje" xfId="1" builtinId="5"/>
  </cellStyles>
  <dxfs count="283">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fill>
        <patternFill patternType="solid">
          <bgColor theme="4" tint="0.59999389629810485"/>
        </patternFill>
      </fill>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font>
    </dxf>
    <dxf>
      <font>
        <b/>
      </font>
    </dxf>
    <dxf>
      <font>
        <b/>
      </font>
    </dxf>
    <dxf>
      <alignment horizontal="center" readingOrder="0"/>
    </dxf>
    <dxf>
      <alignment horizontal="center" readingOrder="0"/>
    </dxf>
    <dxf>
      <alignment horizontal="center" readingOrder="0"/>
    </dxf>
    <dxf>
      <fill>
        <patternFill patternType="solid">
          <bgColor theme="4"/>
        </patternFill>
      </fill>
    </dxf>
    <dxf>
      <fill>
        <patternFill patternType="solid">
          <bgColor theme="4"/>
        </patternFill>
      </fill>
    </dxf>
    <dxf>
      <fill>
        <patternFill patternType="solid">
          <bgColor theme="4"/>
        </patternFill>
      </fill>
    </dxf>
    <dxf>
      <fill>
        <patternFill patternType="solid">
          <bgColor theme="4"/>
        </patternFill>
      </fill>
    </dxf>
    <dxf>
      <fill>
        <patternFill patternType="solid">
          <bgColor theme="4"/>
        </patternFill>
      </fill>
    </dxf>
    <dxf>
      <fill>
        <patternFill patternType="solid">
          <bgColor theme="4"/>
        </patternFill>
      </fill>
    </dxf>
    <dxf>
      <fill>
        <patternFill patternType="solid">
          <bgColor theme="4"/>
        </patternFill>
      </fill>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fill>
        <patternFill patternType="solid">
          <bgColor theme="9" tint="0.59999389629810485"/>
        </patternFill>
      </fill>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indent="0" readingOrder="0"/>
    </dxf>
    <dxf>
      <alignment horizontal="center" indent="0" readingOrder="0"/>
    </dxf>
    <dxf>
      <alignment horizontal="center" indent="0" readingOrder="0"/>
    </dxf>
    <dxf>
      <alignment horizontal="center" indent="0" readingOrder="0"/>
    </dxf>
    <dxf>
      <alignment horizontal="center" indent="0" readingOrder="0"/>
    </dxf>
    <dxf>
      <alignment horizontal="center" indent="0" readingOrder="0"/>
    </dxf>
    <dxf>
      <alignment horizontal="center" indent="0" readingOrder="0"/>
    </dxf>
    <dxf>
      <alignment relativeIndent="1" readingOrder="0"/>
    </dxf>
    <dxf>
      <alignment relativeIndent="1" readingOrder="0"/>
    </dxf>
    <dxf>
      <alignment relativeIndent="1" readingOrder="0"/>
    </dxf>
    <dxf>
      <alignment relativeIndent="1" readingOrder="0"/>
    </dxf>
    <dxf>
      <numFmt numFmtId="1" formatCode="0"/>
    </dxf>
    <dxf>
      <numFmt numFmtId="164" formatCode="0.0"/>
    </dxf>
    <dxf>
      <numFmt numFmtId="2" formatCode="0.00"/>
    </dxf>
    <dxf>
      <numFmt numFmtId="165" formatCode="0.000"/>
    </dxf>
    <dxf>
      <numFmt numFmtId="166" formatCode="0.0000"/>
    </dxf>
    <dxf>
      <numFmt numFmtId="167" formatCode="0.00000"/>
    </dxf>
    <dxf>
      <numFmt numFmtId="168" formatCode="0.000000"/>
    </dxf>
    <dxf>
      <numFmt numFmtId="169" formatCode="0.0000000"/>
    </dxf>
    <dxf>
      <numFmt numFmtId="170" formatCode="0.00000000"/>
    </dxf>
    <dxf>
      <alignment relativeIndent="1" readingOrder="0"/>
    </dxf>
    <dxf>
      <alignment relativeIndent="1" readingOrder="0"/>
    </dxf>
    <dxf>
      <alignment relativeIndent="1" readingOrder="0"/>
    </dxf>
    <dxf>
      <alignment relativeIndent="1" readingOrder="0"/>
    </dxf>
    <dxf>
      <alignment relativeIndent="-1" readingOrder="0"/>
    </dxf>
    <dxf>
      <alignment horizontal="left" relativeInden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numFmt numFmtId="1" formatCode="0"/>
    </dxf>
    <dxf>
      <numFmt numFmtId="164" formatCode="0.0"/>
    </dxf>
    <dxf>
      <numFmt numFmtId="1" formatCode="0"/>
    </dxf>
    <dxf>
      <numFmt numFmtId="164" formatCode="0.0"/>
    </dxf>
    <dxf>
      <numFmt numFmtId="2" formatCode="0.00"/>
    </dxf>
    <dxf>
      <numFmt numFmtId="165" formatCode="0.000"/>
    </dxf>
    <dxf>
      <numFmt numFmtId="166" formatCode="0.0000"/>
    </dxf>
    <dxf>
      <numFmt numFmtId="167" formatCode="0.00000"/>
    </dxf>
    <dxf>
      <numFmt numFmtId="168" formatCode="0.000000"/>
    </dxf>
    <dxf>
      <numFmt numFmtId="169" formatCode="0.0000000"/>
    </dxf>
    <dxf>
      <numFmt numFmtId="170" formatCode="0.00000000"/>
    </dxf>
    <dxf>
      <numFmt numFmtId="171" formatCode="0.000000000"/>
    </dxf>
    <dxf>
      <numFmt numFmtId="170" formatCode="0.00000000"/>
    </dxf>
    <dxf>
      <numFmt numFmtId="169" formatCode="0.0000000"/>
    </dxf>
    <dxf>
      <fill>
        <patternFill>
          <bgColor theme="4"/>
        </patternFill>
      </fill>
    </dxf>
    <dxf>
      <font>
        <color theme="1"/>
      </font>
    </dxf>
    <dxf>
      <font>
        <color theme="4"/>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fill>
        <patternFill patternType="solid">
          <bgColor theme="7" tint="0.39997558519241921"/>
        </patternFill>
      </fill>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[Informe Septiembre.xlsx]Dinámicas!TablaDinámica3</c:name>
    <c:fmtId val="1"/>
  </c:pivotSource>
  <c:chart>
    <c:autoTitleDeleted val="1"/>
    <c:pivotFmts>
      <c:pivotFmt>
        <c:idx val="0"/>
      </c:pivotFmt>
      <c:pivotFmt>
        <c:idx val="1"/>
        <c:spPr>
          <a:solidFill>
            <a:schemeClr val="accent2"/>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Lst>
        </c:dLbl>
      </c:pivotFmt>
      <c:pivotFmt>
        <c:idx val="2"/>
        <c:spPr>
          <a:solidFill>
            <a:schemeClr val="accent2">
              <a:shade val="58000"/>
            </a:schemeClr>
          </a:solidFill>
          <a:ln w="19050">
            <a:solidFill>
              <a:schemeClr val="lt1"/>
            </a:solidFill>
          </a:ln>
          <a:effectLst/>
        </c:spPr>
      </c:pivotFmt>
      <c:pivotFmt>
        <c:idx val="3"/>
        <c:spPr>
          <a:solidFill>
            <a:schemeClr val="accent2">
              <a:shade val="86000"/>
            </a:schemeClr>
          </a:solidFill>
          <a:ln w="19050">
            <a:solidFill>
              <a:schemeClr val="lt1"/>
            </a:solidFill>
          </a:ln>
          <a:effectLst/>
        </c:spPr>
      </c:pivotFmt>
      <c:pivotFmt>
        <c:idx val="4"/>
        <c:spPr>
          <a:solidFill>
            <a:schemeClr val="accent2">
              <a:tint val="86000"/>
            </a:schemeClr>
          </a:solidFill>
          <a:ln w="19050">
            <a:solidFill>
              <a:schemeClr val="lt1"/>
            </a:solidFill>
          </a:ln>
          <a:effectLst/>
        </c:spPr>
      </c:pivotFmt>
      <c:pivotFmt>
        <c:idx val="5"/>
        <c:spPr>
          <a:solidFill>
            <a:schemeClr val="accent2">
              <a:tint val="58000"/>
            </a:schemeClr>
          </a:solidFill>
          <a:ln w="19050">
            <a:solidFill>
              <a:schemeClr val="lt1"/>
            </a:solidFill>
          </a:ln>
          <a:effectLst/>
        </c:spPr>
      </c:pivotFmt>
    </c:pivotFmts>
    <c:plotArea>
      <c:layout/>
      <c:doughnutChart>
        <c:varyColors val="1"/>
        <c:ser>
          <c:idx val="0"/>
          <c:order val="0"/>
          <c:tx>
            <c:strRef>
              <c:f>Dinámicas!$B$18</c:f>
              <c:strCache>
                <c:ptCount val="1"/>
                <c:pt idx="0">
                  <c:v>Total</c:v>
                </c:pt>
              </c:strCache>
            </c:strRef>
          </c:tx>
          <c:dPt>
            <c:idx val="0"/>
            <c:bubble3D val="0"/>
            <c:spPr>
              <a:solidFill>
                <a:schemeClr val="accent2">
                  <a:shade val="58000"/>
                </a:schemeClr>
              </a:solidFill>
              <a:ln w="19050">
                <a:solidFill>
                  <a:schemeClr val="lt1"/>
                </a:solidFill>
              </a:ln>
              <a:effectLst/>
            </c:spPr>
            <c:extLst>
              <c:ext xmlns:c16="http://schemas.microsoft.com/office/drawing/2014/chart" uri="{C3380CC4-5D6E-409C-BE32-E72D297353CC}">
                <c16:uniqueId val="{00000001-29AF-4D93-A514-1F669A8B454D}"/>
              </c:ext>
            </c:extLst>
          </c:dPt>
          <c:dPt>
            <c:idx val="1"/>
            <c:bubble3D val="0"/>
            <c:spPr>
              <a:solidFill>
                <a:schemeClr val="accent2">
                  <a:shade val="86000"/>
                </a:schemeClr>
              </a:solidFill>
              <a:ln w="19050">
                <a:solidFill>
                  <a:schemeClr val="lt1"/>
                </a:solidFill>
              </a:ln>
              <a:effectLst/>
            </c:spPr>
            <c:extLst>
              <c:ext xmlns:c16="http://schemas.microsoft.com/office/drawing/2014/chart" uri="{C3380CC4-5D6E-409C-BE32-E72D297353CC}">
                <c16:uniqueId val="{00000003-29AF-4D93-A514-1F669A8B454D}"/>
              </c:ext>
            </c:extLst>
          </c:dPt>
          <c:dPt>
            <c:idx val="2"/>
            <c:bubble3D val="0"/>
            <c:spPr>
              <a:solidFill>
                <a:schemeClr val="accent2">
                  <a:tint val="86000"/>
                </a:schemeClr>
              </a:solidFill>
              <a:ln w="19050">
                <a:solidFill>
                  <a:schemeClr val="lt1"/>
                </a:solidFill>
              </a:ln>
              <a:effectLst/>
            </c:spPr>
            <c:extLst>
              <c:ext xmlns:c16="http://schemas.microsoft.com/office/drawing/2014/chart" uri="{C3380CC4-5D6E-409C-BE32-E72D297353CC}">
                <c16:uniqueId val="{00000005-29AF-4D93-A514-1F669A8B454D}"/>
              </c:ext>
            </c:extLst>
          </c:dPt>
          <c:dPt>
            <c:idx val="3"/>
            <c:bubble3D val="0"/>
            <c:spPr>
              <a:solidFill>
                <a:schemeClr val="accent2">
                  <a:tint val="58000"/>
                </a:schemeClr>
              </a:solidFill>
              <a:ln w="19050">
                <a:solidFill>
                  <a:schemeClr val="lt1"/>
                </a:solidFill>
              </a:ln>
              <a:effectLst/>
            </c:spPr>
            <c:extLst>
              <c:ext xmlns:c16="http://schemas.microsoft.com/office/drawing/2014/chart" uri="{C3380CC4-5D6E-409C-BE32-E72D297353CC}">
                <c16:uniqueId val="{00000007-29AF-4D93-A514-1F669A8B45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Dinámicas!$A$19:$A$23</c:f>
              <c:strCache>
                <c:ptCount val="4"/>
                <c:pt idx="0">
                  <c:v>Cumplida</c:v>
                </c:pt>
                <c:pt idx="1">
                  <c:v>En proceso</c:v>
                </c:pt>
                <c:pt idx="2">
                  <c:v>Extemporánea</c:v>
                </c:pt>
                <c:pt idx="3">
                  <c:v>Vencida</c:v>
                </c:pt>
              </c:strCache>
            </c:strRef>
          </c:cat>
          <c:val>
            <c:numRef>
              <c:f>Dinámicas!$B$19:$B$23</c:f>
              <c:numCache>
                <c:formatCode>General</c:formatCode>
                <c:ptCount val="4"/>
                <c:pt idx="0">
                  <c:v>121</c:v>
                </c:pt>
                <c:pt idx="1">
                  <c:v>43</c:v>
                </c:pt>
                <c:pt idx="2">
                  <c:v>20</c:v>
                </c:pt>
                <c:pt idx="3">
                  <c:v>12</c:v>
                </c:pt>
              </c:numCache>
            </c:numRef>
          </c:val>
          <c:extLst>
            <c:ext xmlns:c16="http://schemas.microsoft.com/office/drawing/2014/chart" uri="{C3380CC4-5D6E-409C-BE32-E72D297353CC}">
              <c16:uniqueId val="{00000000-8572-46F8-93A3-E7816BF3BFD2}"/>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2.7777777777777776E-2"/>
          <c:y val="5.0122412384402355E-2"/>
          <c:w val="0.93888888888888888"/>
          <c:h val="0.85026975794692328"/>
        </c:manualLayout>
      </c:layout>
      <c:barChart>
        <c:barDir val="col"/>
        <c:grouping val="clustered"/>
        <c:varyColors val="0"/>
        <c:ser>
          <c:idx val="0"/>
          <c:order val="0"/>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19050" cap="rnd">
                <a:solidFill>
                  <a:schemeClr val="accent6"/>
                </a:solidFill>
                <a:prstDash val="sysDash"/>
              </a:ln>
              <a:effectLst/>
            </c:spPr>
            <c:trendlineType val="linear"/>
            <c:dispRSqr val="0"/>
            <c:dispEq val="0"/>
          </c:trendline>
          <c:cat>
            <c:strRef>
              <c:f>Dinámicas!$A$36:$A$38</c:f>
              <c:strCache>
                <c:ptCount val="3"/>
                <c:pt idx="0">
                  <c:v>Julio</c:v>
                </c:pt>
                <c:pt idx="1">
                  <c:v>Agosto</c:v>
                </c:pt>
                <c:pt idx="2">
                  <c:v>Septiembre</c:v>
                </c:pt>
              </c:strCache>
            </c:strRef>
          </c:cat>
          <c:val>
            <c:numRef>
              <c:f>Dinámicas!$B$36:$B$38</c:f>
              <c:numCache>
                <c:formatCode>General</c:formatCode>
                <c:ptCount val="3"/>
                <c:pt idx="0">
                  <c:v>248</c:v>
                </c:pt>
                <c:pt idx="1">
                  <c:v>239</c:v>
                </c:pt>
                <c:pt idx="2">
                  <c:v>196</c:v>
                </c:pt>
              </c:numCache>
            </c:numRef>
          </c:val>
          <c:extLst>
            <c:ext xmlns:c16="http://schemas.microsoft.com/office/drawing/2014/chart" uri="{C3380CC4-5D6E-409C-BE32-E72D297353CC}">
              <c16:uniqueId val="{00000000-FB4A-4C79-A541-1AD1A3DFE922}"/>
            </c:ext>
          </c:extLst>
        </c:ser>
        <c:dLbls>
          <c:dLblPos val="outEnd"/>
          <c:showLegendKey val="0"/>
          <c:showVal val="1"/>
          <c:showCatName val="0"/>
          <c:showSerName val="0"/>
          <c:showPercent val="0"/>
          <c:showBubbleSize val="0"/>
        </c:dLbls>
        <c:gapWidth val="444"/>
        <c:overlap val="-90"/>
        <c:axId val="1704495663"/>
        <c:axId val="1704501071"/>
      </c:barChart>
      <c:catAx>
        <c:axId val="1704495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704501071"/>
        <c:crosses val="autoZero"/>
        <c:auto val="1"/>
        <c:lblAlgn val="ctr"/>
        <c:lblOffset val="100"/>
        <c:noMultiLvlLbl val="0"/>
      </c:catAx>
      <c:valAx>
        <c:axId val="1704501071"/>
        <c:scaling>
          <c:orientation val="minMax"/>
        </c:scaling>
        <c:delete val="1"/>
        <c:axPos val="l"/>
        <c:numFmt formatCode="General" sourceLinked="1"/>
        <c:majorTickMark val="none"/>
        <c:minorTickMark val="none"/>
        <c:tickLblPos val="nextTo"/>
        <c:crossAx val="1704495663"/>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pivotSource>
    <c:name>[Informe Septiembre.xlsx]Dinámicas!TablaDinámica5</c:name>
    <c:fmtId val="5"/>
  </c:pivotSource>
  <c:chart>
    <c:autoTitleDeleted val="1"/>
    <c:pivotFmts>
      <c:pivotFmt>
        <c:idx val="0"/>
        <c:spPr>
          <a:solidFill>
            <a:schemeClr val="accent5"/>
          </a:solidFill>
          <a:ln>
            <a:noFill/>
          </a:ln>
          <a:effectLst/>
        </c:spPr>
        <c:marker>
          <c:symbol val="none"/>
        </c:marker>
      </c:pivotFmt>
      <c:pivotFmt>
        <c:idx val="1"/>
        <c:spPr>
          <a:solidFill>
            <a:schemeClr val="accent5"/>
          </a:solidFill>
          <a:ln>
            <a:noFill/>
          </a:ln>
          <a:effectLst/>
        </c:spPr>
        <c:marker>
          <c:symbol val="none"/>
        </c:marker>
      </c:pivotFmt>
    </c:pivotFmts>
    <c:plotArea>
      <c:layout/>
      <c:barChart>
        <c:barDir val="col"/>
        <c:grouping val="stacked"/>
        <c:varyColors val="0"/>
        <c:ser>
          <c:idx val="0"/>
          <c:order val="0"/>
          <c:tx>
            <c:strRef>
              <c:f>Dinámicas!$B$54</c:f>
              <c:strCache>
                <c:ptCount val="1"/>
                <c:pt idx="0">
                  <c:v>Total</c:v>
                </c:pt>
              </c:strCache>
            </c:strRef>
          </c:tx>
          <c:spPr>
            <a:solidFill>
              <a:schemeClr val="accent5"/>
            </a:solidFill>
            <a:ln>
              <a:noFill/>
            </a:ln>
            <a:effectLst/>
          </c:spPr>
          <c:invertIfNegative val="0"/>
          <c:cat>
            <c:strRef>
              <c:f>Dinámicas!$A$55:$A$63</c:f>
              <c:strCache>
                <c:ptCount val="8"/>
                <c:pt idx="0">
                  <c:v>Competencia otra entidad</c:v>
                </c:pt>
                <c:pt idx="1">
                  <c:v>Consulta</c:v>
                </c:pt>
                <c:pt idx="2">
                  <c:v>Informe con respuesta</c:v>
                </c:pt>
                <c:pt idx="3">
                  <c:v>Petición de interés general</c:v>
                </c:pt>
                <c:pt idx="4">
                  <c:v>Petición de interés particular</c:v>
                </c:pt>
                <c:pt idx="5">
                  <c:v>Petición por Congresista</c:v>
                </c:pt>
                <c:pt idx="6">
                  <c:v>Queja</c:v>
                </c:pt>
                <c:pt idx="7">
                  <c:v>Petición de documentos e información pública</c:v>
                </c:pt>
              </c:strCache>
            </c:strRef>
          </c:cat>
          <c:val>
            <c:numRef>
              <c:f>Dinámicas!$B$55:$B$63</c:f>
              <c:numCache>
                <c:formatCode>General</c:formatCode>
                <c:ptCount val="8"/>
                <c:pt idx="0">
                  <c:v>9</c:v>
                </c:pt>
                <c:pt idx="1">
                  <c:v>23</c:v>
                </c:pt>
                <c:pt idx="2">
                  <c:v>7</c:v>
                </c:pt>
                <c:pt idx="3">
                  <c:v>43</c:v>
                </c:pt>
                <c:pt idx="4">
                  <c:v>82</c:v>
                </c:pt>
                <c:pt idx="5">
                  <c:v>1</c:v>
                </c:pt>
                <c:pt idx="6">
                  <c:v>2</c:v>
                </c:pt>
                <c:pt idx="7">
                  <c:v>29</c:v>
                </c:pt>
              </c:numCache>
            </c:numRef>
          </c:val>
          <c:extLst>
            <c:ext xmlns:c16="http://schemas.microsoft.com/office/drawing/2014/chart" uri="{C3380CC4-5D6E-409C-BE32-E72D297353CC}">
              <c16:uniqueId val="{00000000-D3F5-45EF-A28C-04C81F9FF635}"/>
            </c:ext>
          </c:extLst>
        </c:ser>
        <c:dLbls>
          <c:showLegendKey val="0"/>
          <c:showVal val="0"/>
          <c:showCatName val="0"/>
          <c:showSerName val="0"/>
          <c:showPercent val="0"/>
          <c:showBubbleSize val="0"/>
        </c:dLbls>
        <c:gapWidth val="150"/>
        <c:overlap val="100"/>
        <c:axId val="1846531775"/>
        <c:axId val="1846520127"/>
      </c:barChart>
      <c:catAx>
        <c:axId val="1846531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6520127"/>
        <c:crosses val="autoZero"/>
        <c:auto val="1"/>
        <c:lblAlgn val="ctr"/>
        <c:lblOffset val="100"/>
        <c:noMultiLvlLbl val="0"/>
      </c:catAx>
      <c:valAx>
        <c:axId val="18465201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65317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pivotSource>
    <c:name>[Informe Septiembre.xlsx]Dinámicas!TablaDinámica18</c:name>
    <c:fmtId val="14"/>
  </c:pivotSource>
  <c:chart>
    <c:title>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stacked"/>
        <c:varyColors val="0"/>
        <c:ser>
          <c:idx val="0"/>
          <c:order val="0"/>
          <c:tx>
            <c:strRef>
              <c:f>Dinámicas!$B$88</c:f>
              <c:strCache>
                <c:ptCount val="1"/>
                <c:pt idx="0">
                  <c:v>Total</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Dinámicas!$A$89:$A$92</c:f>
              <c:strCache>
                <c:ptCount val="3"/>
                <c:pt idx="0">
                  <c:v>Canal Escrito</c:v>
                </c:pt>
                <c:pt idx="1">
                  <c:v>Canal Presencial</c:v>
                </c:pt>
                <c:pt idx="2">
                  <c:v>Canal Telefónico</c:v>
                </c:pt>
              </c:strCache>
            </c:strRef>
          </c:cat>
          <c:val>
            <c:numRef>
              <c:f>Dinámicas!$B$89:$B$92</c:f>
              <c:numCache>
                <c:formatCode>General</c:formatCode>
                <c:ptCount val="3"/>
                <c:pt idx="0">
                  <c:v>193</c:v>
                </c:pt>
                <c:pt idx="1">
                  <c:v>2</c:v>
                </c:pt>
                <c:pt idx="2">
                  <c:v>1</c:v>
                </c:pt>
              </c:numCache>
            </c:numRef>
          </c:val>
          <c:extLst>
            <c:ext xmlns:c16="http://schemas.microsoft.com/office/drawing/2014/chart" uri="{C3380CC4-5D6E-409C-BE32-E72D297353CC}">
              <c16:uniqueId val="{00000000-340C-4CB9-A22A-F1168444C187}"/>
            </c:ext>
          </c:extLst>
        </c:ser>
        <c:dLbls>
          <c:showLegendKey val="0"/>
          <c:showVal val="0"/>
          <c:showCatName val="0"/>
          <c:showSerName val="0"/>
          <c:showPercent val="0"/>
          <c:showBubbleSize val="0"/>
        </c:dLbls>
        <c:gapWidth val="150"/>
        <c:overlap val="100"/>
        <c:axId val="1846533023"/>
        <c:axId val="1846513471"/>
      </c:barChart>
      <c:catAx>
        <c:axId val="1846533023"/>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6513471"/>
        <c:crosses val="autoZero"/>
        <c:auto val="1"/>
        <c:lblAlgn val="ctr"/>
        <c:lblOffset val="100"/>
        <c:noMultiLvlLbl val="0"/>
      </c:catAx>
      <c:valAx>
        <c:axId val="1846513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6533023"/>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pivotSource>
    <c:name>[Informe Septiembre.xlsx]Dinámicas!TablaDinámica9</c:name>
    <c:fmtId val="2"/>
  </c:pivotSource>
  <c:chart>
    <c:autoTitleDeleted val="1"/>
    <c:pivotFmts>
      <c:pivotFmt>
        <c:idx val="0"/>
      </c:pivotFmt>
      <c:pivotFmt>
        <c:idx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pivotFmt>
      <c:pivotFmt>
        <c:idx val="2"/>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3"/>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4"/>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5"/>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Dinámicas!$B$104</c:f>
              <c:strCache>
                <c:ptCount val="1"/>
                <c:pt idx="0">
                  <c:v>Total</c:v>
                </c:pt>
              </c:strCache>
            </c:strRef>
          </c:tx>
          <c:dPt>
            <c:idx val="0"/>
            <c:bubble3D val="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2B3-4523-9EEB-5AB0103B5FE9}"/>
              </c:ext>
            </c:extLst>
          </c:dPt>
          <c:dPt>
            <c:idx val="1"/>
            <c:bubble3D val="0"/>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2B3-4523-9EEB-5AB0103B5FE9}"/>
              </c:ext>
            </c:extLst>
          </c:dPt>
          <c:dPt>
            <c:idx val="2"/>
            <c:bubble3D val="0"/>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2B3-4523-9EEB-5AB0103B5FE9}"/>
              </c:ext>
            </c:extLst>
          </c:dPt>
          <c:dPt>
            <c:idx val="3"/>
            <c:bubble3D val="0"/>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2B3-4523-9EEB-5AB0103B5FE9}"/>
              </c:ext>
            </c:extLst>
          </c:dPt>
          <c:cat>
            <c:strRef>
              <c:f>Dinámicas!$A$105:$A$109</c:f>
              <c:strCache>
                <c:ptCount val="4"/>
                <c:pt idx="0">
                  <c:v>Cuerpo de Bomberos</c:v>
                </c:pt>
                <c:pt idx="1">
                  <c:v>Entidad pública</c:v>
                </c:pt>
                <c:pt idx="2">
                  <c:v>Persona jurídica</c:v>
                </c:pt>
                <c:pt idx="3">
                  <c:v>Persona natural</c:v>
                </c:pt>
              </c:strCache>
            </c:strRef>
          </c:cat>
          <c:val>
            <c:numRef>
              <c:f>Dinámicas!$B$105:$B$109</c:f>
              <c:numCache>
                <c:formatCode>General</c:formatCode>
                <c:ptCount val="4"/>
                <c:pt idx="0">
                  <c:v>77</c:v>
                </c:pt>
                <c:pt idx="1">
                  <c:v>22</c:v>
                </c:pt>
                <c:pt idx="2">
                  <c:v>21</c:v>
                </c:pt>
                <c:pt idx="3">
                  <c:v>76</c:v>
                </c:pt>
              </c:numCache>
            </c:numRef>
          </c:val>
          <c:extLst>
            <c:ext xmlns:c16="http://schemas.microsoft.com/office/drawing/2014/chart" uri="{C3380CC4-5D6E-409C-BE32-E72D297353CC}">
              <c16:uniqueId val="{00000000-E58F-455F-8D2B-6B30030C142E}"/>
            </c:ext>
          </c:extLst>
        </c:ser>
        <c:dLbls>
          <c:showLegendKey val="0"/>
          <c:showVal val="0"/>
          <c:showCatName val="0"/>
          <c:showSerName val="0"/>
          <c:showPercent val="0"/>
          <c:showBubbleSize val="0"/>
          <c:showLeaderLines val="1"/>
        </c:dLbls>
      </c:pie3D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pivotSource>
    <c:name>[Informe Septiembre.xlsx]Dinámicas!TablaDinámica11</c:name>
    <c:fmtId val="11"/>
  </c:pivotSource>
  <c:chart>
    <c:title>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dLbl>
          <c:idx val="0"/>
          <c:dLblPos val="t"/>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34925" cap="rnd">
            <a:solidFill>
              <a:schemeClr val="accent6"/>
            </a:solidFill>
            <a:round/>
          </a:ln>
          <a:effectLst>
            <a:outerShdw blurRad="57150" dist="19050" dir="5400000" algn="ctr" rotWithShape="0">
              <a:srgbClr val="000000">
                <a:alpha val="63000"/>
              </a:srgbClr>
            </a:outerShdw>
          </a:effectLst>
        </c:spPr>
        <c:marker>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7150" dist="19050" dir="5400000" algn="ctr" rotWithShape="0">
                <a:srgbClr val="000000">
                  <a:alpha val="63000"/>
                </a:srgbClr>
              </a:outerShdw>
            </a:effectLst>
          </c:spPr>
        </c:marker>
      </c:pivotFmt>
      <c:pivotFmt>
        <c:idx val="2"/>
        <c:spPr>
          <a:ln w="34925" cap="rnd">
            <a:solidFill>
              <a:schemeClr val="accent6"/>
            </a:solidFill>
            <a:round/>
          </a:ln>
          <a:effectLst>
            <a:outerShdw blurRad="57150" dist="19050" dir="5400000" algn="ctr" rotWithShape="0">
              <a:srgbClr val="000000">
                <a:alpha val="63000"/>
              </a:srgbClr>
            </a:outerShd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lineChart>
        <c:grouping val="standard"/>
        <c:varyColors val="0"/>
        <c:ser>
          <c:idx val="0"/>
          <c:order val="0"/>
          <c:tx>
            <c:strRef>
              <c:f>Dinámicas!$B$133</c:f>
              <c:strCache>
                <c:ptCount val="1"/>
                <c:pt idx="0">
                  <c:v>Total</c:v>
                </c:pt>
              </c:strCache>
            </c:strRef>
          </c:tx>
          <c:spPr>
            <a:ln w="34925" cap="rnd">
              <a:solidFill>
                <a:schemeClr val="accent6"/>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Dinámicas!$A$134:$A$154</c:f>
              <c:strCache>
                <c:ptCount val="20"/>
                <c:pt idx="0">
                  <c:v>
Bogotá D.C.</c:v>
                </c:pt>
                <c:pt idx="1">
                  <c:v>Antioquia</c:v>
                </c:pt>
                <c:pt idx="2">
                  <c:v>Atlántico</c:v>
                </c:pt>
                <c:pt idx="3">
                  <c:v>Bogotá D.C.</c:v>
                </c:pt>
                <c:pt idx="4">
                  <c:v>Bolívar</c:v>
                </c:pt>
                <c:pt idx="5">
                  <c:v>Boyacá</c:v>
                </c:pt>
                <c:pt idx="6">
                  <c:v>Cauca</c:v>
                </c:pt>
                <c:pt idx="7">
                  <c:v>Chocó</c:v>
                </c:pt>
                <c:pt idx="8">
                  <c:v>Córdoba</c:v>
                </c:pt>
                <c:pt idx="9">
                  <c:v>Cundinamarca</c:v>
                </c:pt>
                <c:pt idx="10">
                  <c:v>Magdalena</c:v>
                </c:pt>
                <c:pt idx="11">
                  <c:v>Meta</c:v>
                </c:pt>
                <c:pt idx="12">
                  <c:v>Nariño</c:v>
                </c:pt>
                <c:pt idx="13">
                  <c:v>Norte de santander</c:v>
                </c:pt>
                <c:pt idx="14">
                  <c:v>Quindio</c:v>
                </c:pt>
                <c:pt idx="15">
                  <c:v>Risaralda</c:v>
                </c:pt>
                <c:pt idx="16">
                  <c:v>Santander</c:v>
                </c:pt>
                <c:pt idx="17">
                  <c:v>Sucre</c:v>
                </c:pt>
                <c:pt idx="18">
                  <c:v>Tolima</c:v>
                </c:pt>
                <c:pt idx="19">
                  <c:v>Valle del Cauca</c:v>
                </c:pt>
              </c:strCache>
            </c:strRef>
          </c:cat>
          <c:val>
            <c:numRef>
              <c:f>Dinámicas!$B$134:$B$154</c:f>
              <c:numCache>
                <c:formatCode>General</c:formatCode>
                <c:ptCount val="20"/>
                <c:pt idx="0">
                  <c:v>1</c:v>
                </c:pt>
                <c:pt idx="1">
                  <c:v>9</c:v>
                </c:pt>
                <c:pt idx="2">
                  <c:v>5</c:v>
                </c:pt>
                <c:pt idx="3">
                  <c:v>104</c:v>
                </c:pt>
                <c:pt idx="4">
                  <c:v>8</c:v>
                </c:pt>
                <c:pt idx="5">
                  <c:v>8</c:v>
                </c:pt>
                <c:pt idx="6">
                  <c:v>4</c:v>
                </c:pt>
                <c:pt idx="7">
                  <c:v>1</c:v>
                </c:pt>
                <c:pt idx="8">
                  <c:v>3</c:v>
                </c:pt>
                <c:pt idx="9">
                  <c:v>13</c:v>
                </c:pt>
                <c:pt idx="10">
                  <c:v>4</c:v>
                </c:pt>
                <c:pt idx="11">
                  <c:v>9</c:v>
                </c:pt>
                <c:pt idx="12">
                  <c:v>1</c:v>
                </c:pt>
                <c:pt idx="13">
                  <c:v>2</c:v>
                </c:pt>
                <c:pt idx="14">
                  <c:v>3</c:v>
                </c:pt>
                <c:pt idx="15">
                  <c:v>1</c:v>
                </c:pt>
                <c:pt idx="16">
                  <c:v>4</c:v>
                </c:pt>
                <c:pt idx="17">
                  <c:v>3</c:v>
                </c:pt>
                <c:pt idx="18">
                  <c:v>5</c:v>
                </c:pt>
                <c:pt idx="19">
                  <c:v>8</c:v>
                </c:pt>
              </c:numCache>
            </c:numRef>
          </c:val>
          <c:smooth val="0"/>
          <c:extLst>
            <c:ext xmlns:c16="http://schemas.microsoft.com/office/drawing/2014/chart" uri="{C3380CC4-5D6E-409C-BE32-E72D297353CC}">
              <c16:uniqueId val="{00000000-C704-4686-A977-9A7BD01B7C0C}"/>
            </c:ext>
          </c:extLst>
        </c:ser>
        <c:dLbls>
          <c:dLblPos val="t"/>
          <c:showLegendKey val="0"/>
          <c:showVal val="1"/>
          <c:showCatName val="0"/>
          <c:showSerName val="0"/>
          <c:showPercent val="0"/>
          <c:showBubbleSize val="0"/>
        </c:dLbls>
        <c:smooth val="0"/>
        <c:axId val="1799117279"/>
        <c:axId val="1799118943"/>
      </c:lineChart>
      <c:catAx>
        <c:axId val="179911727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9118943"/>
        <c:crosses val="autoZero"/>
        <c:auto val="1"/>
        <c:lblAlgn val="ctr"/>
        <c:lblOffset val="100"/>
        <c:noMultiLvlLbl val="0"/>
      </c:catAx>
      <c:valAx>
        <c:axId val="17991189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91172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[Informe Septiembre.xlsx]Dinámicas!TablaDinámica13</c:name>
    <c:fmtId val="7"/>
  </c:pivotSource>
  <c:chart>
    <c:autoTitleDeleted val="1"/>
    <c:pivotFmts>
      <c:pivotFmt>
        <c:idx val="0"/>
      </c:pivotFmt>
      <c:pivotFmt>
        <c:idx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stacked"/>
        <c:varyColors val="0"/>
        <c:ser>
          <c:idx val="0"/>
          <c:order val="0"/>
          <c:tx>
            <c:strRef>
              <c:f>Dinámicas!$B$175</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Dinámicas!$A$176:$A$189</c:f>
              <c:strCache>
                <c:ptCount val="13"/>
                <c:pt idx="0">
                  <c:v>Acompañamiento jurídico</c:v>
                </c:pt>
                <c:pt idx="1">
                  <c:v>Agradecimientos</c:v>
                </c:pt>
                <c:pt idx="2">
                  <c:v>Autorización</c:v>
                </c:pt>
                <c:pt idx="3">
                  <c:v>Denuncia contra CB</c:v>
                </c:pt>
                <c:pt idx="4">
                  <c:v>Informes cuerpo de bomberos</c:v>
                </c:pt>
                <c:pt idx="5">
                  <c:v>Legislación Bomberil</c:v>
                </c:pt>
                <c:pt idx="6">
                  <c:v>Otros</c:v>
                </c:pt>
                <c:pt idx="7">
                  <c:v>Queja</c:v>
                </c:pt>
                <c:pt idx="8">
                  <c:v>Queja contra CB</c:v>
                </c:pt>
                <c:pt idx="9">
                  <c:v>Respuesta a requerimientos</c:v>
                </c:pt>
                <c:pt idx="10">
                  <c:v>Seguros de Vida</c:v>
                </c:pt>
                <c:pt idx="11">
                  <c:v>Solicitud de Información</c:v>
                </c:pt>
                <c:pt idx="12">
                  <c:v>Solicitud de recursos</c:v>
                </c:pt>
              </c:strCache>
            </c:strRef>
          </c:cat>
          <c:val>
            <c:numRef>
              <c:f>Dinámicas!$B$176:$B$189</c:f>
              <c:numCache>
                <c:formatCode>General</c:formatCode>
                <c:ptCount val="13"/>
                <c:pt idx="0">
                  <c:v>16</c:v>
                </c:pt>
                <c:pt idx="1">
                  <c:v>1</c:v>
                </c:pt>
                <c:pt idx="2">
                  <c:v>28</c:v>
                </c:pt>
                <c:pt idx="3">
                  <c:v>5</c:v>
                </c:pt>
                <c:pt idx="4">
                  <c:v>3</c:v>
                </c:pt>
                <c:pt idx="5">
                  <c:v>34</c:v>
                </c:pt>
                <c:pt idx="6">
                  <c:v>1</c:v>
                </c:pt>
                <c:pt idx="7">
                  <c:v>2</c:v>
                </c:pt>
                <c:pt idx="8">
                  <c:v>5</c:v>
                </c:pt>
                <c:pt idx="9">
                  <c:v>5</c:v>
                </c:pt>
                <c:pt idx="10">
                  <c:v>10</c:v>
                </c:pt>
                <c:pt idx="11">
                  <c:v>85</c:v>
                </c:pt>
                <c:pt idx="12">
                  <c:v>1</c:v>
                </c:pt>
              </c:numCache>
            </c:numRef>
          </c:val>
          <c:extLst>
            <c:ext xmlns:c16="http://schemas.microsoft.com/office/drawing/2014/chart" uri="{C3380CC4-5D6E-409C-BE32-E72D297353CC}">
              <c16:uniqueId val="{00000000-58DB-4F26-99D5-8561B1DF4C57}"/>
            </c:ext>
          </c:extLst>
        </c:ser>
        <c:dLbls>
          <c:dLblPos val="ctr"/>
          <c:showLegendKey val="0"/>
          <c:showVal val="1"/>
          <c:showCatName val="0"/>
          <c:showSerName val="0"/>
          <c:showPercent val="0"/>
          <c:showBubbleSize val="0"/>
        </c:dLbls>
        <c:gapWidth val="150"/>
        <c:overlap val="100"/>
        <c:axId val="1846531359"/>
        <c:axId val="1846537183"/>
      </c:barChart>
      <c:catAx>
        <c:axId val="1846531359"/>
        <c:scaling>
          <c:orientation val="minMax"/>
        </c:scaling>
        <c:delete val="0"/>
        <c:axPos val="l"/>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6537183"/>
        <c:crosses val="autoZero"/>
        <c:auto val="1"/>
        <c:lblAlgn val="ctr"/>
        <c:lblOffset val="100"/>
        <c:noMultiLvlLbl val="0"/>
      </c:catAx>
      <c:valAx>
        <c:axId val="1846537183"/>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65313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5">
  <a:schemeClr val="accent5"/>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80962</xdr:colOff>
      <xdr:row>14</xdr:row>
      <xdr:rowOff>104775</xdr:rowOff>
    </xdr:from>
    <xdr:to>
      <xdr:col>9</xdr:col>
      <xdr:colOff>428625</xdr:colOff>
      <xdr:row>26</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657225</xdr:colOff>
      <xdr:row>29</xdr:row>
      <xdr:rowOff>219075</xdr:rowOff>
    </xdr:from>
    <xdr:to>
      <xdr:col>9</xdr:col>
      <xdr:colOff>657225</xdr:colOff>
      <xdr:row>44</xdr:row>
      <xdr:rowOff>104775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571500</xdr:colOff>
      <xdr:row>50</xdr:row>
      <xdr:rowOff>214312</xdr:rowOff>
    </xdr:from>
    <xdr:to>
      <xdr:col>10</xdr:col>
      <xdr:colOff>561974</xdr:colOff>
      <xdr:row>67</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623887</xdr:colOff>
      <xdr:row>79</xdr:row>
      <xdr:rowOff>104775</xdr:rowOff>
    </xdr:from>
    <xdr:to>
      <xdr:col>9</xdr:col>
      <xdr:colOff>623887</xdr:colOff>
      <xdr:row>93</xdr:row>
      <xdr:rowOff>142875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538162</xdr:colOff>
      <xdr:row>100</xdr:row>
      <xdr:rowOff>38100</xdr:rowOff>
    </xdr:from>
    <xdr:to>
      <xdr:col>9</xdr:col>
      <xdr:colOff>538162</xdr:colOff>
      <xdr:row>113</xdr:row>
      <xdr:rowOff>114300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471487</xdr:colOff>
      <xdr:row>133</xdr:row>
      <xdr:rowOff>152400</xdr:rowOff>
    </xdr:from>
    <xdr:to>
      <xdr:col>10</xdr:col>
      <xdr:colOff>161925</xdr:colOff>
      <xdr:row>148</xdr:row>
      <xdr:rowOff>38100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328611</xdr:colOff>
      <xdr:row>174</xdr:row>
      <xdr:rowOff>0</xdr:rowOff>
    </xdr:from>
    <xdr:to>
      <xdr:col>11</xdr:col>
      <xdr:colOff>28574</xdr:colOff>
      <xdr:row>188</xdr:row>
      <xdr:rowOff>152400</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3755.619275694444" createdVersion="6" refreshedVersion="6" minRefreshableVersion="3" recordCount="196">
  <cacheSource type="worksheet">
    <worksheetSource ref="A1:Y197" sheet="Informe"/>
  </cacheSource>
  <cacheFields count="25">
    <cacheField name="Canal Oficial de Entrada" numFmtId="0">
      <sharedItems count="3">
        <s v="Canal Escrito"/>
        <s v="Canal Presencial"/>
        <s v="Canal Telefónico"/>
      </sharedItems>
    </cacheField>
    <cacheField name="Medio o canal de recepción" numFmtId="0">
      <sharedItems count="5">
        <s v="Correo Atención al Ciudadano"/>
        <s v="Correo Institucional"/>
        <s v="Servicio de mensajería"/>
        <s v="Radicación directa"/>
        <s v="Formato PQRSD"/>
      </sharedItems>
    </cacheField>
    <cacheField name="Departamento" numFmtId="0">
      <sharedItems count="20">
        <s v="Nariño"/>
        <s v="Bogotá D.C."/>
        <s v="Bolívar"/>
        <s v="Meta"/>
        <s v="Boyacá"/>
        <s v="Córdoba"/>
        <s v="Valle del Cauca"/>
        <s v="Quindio"/>
        <s v="Atlántico"/>
        <s v="Santander"/>
        <s v="Antioquia"/>
        <s v="Cundinamarca"/>
        <s v="Tolima"/>
        <s v="Norte de santander"/>
        <s v="Cauca"/>
        <s v="Magdalena"/>
        <s v="Chocó"/>
        <s v="Risaralda"/>
        <s v="Sucre"/>
        <s v="_x000a_Bogotá D.C."/>
      </sharedItems>
    </cacheField>
    <cacheField name="Peticionario" numFmtId="0">
      <sharedItems count="146">
        <s v="CUERPO DE BOMBEROS VOLUNTARIOS DE PUPIALES"/>
        <s v="MARCO DAVID HERNÁNDEZ ROJAS"/>
        <s v="VEEDURIA CIUDADANA VIGIAS DEL CAFE"/>
        <s v="ROGELIO DE JESUS SERNA RUIZ"/>
        <s v="MINISTERIO DE INTERIOR PQRSD"/>
        <s v="HECTOR RIASCOS"/>
        <s v="DARIO MUÑOZ"/>
        <s v="YAMAMOTOS SALDAÑA"/>
        <s v="WILLIAM PACHECO"/>
        <s v="ALDEMAR DEL CRISTO BETTIN MARTINEZ"/>
        <s v="SIGIFREDO PAZ MUÑOZ"/>
        <s v="CUERPO DE BOMBEROS VOLUNTARIOS DE PUERTO GAITÁN"/>
        <s v="MINELLY FELLINE GATIVA RODRIGUEZ"/>
        <s v="MANUEL SALAZAR"/>
        <s v="CAMBIO CLIMÁTICO GESTIÓN DEL RIESGO"/>
        <s v="MINISTERIO DE INTERIOR"/>
        <s v="CUERPO DE BOMBEROS VOLUNTARIOS DE NUEVO COLON BOYACA"/>
        <s v="JOSE DEL CARMEN GUTIERREZ JIMENEZ"/>
        <s v="CUERPO DE BOMBEROS VOLUNTARIOS DE PLANETA RICA - CÓRDOBA"/>
        <s v="JAIME AVENDAÑO HERRERA"/>
        <s v="ALCALDÍA MUNICIPAL DE ANSERMANUEVO"/>
        <s v="JAVIER RAMIREZ FLOREZ"/>
        <s v="CUERPO DE BOMBEROS VOLUNTARIOS SOLEDAD ATLÁNTICO"/>
        <s v="CONGRESO DE LA REPÚBLICA DE COLOMBIA"/>
        <s v="VEEDURÍA VIGILANCIA CIUDADANA"/>
        <s v="BASILEO PASCUALI"/>
        <s v="JOHN JAIRO LOPEZ SANCHEZ"/>
        <s v="DIANA CAROLINA RAMÍREZ LAVERDE"/>
        <s v="CUERPO DE BOMBEROS VOLUNTARIOS DE CALAMAR BOLÍVAR"/>
        <s v="GOBERNACIÓN DE CUNDINAMARCA"/>
        <s v="CUERPO DE BOMBEROS VOLUNTARIOS DE OTANCHE - BOYACÁ"/>
        <s v="ALCALDIA DE MEDELLIN"/>
        <s v="PROCURADURÍA PROVINCIAL DE GIRARDOT"/>
        <s v="EDUAL ZAR"/>
        <s v="LEONARDO ARRIETA MANTILLA"/>
        <s v="GOBERNACIÓN DE RICAURTE - CUNDINAMARCA"/>
        <s v="CUERPO DE BOMBEROS VOLUNTARIOS DE NOCAIMA"/>
        <s v="JORGE OCTAVIO URREA CAÑON"/>
        <s v="MIGUEL ANGEL LOPEZ"/>
        <s v="CUERPO DE BOMBEROS VOLUNTARIOS DE CLEMENCIA BOLIVAR"/>
        <s v="SERGIO PEREZ B"/>
        <s v="MÓNICA MARÍA MORENO PINZÓN"/>
        <s v="COORDINACIÓN ACADÉMICA GFC"/>
        <s v="CUERPO DE BOMBEROS DE CACHIPAY"/>
        <s v="PROCURADURÍA PROVINCIAL DE CHAPARRAL"/>
        <s v="COORDINADOR CMGRD JAMUNDÍ"/>
        <s v="CESAR CASTRILLON"/>
        <s v="MARIA ANGELICA HERNANDEZ CLAVIJO"/>
        <s v="GOBERNACIÓN DE NORTE DE SANTANDER"/>
        <s v="ICONTEC"/>
        <s v="MARIA CRISTINA ALVAREZ"/>
        <s v="CUERPO DE BOMBEROS VOLUNTARIOS DE TURBACO - BOLÍVAR"/>
        <s v="AREA VIRTUAL"/>
        <s v="HELDA MARIA SAAVEDRA CARRASQUILLA"/>
        <s v="MEGASEGURIDAD LA PROVEEDORA LTDA"/>
        <s v="CUERPO DE BOMBEROS VOLUNTARIOS DE GUATEQUE - BOYACÁ"/>
        <s v="DELEGACIÓN DEPARTAMENTAL BOMBEROS DEL MAGDALENA"/>
        <s v="CUERPO DE BOMBEROS VOLUNTARIOS PRADERA"/>
        <s v="CUERPO DE BOMBEROS VOLUNTARIOS DE VENTAQUEMADA"/>
        <s v="CUERPO DE BOMBEROS VOLUNTARIOS DEL MUNICIPIO DE FUNDACIÓN - MAGDALENA"/>
        <s v="ALCALDÍA MUNICIPAL DE ARMENIA - QUINDÍO"/>
        <s v="CUERPO DE BOMBEROS VOLUNTARIOS DE GALAPA - ATLÁNTICO"/>
        <s v="CUERPO DE BOMBEROS VOLUNTARIOS DE FUSAGASUGA"/>
        <s v="CUERPO DE BOMBEROS VOLUNTARIOS DE TUNJA"/>
        <s v="COMANDANTE BOMBEROS HELICONIA"/>
        <s v="AUTORIDAD NACIONAL DE LICENCIAS AMBIENTALES"/>
        <s v="CESAR ALBERTO VELANDIA CERVANTES"/>
        <s v="ANDRES RODRIGUEZ"/>
        <s v="JEIMMY CARDONA OSPINA"/>
        <s v="ALCALDÍA MUNICIPAL DE ROVIRA - TOLIMA"/>
        <s v="CUERPO DE BOMBEROS VOLUNTARIOS DE ROVIRA - TOLIMA"/>
        <s v="PEDRO PABLO MARTINEZ HELENO"/>
        <s v="LA PREVISORA S.A."/>
        <s v="ALCALDÍA MUNICIPAL DE EL ÁGUILA"/>
        <s v="CUERPO OFICIAL DE BOMBEROS DE QUIBDÓ"/>
        <s v="ACUEDUCTO Y ALCANTARILLADO DE BOGOTÁ"/>
        <s v="JOSE DAVID GONZALEZ"/>
        <s v="CUERPO DE BOMBEROS VOLUNTARIOS DE LA UNIÓN"/>
        <s v="UNGRD"/>
        <s v="CUERPO DE BOMBEROS VOLUNTARIOS DE APIA"/>
        <s v="GESTIÓN DEL RIESGO ALVARADO TOLIMA"/>
        <s v="CUERPO DE BOMBEROS VOLUNTARIOS DE VILLAVICENCIO"/>
        <s v="GUILLERMO SIABATO PALACIOS"/>
        <s v="CAROLINA HOYOS"/>
        <s v="JAVIER ENRIQUE VALENCIA VIAÑA"/>
        <s v="CUERPO DE BOMBEROS VOLUNTARIOS DE BARRANCABERMEJA"/>
        <s v="AUDITORES CÍVICOS PUERTO GAITÁN"/>
        <s v="TRIBUNAL DISCIPLINARIO CBN"/>
        <s v="RICARDO RIVERA"/>
        <s v="CUERPO DE BOMBEROS VOLUNTARIOS DE TOCANCIPÁ"/>
        <s v="JONATHAN DURANDO AVENDAÑO"/>
        <s v="CARLOS ANDRES CARTAGENA CANO"/>
        <s v="MARDELLY CHAMORRO"/>
        <s v="JOSE AVELINO TORRES TORRES"/>
        <s v="CUERPO DE BOMBEROS VOLUNTARIOS DE ZIPACON"/>
        <s v="ALCALDIA DE CIENAGA DE ORO - CÓRDOBA"/>
        <s v="CUERPO DE BOMBEROS VOLUNTARIOS DE COVEÑAS - SUCRE"/>
        <s v="CUERPO DE BOMBEROS VOLUNTARIOS MUNICIPIO ZONA BANANERA"/>
        <s v="CUERPO DE BOMBEROS VOLUNTARIOS DE SIBATÉ"/>
        <s v="OSCAR GERMAN DIAZ NORE"/>
        <s v="CUERPO DE BOMBEROS VOLUNTARIOS DE SABANA DE TORRES"/>
        <s v="CUERPO DE BOMBEROS VOLUNTARIOS DE GUAMO"/>
        <s v="BENEMÉRITO CUERPO DE BOMBEROS VOLUNTARIOS DE CALI ACADEMIA"/>
        <s v="DELIMA MARSH"/>
        <s v="ANTONIO OCHOA"/>
        <s v="JUAN CARLOS TOVAR GAITÁN"/>
        <s v="JUAN FERNANDO CASTRO MORENO"/>
        <s v="CUERPO DE BOMBEROS VOLUNTARIOS DEL CASTILLO"/>
        <s v="CUERPO DE BOMBEROS VOLUNTARIOS DE MIRANDA"/>
        <s v="CUERPO DE BOMBEROS VOLUNTARIOS DE REMEDIOS"/>
        <s v="HUMBERTO ARTURO AGUDELO"/>
        <s v="CENTRO DE ENTRENAMIENTO Y CAPACITACIÓN ESCUELA REGIONAL DE BOMBEROS"/>
        <s v="CUERPO DE BOMBEROS VOLUNTARIOS DE CHINÁCOTA"/>
        <s v="YARLEDYS PEREZ"/>
        <s v="CESAR ESPINOSA"/>
        <s v="CUERPO DE BOMBEROS VOLUNTARIOS DE ZAPATOCA - SANTANDER"/>
        <s v="PRESIDENCIA DE LA REPÚBLICA"/>
        <s v="CUERPO DE BOMBEROS VOLUNTARIOS DE MONTELIBANO"/>
        <s v="CUERPO DE BOMBEROS VOLUNTARIOS DE SAN PEDRO"/>
        <s v="JAIME AVENDAñO BARRERA"/>
        <s v="CUERPO DE BOMBEROS VOLUNTARIOS DE SAN MARCOS"/>
        <s v="CIRO ALFONSO NUÑEZ"/>
        <s v="CUERPO DE BOMBEROS VOLUNTARIOS DE YARUMAL"/>
        <s v="CUERPO DE BOMBEROS VOLUNTARIOS DE SOACHA"/>
        <s v="JAVIER SEVILLANO"/>
        <s v="MARTHA LILIANA GUERRERO"/>
        <s v="CUERPO DE BOMBEROS VOLUNTARIOS DE VILLANUEVA - BOLÍVAR"/>
        <s v="CUERPO DE BOMBEROS VOLUNTARIOS DE PUERTO NARE - ANTIOQUIA"/>
        <s v="CUERPO DE BOMBEROS VOLUNTARIOS DE LABRANZAGRANDE"/>
        <s v="CUERPO DE BOMBEROS VOLUNTARIOS DE SANTA CRUZ DE MOMPOX"/>
        <s v="ALCALDÍA MUNICIPAL DE SANTIAGO DE TOLÚ"/>
        <s v="CUERPO DE BOMBEROS VOLUNTARIOS DE TURBO - ANTIOQUIA"/>
        <s v="CUERPO DE BOMBEROS VOLUNTARIOS DE SABANETA"/>
        <s v="CUERPO DE BOMBEROS VOLUNTARIOS DE BUGALAGRANDE"/>
        <s v="DAIHANA GUTIERREZ"/>
        <s v="CUERPO DE BOMBEROS VOLUNTARIOS DE SANTAFE DE ANTIOQUIA"/>
        <s v="GLORIA STELLA WILCHES FRANCO"/>
        <s v="GERMAN DAVID ARCHILA BARAJAS"/>
        <s v="CUERPO DE BOMBEROS VOLUNTARIOS DE ANSERMANUEVO"/>
        <s v="BORDENORTE"/>
        <s v="CAMILA ROJAS PEREZ"/>
        <s v="CUERPO DE BOMBEROS VOLUNTARIOS DE PEREIRA"/>
        <s v="JUAN SALAMANCA"/>
        <s v="ANSELMO LOZANO MORENO"/>
        <s v="CUERPO DE BOMBEROS VOLUNTARIOS DE MUTATA"/>
        <s v="CUERPO DE BOMBEROS VOLUNTARIOS DE PRADO - TOLIMA"/>
      </sharedItems>
    </cacheField>
    <cacheField name="Naturaleza jurídica del peticionario" numFmtId="0">
      <sharedItems count="4">
        <s v="Cuerpo de Bomberos"/>
        <s v="Persona natural"/>
        <s v="Entidad pública"/>
        <s v="Persona jurídica"/>
      </sharedItems>
    </cacheField>
    <cacheField name="Tema de Consulta" numFmtId="0">
      <sharedItems count="13">
        <s v="Legislación Bomberil"/>
        <s v="Solicitud de Información"/>
        <s v="Queja contra CB"/>
        <s v="Autorización"/>
        <s v="Denuncia contra CB"/>
        <s v="Respuesta a requerimientos"/>
        <s v="Acompañamiento jurídico"/>
        <s v="Seguros de Vida"/>
        <s v="Agradecimientos"/>
        <s v="Informes cuerpo de bomberos"/>
        <s v="Otros"/>
        <s v="Solicitud de recursos"/>
        <s v="Queja"/>
      </sharedItems>
    </cacheField>
    <cacheField name="Asunto" numFmtId="0">
      <sharedItems/>
    </cacheField>
    <cacheField name="Responsable" numFmtId="0">
      <sharedItems/>
    </cacheField>
    <cacheField name="Área" numFmtId="0">
      <sharedItems/>
    </cacheField>
    <cacheField name="Dependencia" numFmtId="0">
      <sharedItems count="3">
        <s v="SUBDIRECCIÓN ESTRATÉGICA Y DE COORDINACIÓN BOMBERIL"/>
        <s v="DIRECCIÓN GENERAL"/>
        <s v="SUBDIRECCIÓN ADMINISTRATIVA Y FINANCIERA"/>
      </sharedItems>
    </cacheField>
    <cacheField name="Tipo de petición" numFmtId="0">
      <sharedItems count="9">
        <s v="Consulta"/>
        <s v="Petición de interés general"/>
        <s v="Petición de interés particular"/>
        <s v="Competencia otra entidad"/>
        <s v="Petición por Congresista"/>
        <s v="Petición de documentos e información pública"/>
        <s v="Informe con respuesta"/>
        <s v="Queja"/>
        <s v="PETICIÓN DE DOCUMENTOS E INFORMACIÓN" u="1"/>
      </sharedItems>
    </cacheField>
    <cacheField name="Tiempo de respuesta legal" numFmtId="0">
      <sharedItems containsSemiMixedTypes="0" containsString="0" containsNumber="1" containsInteger="1" minValue="0" maxValue="30"/>
    </cacheField>
    <cacheField name="Número de radicación" numFmtId="1">
      <sharedItems containsSemiMixedTypes="0" containsString="0" containsNumber="1" containsInteger="1" minValue="20193320023062" maxValue="20193320027022"/>
    </cacheField>
    <cacheField name="Fecha de radicación" numFmtId="14">
      <sharedItems containsSemiMixedTypes="0" containsNonDate="0" containsDate="1" containsString="0" minDate="2019-09-02T14:07:18" maxDate="2019-09-30T17:32:27"/>
    </cacheField>
    <cacheField name="Número de salida" numFmtId="1">
      <sharedItems containsBlank="1" containsMixedTypes="1" containsNumber="1" containsInteger="1" minValue="43714" maxValue="20193800009221"/>
    </cacheField>
    <cacheField name="Fecha de salida" numFmtId="0">
      <sharedItems containsDate="1" containsBlank="1" containsMixedTypes="1" minDate="2019-09-05T00:00:00" maxDate="1899-12-30T00:00:00"/>
    </cacheField>
    <cacheField name="Tiempo de respuesta días hábiles" numFmtId="0">
      <sharedItems containsString="0" containsBlank="1" containsNumber="1" containsInteger="1" minValue="0" maxValue="22" count="24">
        <m/>
        <n v="8"/>
        <n v="10"/>
        <n v="11"/>
        <n v="6"/>
        <n v="0"/>
        <n v="12"/>
        <n v="7"/>
        <n v="5"/>
        <n v="18"/>
        <n v="9"/>
        <n v="4"/>
        <n v="21"/>
        <n v="17"/>
        <n v="20"/>
        <n v="15"/>
        <n v="2"/>
        <n v="3"/>
        <n v="22"/>
        <n v="19"/>
        <n v="14"/>
        <n v="13"/>
        <n v="1"/>
        <n v="16"/>
      </sharedItems>
    </cacheField>
    <cacheField name="Tiempo de atención" numFmtId="0">
      <sharedItems containsBlank="1" containsMixedTypes="1" containsNumber="1" containsInteger="1" minValue="0" maxValue="22"/>
    </cacheField>
    <cacheField name="Estado" numFmtId="0">
      <sharedItems count="4">
        <s v="En proceso"/>
        <s v="Cumplida"/>
        <s v="Extemporánea"/>
        <s v="Vencida"/>
      </sharedItems>
    </cacheField>
    <cacheField name="Observaciones" numFmtId="0">
      <sharedItems containsBlank="1" longText="1"/>
    </cacheField>
    <cacheField name="FECHA DIGITALIZACIÓN DOCUMENTO DE RESPUESTA" numFmtId="0">
      <sharedItems containsDate="1" containsBlank="1" containsMixedTypes="1" minDate="2019-08-08T00:00:00" maxDate="2019-10-11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6">
  <r>
    <x v="0"/>
    <x v="0"/>
    <x v="0"/>
    <x v="0"/>
    <x v="0"/>
    <x v="0"/>
    <s v="CAC: ESTATUTOS DELEGACIÓN DEPARTAMENTAL NARIÑO"/>
    <s v="Ricardo Rizo Salazar"/>
    <s v="FORMULACIÓN Y ACTUALIZACIÓN NORMATIVA Y OPERATIVA"/>
    <x v="0"/>
    <x v="0"/>
    <n v="30"/>
    <n v="20193320023062"/>
    <d v="2019-09-02T14:07:18"/>
    <m/>
    <m/>
    <x v="0"/>
    <m/>
    <x v="0"/>
    <s v="Vence el 15-10-2019"/>
    <m/>
    <m/>
    <m/>
    <m/>
    <m/>
  </r>
  <r>
    <x v="0"/>
    <x v="0"/>
    <x v="1"/>
    <x v="1"/>
    <x v="1"/>
    <x v="1"/>
    <s v="CAC: SOLICITUD DE INFORMACIÓN"/>
    <s v="ERIKA AGUIRRE LEMUS"/>
    <s v="FORMULACIÓN Y ACTUALIZACIÓN NORMATIVA Y OPERATIVA"/>
    <x v="0"/>
    <x v="0"/>
    <n v="30"/>
    <n v="20193320023072"/>
    <d v="2019-09-02T14:15:56"/>
    <n v="20192050059681"/>
    <d v="2019-09-12T00:00:00"/>
    <x v="1"/>
    <n v="8"/>
    <x v="1"/>
    <s v="12-09-2019 17:56 PM Archivar ERIKA AGUIRRE LEMUS Se archiva con radicado de salida número 20192050059681."/>
    <d v="2019-09-12T00:00:00"/>
    <s v="Pdf"/>
    <s v="Si"/>
    <s v="N/A"/>
    <s v="N/A"/>
  </r>
  <r>
    <x v="0"/>
    <x v="0"/>
    <x v="1"/>
    <x v="2"/>
    <x v="1"/>
    <x v="1"/>
    <s v="CAC: SOLICITUD INFORMACIÓN"/>
    <s v="John Jairo Beltran Mahecha"/>
    <s v="FORMULACIÓN Y ACTUALIZACIÓN NORMATIVA Y OPERATIVA"/>
    <x v="0"/>
    <x v="1"/>
    <n v="15"/>
    <n v="20193320023112"/>
    <d v="2019-09-02T14:46:21"/>
    <n v="20192300008131"/>
    <d v="2019-09-16T00:00:00"/>
    <x v="2"/>
    <n v="10"/>
    <x v="1"/>
    <s v="17-09-2019 09:18 AM Archivar John Jairo Beltran Mahecha Se da respuesta DNBC el día 16/09/2019 con radicado No. 20192300008131."/>
    <d v="2019-09-17T00:00:00"/>
    <s v="Pdf"/>
    <s v="Si"/>
    <s v="N/A"/>
    <s v="N/A"/>
  </r>
  <r>
    <x v="0"/>
    <x v="0"/>
    <x v="2"/>
    <x v="3"/>
    <x v="1"/>
    <x v="1"/>
    <s v="CAC: RADICADO DNBC No 20193320017761"/>
    <s v="Andrea Bibiana Castañeda Durán"/>
    <s v="FORMULACIÓN Y ACTUALIZACIÓN NORMATIVA Y OPERATIVA"/>
    <x v="0"/>
    <x v="1"/>
    <n v="15"/>
    <n v="20193320023132"/>
    <d v="2019-09-02T15:06:11"/>
    <n v="20192050059771"/>
    <d v="2019-09-17T00:00:00"/>
    <x v="3"/>
    <n v="11"/>
    <x v="1"/>
    <s v="17-09-2019 17:49 PM Archivar Andrea Bibiana Castañeda Durán SE DIO RESPUESTA CON RAD. 20192050059771 ENVIADO EL 17/9/2019"/>
    <d v="2019-09-17T00:00:00"/>
    <s v="Pdf"/>
    <s v="Si"/>
    <s v="N/A"/>
    <s v="N/A"/>
  </r>
  <r>
    <x v="0"/>
    <x v="0"/>
    <x v="1"/>
    <x v="4"/>
    <x v="2"/>
    <x v="1"/>
    <s v="CAC: RESPUESTA OFICIAL EXT_S19-00016168-PQRSD-014931-PQR - 044319231113757"/>
    <s v="Andrea Bibiana Castañeda Durán"/>
    <s v="FORMULACIÓN Y ACTUALIZACIÓN NORMATIVA Y OPERATIVA"/>
    <x v="0"/>
    <x v="1"/>
    <n v="15"/>
    <n v="20193320023142"/>
    <d v="2019-09-02T15:17:08"/>
    <s v="20192050059441 y 20192050059431"/>
    <d v="2019-09-10T00:00:00"/>
    <x v="4"/>
    <n v="6"/>
    <x v="1"/>
    <s v="10-09-2019 14:13 PM Archivar Andrea Bibiana Castañeda Durán SE DIO RESPUESTA CON EL RAD. 20192050059441 ENVIADO EL 10/9/2019, Y SE REQUIRIÓ A LA ALCALDÍA CON EL RAD. 20192050059431"/>
    <d v="2019-09-10T00:00:00"/>
    <s v="Pdf"/>
    <s v="Si"/>
    <s v="N/A"/>
    <s v="N/A"/>
  </r>
  <r>
    <x v="0"/>
    <x v="0"/>
    <x v="1"/>
    <x v="5"/>
    <x v="1"/>
    <x v="2"/>
    <s v="CAC: SOLICITUD INFORMACIÓN"/>
    <s v="Andrea Bibiana Castañeda Durán"/>
    <s v="FORMULACIÓN Y ACTUALIZACIÓN NORMATIVA Y OPERATIVA"/>
    <x v="0"/>
    <x v="2"/>
    <n v="15"/>
    <n v="20193320023152"/>
    <d v="2019-09-02T15:17:44"/>
    <s v="N/A"/>
    <d v="2019-09-05T00:00:00"/>
    <x v="5"/>
    <n v="0"/>
    <x v="1"/>
    <s v="05-09-2019 16:55 PM Archivar Andrea Bibiana Castañeda Durán SE VA A TRAMITAR CON EL RAD. 20193320021972 POR TRATARSE DE LA MISMA SITUACIÓN"/>
    <s v="N/A"/>
    <s v="N/A"/>
    <s v="N/A"/>
    <s v="N/A"/>
    <s v="N/A"/>
  </r>
  <r>
    <x v="0"/>
    <x v="0"/>
    <x v="1"/>
    <x v="6"/>
    <x v="1"/>
    <x v="1"/>
    <s v="CAC: PROTECCIÓN VIDA FLORA Y FAUNA PARTE 1"/>
    <s v="John Jairo Beltran Mahecha"/>
    <s v="FORMULACIÓN Y ACTUALIZACIÓN NORMATIVA Y OPERATIVA"/>
    <x v="0"/>
    <x v="3"/>
    <n v="5"/>
    <n v="20193320023162"/>
    <d v="2019-09-02T16:50:25"/>
    <s v="20192300008141, 20192300008231 y 20192300008241"/>
    <d v="2019-09-18T00:00:00"/>
    <x v="6"/>
    <n v="12"/>
    <x v="2"/>
    <s v="19-09-2019 10:02 AM Archivar John Jairo Beltran Mahecha Se da respuesta DNBC el día 18/09/2019 con radicado No.20192300008141 y traslado al ministerio de ambiente con No. 20192300008231 y Ministerio de Energía con No. 20192300008241."/>
    <d v="2019-09-19T00:00:00"/>
    <s v="Pdf"/>
    <s v="Si"/>
    <s v="N/A"/>
    <s v="N/A"/>
  </r>
  <r>
    <x v="0"/>
    <x v="0"/>
    <x v="1"/>
    <x v="7"/>
    <x v="3"/>
    <x v="1"/>
    <s v="CAC: SOLICITUD DE SALDAÑA"/>
    <s v="ELIANA GARCÍA CASTAÑO"/>
    <s v="FORMULACIÓN Y ACTUALIZACIÓN NORMATIVA Y OPERATIVA"/>
    <x v="0"/>
    <x v="2"/>
    <n v="15"/>
    <n v="20193320023192"/>
    <d v="2019-09-02T17:03:17"/>
    <n v="20192050059481"/>
    <d v="2019-09-11T00:00:00"/>
    <x v="7"/>
    <n v="7"/>
    <x v="1"/>
    <s v="11-09-2019 14:15 PM Archivar ELIANA GARCÍA CASTAÑO Mediante el oficio NO. 20192050059481, se dio respuesta al peticionario. Correo enviado el 11/09/2019"/>
    <d v="2019-09-11T00:00:00"/>
    <s v="Pdf"/>
    <s v="Si"/>
    <s v="N/A"/>
    <s v="N/A"/>
  </r>
  <r>
    <x v="0"/>
    <x v="0"/>
    <x v="1"/>
    <x v="8"/>
    <x v="1"/>
    <x v="0"/>
    <s v="CAC: CONSULTA"/>
    <s v="ELIANA GARCÍA CASTAÑO"/>
    <s v="FORMULACIÓN Y ACTUALIZACIÓN NORMATIVA Y OPERATIVA"/>
    <x v="0"/>
    <x v="0"/>
    <n v="30"/>
    <n v="20193320023212"/>
    <d v="2019-09-03T11:00:51"/>
    <m/>
    <m/>
    <x v="0"/>
    <m/>
    <x v="0"/>
    <m/>
    <m/>
    <m/>
    <m/>
    <m/>
    <s v="El cambio de TRD tiene un procedimiento, primero debe informarse a GAU y después realizar el cambio, el cambio de TRD debe realizarse dentro de los 5 días hábiles"/>
  </r>
  <r>
    <x v="0"/>
    <x v="1"/>
    <x v="1"/>
    <x v="9"/>
    <x v="1"/>
    <x v="0"/>
    <s v="CI: ACLARACIÓN SOBRE LAS INSPECCIONES DE SEGURIDAD"/>
    <s v="Ricardo Rizo Salazar"/>
    <s v="FORMULACIÓN Y ACTUALIZACIÓN NORMATIVA Y OPERATIVA"/>
    <x v="0"/>
    <x v="2"/>
    <n v="15"/>
    <n v="20193320023222"/>
    <d v="2019-09-03T11:02:05"/>
    <n v="20192050059581"/>
    <d v="2019-09-12T00:00:00"/>
    <x v="1"/>
    <n v="8"/>
    <x v="1"/>
    <s v="13-09-2019 15:53 PM Archivar Ricardo Rizo Salazar Tramitado"/>
    <d v="2019-09-12T00:00:00"/>
    <s v="Pdf"/>
    <s v="Si"/>
    <s v="N/A"/>
    <s v="N/A"/>
  </r>
  <r>
    <x v="0"/>
    <x v="0"/>
    <x v="1"/>
    <x v="10"/>
    <x v="1"/>
    <x v="1"/>
    <s v="CAC: SOLICITUD DE ACLARACIÓN"/>
    <s v="Edgar Alexander Maya López"/>
    <s v="FORMULACIÓN Y ACTUALIZACIÓN NORMATIVA Y OPERATIVA"/>
    <x v="0"/>
    <x v="2"/>
    <n v="15"/>
    <n v="20193320023242"/>
    <d v="2019-09-03T14:39:33"/>
    <s v="N/A"/>
    <d v="2019-09-10T00:00:00"/>
    <x v="8"/>
    <n v="5"/>
    <x v="1"/>
    <s v="10-09-2019 10:59 AM Archivar Edgar Alexander Maya López Se da respuesta vía telefónica la solicitud no amerita respuesta por escrito, se aclara situación con el CT Sigifredo del CBV Miranda"/>
    <s v="N/A"/>
    <s v="N/A"/>
    <s v="N/A"/>
    <s v="N/A"/>
    <s v="N/A"/>
  </r>
  <r>
    <x v="0"/>
    <x v="0"/>
    <x v="3"/>
    <x v="11"/>
    <x v="0"/>
    <x v="2"/>
    <s v="CAC: QUEJA CONTRA EL SEÑOR CONDE"/>
    <s v="Andrea Bibiana Castañeda Durán"/>
    <s v="FORMULACIÓN Y ACTUALIZACIÓN NORMATIVA Y OPERATIVA"/>
    <x v="0"/>
    <x v="3"/>
    <n v="5"/>
    <n v="20193320023252"/>
    <d v="2019-09-03T15:35:52"/>
    <n v="20192050059911"/>
    <d v="2019-09-18T00:00:00"/>
    <x v="3"/>
    <n v="11"/>
    <x v="2"/>
    <s v="19-09-2019 10:35 AM Archivar Andrea Bibiana Castañeda Durán SE DIO RESPUESTA CON EL RAD. 20192050059911 ENVIADO EL 18/9/2019"/>
    <d v="2019-09-18T00:00:00"/>
    <s v="Pdf"/>
    <s v="Si"/>
    <s v="N/A"/>
    <s v="Traslado a otra entidades debe ser dentro de los primero 5 días hábiles"/>
  </r>
  <r>
    <x v="0"/>
    <x v="0"/>
    <x v="1"/>
    <x v="12"/>
    <x v="1"/>
    <x v="2"/>
    <s v="CAC: NO CONFORMIDAD SIMULACRO EXTRACTORA SAN SEBASTIANO SAS"/>
    <s v="Andrea Bibiana Castañeda Durán"/>
    <s v="FORMULACIÓN Y ACTUALIZACIÓN NORMATIVA Y OPERATIVA"/>
    <x v="0"/>
    <x v="3"/>
    <n v="5"/>
    <n v="20193320023262"/>
    <d v="2019-09-03T16:53:13"/>
    <n v="20192050059501"/>
    <d v="2019-09-18T00:00:00"/>
    <x v="3"/>
    <n v="11"/>
    <x v="2"/>
    <s v="19-09-2019 10:43 AM Archivar Andrea Bibiana Castañeda Durán SE DIO TRASLADO AL TRIBUNAL Y RESPUESTA CON EL RADICADO 20192050059501 ENVIADO EL 19/9/2019"/>
    <d v="2019-09-19T00:00:00"/>
    <s v="Pdf"/>
    <s v="Si"/>
    <s v="N/A"/>
    <s v="N/A"/>
  </r>
  <r>
    <x v="0"/>
    <x v="0"/>
    <x v="1"/>
    <x v="13"/>
    <x v="1"/>
    <x v="1"/>
    <s v="CAC: PETICIÓN"/>
    <s v="Andrés Fernando Muñoz Cabrera"/>
    <s v="Área Central de Referencia Bomberil"/>
    <x v="0"/>
    <x v="2"/>
    <n v="15"/>
    <n v="20193320023282"/>
    <d v="2019-09-04T10:11:36"/>
    <n v="20192100009191"/>
    <d v="2019-09-30T00:00:00"/>
    <x v="9"/>
    <n v="18"/>
    <x v="2"/>
    <s v="30-09-2019 18:53 PM Archivar Andrés Fernando Muñoz Cabrera Se respondió con el documento de radicado No.20192100009191, enviado a través de correo electrónico"/>
    <m/>
    <s v="WORD"/>
    <s v="Si"/>
    <m/>
    <s v="El documento de respuesta no está digitalizado con firma, no se evidencia la prueba de envío de la petición"/>
  </r>
  <r>
    <x v="0"/>
    <x v="0"/>
    <x v="1"/>
    <x v="14"/>
    <x v="3"/>
    <x v="1"/>
    <s v="CAC: SOLICITUD BASE DE DATOS"/>
    <s v="Jiug Magnoly Gaviria Narvaez"/>
    <s v="FORMULACIÓN Y ACTUALIZACIÓN NORMATIVA Y OPERATIVA"/>
    <x v="0"/>
    <x v="2"/>
    <n v="15"/>
    <n v="20193320023302"/>
    <d v="2019-09-04T10:13:42"/>
    <n v="20192100008121"/>
    <d v="2019-09-17T00:00:00"/>
    <x v="3"/>
    <n v="11"/>
    <x v="1"/>
    <s v="19-09-2019 15:53 PM Archivar Jiug Magnoly Gaviria Narváez Se da respuesta con radicado DNBC No 20192100008121."/>
    <d v="2019-09-18T00:00:00"/>
    <s v="Pdf"/>
    <s v="Si"/>
    <s v="N/A"/>
    <s v="N/A"/>
  </r>
  <r>
    <x v="0"/>
    <x v="2"/>
    <x v="1"/>
    <x v="15"/>
    <x v="2"/>
    <x v="0"/>
    <s v="SM: REMISIÓN PROYECTOS LEY - SOLICITUD CONCEPTO"/>
    <s v="Carlos Armando López Barrera"/>
    <s v="OFICINA ASESORA JURÍDICA"/>
    <x v="1"/>
    <x v="0"/>
    <n v="30"/>
    <n v="20193320023312"/>
    <d v="2019-09-04T10:52:14"/>
    <n v="20191200001953"/>
    <d v="2019-09-17T00:00:00"/>
    <x v="10"/>
    <n v="9"/>
    <x v="1"/>
    <s v="17-09-2019 12:12 PM Archivar Carlos Armando López Barrera archivo 20191200001953"/>
    <s v="N/A"/>
    <s v="WORD"/>
    <s v="N/A"/>
    <s v="N/A"/>
    <s v="En el radicado de salida debe existir evidencia o pantallazo de envío de la respuesta. No se comunica el medio de envío de respuesta y documento sin firma."/>
  </r>
  <r>
    <x v="0"/>
    <x v="0"/>
    <x v="4"/>
    <x v="16"/>
    <x v="0"/>
    <x v="3"/>
    <s v="CAC: SOLICITUD CERTIFICACIÓN UNIDADES ACTIVAS"/>
    <s v="Jiug Magnoly Gaviria Narvaez"/>
    <s v="FORMULACIÓN Y ACTUALIZACIÓN NORMATIVA Y OPERATIVA"/>
    <x v="0"/>
    <x v="1"/>
    <n v="15"/>
    <n v="20193320023342"/>
    <d v="2019-09-04T11:14:10"/>
    <n v="20192100008101"/>
    <d v="2019-09-16T00:00:00"/>
    <x v="1"/>
    <n v="8"/>
    <x v="1"/>
    <s v="16-09-2019 17:52 PM Archivar Jiug Magnoly Gaviria Narváez Se da respuesta con radicado DNBC No 20192100008101"/>
    <d v="2019-09-17T00:00:00"/>
    <s v="Pdf"/>
    <s v="Si"/>
    <s v="N/A"/>
    <s v="N/A"/>
  </r>
  <r>
    <x v="0"/>
    <x v="3"/>
    <x v="1"/>
    <x v="17"/>
    <x v="1"/>
    <x v="1"/>
    <s v="RD: SOLICITUD"/>
    <s v="John Jairo Beltran Mahecha"/>
    <s v="FORMULACIÓN Y ACTUALIZACIÓN NORMATIVA Y OPERATIVA"/>
    <x v="0"/>
    <x v="2"/>
    <n v="15"/>
    <n v="20193320023352"/>
    <d v="2019-09-04T11:33:29"/>
    <s v=". 20192300008091"/>
    <d v="2019-09-10T00:00:00"/>
    <x v="11"/>
    <n v="4"/>
    <x v="1"/>
    <s v="12-09-2019 09:29 AM Archivar John Jairo Beltran Mahecha Se da respuesta DNBC con radicado No. 20192300008091"/>
    <d v="2019-09-10T00:00:00"/>
    <s v="Pdf"/>
    <s v="Si"/>
    <s v="N/A"/>
    <s v="N/A"/>
  </r>
  <r>
    <x v="0"/>
    <x v="3"/>
    <x v="1"/>
    <x v="17"/>
    <x v="1"/>
    <x v="1"/>
    <s v="RD: SOLICITUD"/>
    <s v="John Jairo Beltran Mahecha"/>
    <s v="FORMULACIÓN Y ACTUALIZACIÓN NORMATIVA Y OPERATIVA"/>
    <x v="0"/>
    <x v="2"/>
    <n v="15"/>
    <n v="20193320023362"/>
    <d v="2019-09-04T11:34:42"/>
    <n v="20192300008091"/>
    <d v="2019-09-10T00:00:00"/>
    <x v="11"/>
    <n v="4"/>
    <x v="1"/>
    <s v="12-09-2019 09:34 AM Archivar John Jairo Beltran Mahecha Se da respuesta DNBC con radicado No. 20192300008091."/>
    <d v="2019-09-10T00:00:00"/>
    <s v="Pdf"/>
    <s v="Si"/>
    <s v="N/A"/>
    <s v="N/A"/>
  </r>
  <r>
    <x v="0"/>
    <x v="2"/>
    <x v="5"/>
    <x v="18"/>
    <x v="0"/>
    <x v="3"/>
    <s v="SM: CERTIFICADOS"/>
    <s v="HAYVER LEONARDO SERRANO RODRIGUEZ"/>
    <s v="DIRECCIÓN GENERAL"/>
    <x v="1"/>
    <x v="1"/>
    <n v="15"/>
    <n v="20193320023392"/>
    <d v="2019-09-04T15:30:32"/>
    <n v="20191000009321"/>
    <d v="2019-10-03T00:00:00"/>
    <x v="12"/>
    <n v="21"/>
    <x v="2"/>
    <s v="03-10-2019 13:18 PM Archivar HAYVER LEONARDO SERRANO RODRIGUEZ Se le da respuesta con el radicado N° 20191000009321"/>
    <d v="2019-10-03T00:00:00"/>
    <s v="Pdf"/>
    <s v="Si"/>
    <m/>
    <m/>
  </r>
  <r>
    <x v="0"/>
    <x v="0"/>
    <x v="1"/>
    <x v="19"/>
    <x v="1"/>
    <x v="1"/>
    <s v="CAC: OFICIO"/>
    <s v="ERIKA AGUIRRE LEMUS"/>
    <s v="FORMULACIÓN Y ACTUALIZACIÓN NORMATIVA Y OPERATIVA"/>
    <x v="0"/>
    <x v="0"/>
    <n v="30"/>
    <n v="20193320023402"/>
    <d v="2019-09-04T16:47:50"/>
    <n v="20192050059931"/>
    <d v="2019-09-18T00:00:00"/>
    <x v="2"/>
    <n v="10"/>
    <x v="1"/>
    <s v="18-09-2019 17:08 PM Archivar ERIKA AGUIRRE LEMUS Se archiva con radicado de envío número 20192050059931. Se adjunto pantallazo de envío."/>
    <d v="2019-09-18T00:00:00"/>
    <s v="Pdf"/>
    <s v="Si"/>
    <s v="N/A"/>
    <s v="N/A"/>
  </r>
  <r>
    <x v="0"/>
    <x v="2"/>
    <x v="6"/>
    <x v="20"/>
    <x v="2"/>
    <x v="1"/>
    <s v="SM: SOLICITUD DE PRIORIZACIÓN FRENTE A EL CESE DE ACTIVIDADES DEL CBV ANSERMANUEVO DADA LA ALERTA ROJA POR OCURRENCIA DE INCENDIOS FORESTALES"/>
    <s v="Andrea Bibiana Castañeda Durán"/>
    <s v="FORMULACIÓN Y ACTUALIZACIÓN NORMATIVA Y OPERATIVA"/>
    <x v="0"/>
    <x v="1"/>
    <n v="15"/>
    <n v="20193320023412"/>
    <d v="2019-09-04T16:59:28"/>
    <n v="20192050059511"/>
    <d v="2019-09-11T00:00:00"/>
    <x v="8"/>
    <n v="5"/>
    <x v="1"/>
    <s v="11-09-2019 10:28 AM Archivar Andrea Bibiana Castañeda Durán SE DIO TRÁMITE CON RADICADO 20192050059511 ENVIADO EL 11/09/2019"/>
    <d v="2019-09-11T00:00:00"/>
    <s v="Pdf"/>
    <s v="Si"/>
    <s v="N/A"/>
    <s v="N/A"/>
  </r>
  <r>
    <x v="0"/>
    <x v="0"/>
    <x v="7"/>
    <x v="21"/>
    <x v="1"/>
    <x v="0"/>
    <s v="CAC: SOLICITUD DE CONSULTA"/>
    <s v="ERIKA AGUIRRE LEMUS"/>
    <s v="FORMULACIÓN Y ACTUALIZACIÓN NORMATIVA Y OPERATIVA"/>
    <x v="0"/>
    <x v="0"/>
    <n v="30"/>
    <n v="20193320023482"/>
    <d v="2019-09-05T11:43:33"/>
    <n v="20192050060651"/>
    <d v="2019-09-30T00:00:00"/>
    <x v="13"/>
    <n v="17"/>
    <x v="1"/>
    <s v="30-09-2019 09:51 AM Archivar ERIKA AGUIRRE LEMUS Se archiva con el radicado de salida número 20192050060651. Se adjunto pantallazo."/>
    <m/>
    <s v="WORD"/>
    <s v="Si"/>
    <m/>
    <s v="Documento sin digitalizar y sin firma"/>
  </r>
  <r>
    <x v="0"/>
    <x v="3"/>
    <x v="8"/>
    <x v="22"/>
    <x v="0"/>
    <x v="1"/>
    <s v="RD: RADICADO DNBC No 20192000003751 DE FECHA 02-05-2019 - SOLICITUD POR SEGUNDA VEZ DE INTERVENCIÓN Y ACOMPAÑAMIENTO"/>
    <s v="ELIANA GARCÍA CASTAÑO"/>
    <s v="FORMULACIÓN Y ACTUALIZACIÓN NORMATIVA Y OPERATIVA"/>
    <x v="0"/>
    <x v="2"/>
    <n v="15"/>
    <n v="20193320023522"/>
    <d v="2019-09-05T14:40:20"/>
    <s v="20192050060011 y 20192050059971"/>
    <s v="17/09/2019."/>
    <x v="1"/>
    <n v="8"/>
    <x v="1"/>
    <s v="18-09-2019 16:58 PM Archivar ELIANA GARCÍA CASTAÑO Mediante los oficios No. 20192050060011 y 20192050059971, se atendió la solicitud. Correo electrónico enviado el 17/09/2019."/>
    <d v="2019-09-19T00:00:00"/>
    <s v="Pdf"/>
    <s v="Si"/>
    <s v="N/A"/>
    <s v="N/A"/>
  </r>
  <r>
    <x v="0"/>
    <x v="2"/>
    <x v="1"/>
    <x v="23"/>
    <x v="2"/>
    <x v="1"/>
    <s v="SM: SOLICITUD DE CONCEPTO SOBRE PROYECTO DE LEY NÚMERO 105 DE 2019 DE CÁMARA POR MEDIO DEL CUAL SE AUTORIZA A LOS CUERPOS DE BOMBEROS DE COLOMBIA LA PRESTACIÓN DEL SERVICIO DE TRASLADO DE PACIENTES"/>
    <s v="Carlos Armando López Barrera"/>
    <s v="OFICINA ASESORA JURÍDICA"/>
    <x v="1"/>
    <x v="4"/>
    <n v="5"/>
    <n v="20193320023532"/>
    <d v="2019-09-05T16:37:58"/>
    <n v="20191200001943"/>
    <d v="2019-09-17T00:00:00"/>
    <x v="1"/>
    <n v="8"/>
    <x v="2"/>
    <s v="17-09-2019 11:54 AM Archivar Carlos Armando López Barrera archivo 20191200001943"/>
    <d v="2019-08-08T00:00:00"/>
    <s v="WORD"/>
    <m/>
    <m/>
    <s v="En el radicado de salida debe existir evidencia o pantallazo de envío de la respuesta. No se comunica medio de envío de la respuesta, no se adjunta documento firmado."/>
  </r>
  <r>
    <x v="0"/>
    <x v="0"/>
    <x v="9"/>
    <x v="24"/>
    <x v="3"/>
    <x v="1"/>
    <s v="CAC: DERECHO DE PETICIÓN VEEDURÍA VIGILANCIA CIUDADANA"/>
    <s v="Andrea Bibiana Castañeda Durán"/>
    <s v="FORMULACIÓN Y ACTUALIZACIÓN NORMATIVA Y OPERATIVA"/>
    <x v="0"/>
    <x v="5"/>
    <n v="10"/>
    <n v="20193320023562"/>
    <d v="2019-09-06T10:33:13"/>
    <n v="20192050059661"/>
    <d v="2019-09-12T00:00:00"/>
    <x v="11"/>
    <n v="4"/>
    <x v="1"/>
    <s v="12-09-2019 16:31 PM Archivar Andrea Bibiana Castañeda Durán SE DIO TRÁMITE CON RAD. 20192050059661 Y SE REQUIRIÓ NUEVAMENTE A LA GOBERNACIÓN CON RAD. 20192050059651, ENVIADOS EL 12/09/2019"/>
    <d v="2019-09-12T00:00:00"/>
    <s v="Pdf"/>
    <s v="Si"/>
    <s v="N/A"/>
    <s v="N/A"/>
  </r>
  <r>
    <x v="0"/>
    <x v="0"/>
    <x v="1"/>
    <x v="25"/>
    <x v="1"/>
    <x v="4"/>
    <s v="CAC: DENUNCIA"/>
    <s v="ERIKA AGUIRRE LEMUS"/>
    <s v="FORMULACIÓN Y ACTUALIZACIÓN NORMATIVA Y OPERATIVA"/>
    <x v="0"/>
    <x v="2"/>
    <n v="15"/>
    <n v="20193320023572"/>
    <d v="2019-09-06T10:35:47"/>
    <n v="20192050060111"/>
    <d v="2019-09-19T00:00:00"/>
    <x v="1"/>
    <n v="8"/>
    <x v="1"/>
    <s v="19-09-2019 16:59 PM Archivar ERIKA AGUIRRE LEMUS Se archiva esta comunicación con radicado de salida número 20192050060111. Se adjunto pantallazo de envío."/>
    <d v="2019-09-19T00:00:00"/>
    <s v="Pdf"/>
    <s v="Si"/>
    <s v="N/A"/>
    <s v="N/A"/>
  </r>
  <r>
    <x v="0"/>
    <x v="1"/>
    <x v="8"/>
    <x v="22"/>
    <x v="0"/>
    <x v="1"/>
    <s v="CI: SOLICITUD ANTECEDENTES CASO GALAPA"/>
    <s v="Andrea Bibiana Castañeda Durán"/>
    <s v="FORMULACIÓN Y ACTUALIZACIÓN NORMATIVA Y OPERATIVA"/>
    <x v="0"/>
    <x v="5"/>
    <n v="10"/>
    <n v="20193320023582"/>
    <d v="2019-09-06T10:36:47"/>
    <n v="20192050059671"/>
    <d v="2019-09-18T00:00:00"/>
    <x v="7"/>
    <n v="7"/>
    <x v="1"/>
    <s v="19-09-2019 10:41 AM Archivar Andrea Bibiana Castañeda Durán Se dio respuesta con el radicado 20192050059671 enviado el 18/9/2019"/>
    <d v="2019-09-19T00:00:00"/>
    <s v="Pdf"/>
    <s v="Si"/>
    <s v="N/A"/>
    <s v="N/A"/>
  </r>
  <r>
    <x v="0"/>
    <x v="0"/>
    <x v="1"/>
    <x v="26"/>
    <x v="1"/>
    <x v="3"/>
    <s v="CAC: SOLICITUD HOMOLOGACIÓN"/>
    <s v="Edgar Alexander Maya López"/>
    <s v="DIRECCIÓN GENERAL"/>
    <x v="1"/>
    <x v="5"/>
    <n v="10"/>
    <n v="20193320023592"/>
    <d v="2019-09-06T10:37:32"/>
    <m/>
    <m/>
    <x v="0"/>
    <m/>
    <x v="3"/>
    <m/>
    <m/>
    <m/>
    <m/>
    <m/>
    <m/>
  </r>
  <r>
    <x v="0"/>
    <x v="3"/>
    <x v="1"/>
    <x v="27"/>
    <x v="1"/>
    <x v="1"/>
    <s v="RD: SOLICITUD CONCEPTO SECTORIAL PROYECTO FORTALECIMIENTO DE LOS CUERPOS DE BOMBEROS DE LOS MUNICIPIOS DE PEREIRA, MARSELLA, RISARALDA"/>
    <s v="Massiel Mendez"/>
    <s v="FORTALECIMIENTO BOMBERIL"/>
    <x v="1"/>
    <x v="0"/>
    <n v="30"/>
    <n v="20193320023612"/>
    <d v="2019-09-06T11:42:06"/>
    <m/>
    <d v="2019-09-24T00:00:00"/>
    <x v="6"/>
    <n v="12"/>
    <x v="1"/>
    <s v="24-09-2019 10:38 AM Archivar Massiel Mendez Se archiva la solicitud, por que ya se le dio respuesta favorable."/>
    <m/>
    <s v="TIF"/>
    <m/>
    <m/>
    <m/>
  </r>
  <r>
    <x v="0"/>
    <x v="2"/>
    <x v="2"/>
    <x v="28"/>
    <x v="0"/>
    <x v="1"/>
    <s v="SM: SOLICITUD DE CONTESTACIÓN A LA ALCALDÍA"/>
    <s v="ELIANA GARCÍA CASTAÑO"/>
    <s v="FORMULACIÓN Y ACTUALIZACIÓN NORMATIVA Y OPERATIVA"/>
    <x v="0"/>
    <x v="1"/>
    <n v="15"/>
    <n v="20193320023642"/>
    <d v="2019-09-06T14:06:32"/>
    <s v="20192050060001 y 20192050059751"/>
    <s v="18/09/2019."/>
    <x v="7"/>
    <n v="7"/>
    <x v="1"/>
    <s v="18-09-2019 19:20 PM Archivar ELIANA GARCÍA CASTAÑO Mediante los oficios 20192050060001 y 20192050059751, se dio trámite a la petición."/>
    <d v="2019-09-19T00:00:00"/>
    <s v="Pdf"/>
    <s v="Si"/>
    <s v="N/A"/>
    <s v="N/A"/>
  </r>
  <r>
    <x v="0"/>
    <x v="2"/>
    <x v="1"/>
    <x v="29"/>
    <x v="2"/>
    <x v="5"/>
    <s v="SM: RESPUESTA AL RADICADO 2019166488 DE FECHA 23/08/2019"/>
    <s v="ERIKA AGUIRRE LEMUS"/>
    <s v="FORMULACIÓN Y ACTUALIZACIÓN NORMATIVA Y OPERATIVA"/>
    <x v="0"/>
    <x v="2"/>
    <n v="15"/>
    <n v="20193320023662"/>
    <d v="2019-09-06T14:33:39"/>
    <m/>
    <m/>
    <x v="0"/>
    <m/>
    <x v="3"/>
    <s v="Vence el dia 27-09-2019"/>
    <m/>
    <m/>
    <m/>
    <m/>
    <s v="El cambio de servidor responsable debe realizarse en un tiempo prudente para que el otro servidor pueda dar respuesta oportuna. El cambio debe realizarse durante los 5 primeros días hábiles"/>
  </r>
  <r>
    <x v="1"/>
    <x v="4"/>
    <x v="4"/>
    <x v="30"/>
    <x v="0"/>
    <x v="1"/>
    <s v="FT: PETICIÓN"/>
    <s v="Jiug Magnoly Gaviria Narvaez"/>
    <s v="Área Central de Referencia Bomberil"/>
    <x v="0"/>
    <x v="2"/>
    <n v="15"/>
    <n v="20193320023682"/>
    <d v="2019-09-09T09:11:30"/>
    <n v="20192100008111"/>
    <d v="2019-09-16T00:00:00"/>
    <x v="8"/>
    <n v="5"/>
    <x v="1"/>
    <s v="16-09-2019 17:54 PM Archivar Jiug Magnoly Gaviria Narváez Se da respuesta con radicado DNBC No 20192100008111"/>
    <d v="2019-09-16T00:00:00"/>
    <s v="Pdf"/>
    <s v="Si"/>
    <m/>
    <m/>
  </r>
  <r>
    <x v="0"/>
    <x v="2"/>
    <x v="10"/>
    <x v="31"/>
    <x v="2"/>
    <x v="3"/>
    <s v="SM: ENVÍO DE CERTIFICADOS"/>
    <s v="HAYVER LEONARDO SERRANO RODRIGUEZ"/>
    <s v="DIRECCIÓN GENERAL"/>
    <x v="1"/>
    <x v="1"/>
    <n v="15"/>
    <n v="20193320023712"/>
    <d v="2019-09-09T15:27:37"/>
    <n v="20191000009491"/>
    <d v="2019-10-08T00:00:00"/>
    <x v="12"/>
    <n v="21"/>
    <x v="2"/>
    <s v="08-10-2019 10:56 AM Archivar HAYVER LEONARDO SERRANO RODRIGUEZ Se le da respuesta con el radicado N° 20191000009491"/>
    <d v="2019-10-08T00:00:00"/>
    <s v="Pdf"/>
    <s v="Si"/>
    <m/>
    <s v="No se anexa el pantallazo de envío de la respuesta al peticionario"/>
  </r>
  <r>
    <x v="0"/>
    <x v="2"/>
    <x v="11"/>
    <x v="32"/>
    <x v="2"/>
    <x v="6"/>
    <s v="SM: IUC-D-2017-1004527"/>
    <s v="ERIKA AGUIRRE LEMUS"/>
    <s v="FORMULACIÓN Y ACTUALIZACIÓN NORMATIVA Y OPERATIVA"/>
    <x v="0"/>
    <x v="5"/>
    <n v="10"/>
    <n v="20193320023732"/>
    <d v="2019-09-09T15:58:07"/>
    <n v="20192050060591"/>
    <d v="2019-10-07T00:00:00"/>
    <x v="14"/>
    <n v="20"/>
    <x v="2"/>
    <s v="07-10-2019 17:37 PM Archivar ERIKA AGUIRRE LEMUS Se archiva con radicado de salida número 20192050060591."/>
    <m/>
    <s v="WORD"/>
    <s v="Si"/>
    <m/>
    <s v="Documento sin digitalizar y sin firma"/>
  </r>
  <r>
    <x v="0"/>
    <x v="0"/>
    <x v="1"/>
    <x v="33"/>
    <x v="1"/>
    <x v="1"/>
    <s v="CAC: ADJUNTO A LA ÚLTIMA SOLICITUD Y DERECHO DE PETICIÓN"/>
    <s v="Andrea Bibiana Castañeda Durán"/>
    <s v="FORMULACIÓN Y ACTUALIZACIÓN NORMATIVA Y OPERATIVA"/>
    <x v="0"/>
    <x v="0"/>
    <n v="30"/>
    <n v="20193320023742"/>
    <d v="2019-09-09T16:10:05"/>
    <n v="20192050060621"/>
    <d v="2019-10-07T00:00:00"/>
    <x v="14"/>
    <n v="20"/>
    <x v="1"/>
    <s v="07-10-2019 17:42 PM Archivar Andrea Bibiana Castañeda Durán SE DIO TRÁMITE CON RAD. 20192050060621 ENVIADO EL 07/10/2019"/>
    <m/>
    <s v="WORD"/>
    <s v="Si"/>
    <m/>
    <s v="Documento sin digitalizar y sin firma"/>
  </r>
  <r>
    <x v="0"/>
    <x v="0"/>
    <x v="1"/>
    <x v="34"/>
    <x v="1"/>
    <x v="3"/>
    <s v="CAC: CAPACITACIÓN BOMBEROS PUERTO GAITÁN"/>
    <s v="Edgar Alexander Maya López"/>
    <s v="FORMULACIÓN Y ACTUALIZACIÓN NORMATIVA Y OPERATIVA"/>
    <x v="0"/>
    <x v="1"/>
    <n v="15"/>
    <n v="20193320023752"/>
    <d v="2019-09-09T16:11:18"/>
    <s v="20192050060201, 20192050060191"/>
    <d v="2019-09-30T00:00:00"/>
    <x v="15"/>
    <n v="15"/>
    <x v="1"/>
    <s v="30-09-2019 17:05 PM Archivar Edgar Alexander Maya López Se da respuesta con radicados DNBC N° 20192050060201, 20192050060191"/>
    <d v="2019-09-30T00:00:00"/>
    <s v="Pdf"/>
    <s v="Si"/>
    <m/>
    <m/>
  </r>
  <r>
    <x v="0"/>
    <x v="1"/>
    <x v="3"/>
    <x v="11"/>
    <x v="0"/>
    <x v="0"/>
    <s v="CI: DERECHO DE PETICIÓN JOSE CONDE"/>
    <s v="Andrea Bibiana Castañeda Durán"/>
    <s v="FORMULACIÓN Y ACTUALIZACIÓN NORMATIVA Y OPERATIVA"/>
    <x v="0"/>
    <x v="2"/>
    <n v="15"/>
    <n v="20193320023772"/>
    <d v="2019-09-09T16:15:36"/>
    <n v="43726"/>
    <n v="20192050059911"/>
    <x v="7"/>
    <n v="7"/>
    <x v="1"/>
    <s v="19-09-2019 10:35 AM Archivar Andrea Bibiana Castañeda Durán SE DIO RESPUESTA CON EL RAD. 20192050059911 ENVIADO EL 18/9/2019"/>
    <d v="2019-09-18T00:00:00"/>
    <s v="Pdf"/>
    <s v="Si"/>
    <m/>
    <m/>
  </r>
  <r>
    <x v="0"/>
    <x v="1"/>
    <x v="11"/>
    <x v="35"/>
    <x v="2"/>
    <x v="5"/>
    <s v="CI: RESPUESTA"/>
    <s v="USUARIO DE ATENCIÓN AL CIUDADANO"/>
    <s v="GESTIÓN ATENCIÓN AL CIUDADANO"/>
    <x v="2"/>
    <x v="5"/>
    <n v="10"/>
    <n v="20193320023792"/>
    <d v="2019-09-09T16:17:14"/>
    <m/>
    <m/>
    <x v="0"/>
    <m/>
    <x v="0"/>
    <s v="Se envió correo al peticionario para que complete su solicitud conforme al artículo 17 de la ley 1755. archivar el 22/10/19."/>
    <m/>
    <m/>
    <m/>
    <m/>
    <m/>
  </r>
  <r>
    <x v="0"/>
    <x v="1"/>
    <x v="8"/>
    <x v="22"/>
    <x v="0"/>
    <x v="0"/>
    <s v="CI: SOLICITUD INTERRUPCIÓN NUMERAL 1 ART 3 RES 006/14"/>
    <s v="Andrea Bibiana Castañeda Durán"/>
    <s v="FORMULACIÓN Y ACTUALIZACIÓN NORMATIVA Y OPERATIVA"/>
    <x v="0"/>
    <x v="1"/>
    <n v="15"/>
    <n v="20193320023802"/>
    <d v="2019-09-09T16:21:12"/>
    <n v="43726"/>
    <n v="20192050059841"/>
    <x v="7"/>
    <n v="7"/>
    <x v="1"/>
    <s v="19-09-2019 10:28 AM Archivar Andrea Bibiana Castañeda Durán SE DIO TRÁMITE CON RAD. 20192050059841"/>
    <d v="2019-09-18T00:00:00"/>
    <s v="Pdf"/>
    <s v="Si"/>
    <m/>
    <m/>
  </r>
  <r>
    <x v="0"/>
    <x v="0"/>
    <x v="11"/>
    <x v="36"/>
    <x v="0"/>
    <x v="0"/>
    <s v="CAC: PREGUNTA CONCEPTO JURÍDICO"/>
    <s v="ELIANA GARCÍA CASTAÑO"/>
    <s v="FORMULACIÓN Y ACTUALIZACIÓN NORMATIVA Y OPERATIVA"/>
    <x v="0"/>
    <x v="0"/>
    <n v="30"/>
    <n v="20193320023822"/>
    <d v="2019-09-09T16:24:16"/>
    <n v="20192050060171"/>
    <d v="2019-09-30T00:00:00"/>
    <x v="15"/>
    <n v="15"/>
    <x v="1"/>
    <s v="30-09-2019 14:54 PM Archivar ELIANA GARCÍA CASTAÑO Mediante el oficio No. 20192050060171, se dio trámite a la consulta. Correo enviado el 30/09/2019"/>
    <d v="2019-09-30T00:00:00"/>
    <s v="Pdf"/>
    <s v="Si"/>
    <m/>
    <m/>
  </r>
  <r>
    <x v="0"/>
    <x v="0"/>
    <x v="1"/>
    <x v="37"/>
    <x v="1"/>
    <x v="1"/>
    <s v="CAC: RADICADO DNBC 20192050058851"/>
    <s v="ERIKA AGUIRRE LEMUS"/>
    <s v="FORMULACIÓN Y ACTUALIZACIÓN NORMATIVA Y OPERATIVA"/>
    <x v="0"/>
    <x v="5"/>
    <n v="10"/>
    <n v="20193320023832"/>
    <d v="2019-09-09T16:25:26"/>
    <s v="N/A"/>
    <d v="2019-09-11T00:00:00"/>
    <x v="16"/>
    <n v="2"/>
    <x v="1"/>
    <s v="11-09-2019 11:40 AM Archivar ERIKA AGUIRRE LEMUS Se archiva debido a que se le remitió por correo electrónico el derecho de petición para que pudiera darle trámite."/>
    <m/>
    <m/>
    <s v="Si"/>
    <m/>
    <s v="Observaciones de la contratista: se trata de una solicitud del CBV de Armenia para que se les remita un derecho de petición del cual se les dio traslado pero que se fue sin anexo, al respecto se remitió por correo electrónico el anexo."/>
  </r>
  <r>
    <x v="0"/>
    <x v="0"/>
    <x v="1"/>
    <x v="38"/>
    <x v="1"/>
    <x v="1"/>
    <s v="CAC: RECLAMO POR COBRO DE ASISTENCIA"/>
    <s v="Jiug Magnoly Gaviria Narvaez"/>
    <s v="Área Central de Referencia Bomberil"/>
    <x v="0"/>
    <x v="1"/>
    <n v="15"/>
    <n v="20193320023842"/>
    <d v="2019-09-09T16:27:14"/>
    <n v="43727"/>
    <n v="20192100008261"/>
    <x v="1"/>
    <n v="8"/>
    <x v="1"/>
    <s v="19-09-2019 15:50 PM Archivar Jiug Magnoly Gaviria Narváez Se da respuesta con radicado DNBC No 20192100008261."/>
    <d v="2019-09-19T00:00:00"/>
    <s v="Pdf"/>
    <s v="Si"/>
    <m/>
    <m/>
  </r>
  <r>
    <x v="0"/>
    <x v="0"/>
    <x v="2"/>
    <x v="39"/>
    <x v="0"/>
    <x v="5"/>
    <s v="CAC: RESPUESTA DERECHO DE PETICIÓN CBV MOMPOX - PABLO NET - RTA A D. DE P. 15 Y 21 AGOSTO 2019 Y DNBC"/>
    <s v="Andrea Bibiana Castañeda Durán"/>
    <s v="FORMULACIÓN Y ACTUALIZACIÓN NORMATIVA Y OPERATIVA"/>
    <x v="0"/>
    <x v="3"/>
    <n v="5"/>
    <n v="20193320023862"/>
    <d v="2019-09-09T16:32:40"/>
    <n v="43726"/>
    <n v="20192050059891"/>
    <x v="7"/>
    <n v="7"/>
    <x v="2"/>
    <s v="19-09-2019 10:30 AM Archivar Andrea Bibiana Castañeda Durán SE DIO TRASLADO POR COMPETENCIA AL CBV DE MOMPOX CON EL RADICADO 20192050059891 ENVIADO EL 19/09/2019"/>
    <d v="2019-09-18T00:00:00"/>
    <s v="Pdf"/>
    <s v="Si"/>
    <m/>
    <m/>
  </r>
  <r>
    <x v="0"/>
    <x v="0"/>
    <x v="1"/>
    <x v="40"/>
    <x v="1"/>
    <x v="1"/>
    <s v="CAC: SOLICITUD CERTIFICACIÓN"/>
    <s v="John Jairo Beltran Mahecha"/>
    <s v="FORTALECIMIENTO BOMBERIL"/>
    <x v="0"/>
    <x v="2"/>
    <n v="15"/>
    <n v="20193320023882"/>
    <d v="2019-09-09T16:37:12"/>
    <n v="43726"/>
    <n v="20192300008181"/>
    <x v="7"/>
    <n v="7"/>
    <x v="1"/>
    <s v="18-09-2019 17:10 PM Archivar John Jairo Beltran Mahecha Se da respuesta DNBC el día 18/09/2019 con radicado de No. 20192300008181"/>
    <d v="2019-09-18T00:00:00"/>
    <s v="Pdf"/>
    <s v="Si"/>
    <m/>
    <m/>
  </r>
  <r>
    <x v="0"/>
    <x v="0"/>
    <x v="1"/>
    <x v="41"/>
    <x v="1"/>
    <x v="1"/>
    <s v="CAC: SOLICITUD CERTIFICACIONES CONTRACTUALES"/>
    <s v="LUZ HELENA GIRALDO"/>
    <s v="GESTIÓN CONTRACTUAL"/>
    <x v="2"/>
    <x v="5"/>
    <n v="10"/>
    <n v="20193320023892"/>
    <d v="2019-09-09T16:38:35"/>
    <n v="43720"/>
    <s v="2019332002389200001, 2019332002389200003, 2019332002389200005"/>
    <x v="17"/>
    <n v="3"/>
    <x v="1"/>
    <s v="12-09-2019 14:29 PM Archivar LUZ HELENA GIRALDO SE DIO RESPUESTA A TRAVÉS DEL CORREO ELECTRÓNICO DEL PETICIONARIO ENVIADO EL DÍA 12/09/2019. EN EL ARCHIVO SE PUEDEN VER LOS DOCUMENTOS DE RESPUESTA."/>
    <d v="2019-09-12T00:00:00"/>
    <s v="Pdf"/>
    <s v="Si"/>
    <m/>
    <m/>
  </r>
  <r>
    <x v="0"/>
    <x v="0"/>
    <x v="1"/>
    <x v="42"/>
    <x v="3"/>
    <x v="1"/>
    <s v="CAC: SOLICITUD DE REGISTRO ESCUELA VILLAVICENCIO"/>
    <s v="Paula Andrea Cortéz Mojica"/>
    <s v="DIRECCIÓN GENERAL"/>
    <x v="1"/>
    <x v="2"/>
    <n v="15"/>
    <n v="20193320023902"/>
    <d v="2019-09-09T16:39:17"/>
    <n v="43728"/>
    <s v="N/A"/>
    <x v="10"/>
    <n v="9"/>
    <x v="1"/>
    <s v="20-09-2019 08:41 AM Archivar Paula Andrea Cortéz Mojica archivo se envió por correo electrónico"/>
    <d v="2019-09-20T00:00:00"/>
    <m/>
    <s v="Si"/>
    <m/>
    <s v="No hay documento de respuesta digitalizado con su respectiva firma"/>
  </r>
  <r>
    <x v="0"/>
    <x v="0"/>
    <x v="11"/>
    <x v="43"/>
    <x v="0"/>
    <x v="1"/>
    <s v="CAC: SOLICITUD INFORMACIÓN DE DATOS"/>
    <s v="John Jairo Beltran Mahecha"/>
    <s v="FORTALECIMIENTO BOMBERIL"/>
    <x v="0"/>
    <x v="5"/>
    <n v="10"/>
    <n v="20193320023912"/>
    <d v="2019-09-09T16:39:55"/>
    <n v="43725"/>
    <n v="20192300008151"/>
    <x v="4"/>
    <n v="6"/>
    <x v="1"/>
    <s v="17-09-2019 10:51 AM Archivar John Jairo Beltran Mahecha Se da respuesta DNBC el día 17/09/2019 con radicado No. 20192300008151."/>
    <d v="2019-09-17T00:00:00"/>
    <s v="Pdf"/>
    <s v="Si"/>
    <m/>
    <m/>
  </r>
  <r>
    <x v="0"/>
    <x v="0"/>
    <x v="1"/>
    <x v="33"/>
    <x v="1"/>
    <x v="0"/>
    <s v="CAC: SOLICITUD"/>
    <s v="ELIANA GARCÍA CASTAÑO"/>
    <s v="FORMULACIÓN Y ACTUALIZACIÓN NORMATIVA Y OPERATIVA"/>
    <x v="0"/>
    <x v="2"/>
    <n v="15"/>
    <n v="20193320023922"/>
    <d v="2019-09-09T16:40:29"/>
    <n v="43724"/>
    <n v="20192050059961"/>
    <x v="8"/>
    <n v="5"/>
    <x v="1"/>
    <s v="17-09-2019 14:28 PM Archivar ELIANA GARCÍA CASTAÑO Mediante el oficio No. 20192050059961 fue atendida mediante el correo electrónico del 16/09/2019"/>
    <d v="2019-09-16T00:00:00"/>
    <s v="Pdf"/>
    <s v="Si"/>
    <m/>
    <m/>
  </r>
  <r>
    <x v="0"/>
    <x v="2"/>
    <x v="12"/>
    <x v="44"/>
    <x v="2"/>
    <x v="6"/>
    <s v="SM: REMISIÓN POR COMPETENCIA RAD E-2019-468725 - RADICADO INTERNO No 1200"/>
    <s v="ELIANA GARCÍA CASTAÑO"/>
    <s v="FORMULACIÓN Y ACTUALIZACIÓN NORMATIVA Y OPERATIVA"/>
    <x v="0"/>
    <x v="2"/>
    <n v="15"/>
    <n v="20193320023932"/>
    <d v="2019-09-09T16:46:22"/>
    <n v="43724"/>
    <s v="20192050059831 Y 20192050059921"/>
    <x v="3"/>
    <n v="11"/>
    <x v="1"/>
    <s v="24-09-2019 16:45 PM Archivar ELIANA GARCÍA CASTAÑO Mediante los oficios 20192050059831 Y 20192050059921 se dio respuesta a la petición. Correo enviado el 16/09/2019"/>
    <d v="2019-09-16T00:00:00"/>
    <s v="Pdf"/>
    <s v="Si"/>
    <m/>
    <m/>
  </r>
  <r>
    <x v="0"/>
    <x v="0"/>
    <x v="2"/>
    <x v="39"/>
    <x v="0"/>
    <x v="3"/>
    <s v="CAC: DERECHO DE PETICIÓN VALIDACIÓN DE CERTIFICADOS CURSOS DE BOMBERO NIVEL 1 Y 1 DEPARTAMENTO DE BOLÍVAR"/>
    <s v="HAYVER LEONARDO SERRANO RODRIGUEZ"/>
    <s v="FORMULACIÓN Y ACTUALIZACIÓN NORMATIVA Y OPERATIVA"/>
    <x v="1"/>
    <x v="1"/>
    <n v="15"/>
    <n v="20193320023982"/>
    <d v="2019-09-10T11:36:23"/>
    <n v="20191000009531"/>
    <d v="2019-10-10T00:00:00"/>
    <x v="18"/>
    <n v="22"/>
    <x v="2"/>
    <s v="10-10-2019 12:36 PM Archivar HAYVER LEONARDO SERRANO RODRIGUEZ Se le da respuesta con el radicado N° 20193320023982"/>
    <d v="2019-10-10T00:00:00"/>
    <s v="Pdf"/>
    <s v="Si"/>
    <m/>
    <m/>
  </r>
  <r>
    <x v="0"/>
    <x v="1"/>
    <x v="1"/>
    <x v="45"/>
    <x v="2"/>
    <x v="1"/>
    <s v="CI: SOLICITUD INFORMACIÓN CONTRATACIÓN INCENDIOS FORESTALES"/>
    <s v="ELIANA GARCÍA CASTAÑO"/>
    <s v="FORMULACIÓN Y ACTUALIZACIÓN NORMATIVA Y OPERATIVA"/>
    <x v="0"/>
    <x v="2"/>
    <n v="15"/>
    <n v="20193320023992"/>
    <d v="2019-09-10T11:39:49"/>
    <n v="43726"/>
    <n v="20192050060041"/>
    <x v="4"/>
    <n v="6"/>
    <x v="1"/>
    <s v="18-09-2019 19:16 PM Archivar ELIANA GARCÍA CASTAÑO Mediante el oficio No. 20192050060041, se dio respuesta por correo electrónico enviado el 18/09/2019"/>
    <d v="2019-09-18T00:00:00"/>
    <s v="Pdf"/>
    <s v="Si"/>
    <m/>
    <m/>
  </r>
  <r>
    <x v="0"/>
    <x v="0"/>
    <x v="1"/>
    <x v="46"/>
    <x v="1"/>
    <x v="1"/>
    <s v="CAC: OFI19-00104801 / IDM: SOLICITUD DE INTERVENCIÓN ANTE ENTIDAD PÚBLICA. REVOCATORIA DIRECTA CBV BUENAVENTURA"/>
    <s v="Andrea Bibiana Castañeda Durán"/>
    <s v="FORMULACIÓN Y ACTUALIZACIÓN NORMATIVA Y OPERATIVA"/>
    <x v="0"/>
    <x v="1"/>
    <n v="15"/>
    <n v="20193320024012"/>
    <d v="2019-09-10T11:53:06"/>
    <n v="20192050060521"/>
    <d v="2019-10-07T00:00:00"/>
    <x v="19"/>
    <n v="19"/>
    <x v="2"/>
    <s v="07-10-2019 17:43 PM Archivar Andrea Bibiana Castañeda Durán SE DIO TRÁMITE CON RAD. 20192050060521 ENVIADO EL 07/10/2019"/>
    <m/>
    <s v="WORD"/>
    <s v="Si"/>
    <m/>
    <s v="Documento sin firma"/>
  </r>
  <r>
    <x v="0"/>
    <x v="0"/>
    <x v="1"/>
    <x v="47"/>
    <x v="1"/>
    <x v="1"/>
    <s v="CAC: ASESORÍA ELECCIÓN DE DIGNATARIOS"/>
    <s v="ERIKA AGUIRRE LEMUS"/>
    <s v="FORMULACIÓN Y ACTUALIZACIÓN NORMATIVA Y OPERATIVA"/>
    <x v="0"/>
    <x v="2"/>
    <n v="15"/>
    <n v="20193320024022"/>
    <d v="2019-09-10T11:57:25"/>
    <n v="43714"/>
    <n v="20192050059271"/>
    <x v="5"/>
    <n v="0"/>
    <x v="1"/>
    <s v="16-09-2019 11:13 AM Archivar ERIKA AGUIRRE LEMUS Se archiva con el radicado de salida número 20192050059271. Se adjunto pantallazo de envío."/>
    <d v="2019-09-06T00:00:00"/>
    <s v="Pdf"/>
    <s v="Si"/>
    <m/>
    <m/>
  </r>
  <r>
    <x v="0"/>
    <x v="0"/>
    <x v="1"/>
    <x v="42"/>
    <x v="2"/>
    <x v="1"/>
    <s v="CAC: SOLICITUD REGISTRO ESCUELA VILLAVICENCIO"/>
    <s v="Paula Andrea Cortéz Mojica"/>
    <s v="DIRECCIÓN GENERAL"/>
    <x v="1"/>
    <x v="2"/>
    <n v="15"/>
    <n v="20193320024032"/>
    <d v="2019-09-10T11:58:23"/>
    <n v="43728"/>
    <n v="20191000001993"/>
    <x v="10"/>
    <n v="9"/>
    <x v="1"/>
    <s v="20-09-2019 09:53 AM Archivar Paula Andrea Cortéz Mojica archivo 20191000001993"/>
    <m/>
    <s v="WORD"/>
    <m/>
    <m/>
    <s v="No existe evidencia de envío, no hay documento digitalizado con su respectiva firma y no se comunica medio de envío de respuesta al peticionario."/>
  </r>
  <r>
    <x v="0"/>
    <x v="2"/>
    <x v="13"/>
    <x v="48"/>
    <x v="2"/>
    <x v="6"/>
    <s v="SM: SOLICITUD DE AUDITORÍA Y ACOMPAÑAMIENTO PARA EL PROCESO DE EXPEDICIÓN"/>
    <s v="Ricardo Rizo Salazar"/>
    <s v="FORMULACIÓN Y ACTUALIZACIÓN NORMATIVA Y OPERATIVA"/>
    <x v="0"/>
    <x v="1"/>
    <n v="15"/>
    <n v="20193320024042"/>
    <d v="2019-09-10T14:25:41"/>
    <n v="20192050060661"/>
    <d v="2019-10-08T00:00:00"/>
    <x v="14"/>
    <n v="20"/>
    <x v="2"/>
    <s v="09-10-2019 15:28 PM Archivar Ricardo Rizo Salazar Tramitado"/>
    <d v="2019-10-08T00:00:00"/>
    <s v="Pdf"/>
    <s v="Si"/>
    <m/>
    <m/>
  </r>
  <r>
    <x v="0"/>
    <x v="2"/>
    <x v="1"/>
    <x v="49"/>
    <x v="3"/>
    <x v="1"/>
    <s v="SM: SOLICITUD DE INFORMACIÓN"/>
    <s v="Carlos Armando López Barrera"/>
    <s v="OFICINA ASESORA JURÍDICA"/>
    <x v="1"/>
    <x v="2"/>
    <n v="15"/>
    <n v="20193320024092"/>
    <d v="2019-09-10T15:03:23"/>
    <n v="43731"/>
    <n v="20191200002003"/>
    <x v="10"/>
    <n v="9"/>
    <x v="1"/>
    <s v="23-09-2019 13:12 PM Archivar Carlos Armando López Barrera ARCHIVO 20191200002003"/>
    <m/>
    <s v="WORD"/>
    <m/>
    <m/>
    <m/>
  </r>
  <r>
    <x v="0"/>
    <x v="0"/>
    <x v="1"/>
    <x v="50"/>
    <x v="1"/>
    <x v="1"/>
    <s v="CAC: DERECHO DE PETICIÓN"/>
    <s v="Edgar Alexander Maya López"/>
    <s v="FORMULACIÓN Y ACTUALIZACIÓN NORMATIVA Y OPERATIVA"/>
    <x v="0"/>
    <x v="2"/>
    <n v="15"/>
    <n v="20193320024112"/>
    <d v="2019-09-10T17:51:06"/>
    <n v="20192050060691"/>
    <s v="04/10/2019."/>
    <x v="9"/>
    <n v="18"/>
    <x v="2"/>
    <s v="01-10-2019 17:44 PM Archivar Edgar Alexander Maya López Se da respuesta con radicado DNBC N° 20192050060691. Se envía por correo electrónico el día 04/10/2019."/>
    <d v="2019-10-07T00:00:00"/>
    <s v="Pdf"/>
    <s v="Si"/>
    <m/>
    <s v="No se adjunta pantallazo de envío"/>
  </r>
  <r>
    <x v="0"/>
    <x v="0"/>
    <x v="2"/>
    <x v="51"/>
    <x v="0"/>
    <x v="1"/>
    <s v="CAC: SOLICITUD DE CURSOS"/>
    <s v="Paula Andrea Cortéz Mojica"/>
    <s v="DIRECCIÓN GENERAL"/>
    <x v="0"/>
    <x v="2"/>
    <n v="15"/>
    <n v="20193320024122"/>
    <d v="2019-09-10T17:51:49"/>
    <n v="43728"/>
    <s v="N/A"/>
    <x v="10"/>
    <n v="9"/>
    <x v="1"/>
    <s v="20-09-2019 11:41 AM Archivar Paula Andrea Cortés Mojica ARCHIVO SE ENVIÓ POR CORREO ELECTRÓNICO"/>
    <m/>
    <m/>
    <s v="Si"/>
    <m/>
    <s v="No existe evidencia de envío, no hay documento digitalizado con su respectiva firma y no se comunica medio de envío de respuesta al peticionario."/>
  </r>
  <r>
    <x v="0"/>
    <x v="0"/>
    <x v="1"/>
    <x v="52"/>
    <x v="1"/>
    <x v="0"/>
    <s v="CAC: SOLICITUD"/>
    <s v="ERIKA AGUIRRE LEMUS"/>
    <s v="FORMULACIÓN Y ACTUALIZACIÓN NORMATIVA Y OPERATIVA"/>
    <x v="0"/>
    <x v="2"/>
    <n v="15"/>
    <n v="20193320024132"/>
    <d v="2019-09-10T17:52:50"/>
    <s v="N/A"/>
    <d v="2019-09-12T00:00:00"/>
    <x v="16"/>
    <n v="2"/>
    <x v="1"/>
    <s v="12-09-2019 09:35 AM Archivar ERIKA AGUIRRE LEMUS Se envío por correo electrónico el documento adjunto que corresponde al derecho de petición."/>
    <m/>
    <m/>
    <s v="Si"/>
    <m/>
    <s v="Observaciones de la contratista: se trata de un solicitud que hace el CBV de Barcelona con el propósito de que se les remita un derecho del cual se les dio traslado pero que se fue sin anexo, en este caso también se remitió vía correo electrónico el documento solicitado."/>
  </r>
  <r>
    <x v="0"/>
    <x v="1"/>
    <x v="14"/>
    <x v="53"/>
    <x v="1"/>
    <x v="0"/>
    <s v="CI: SOLICITUD CONCEPTO DIGNATARIOS"/>
    <s v="ELIANA GARCÍA CASTAÑO"/>
    <s v="FORMULACIÓN Y ACTUALIZACIÓN NORMATIVA Y OPERATIVA"/>
    <x v="0"/>
    <x v="2"/>
    <n v="15"/>
    <n v="20193320024152"/>
    <d v="2019-09-11T11:18:05"/>
    <s v="17/09/2019."/>
    <n v="20192050060021"/>
    <x v="10"/>
    <n v="9"/>
    <x v="1"/>
    <s v="17-09-2019 16:31 PM Archivar ELIANA GARCÍA CASTAÑO Mediante el oficio No. 20192050060021. Se dio respuesta a la petición, por correo electrónico enviado el 17/09/2019."/>
    <d v="2019-09-17T00:00:00"/>
    <s v="Pdf"/>
    <s v="Si"/>
    <m/>
    <m/>
  </r>
  <r>
    <x v="0"/>
    <x v="0"/>
    <x v="1"/>
    <x v="25"/>
    <x v="1"/>
    <x v="6"/>
    <s v="CAC: SI EXISTIMOS"/>
    <s v="ERIKA AGUIRRE LEMUS"/>
    <s v="FORMULACIÓN Y ACTUALIZACIÓN NORMATIVA Y OPERATIVA"/>
    <x v="0"/>
    <x v="2"/>
    <n v="15"/>
    <n v="20193320024172"/>
    <d v="2019-09-11T11:21:25"/>
    <n v="20192050060111"/>
    <s v="19/09/2019."/>
    <x v="4"/>
    <n v="6"/>
    <x v="1"/>
    <s v="04-10-2019 14:31 PM Archivar ERIKA AGUIRRE LEMUS Se archiva con radicado de salida número 20192050060111. Se adjunto pantallazo de envío.Se envía por correo electrónico el día 19/09/2019."/>
    <d v="2019-09-19T00:00:00"/>
    <s v="Pdf"/>
    <s v="Si"/>
    <m/>
    <m/>
  </r>
  <r>
    <x v="0"/>
    <x v="3"/>
    <x v="1"/>
    <x v="54"/>
    <x v="3"/>
    <x v="1"/>
    <s v="RD: SOLICITUD DE INVENTARIOS FÍSICOS"/>
    <s v="Wilson Enrique Sánchez Laguado"/>
    <s v="GESTIÓN ADMINISTRATIVA"/>
    <x v="2"/>
    <x v="2"/>
    <n v="15"/>
    <n v="20193320024222"/>
    <d v="2019-09-11T14:56:46"/>
    <n v="20193300009001"/>
    <d v="2019-10-01T00:00:00"/>
    <x v="20"/>
    <n v="14"/>
    <x v="1"/>
    <s v="01-10-2019 09:32 AM Archivar Wilson Enrique Sánchez Laguado Se archiva documento por trámite cumplido, se dio respuesta mediante radicado de salida 20193300009001."/>
    <d v="2019-10-02T00:00:00"/>
    <s v="Pdf"/>
    <m/>
    <m/>
    <s v="No se comunica el medio por el cual se envió respuesta al peticionario y falta anexar evidencia de envío"/>
  </r>
  <r>
    <x v="0"/>
    <x v="1"/>
    <x v="3"/>
    <x v="11"/>
    <x v="0"/>
    <x v="0"/>
    <s v="CI: SUSPENSIÓN DE PERSONERÍA JURÍDICA"/>
    <s v="ERIKA AGUIRRE LEMUS"/>
    <s v="FORMULACIÓN Y ACTUALIZACIÓN NORMATIVA Y OPERATIVA"/>
    <x v="0"/>
    <x v="2"/>
    <n v="15"/>
    <n v="20193320024242"/>
    <d v="2019-09-11T16:45:51"/>
    <s v="20192050060561."/>
    <d v="2019-10-04T00:00:00"/>
    <x v="13"/>
    <n v="17"/>
    <x v="2"/>
    <s v="30-09-2019 15:25 PM Archivar ERIKA AGUIRRE LEMUS Se archiva con el radicado de salida número 20192050060561.Se envía por correo electrónico el día 04/10/2019."/>
    <d v="2019-10-04T00:00:00"/>
    <s v="Pdf"/>
    <s v="Si"/>
    <m/>
    <m/>
  </r>
  <r>
    <x v="0"/>
    <x v="0"/>
    <x v="1"/>
    <x v="7"/>
    <x v="3"/>
    <x v="1"/>
    <s v="CAC: SOLICITUD CERTIFICACIÓN YAMAMOTOS S.A.S. SALDAÑA"/>
    <s v="Jiug Magnoly Gaviria Narvaez"/>
    <s v="Área Central de Referencia Bomberil"/>
    <x v="0"/>
    <x v="2"/>
    <n v="15"/>
    <n v="20193320024272"/>
    <d v="2019-09-11T16:54:55"/>
    <n v="43733"/>
    <n v="20192100008411"/>
    <x v="2"/>
    <n v="10"/>
    <x v="1"/>
    <s v="25-09-2019 16:40 PM Archivar Jiug Magnoly Gaviria Narváez se da respuesta con radicado DNBC No 20192100008411."/>
    <d v="2019-09-25T00:00:00"/>
    <s v="Pdf"/>
    <s v="Si"/>
    <m/>
    <m/>
  </r>
  <r>
    <x v="0"/>
    <x v="0"/>
    <x v="4"/>
    <x v="55"/>
    <x v="0"/>
    <x v="0"/>
    <s v="CAC: SOLICITUD"/>
    <s v="ERIKA AGUIRRE LEMUS"/>
    <s v="FORMULACIÓN Y ACTUALIZACIÓN NORMATIVA Y OPERATIVA"/>
    <x v="0"/>
    <x v="2"/>
    <n v="15"/>
    <n v="20193320024282"/>
    <d v="2019-09-11T16:55:34"/>
    <m/>
    <m/>
    <x v="0"/>
    <m/>
    <x v="3"/>
    <m/>
    <m/>
    <m/>
    <m/>
    <m/>
    <m/>
  </r>
  <r>
    <x v="0"/>
    <x v="3"/>
    <x v="15"/>
    <x v="56"/>
    <x v="3"/>
    <x v="6"/>
    <s v="RD: SOLICITUD ACOMPAÑAMIENTO"/>
    <s v="ELIANA GARCÍA CASTAÑO"/>
    <s v="FORMULACIÓN Y ACTUALIZACIÓN NORMATIVA Y OPERATIVA"/>
    <x v="0"/>
    <x v="2"/>
    <n v="15"/>
    <n v="20193320024292"/>
    <d v="2019-09-11T17:27:48"/>
    <n v="20192050060151"/>
    <d v="2019-09-27T00:00:00"/>
    <x v="6"/>
    <n v="12"/>
    <x v="1"/>
    <s v="30-09-2019 14:48 PM Archivar ELIANA GARCÍA CASTAÑO Mediante el oficio 20192050060151, se dio atención a la petición. Correo electrónico enviado el 27/09/2019"/>
    <d v="2019-09-30T00:00:00"/>
    <s v="Pdf"/>
    <s v="Si"/>
    <m/>
    <m/>
  </r>
  <r>
    <x v="0"/>
    <x v="3"/>
    <x v="15"/>
    <x v="56"/>
    <x v="3"/>
    <x v="6"/>
    <s v="RD: SOLICITUD ACOMPAÑAMIENTO JURÍDICO"/>
    <s v="ELIANA GARCÍA CASTAÑO"/>
    <s v="FORMULACIÓN Y ACTUALIZACIÓN NORMATIVA Y OPERATIVA"/>
    <x v="0"/>
    <x v="2"/>
    <n v="15"/>
    <n v="20193320024312"/>
    <d v="2019-09-11T17:30:34"/>
    <n v="43733"/>
    <n v="20192050060441"/>
    <x v="2"/>
    <n v="10"/>
    <x v="1"/>
    <s v="25-09-2019 17:38 PM Archivar ELIANA GARCÍA CASTAÑO Mediante el oficio 20192050060441, se dio respuesta a la solicitud. Correo enviado el 25/09/2019"/>
    <d v="2019-09-25T00:00:00"/>
    <s v="Pdf"/>
    <s v="Si"/>
    <m/>
    <m/>
  </r>
  <r>
    <x v="0"/>
    <x v="2"/>
    <x v="6"/>
    <x v="57"/>
    <x v="0"/>
    <x v="3"/>
    <s v="SM: REMISIÓN DOCUMENTACIÓN CURSO PSICOLOGÍA DE LA EMERGENCIA PARA BOMBEROS"/>
    <s v="HAYVER LEONARDO SERRANO RODRIGUEZ"/>
    <s v="DIRECCIÓN GENERAL"/>
    <x v="1"/>
    <x v="1"/>
    <n v="15"/>
    <n v="20193320024322"/>
    <d v="2019-09-12T09:41:41"/>
    <n v="20191000009391"/>
    <d v="2019-10-09T00:00:00"/>
    <x v="19"/>
    <n v="19"/>
    <x v="2"/>
    <s v="07-10-2019 11:33 AM Archivar HAYVER LEONARDO SERRANO RODRIGUEZ Se le da respuesta con el radicado N° 20191000009391"/>
    <d v="2019-10-07T00:00:00"/>
    <s v="Pdf"/>
    <s v="Si"/>
    <m/>
    <m/>
  </r>
  <r>
    <x v="0"/>
    <x v="3"/>
    <x v="4"/>
    <x v="58"/>
    <x v="0"/>
    <x v="3"/>
    <s v="RD: CERTIFICADOS"/>
    <s v="HAYVER LEONARDO SERRANO RODRIGUEZ"/>
    <s v="DIRECCIÓN GENERAL"/>
    <x v="1"/>
    <x v="1"/>
    <n v="15"/>
    <n v="20193320024332"/>
    <d v="2019-09-12T09:51:52"/>
    <n v="20191000009551"/>
    <d v="2019-10-10T00:00:00"/>
    <x v="14"/>
    <n v="20"/>
    <x v="2"/>
    <s v="10-10-2019 14:30 PM Archivar HAYVER LEONARDO SERRANO RODRIGUEZ Se le da respuesta con el radicado N° 20191000009551"/>
    <d v="2019-10-10T00:00:00"/>
    <s v="Pdf"/>
    <s v="Si"/>
    <m/>
    <s v="Falta anexar el pantallazo de evidencia de envío"/>
  </r>
  <r>
    <x v="0"/>
    <x v="3"/>
    <x v="4"/>
    <x v="58"/>
    <x v="0"/>
    <x v="3"/>
    <s v="RD: CERTIFICADOS"/>
    <s v="HAYVER LEONARDO SERRANO RODRIGUEZ"/>
    <s v="DIRECCIÓN GENERAL"/>
    <x v="1"/>
    <x v="1"/>
    <n v="15"/>
    <n v="20193320024342"/>
    <d v="2019-09-12T09:55:38"/>
    <n v="20191000009561"/>
    <d v="2019-10-10T00:00:00"/>
    <x v="14"/>
    <n v="20"/>
    <x v="2"/>
    <s v="10-10-2019 14:46 PM Archivar HAYVER LEONARDO SERRANO RODRIGUEZ Se le da respuesta con el radicado N° 20191000009561 _x000a_"/>
    <d v="2019-10-10T00:00:00"/>
    <s v="Pdf"/>
    <s v="Si"/>
    <m/>
    <s v="No se anexa pantallazo como evidencia de envío"/>
  </r>
  <r>
    <x v="0"/>
    <x v="3"/>
    <x v="15"/>
    <x v="59"/>
    <x v="0"/>
    <x v="1"/>
    <s v="RD: SOLICITUD NÚMERO DE REGISTRO PARA CURSO"/>
    <s v="Paula Andrea Cortéz Mojica"/>
    <s v="DIRECCIÓN GENERAL"/>
    <x v="1"/>
    <x v="2"/>
    <n v="15"/>
    <n v="20193320024352"/>
    <d v="2019-09-12T10:03:42"/>
    <n v="20191000002013"/>
    <d v="2019-09-24T00:00:00"/>
    <x v="1"/>
    <n v="8"/>
    <x v="1"/>
    <s v="24-09-2019 10:18 AM Archivar Paula Andrea Cortéz Mojica archivo 20191000002013"/>
    <m/>
    <s v="WORD"/>
    <m/>
    <m/>
    <s v="No existe evidencia de envío, no hay documento digitalizado con su respectiva firma y no se comunica medio de envío de respuesta al peticionario."/>
  </r>
  <r>
    <x v="0"/>
    <x v="2"/>
    <x v="7"/>
    <x v="60"/>
    <x v="3"/>
    <x v="1"/>
    <s v="SM: SOLICITUD DE INFORMACIÓN"/>
    <s v="Andrea Bibiana Castañeda Durán"/>
    <s v="FORMULACIÓN Y ACTUALIZACIÓN NORMATIVA Y OPERATIVA"/>
    <x v="0"/>
    <x v="0"/>
    <n v="30"/>
    <n v="20193320024402"/>
    <d v="2019-09-12T12:25:08"/>
    <m/>
    <m/>
    <x v="0"/>
    <m/>
    <x v="0"/>
    <m/>
    <m/>
    <m/>
    <m/>
    <m/>
    <m/>
  </r>
  <r>
    <x v="0"/>
    <x v="3"/>
    <x v="8"/>
    <x v="61"/>
    <x v="0"/>
    <x v="1"/>
    <s v="RD: SOLICITUD"/>
    <s v="Paula Andrea Cortéz Mojica"/>
    <s v="DIRECCIÓN GENERAL"/>
    <x v="0"/>
    <x v="2"/>
    <n v="15"/>
    <n v="20193320024412"/>
    <d v="2019-09-12T15:08:07"/>
    <n v="20191000002023"/>
    <d v="2019-09-24T00:00:00"/>
    <x v="1"/>
    <n v="8"/>
    <x v="1"/>
    <s v="24-09-2019 15:02 PM Archivar Paula Andrea Cortéz Mojica archivo 20191000002023"/>
    <m/>
    <m/>
    <m/>
    <m/>
    <m/>
  </r>
  <r>
    <x v="0"/>
    <x v="3"/>
    <x v="11"/>
    <x v="62"/>
    <x v="0"/>
    <x v="3"/>
    <s v="RD: CERTIFICADOS CURSO OFICIAL DE SEGURIDAD DEL INCIDENTE"/>
    <s v="HAYVER LEONARDO SERRANO RODRIGUEZ"/>
    <s v="DIRECCIÓN GENERAL"/>
    <x v="1"/>
    <x v="1"/>
    <n v="15"/>
    <n v="20193320024422"/>
    <d v="2019-09-12T16:20:06"/>
    <n v="20191000009481"/>
    <d v="2019-10-09T00:00:00"/>
    <x v="19"/>
    <n v="19"/>
    <x v="2"/>
    <s v="08-10-2019 10:12 AM Archivar HAYVER LEONARDO SERRANO RODRIGUEZ Se le da respuesta con el radicado N° 20191000009481"/>
    <d v="2019-10-08T00:00:00"/>
    <s v="Pdf"/>
    <s v="Si"/>
    <m/>
    <m/>
  </r>
  <r>
    <x v="0"/>
    <x v="2"/>
    <x v="4"/>
    <x v="63"/>
    <x v="0"/>
    <x v="3"/>
    <s v="SM: CERTIFICADOS"/>
    <s v="HAYVER LEONARDO SERRANO RODRIGUEZ"/>
    <s v="DIRECCIÓN GENERAL"/>
    <x v="1"/>
    <x v="1"/>
    <n v="15"/>
    <n v="20193320024442"/>
    <d v="2019-09-12T16:36:28"/>
    <m/>
    <m/>
    <x v="0"/>
    <m/>
    <x v="3"/>
    <m/>
    <m/>
    <m/>
    <m/>
    <m/>
    <m/>
  </r>
  <r>
    <x v="0"/>
    <x v="2"/>
    <x v="1"/>
    <x v="23"/>
    <x v="2"/>
    <x v="6"/>
    <s v="SM: FINANCIACIÓN CUERPO DE BOMBEROS (REMITIDO POR MININTERIOR OFI 19-36153-DAL-3200 - EXT 19-36800)"/>
    <s v="Carlos Armando López Barrera"/>
    <s v="OFICINA ASESORA JURÍDICA"/>
    <x v="1"/>
    <x v="5"/>
    <n v="10"/>
    <n v="20193320024452"/>
    <d v="2019-09-12T16:47:12"/>
    <n v="20191200001963"/>
    <d v="2019-09-17T00:00:00"/>
    <x v="17"/>
    <n v="3"/>
    <x v="1"/>
    <s v="17-09-2019 16:29 PM Archivar Carlos Armando López Barrera archivo 20191200001963"/>
    <m/>
    <m/>
    <m/>
    <m/>
    <m/>
  </r>
  <r>
    <x v="0"/>
    <x v="2"/>
    <x v="1"/>
    <x v="23"/>
    <x v="2"/>
    <x v="6"/>
    <s v="SM: AMBULANCIAS BOMBEROS (REMITIDO POR MININTERIOR OFI19-36155 DAL-3200 - EXT 19-37056)"/>
    <s v="Carlos Armando López Barrera"/>
    <s v="OFICINA ASESORA JURÍDICA"/>
    <x v="1"/>
    <x v="5"/>
    <n v="10"/>
    <n v="20193320024462"/>
    <d v="2019-09-12T16:51:39"/>
    <n v="20191200001973"/>
    <d v="2019-09-17T00:00:00"/>
    <x v="17"/>
    <n v="3"/>
    <x v="1"/>
    <s v="17-09-2019 16:37 PM Archivar Carlos Armando López Barrera archivo 20191200001973"/>
    <m/>
    <m/>
    <m/>
    <m/>
    <m/>
  </r>
  <r>
    <x v="0"/>
    <x v="0"/>
    <x v="1"/>
    <x v="33"/>
    <x v="1"/>
    <x v="4"/>
    <s v="CAC: ADJUNTO A LA DENUNCIA DEL 12 DE JUNIO DE 2019 TEMA CAMIONETA MUNICIPIO TIMANÁ"/>
    <s v="ELIANA GARCÍA CASTAÑO"/>
    <s v="FORMULACIÓN Y ACTUALIZACIÓN NORMATIVA Y OPERATIVA"/>
    <x v="0"/>
    <x v="3"/>
    <n v="5"/>
    <n v="20193320024472"/>
    <d v="2019-09-12T16:56:56"/>
    <n v="20192050060061"/>
    <s v="19/09/2019."/>
    <x v="8"/>
    <n v="5"/>
    <x v="1"/>
    <s v="19-09-2019 15:58 PM Archivar ELIANA GARCÍA CASTAÑO Mediante los oficios No. 20192050060061 y No. 20192050060071. Correo enviado el 19/09/2019."/>
    <d v="2019-09-19T00:00:00"/>
    <s v="Pdf"/>
    <s v="Si"/>
    <m/>
    <m/>
  </r>
  <r>
    <x v="0"/>
    <x v="0"/>
    <x v="1"/>
    <x v="64"/>
    <x v="0"/>
    <x v="6"/>
    <s v="CAC: COMPARTO BORRADOR CONVENIOS BOMBEROS"/>
    <s v="ERIKA AGUIRRE LEMUS"/>
    <s v="FORMULACIÓN Y ACTUALIZACIÓN NORMATIVA Y OPERATIVA"/>
    <x v="0"/>
    <x v="0"/>
    <n v="30"/>
    <n v="20193320024482"/>
    <d v="2019-09-12T17:00:33"/>
    <m/>
    <m/>
    <x v="0"/>
    <m/>
    <x v="0"/>
    <m/>
    <m/>
    <m/>
    <m/>
    <m/>
    <m/>
  </r>
  <r>
    <x v="0"/>
    <x v="0"/>
    <x v="1"/>
    <x v="33"/>
    <x v="1"/>
    <x v="4"/>
    <s v="CAC: MATERIAL ADJUNTO DENUNCIAS MAL USO CAMIONETA TIMANÁ HUILA"/>
    <s v="ELIANA GARCÍA CASTAÑO"/>
    <s v="FORMULACIÓN Y ACTUALIZACIÓN NORMATIVA Y OPERATIVA"/>
    <x v="0"/>
    <x v="3"/>
    <n v="5"/>
    <n v="20193320024492"/>
    <d v="2019-09-12T17:01:22"/>
    <s v="20192050060071 y 20192050060061"/>
    <s v="19/09/2019."/>
    <x v="8"/>
    <n v="5"/>
    <x v="1"/>
    <s v="19-09-2019 15:59 PM Archivar ELIANA GARCÍA CASTAÑO Petición atendida con los oficios 20192050060071 y 2019205006006. Correo enviado el 19/09/2019"/>
    <d v="2019-09-19T00:00:00"/>
    <s v="Pdf"/>
    <s v="Si"/>
    <m/>
    <m/>
  </r>
  <r>
    <x v="0"/>
    <x v="1"/>
    <x v="1"/>
    <x v="65"/>
    <x v="3"/>
    <x v="1"/>
    <s v="CI: RADICADO 2013137176-2-000 DE 12 DE SEPTIEMBRE DE 2019"/>
    <s v="EDWIN GONZALEZ MALAGON"/>
    <s v="Área Central de Referencia Bomberil"/>
    <x v="1"/>
    <x v="2"/>
    <n v="15"/>
    <n v="20193320024502"/>
    <d v="2019-09-13T11:47:26"/>
    <m/>
    <m/>
    <x v="0"/>
    <m/>
    <x v="3"/>
    <m/>
    <m/>
    <m/>
    <m/>
    <m/>
    <m/>
  </r>
  <r>
    <x v="0"/>
    <x v="1"/>
    <x v="1"/>
    <x v="66"/>
    <x v="1"/>
    <x v="6"/>
    <s v="CI: SOLICITUD DE APOYO"/>
    <s v="ELIANA GARCÍA CASTAÑO"/>
    <s v="FORMULACIÓN Y ACTUALIZACIÓN NORMATIVA Y OPERATIVA"/>
    <x v="0"/>
    <x v="2"/>
    <n v="15"/>
    <n v="20193320024512"/>
    <d v="2019-09-13T11:59:27"/>
    <n v="20192050060181"/>
    <d v="2019-09-30T00:00:00"/>
    <x v="3"/>
    <n v="11"/>
    <x v="1"/>
    <s v="30-09-2019 19:09 PM Archivar ELIANA GARCÍA CASTAÑO Mediante el oficio 20192050060181, se dio respuesta a lo solicitado. Correo enviado el 30/09/2019"/>
    <d v="2019-09-30T00:00:00"/>
    <s v="Pdf"/>
    <s v="Si"/>
    <m/>
    <m/>
  </r>
  <r>
    <x v="0"/>
    <x v="0"/>
    <x v="1"/>
    <x v="67"/>
    <x v="1"/>
    <x v="1"/>
    <s v="CAC: RECURSOS PARA EL PAGO DEL SERVICIO ESENCIAL"/>
    <s v="Andrea Bibiana Castañeda Durán"/>
    <s v="FORMULACIÓN Y ACTUALIZACIÓN NORMATIVA Y OPERATIVA"/>
    <x v="0"/>
    <x v="0"/>
    <n v="30"/>
    <n v="20193320024532"/>
    <d v="2019-09-13T15:50:09"/>
    <n v="20192050060581"/>
    <d v="2019-10-04T00:00:00"/>
    <x v="15"/>
    <n v="15"/>
    <x v="1"/>
    <s v="07-10-2019 09:56 AM Archivar Andrea Bibiana Castañeda Durán SE DIO TRÁMITE CON RAD. 20192050060581 ENVIADO EL 04/10/2019. Se envía por correo electrónico el día 04/10/2019."/>
    <d v="2019-10-04T00:00:00"/>
    <s v="Pdf"/>
    <s v="Si"/>
    <m/>
    <m/>
  </r>
  <r>
    <x v="0"/>
    <x v="3"/>
    <x v="1"/>
    <x v="68"/>
    <x v="1"/>
    <x v="7"/>
    <s v="RD: DOCUMENTACIÓN PENDIENTE TRÁMITE COBRO SEGURO DE VIDA"/>
    <s v="Alejandra Patiño"/>
    <s v="DIRECCIÓN GENERAL"/>
    <x v="1"/>
    <x v="2"/>
    <n v="15"/>
    <n v="20193320024542"/>
    <d v="2019-09-13T17:05:13"/>
    <n v="20191000008681"/>
    <d v="2019-09-26T00:00:00"/>
    <x v="10"/>
    <n v="9"/>
    <x v="1"/>
    <s v="26-09-2019 13:59 PM Archivar Germán Andrés Miranda Montenegro SE ENVIA A LA ASEGURADORA BAJO EL RADICADO NUMERO 20191000008681"/>
    <m/>
    <m/>
    <m/>
    <m/>
    <s v="Documento sin digitalizar, sin firma y no se anexa pantallazo de envío de respuesta"/>
  </r>
  <r>
    <x v="0"/>
    <x v="3"/>
    <x v="12"/>
    <x v="69"/>
    <x v="3"/>
    <x v="1"/>
    <s v="RD: SOLICITUD DONACIÓN CARRO DE BOMBEROS Y EQUIPOS HIDRÁULICOS"/>
    <s v="Luis Alberto Valencia Pulido"/>
    <s v="Área Central de Referencia Bomberil"/>
    <x v="0"/>
    <x v="2"/>
    <n v="15"/>
    <n v="20193320024562"/>
    <d v="2019-09-16T10:17:22"/>
    <s v="N/A"/>
    <d v="2019-10-03T00:00:00"/>
    <x v="21"/>
    <n v="13"/>
    <x v="1"/>
    <s v="03-10-2019 11:04 AM Archivar Massiel Mendez Se le informa al solicitante vía correo electrónico, que debe presentar todos los requisitos y así poder estar en el banco de proyectos y ser presentados a la Junta Nacional de Bomberos."/>
    <m/>
    <s v="TIF"/>
    <s v="Si"/>
    <m/>
    <s v="Las respuestas se deben realizar con el formato de la NBC y en el radicado de salida debe existir evidencia o pantallazo de envío de la respuesta que se pueda evidenciar la fecha de envío."/>
  </r>
  <r>
    <x v="0"/>
    <x v="3"/>
    <x v="12"/>
    <x v="70"/>
    <x v="0"/>
    <x v="1"/>
    <s v="RD: SOLICITUD DONACIÓN MÁQUINA EXTINTORA"/>
    <s v="Massiel Mendez"/>
    <s v="FORTALECIMIENTO BOMBERIL"/>
    <x v="1"/>
    <x v="1"/>
    <n v="15"/>
    <n v="20193320024572"/>
    <d v="2019-09-16T10:20:08"/>
    <s v="N/A"/>
    <d v="2019-10-03T00:00:00"/>
    <x v="21"/>
    <n v="13"/>
    <x v="1"/>
    <s v="03-10-2019 11:16 AM Archivar Massiel Mendez Se le da respuesta al comandante vía correo electrónico, que debe llenar los formatos y los requisitos solicitados para la presentación de proyectos ante la DNBC."/>
    <m/>
    <s v="TIF"/>
    <s v="Si"/>
    <m/>
    <s v="Las respuestas se deben realizar con el formato de la NBC y en el radicado de salida debe existir evidencia o pantallazo de envío de la respuesta que se pueda evidenciar la fecha de envío."/>
  </r>
  <r>
    <x v="0"/>
    <x v="2"/>
    <x v="1"/>
    <x v="71"/>
    <x v="1"/>
    <x v="4"/>
    <s v="SM: DENUNCIA ANTE DNBC"/>
    <s v="ERIKA AGUIRRE LEMUS"/>
    <s v="FORMULACIÓN Y ACTUALIZACIÓN NORMATIVA Y OPERATIVA"/>
    <x v="0"/>
    <x v="2"/>
    <n v="15"/>
    <n v="20193320024582"/>
    <d v="2019-09-16T10:32:08"/>
    <n v="20192050060991"/>
    <d v="2019-10-04T00:00:00"/>
    <x v="20"/>
    <n v="14"/>
    <x v="1"/>
    <s v="07-10-2019 09:54 AM Archivar ERIKA AGUIRRE LEMUS Se archiva con radicado de salida número 20192050060991. Se adjunto pantallazo de envío."/>
    <m/>
    <s v="WORD"/>
    <s v="Si"/>
    <m/>
    <s v="Documento sin firma"/>
  </r>
  <r>
    <x v="0"/>
    <x v="2"/>
    <x v="1"/>
    <x v="72"/>
    <x v="3"/>
    <x v="1"/>
    <s v="SM: REMISIÓN DE LIQUIDACIONES PROCESO DEFINICIÓN INDEMNIZACIONES SOAT Y AP"/>
    <s v="USUARIO DE ATENCIÓN AL CIUDADANO"/>
    <s v="GESTIÓN ATENCIÓN AL CIUDADANO"/>
    <x v="2"/>
    <x v="3"/>
    <n v="5"/>
    <n v="20193320024602"/>
    <d v="2019-09-16T12:02:25"/>
    <s v="N/A"/>
    <d v="2019-09-18T00:00:00"/>
    <x v="16"/>
    <n v="2"/>
    <x v="1"/>
    <s v="18-09-2019 11:46 AM Archivar USUARIO DE ATENCIÓN AL CIUDADANO Se envió al correo: bomberos.barcelona@hotmail.com la remisión del oficio por no ser competencia de esta Entidad, e igualmente se comunicó reiteradas veces con el número que aparece en el directorio del referente Cuerpo de Bomberos Voluntarios Barcelona en las cuales no se obtuvo respuesta. se adjunta pantallazo de envío."/>
    <d v="2019-09-18T00:00:00"/>
    <s v="Pdf"/>
    <s v="Si"/>
    <s v="N/A"/>
    <s v="N/A"/>
  </r>
  <r>
    <x v="0"/>
    <x v="2"/>
    <x v="6"/>
    <x v="73"/>
    <x v="2"/>
    <x v="0"/>
    <s v="SM: SOLICITUD DE ORIENTACIÓN"/>
    <s v="ERIKA AGUIRRE LEMUS"/>
    <s v="FORMULACIÓN Y ACTUALIZACIÓN NORMATIVA Y OPERATIVA"/>
    <x v="0"/>
    <x v="1"/>
    <n v="15"/>
    <n v="20193320024612"/>
    <d v="2019-09-16T12:14:19"/>
    <m/>
    <m/>
    <x v="0"/>
    <m/>
    <x v="3"/>
    <s v="Vence el 07-10-2019"/>
    <m/>
    <m/>
    <m/>
    <m/>
    <m/>
  </r>
  <r>
    <x v="0"/>
    <x v="3"/>
    <x v="16"/>
    <x v="74"/>
    <x v="0"/>
    <x v="3"/>
    <s v="RD: SOLICITUD FIRMA DE CERTIFICADOS"/>
    <s v="HAYVER LEONARDO SERRANO RODRIGUEZ"/>
    <s v="DIRECCIÓN GENERAL"/>
    <x v="1"/>
    <x v="1"/>
    <n v="15"/>
    <n v="20193320024622"/>
    <d v="2019-09-16T15:13:11"/>
    <m/>
    <m/>
    <x v="0"/>
    <m/>
    <x v="3"/>
    <s v="Vence el 07-10-2019"/>
    <m/>
    <m/>
    <m/>
    <m/>
    <m/>
  </r>
  <r>
    <x v="0"/>
    <x v="3"/>
    <x v="1"/>
    <x v="75"/>
    <x v="3"/>
    <x v="1"/>
    <s v="RD: RESPUESTA RADICADO EN-2019-105198 DEL 06 DE SEPTIEMBRE DE 2019"/>
    <s v="Wilson Enrique Sánchez Laguado"/>
    <s v="GESTIÓN ADMINISTRATIVA"/>
    <x v="2"/>
    <x v="1"/>
    <n v="15"/>
    <n v="20193320024632"/>
    <d v="2019-09-16T15:25:47"/>
    <n v="20193300008441"/>
    <d v="2019-10-01T00:00:00"/>
    <x v="3"/>
    <n v="11"/>
    <x v="1"/>
    <s v="01-10-2019 09:30 AM Archivar Wilson Enrique Sánchez Laguado Se archiva documento por trámite cumplido, se dio respuesta mediante radicado de salida 20193300008441."/>
    <d v="2019-09-30T00:00:00"/>
    <s v="Pdf"/>
    <m/>
    <m/>
    <s v="No especifica medio de envío de respuesta."/>
  </r>
  <r>
    <x v="0"/>
    <x v="2"/>
    <x v="1"/>
    <x v="76"/>
    <x v="1"/>
    <x v="1"/>
    <s v="SM: DERECHO DE PETICIÓN"/>
    <s v="Ronny Estiven Romero Velandia"/>
    <s v="FORMULACIÓN Y ACTUALIZACIÓN NORMATIVA Y OPERATIVA"/>
    <x v="0"/>
    <x v="2"/>
    <n v="15"/>
    <n v="20193320024652"/>
    <d v="2019-09-16T16:47:40"/>
    <s v="20192050060261 Y 20192050060251"/>
    <d v="2019-10-01T00:00:00"/>
    <x v="3"/>
    <n v="11"/>
    <x v="1"/>
    <s v="01-10-2019 15:01 PM Archivar ELIANA GARCÍA CASTAÑO Mediante los oficios 20192050060261 Y 20192050060251 se dio trámite a la petición."/>
    <d v="2019-10-01T00:00:00"/>
    <s v="Pdf"/>
    <s v="Si"/>
    <m/>
    <m/>
  </r>
  <r>
    <x v="0"/>
    <x v="2"/>
    <x v="6"/>
    <x v="77"/>
    <x v="0"/>
    <x v="3"/>
    <s v="SM: FIRMA CERTIFICADOS"/>
    <s v="HAYVER LEONARDO SERRANO RODRIGUEZ"/>
    <s v="DIRECCIÓN GENERAL"/>
    <x v="1"/>
    <x v="1"/>
    <n v="15"/>
    <n v="20193320024672"/>
    <d v="2019-09-17T09:39:11"/>
    <m/>
    <m/>
    <x v="0"/>
    <m/>
    <x v="3"/>
    <m/>
    <m/>
    <m/>
    <m/>
    <m/>
    <m/>
  </r>
  <r>
    <x v="0"/>
    <x v="3"/>
    <x v="1"/>
    <x v="78"/>
    <x v="2"/>
    <x v="1"/>
    <s v="RD: SOLICITUD FORTALECIMIENTO INSTITUCIONAL CUERPOS DE SOCORRO MUNICIPIO DE BOLÍVAR CAUCA (REMITIDO POR UNGRD - 2019ER09447 - 2019EE09163)"/>
    <s v="Massiel Mendez"/>
    <s v="FORTALECIMIENTO BOMBERIL"/>
    <x v="1"/>
    <x v="1"/>
    <n v="15"/>
    <n v="20193320024682"/>
    <d v="2019-09-17T10:47:43"/>
    <s v="N/A"/>
    <d v="2019-10-03T00:00:00"/>
    <x v="6"/>
    <n v="12"/>
    <x v="1"/>
    <s v="03-10-2019 12:06 PM Archivar Massiel Mendez Se le envía al solicitante vía correo electrónico, la información sobre los proyectos presentados ante la DNBC. _x000a_"/>
    <m/>
    <s v="TIF"/>
    <s v="Si"/>
    <m/>
    <s v="Las respuestas se deben realizar con el formato de la NBC y en el radicado de salida debe existir evidencia o pantallazo de envío de la respuesta que se pueda evidenciar la fecha de envío."/>
  </r>
  <r>
    <x v="0"/>
    <x v="2"/>
    <x v="17"/>
    <x v="79"/>
    <x v="0"/>
    <x v="7"/>
    <s v="SM: PENDIENTE SINIESTRO 25171 / PÓLIZA No 994000000044 - UGR BOMBEROS / AMPARO BÁSICO DE VIDA/ ALONSO ECHEVERRY RODRIGUEZ CC 4350018"/>
    <s v="Alejandra Patiño"/>
    <s v="DIRECCIÓN GENERAL"/>
    <x v="1"/>
    <x v="6"/>
    <n v="0"/>
    <n v="20193320024782"/>
    <d v="2019-09-17T16:43:26"/>
    <s v="N/A"/>
    <d v="2019-09-26T00:00:00"/>
    <x v="7"/>
    <n v="7"/>
    <x v="1"/>
    <s v="26-09-2019 14:51 PM Archivar Germán Andrés Miranda Montenegro SE ENVÍA A LA ASEGURADORA BAJO EL RADICADO NUMERO 20191000008851"/>
    <s v="N/A"/>
    <s v="N/A"/>
    <s v="N/A"/>
    <s v="N/A"/>
    <s v="N/A"/>
  </r>
  <r>
    <x v="0"/>
    <x v="3"/>
    <x v="3"/>
    <x v="11"/>
    <x v="0"/>
    <x v="1"/>
    <s v="RD: DERECHO DE PETICIÓN (REMITIDO POR MININTERIOR)"/>
    <s v="Andrea Bibiana Castañeda Durán"/>
    <s v="FORMULACIÓN Y ACTUALIZACIÓN NORMATIVA Y OPERATIVA"/>
    <x v="0"/>
    <x v="5"/>
    <n v="10"/>
    <n v="20193320024792"/>
    <d v="2019-09-17T16:57:03"/>
    <m/>
    <m/>
    <x v="0"/>
    <m/>
    <x v="3"/>
    <m/>
    <m/>
    <m/>
    <m/>
    <m/>
    <m/>
  </r>
  <r>
    <x v="0"/>
    <x v="0"/>
    <x v="12"/>
    <x v="80"/>
    <x v="2"/>
    <x v="8"/>
    <s v="CAC: AGRADECIMIENTO MUNICIPIO ALVARADO TOLIMA"/>
    <s v="Paula Andrea Cortéz Mojica"/>
    <s v="DIRECCIÓN GENERAL"/>
    <x v="1"/>
    <x v="6"/>
    <n v="0"/>
    <n v="20193320024802"/>
    <d v="2019-09-17T17:12:28"/>
    <s v="N/A"/>
    <d v="2019-09-18T00:00:00"/>
    <x v="22"/>
    <n v="1"/>
    <x v="1"/>
    <s v="18-09-2019 10:41 AM Archivar Paula Andrea Cortéz Mojica archivo agradecimiento"/>
    <s v="N/A"/>
    <s v="N/A"/>
    <s v="N/A"/>
    <s v="N/A"/>
    <s v="N/A"/>
  </r>
  <r>
    <x v="0"/>
    <x v="0"/>
    <x v="3"/>
    <x v="81"/>
    <x v="0"/>
    <x v="3"/>
    <s v="CAC: CERTIFICADO DE CUMPLIMIENTO DEL CBV DE VILLAVICENCIO"/>
    <s v="Ricardo Rizo Salazar"/>
    <s v="FORMULACIÓN Y ACTUALIZACIÓN NORMATIVA Y OPERATIVA"/>
    <x v="0"/>
    <x v="1"/>
    <n v="15"/>
    <n v="20193320024812"/>
    <d v="2019-09-17T17:14:31"/>
    <n v="20192050060671"/>
    <d v="2019-10-08T00:00:00"/>
    <x v="15"/>
    <n v="15"/>
    <x v="1"/>
    <s v="09-10-2019 15:29 PM Archivar Ricardo Rizo Salazar Tramitado"/>
    <d v="2019-10-08T00:00:00"/>
    <s v="Pdf"/>
    <s v="Si"/>
    <m/>
    <m/>
  </r>
  <r>
    <x v="0"/>
    <x v="1"/>
    <x v="3"/>
    <x v="11"/>
    <x v="0"/>
    <x v="0"/>
    <s v="CI: INICIAR PROCESO DE PERSONERÍA JURÍDICA"/>
    <s v="Andrea Bibiana Castañeda Durán"/>
    <s v="FORMULACIÓN Y ACTUALIZACIÓN NORMATIVA Y OPERATIVA"/>
    <x v="0"/>
    <x v="1"/>
    <n v="15"/>
    <n v="20193320024832"/>
    <d v="2019-09-17T17:23:16"/>
    <n v="20192050060561"/>
    <d v="2019-10-04T00:00:00"/>
    <x v="21"/>
    <n v="13"/>
    <x v="1"/>
    <s v="07-10-2019 09:51 AM Archivar Andrea Bibiana Castañeda Durán SE DIO TRÁMITE CON RAD. 20192050060561 ENVIADO EL 04/10/2019"/>
    <d v="2019-10-04T00:00:00"/>
    <s v="Pdf"/>
    <s v="Si"/>
    <m/>
    <m/>
  </r>
  <r>
    <x v="0"/>
    <x v="0"/>
    <x v="1"/>
    <x v="5"/>
    <x v="1"/>
    <x v="0"/>
    <s v="CAC: SOLICITUD"/>
    <s v="Andrea Bibiana Castañeda Durán"/>
    <s v="FORMULACIÓN Y ACTUALIZACIÓN NORMATIVA Y OPERATIVA"/>
    <x v="0"/>
    <x v="2"/>
    <n v="15"/>
    <n v="20193320024862"/>
    <d v="2019-09-17T17:42:25"/>
    <n v="20192050060541"/>
    <d v="2019-10-04T00:00:00"/>
    <x v="21"/>
    <n v="13"/>
    <x v="1"/>
    <s v="07-10-2019 09:49 AM Archivar Andrea Bibiana Castañeda Durán SE DIO TRÁMITE CON RADICADO 20192050060541 ENVIADO EL 04/10/2019"/>
    <d v="2019-10-04T00:00:00"/>
    <s v="Pdf"/>
    <s v="Si"/>
    <m/>
    <m/>
  </r>
  <r>
    <x v="0"/>
    <x v="0"/>
    <x v="1"/>
    <x v="82"/>
    <x v="1"/>
    <x v="1"/>
    <s v="CAC: NUNC 150016099163201902937"/>
    <s v="ELIANA GARCÍA CASTAÑO"/>
    <s v="FORMULACIÓN Y ACTUALIZACIÓN NORMATIVA Y OPERATIVA"/>
    <x v="0"/>
    <x v="5"/>
    <n v="10"/>
    <n v="20193320024872"/>
    <d v="2019-09-17T17:43:57"/>
    <n v="20192050060131"/>
    <d v="2019-09-19T00:00:00"/>
    <x v="16"/>
    <n v="2"/>
    <x v="1"/>
    <s v="19-09-2019 16:08 PM Archivar ELIANA GARCÍA CASTAÑO Mediante el oficio No. 20192050060131, se dio atención a la petición. Correo enviado el 19/09/2019"/>
    <d v="2019-09-19T00:00:00"/>
    <s v="Pdf"/>
    <s v="Si"/>
    <s v="N/A"/>
    <s v="N/A"/>
  </r>
  <r>
    <x v="0"/>
    <x v="0"/>
    <x v="1"/>
    <x v="83"/>
    <x v="1"/>
    <x v="5"/>
    <s v="CAC: RADICADO No 20192050059311"/>
    <s v="ELIANA GARCÍA CASTAÑO"/>
    <s v="FORMULACIÓN Y ACTUALIZACIÓN NORMATIVA Y OPERATIVA"/>
    <x v="0"/>
    <x v="2"/>
    <n v="15"/>
    <n v="20193320024912"/>
    <d v="2019-09-18T10:29:34"/>
    <n v="20192050060401"/>
    <d v="2019-09-27T00:00:00"/>
    <x v="7"/>
    <n v="7"/>
    <x v="1"/>
    <s v="30-09-2019 14:52 PM Archivar ELIANA GARCÍA CASTAÑO Mediante los oficios 20192050060411 y 20192050060401 correo enviado el 27/09/2019"/>
    <d v="2019-09-30T00:00:00"/>
    <s v="Pdf"/>
    <s v="Si"/>
    <s v="N/A"/>
    <s v="N/A"/>
  </r>
  <r>
    <x v="0"/>
    <x v="0"/>
    <x v="1"/>
    <x v="84"/>
    <x v="1"/>
    <x v="1"/>
    <s v="CAC: RATIFICACIÓN DE AUTORIZACIÓN"/>
    <s v="Jiug Magnoly Gaviria Narvaez"/>
    <s v="Área Central de Referencia Bomberil"/>
    <x v="0"/>
    <x v="2"/>
    <n v="15"/>
    <n v="20193320024922"/>
    <d v="2019-09-18T10:30:54"/>
    <n v="20192100008471"/>
    <d v="2019-10-01T00:00:00"/>
    <x v="10"/>
    <n v="9"/>
    <x v="1"/>
    <s v="01-10-2019 12:15 PM Archivar Jiug Magnoly Gaviria Narváez Se da respuesta con Radicado DNBC No 20192100008471."/>
    <d v="2019-10-01T00:00:00"/>
    <s v="Pdf"/>
    <s v="Si"/>
    <s v="N/A"/>
    <s v="N/A"/>
  </r>
  <r>
    <x v="0"/>
    <x v="2"/>
    <x v="9"/>
    <x v="85"/>
    <x v="0"/>
    <x v="7"/>
    <s v="SM: ENVÍO DE DOCUMENTOS CABO MANUEL MARTÍNEZ BECERRA (QEPD)"/>
    <s v="Alejandra Patiño"/>
    <s v="DIRECCIÓN GENERAL"/>
    <x v="1"/>
    <x v="6"/>
    <n v="0"/>
    <n v="20193320024932"/>
    <d v="2019-09-18T10:31:49"/>
    <n v="20191000008701"/>
    <d v="2019-09-26T00:00:00"/>
    <x v="4"/>
    <n v="6"/>
    <x v="1"/>
    <s v="26-09-2019 14:11 PM Archivar Germán Andrés Miranda Montenegro se envia a la aseguradora bajo el radicado numero 20191000008701"/>
    <m/>
    <m/>
    <m/>
    <m/>
    <s v="No existe evidencia de envío, no hay documento digitalizado con su respectiva firma y no se comunica medio de envío de respuesta al peticionario."/>
  </r>
  <r>
    <x v="0"/>
    <x v="3"/>
    <x v="8"/>
    <x v="22"/>
    <x v="0"/>
    <x v="3"/>
    <s v="RD: RADICACIÓN DE CERTIFICADOS BOMBERO NIVEL UNO PARA SU FIRMA, APICULTURA PARA OPERACIONES BOMBERILES, INSPECTOR DE SEGURIDAD BÁSICO"/>
    <s v="HAYVER LEONARDO SERRANO RODRIGUEZ"/>
    <s v="DIRECCIÓN GENERAL"/>
    <x v="1"/>
    <x v="1"/>
    <n v="15"/>
    <n v="20193320024942"/>
    <d v="2019-09-18T11:29:37"/>
    <n v="20191000009541"/>
    <d v="2019-10-10T00:00:00"/>
    <x v="23"/>
    <n v="16"/>
    <x v="2"/>
    <s v="10-10-2019 11:19 AM Archivar HAYVER LEONARDO SERRANO RODRIGUEZ Se le da respuesta con el radicado N° 20191000009541"/>
    <d v="2019-10-10T00:00:00"/>
    <s v="Pdf"/>
    <s v="Si"/>
    <m/>
    <s v="No hay pantallazo de evidencia"/>
  </r>
  <r>
    <x v="0"/>
    <x v="0"/>
    <x v="1"/>
    <x v="86"/>
    <x v="1"/>
    <x v="1"/>
    <s v="CAC: CORDIAL DERECHO DE PETICIÓN URGENTE"/>
    <s v="Andrea Bibiana Castañeda Durán"/>
    <s v="FORMULACIÓN Y ACTUALIZACIÓN NORMATIVA Y OPERATIVA"/>
    <x v="0"/>
    <x v="2"/>
    <n v="15"/>
    <n v="20193320025002"/>
    <d v="2019-09-18T15:27:35"/>
    <m/>
    <m/>
    <x v="0"/>
    <m/>
    <x v="3"/>
    <s v="Vence el 09-10-2019"/>
    <m/>
    <m/>
    <m/>
    <m/>
    <m/>
  </r>
  <r>
    <x v="0"/>
    <x v="0"/>
    <x v="1"/>
    <x v="33"/>
    <x v="1"/>
    <x v="0"/>
    <s v="CAC: DERECHO DE PETICIÓN"/>
    <s v="Andrea Bibiana Castañeda Durán"/>
    <s v="FORMULACIÓN Y ACTUALIZACIÓN NORMATIVA Y OPERATIVA"/>
    <x v="0"/>
    <x v="0"/>
    <n v="30"/>
    <n v="20193320025012"/>
    <d v="2019-09-18T15:28:14"/>
    <n v="20192050060711"/>
    <d v="2019-10-09T00:00:00"/>
    <x v="15"/>
    <n v="15"/>
    <x v="1"/>
    <s v="09-10-2019 13:31 PM Archivar ERIKA AGUIRRE LEMUS Se archiva con radicado de salida número 20192050060711. El pantallazo de envío se adjunto."/>
    <d v="2019-10-09T00:00:00"/>
    <s v="Pdf"/>
    <s v="Si"/>
    <m/>
    <m/>
  </r>
  <r>
    <x v="0"/>
    <x v="0"/>
    <x v="1"/>
    <x v="87"/>
    <x v="0"/>
    <x v="9"/>
    <s v="CAC: NOTIFICACIÓN DE LA DECISIÓN DISCIPLINARIO ADOPTADA POR EL TRIBUNAL DISCIPLINARIO DEL CBVM DE FECHA 16 DE SEPTIEMBRE DE 2019"/>
    <s v="ELIANA GARCÍA CASTAÑO"/>
    <s v="FORMULACIÓN Y ACTUALIZACIÓN NORMATIVA Y OPERATIVA"/>
    <x v="0"/>
    <x v="6"/>
    <n v="0"/>
    <n v="20193320025022"/>
    <d v="2019-09-18T15:33:20"/>
    <n v="20192050060271"/>
    <s v="07/10/2019."/>
    <x v="21"/>
    <n v="13"/>
    <x v="1"/>
    <s v="07-10-2019 15:34 PM Archivar ELIANA GARCÍA CASTAÑO Mediante el oficio No. 20192050060271, se remitió informe. Correo enviado el 07/10/2019."/>
    <m/>
    <m/>
    <m/>
    <m/>
    <m/>
  </r>
  <r>
    <x v="0"/>
    <x v="0"/>
    <x v="1"/>
    <x v="64"/>
    <x v="0"/>
    <x v="0"/>
    <s v="CAC: CONVENIO BORRADOR"/>
    <s v="ERIKA AGUIRRE LEMUS"/>
    <s v="FORMULACIÓN Y ACTUALIZACIÓN NORMATIVA Y OPERATIVA"/>
    <x v="0"/>
    <x v="0"/>
    <n v="30"/>
    <n v="20193320025032"/>
    <d v="2019-09-18T15:34:00"/>
    <n v="20192050060711"/>
    <d v="2019-10-09T00:00:00"/>
    <x v="15"/>
    <n v="15"/>
    <x v="1"/>
    <s v="09-10-2019 13:31 PM Archivar ERIKA AGUIRRE LEMUS Se archiva con radicado de salida número 20192050060711. El pantallazo de envío se adjunto."/>
    <d v="2019-10-09T00:00:00"/>
    <s v="Pdf"/>
    <s v="Si"/>
    <m/>
    <m/>
  </r>
  <r>
    <x v="0"/>
    <x v="0"/>
    <x v="1"/>
    <x v="88"/>
    <x v="1"/>
    <x v="10"/>
    <s v="CAC: NOTIFICACIÓN DE LA DECISIÓN DISCIPLINARIO ADOPTADA POR EL TRIBUNAL DISCIPLINARIO DEL CBVM DE FECHA 16 DE SEPTIEMBRE DE 2019"/>
    <s v="ELIANA GARCÍA CASTAÑO"/>
    <s v="FORMULACIÓN Y ACTUALIZACIÓN NORMATIVA Y OPERATIVA"/>
    <x v="0"/>
    <x v="6"/>
    <n v="0"/>
    <n v="20193320025052"/>
    <d v="2019-09-18T15:50:14"/>
    <n v="20192050060271"/>
    <s v="07/10/2019."/>
    <x v="21"/>
    <n v="13"/>
    <x v="1"/>
    <s v="07-10-2019 15:35 PM Archivar ELIANA GARCÍA CASTAÑO Mediante el oficio 20192050060271 , se remitió informes. Correo enviado el 07/10/2019."/>
    <d v="2019-10-07T00:00:00"/>
    <s v="Pdf"/>
    <s v="Si"/>
    <m/>
    <m/>
  </r>
  <r>
    <x v="0"/>
    <x v="0"/>
    <x v="11"/>
    <x v="89"/>
    <x v="0"/>
    <x v="9"/>
    <s v="CAC: RESPUESTA QUEJA"/>
    <s v="ERIKA AGUIRRE LEMUS"/>
    <s v="FORMULACIÓN Y ACTUALIZACIÓN NORMATIVA Y OPERATIVA"/>
    <x v="0"/>
    <x v="6"/>
    <n v="0"/>
    <n v="20193320025072"/>
    <d v="2019-09-18T16:15:34"/>
    <s v="20193320025072, 20193320015772"/>
    <d v="2019-10-04T00:00:00"/>
    <x v="6"/>
    <n v="12"/>
    <x v="1"/>
    <s v="04-10-2019 12:27 PM Archivar ERIKA AGUIRRE LEMUS Se archiva con el radicado de salida 20193320025072, 20193320015772. Se adjunta pantallazo de envío."/>
    <d v="2019-09-07T00:00:00"/>
    <s v="Pdf"/>
    <s v="Si"/>
    <m/>
    <m/>
  </r>
  <r>
    <x v="0"/>
    <x v="0"/>
    <x v="1"/>
    <x v="90"/>
    <x v="1"/>
    <x v="0"/>
    <s v="CAC: DERECHO DE PETICIÓN"/>
    <s v="ELIANA GARCÍA CASTAÑO"/>
    <s v="FORMULACIÓN Y ACTUALIZACIÓN NORMATIVA Y OPERATIVA"/>
    <x v="0"/>
    <x v="2"/>
    <n v="15"/>
    <n v="20193320025092"/>
    <d v="2019-09-18T16:27:46"/>
    <n v="20192050060571"/>
    <d v="2019-10-04T00:00:00"/>
    <x v="6"/>
    <n v="12"/>
    <x v="1"/>
    <s v="07-10-2019 14:47 PM Archivar ELIANA GARCÍA CASTAÑO Mediante el oficio 20192050060571, se dio atención a la petición. Correo enviado el 04/10/2019."/>
    <d v="2019-10-04T00:00:00"/>
    <s v="Pdf"/>
    <s v="Si"/>
    <m/>
    <m/>
  </r>
  <r>
    <x v="0"/>
    <x v="0"/>
    <x v="10"/>
    <x v="91"/>
    <x v="1"/>
    <x v="1"/>
    <s v="CAC: SOLICITUD USUARIO Y CONTRASEÑA RUE"/>
    <s v="Luis Alberto Valencia Pulido"/>
    <s v="Área Central de Referencia Bomberil"/>
    <x v="0"/>
    <x v="5"/>
    <n v="10"/>
    <n v="20193320025112"/>
    <d v="2019-09-18T16:29:17"/>
    <s v="N/A"/>
    <d v="2019-09-19T00:00:00"/>
    <x v="22"/>
    <n v="1"/>
    <x v="1"/>
    <s v="19-09-2019 17:31 PM Archivar Luis Alberto Valencia Pulido Se da respuesta mediante correo electrónico el día 19 de Septiembre del 2019."/>
    <m/>
    <m/>
    <m/>
    <m/>
    <s v="No existe evidencia de envío"/>
  </r>
  <r>
    <x v="0"/>
    <x v="0"/>
    <x v="1"/>
    <x v="92"/>
    <x v="1"/>
    <x v="1"/>
    <s v="CAC: SOLICITUD DE ACLARACIÓN"/>
    <s v="Andrea Bibiana Castañeda Durán"/>
    <s v="FORMULACIÓN Y ACTUALIZACIÓN NORMATIVA Y OPERATIVA"/>
    <x v="0"/>
    <x v="2"/>
    <n v="15"/>
    <n v="20193320025132"/>
    <d v="2019-09-18T16:31:30"/>
    <n v="20192050060701"/>
    <d v="2019-10-07T00:00:00"/>
    <x v="21"/>
    <s v="13."/>
    <x v="1"/>
    <s v="07-10-2019 09:55 AM Archivar Andrea Bibiana Castañeda Durán SE DIO RESPUESTA CON RAD. 20192050060701 ENVIADO EL 07/10/2019"/>
    <d v="2019-10-04T00:00:00"/>
    <s v="Pdf"/>
    <s v="Si"/>
    <m/>
    <m/>
  </r>
  <r>
    <x v="0"/>
    <x v="0"/>
    <x v="1"/>
    <x v="93"/>
    <x v="1"/>
    <x v="1"/>
    <s v="CAC: SOLICITUD DE PINES O CÓDIGOS PARA REALIZACIÓN DE CURSOS"/>
    <s v="Paula Andrea Cortéz Mojica"/>
    <s v="DIRECCIÓN GENERAL"/>
    <x v="1"/>
    <x v="2"/>
    <n v="15"/>
    <n v="20193320025142"/>
    <d v="2019-09-18T16:35:54"/>
    <n v="20191000002053"/>
    <d v="2019-09-27T00:00:00"/>
    <x v="7"/>
    <n v="7"/>
    <x v="1"/>
    <s v="27-09-2019 11:02 AM Archivar Paula Andrea Cortéz Mojica ARCHIVO CURSOS 20191000002053"/>
    <m/>
    <s v="WORD"/>
    <m/>
    <m/>
    <s v="No existe evidencia de envío, no hay documento digitalizado con su respectiva firma y no se comunica medio de envío de respuesta al peticionario."/>
  </r>
  <r>
    <x v="0"/>
    <x v="0"/>
    <x v="11"/>
    <x v="94"/>
    <x v="0"/>
    <x v="7"/>
    <s v="CAC: SOLICITUD INFORMACIÓN ASEGURADORA"/>
    <s v="Alejandra Patiño"/>
    <s v="DIRECCIÓN GENERAL"/>
    <x v="1"/>
    <x v="5"/>
    <n v="10"/>
    <n v="20193320025162"/>
    <d v="2019-09-18T16:37:23"/>
    <s v="N/A"/>
    <d v="2019-10-02T00:00:00"/>
    <x v="2"/>
    <n v="10"/>
    <x v="1"/>
    <s v="02-10-2019 15:48 PM Archivar Germán Andrés Miranda Montenegro se envió la copia de la póliza que estaban solicitando mediante correo electrónico."/>
    <m/>
    <s v="WORD"/>
    <m/>
    <m/>
    <s v="No existe evidencia de envío, no hay documento digitalizado con su respectiva firma."/>
  </r>
  <r>
    <x v="0"/>
    <x v="0"/>
    <x v="3"/>
    <x v="42"/>
    <x v="0"/>
    <x v="1"/>
    <s v="CAC: SOLICITUD REGISTRO ESCUELA VILLAVICENCIO"/>
    <s v="Paula Andrea Cortéz Mojica"/>
    <s v="DIRECCIÓN GENERAL"/>
    <x v="1"/>
    <x v="2"/>
    <n v="15"/>
    <n v="20193320025172"/>
    <d v="2019-09-18T16:38:08"/>
    <n v="20191000002043"/>
    <d v="2019-09-25T00:00:00"/>
    <x v="8"/>
    <n v="5"/>
    <x v="1"/>
    <s v="25-09-2019 11:40 AM Archivar Paula Andrea Cortéz Mojica archivo 20191000002043"/>
    <m/>
    <s v="WORD"/>
    <m/>
    <m/>
    <s v="No existe evidencia de envío, no hay documento digitalizado con su respectiva firma y no se comunica medio de envío de respuesta al peticionario."/>
  </r>
  <r>
    <x v="0"/>
    <x v="3"/>
    <x v="5"/>
    <x v="95"/>
    <x v="2"/>
    <x v="11"/>
    <s v="RD: CONSTRUCCIÓN SEDE BOMBEROS"/>
    <s v="Massiel Mendez"/>
    <s v="FORTALECIMIENTO BOMBERIL"/>
    <x v="1"/>
    <x v="2"/>
    <n v="15"/>
    <n v="20193320025292"/>
    <d v="2019-09-19T10:05:08"/>
    <n v="20192300008991"/>
    <d v="2019-09-30T00:00:00"/>
    <x v="4"/>
    <n v="6"/>
    <x v="1"/>
    <s v="30-09-2019 17:07 PM Archivar Massiel Mendez Se le da respuesta con el radicado 20192300008991"/>
    <d v="2019-09-30T00:00:00"/>
    <s v="Pdf"/>
    <s v="Si"/>
    <m/>
    <m/>
  </r>
  <r>
    <x v="0"/>
    <x v="1"/>
    <x v="18"/>
    <x v="96"/>
    <x v="0"/>
    <x v="6"/>
    <s v="CI: SOLICITUD ACOMPAÑAMIENTO ASPIRANTE A LA ALCALDÍA"/>
    <s v="ELIANA GARCÍA CASTAÑO"/>
    <s v="FORMULACIÓN Y ACTUALIZACIÓN NORMATIVA Y OPERATIVA"/>
    <x v="0"/>
    <x v="2"/>
    <n v="15"/>
    <n v="20193320025322"/>
    <d v="2019-09-19T11:07:59"/>
    <n v="20192050060241"/>
    <d v="2019-09-25T00:00:00"/>
    <x v="11"/>
    <n v="4"/>
    <x v="1"/>
    <s v="25-09-2019 17:36 PM Archivar ELIANA GARCÍA CASTAÑO Mediante el oficio 20192050060241, se dio atención a la solicitud. Correo enviado el 25/09/2019"/>
    <d v="2019-09-25T00:00:00"/>
    <s v="Pdf"/>
    <s v="Si"/>
    <m/>
    <m/>
  </r>
  <r>
    <x v="0"/>
    <x v="3"/>
    <x v="15"/>
    <x v="97"/>
    <x v="0"/>
    <x v="0"/>
    <s v="RD: ASESORÍA JURÍDICA"/>
    <s v="Andrea Bibiana Castañeda Durán"/>
    <s v="FORMULACIÓN Y ACTUALIZACIÓN NORMATIVA Y OPERATIVA"/>
    <x v="0"/>
    <x v="2"/>
    <n v="15"/>
    <n v="20193320025442"/>
    <d v="2019-09-19T15:40:31"/>
    <m/>
    <m/>
    <x v="0"/>
    <m/>
    <x v="3"/>
    <s v="Vence el dia 10-10-2019"/>
    <m/>
    <m/>
    <m/>
    <m/>
    <m/>
  </r>
  <r>
    <x v="0"/>
    <x v="3"/>
    <x v="11"/>
    <x v="98"/>
    <x v="0"/>
    <x v="2"/>
    <s v="RD: INSPECCIÓN O INTERVENCIÓN A LA INSTITUCIÓN CUERPO DE BOMBEROS VOLUNTARIOS DE SIBATÉ"/>
    <s v="Andrea Bibiana Castañeda Durán"/>
    <s v="FORMULACIÓN Y ACTUALIZACIÓN NORMATIVA Y OPERATIVA"/>
    <x v="0"/>
    <x v="1"/>
    <n v="15"/>
    <n v="20193320025492"/>
    <d v="2019-09-20T10:46:42"/>
    <m/>
    <m/>
    <x v="0"/>
    <m/>
    <x v="0"/>
    <s v="Vence el dia 11-10-2019"/>
    <m/>
    <m/>
    <m/>
    <m/>
    <m/>
  </r>
  <r>
    <x v="0"/>
    <x v="2"/>
    <x v="1"/>
    <x v="99"/>
    <x v="1"/>
    <x v="1"/>
    <s v="SM: DERECHO DE PETICIÓN DE INFORMACIÓN"/>
    <s v="Ricardo Rizo Salazar"/>
    <s v="FORMULACIÓN Y ACTUALIZACIÓN NORMATIVA Y OPERATIVA"/>
    <x v="0"/>
    <x v="0"/>
    <n v="30"/>
    <n v="20193320025592"/>
    <d v="2019-09-20T11:44:10"/>
    <m/>
    <m/>
    <x v="0"/>
    <m/>
    <x v="0"/>
    <s v="Vence el día 05-11-2019"/>
    <m/>
    <m/>
    <m/>
    <m/>
    <m/>
  </r>
  <r>
    <x v="0"/>
    <x v="3"/>
    <x v="9"/>
    <x v="100"/>
    <x v="0"/>
    <x v="3"/>
    <s v="RD: DOCUMENTOS SOPORTE CURSO GESTIÓN Y ADMINISTRACIÓN DE CUERPOS DE BOMBEROS"/>
    <s v="HAYVER LEONARDO SERRANO RODRIGUEZ"/>
    <s v="DIRECCIÓN GENERAL"/>
    <x v="1"/>
    <x v="1"/>
    <n v="15"/>
    <n v="20193320025622"/>
    <d v="2019-09-20T12:03:53"/>
    <m/>
    <m/>
    <x v="0"/>
    <m/>
    <x v="0"/>
    <s v="Vence el dia 11-10-2019"/>
    <m/>
    <m/>
    <m/>
    <m/>
    <m/>
  </r>
  <r>
    <x v="0"/>
    <x v="2"/>
    <x v="12"/>
    <x v="101"/>
    <x v="0"/>
    <x v="3"/>
    <s v="SM: SOLICITUD FIRMA DE CERTIFICADOS"/>
    <s v="HAYVER LEONARDO SERRANO RODRIGUEZ"/>
    <s v="DIRECCIÓN GENERAL"/>
    <x v="1"/>
    <x v="1"/>
    <n v="15"/>
    <n v="20193320025642"/>
    <d v="2019-09-20T12:27:16"/>
    <n v="20191000009341"/>
    <d v="2019-10-03T00:00:00"/>
    <x v="10"/>
    <n v="9"/>
    <x v="1"/>
    <s v="03-10-2019 18:30 PM Archivar HAYVER LEONARDO SERRANO RODRIGUEZ Se le da respuesta con el radicado N° 20191000009341"/>
    <d v="2019-10-03T00:00:00"/>
    <s v="Pdf"/>
    <s v="Si"/>
    <s v="N/A"/>
    <s v="N/A"/>
  </r>
  <r>
    <x v="0"/>
    <x v="2"/>
    <x v="7"/>
    <x v="60"/>
    <x v="2"/>
    <x v="1"/>
    <s v="SM: SOLICITUD PROCESO 985-2019-036"/>
    <s v="Andrea Bibiana Castañeda Durán"/>
    <s v="FORMULACIÓN Y ACTUALIZACIÓN NORMATIVA Y OPERATIVA"/>
    <x v="0"/>
    <x v="0"/>
    <n v="30"/>
    <n v="20193320025652"/>
    <d v="2019-09-20T16:22:40"/>
    <m/>
    <m/>
    <x v="0"/>
    <m/>
    <x v="0"/>
    <s v="Vence el día 05-11-2019"/>
    <m/>
    <m/>
    <m/>
    <m/>
    <m/>
  </r>
  <r>
    <x v="0"/>
    <x v="2"/>
    <x v="6"/>
    <x v="102"/>
    <x v="0"/>
    <x v="3"/>
    <s v="SM: ENVÍO DE CERTIFICADOS"/>
    <s v="HAYVER LEONARDO SERRANO RODRIGUEZ"/>
    <s v="DIRECCIÓN GENERAL"/>
    <x v="1"/>
    <x v="1"/>
    <n v="15"/>
    <n v="20193320025672"/>
    <d v="2019-09-20T17:10:58"/>
    <m/>
    <m/>
    <x v="0"/>
    <m/>
    <x v="0"/>
    <s v="Vence el dia 11-10-2019"/>
    <m/>
    <m/>
    <m/>
    <m/>
    <m/>
  </r>
  <r>
    <x v="0"/>
    <x v="3"/>
    <x v="1"/>
    <x v="103"/>
    <x v="3"/>
    <x v="7"/>
    <s v="RD: PAGO DE SINIESTRO"/>
    <s v="Alejandra Patiño"/>
    <s v="DIRECCIÓN GENERAL"/>
    <x v="1"/>
    <x v="5"/>
    <n v="10"/>
    <n v="20193320025692"/>
    <d v="2019-09-23T09:45:56"/>
    <n v="20191000008791"/>
    <d v="2019-09-26T00:00:00"/>
    <x v="11"/>
    <n v="4"/>
    <x v="1"/>
    <s v="26-09-2019 14:44 PM Archivar Germán Andrés Miranda Montenegro SE ENVIA RESPUESTA A LA ASEGURADORA BAJO EL RADICADO NÚMERO 20191000008791"/>
    <m/>
    <s v="WORD"/>
    <m/>
    <m/>
    <s v="No se comunica el medio a través del cual se envió la respuesta, asimismo no se muestra la evidencia con el pantallazo de envió e igualmente no se encuentra firmada la respuesta de la petición."/>
  </r>
  <r>
    <x v="0"/>
    <x v="3"/>
    <x v="1"/>
    <x v="103"/>
    <x v="3"/>
    <x v="7"/>
    <s v="RD: PAGO SINIESTRO"/>
    <s v="Alejandra Patiño"/>
    <s v="DIRECCIÓN GENERAL"/>
    <x v="1"/>
    <x v="5"/>
    <n v="10"/>
    <n v="20193320025702"/>
    <d v="2019-09-23T09:48:12"/>
    <n v="20191000008791"/>
    <d v="2019-09-26T00:00:00"/>
    <x v="11"/>
    <n v="4"/>
    <x v="1"/>
    <s v="26-09-2019 14:44 PM Archivar Germán Andrés Miranda Montenegro SE ENVIA RESPUESTA A LA ASEGURADORA BAJO EL RADICADO NÚMERO 20191000008791"/>
    <m/>
    <s v="WORD"/>
    <m/>
    <m/>
    <s v="No se comunica el medio a través del cual se envió la respuesta, asimismo no se muestra la evidencia con el pantallazo de envió e igualmente no se encuentra firmada la respuesta de la petición."/>
  </r>
  <r>
    <x v="0"/>
    <x v="3"/>
    <x v="1"/>
    <x v="103"/>
    <x v="3"/>
    <x v="7"/>
    <s v="RD: PAGO DE SINIESTRO"/>
    <s v="Alejandra Patiño"/>
    <s v="DIRECCIÓN GENERAL"/>
    <x v="1"/>
    <x v="5"/>
    <n v="10"/>
    <n v="20193320025712"/>
    <d v="2019-09-23T09:49:21"/>
    <n v="20191000008791"/>
    <d v="2019-09-26T00:00:00"/>
    <x v="11"/>
    <n v="4"/>
    <x v="1"/>
    <s v="26-09-2019 14:44 PM Archivar Germán Andrés Miranda Montenegro SE ENVIA RESPUESTA A LA ASEGURADORA BAJO EL RADICADO NÚMERO 20191000008791"/>
    <m/>
    <s v="WORD"/>
    <m/>
    <m/>
    <s v="No se comunica el medio a través del cual se envió la respuesta, asimismo no se muestra la evidencia con el pantallazo de envió e igualmente no se encuentra firmada la respuesta de la petición."/>
  </r>
  <r>
    <x v="0"/>
    <x v="3"/>
    <x v="1"/>
    <x v="103"/>
    <x v="3"/>
    <x v="7"/>
    <s v="RD: PAGO DE SINIESTRO"/>
    <s v="Alejandra Patiño"/>
    <s v="DIRECCIÓN GENERAL"/>
    <x v="1"/>
    <x v="5"/>
    <n v="10"/>
    <n v="20193320025722"/>
    <d v="2019-09-23T09:56:13"/>
    <n v="20191000008791"/>
    <d v="2019-09-26T00:00:00"/>
    <x v="11"/>
    <n v="4"/>
    <x v="1"/>
    <s v="26-09-2019 14:44 PM Archivar Germán Andrés Miranda Montenegro SE ENVIA RESPUESTA A LA ASEGURADORA BAJO EL RADICADO NÚMERO 20191000008791"/>
    <m/>
    <s v="WORD"/>
    <m/>
    <m/>
    <s v="No se comunica el medio a través del cual se envió la respuesta, asimismo no se muestra la evidencia con el pantallazo de envió e igualmente no se encuentra firmada la respuesta de la petición."/>
  </r>
  <r>
    <x v="0"/>
    <x v="3"/>
    <x v="1"/>
    <x v="103"/>
    <x v="3"/>
    <x v="7"/>
    <s v="RD: PAGO SINIESTRO"/>
    <s v="Alejandra Patiño"/>
    <s v="DIRECCIÓN GENERAL"/>
    <x v="1"/>
    <x v="5"/>
    <n v="10"/>
    <n v="20193320025732"/>
    <d v="2019-09-23T10:00:38"/>
    <n v="20191000008791"/>
    <d v="2019-09-26T00:00:00"/>
    <x v="11"/>
    <n v="4"/>
    <x v="1"/>
    <s v="26-09-2019 14:44 PM Archivar Germán Andrés Miranda Montenegro SE ENVIA RESPUESTA A LA ASEGURADORA BAJO EL RADICADO NÚMERO 20191000008791"/>
    <m/>
    <s v="WORD"/>
    <m/>
    <m/>
    <s v="No se comunica el medio a través del cual se envió la respuesta, asimismo no se muestra la evidencia con el pantallazo de envió e igualmente no se encuentra firmada la respuesta de la petición."/>
  </r>
  <r>
    <x v="0"/>
    <x v="3"/>
    <x v="1"/>
    <x v="103"/>
    <x v="3"/>
    <x v="7"/>
    <s v="RD: PAGO SINIESTRO"/>
    <s v="Alejandra Patiño"/>
    <s v="DIRECCIÓN GENERAL"/>
    <x v="1"/>
    <x v="5"/>
    <n v="10"/>
    <n v="20193320025742"/>
    <d v="2019-09-23T10:05:14"/>
    <n v="20191000008791"/>
    <d v="2019-09-26T00:00:00"/>
    <x v="11"/>
    <n v="4"/>
    <x v="1"/>
    <s v="26-09-2019 14:44 PM Archivar Germán Andrés Miranda Montenegro SE ENVIA RESPUESTA A LA ASEGURADORA BAJO EL RADICADO NÚMERO 20191000008791"/>
    <m/>
    <s v="WORD"/>
    <m/>
    <m/>
    <s v="No se comunica el medio a través del cual se envió la respuesta, asimismo no se muestra la evidencia con el pantallazo de envió e igualmente no se encuentra firmada la respuesta de la petición."/>
  </r>
  <r>
    <x v="0"/>
    <x v="0"/>
    <x v="2"/>
    <x v="51"/>
    <x v="0"/>
    <x v="1"/>
    <s v="CAC: SOLICITUD DE CURSO"/>
    <s v="Paula Andrea Cortéz Mojica"/>
    <s v="DIRECCIÓN GENERAL"/>
    <x v="1"/>
    <x v="2"/>
    <n v="15"/>
    <n v="20193320025762"/>
    <d v="2019-09-23T10:47:02"/>
    <n v="43738"/>
    <s v="N/A"/>
    <x v="8"/>
    <n v="5"/>
    <x v="1"/>
    <s v="30-09-2019 12:06 PM Archivar Paula Andrea Cortéz Mojica archivo se envío por correo electrónico."/>
    <s v="N/A"/>
    <s v="N/A"/>
    <s v="Si"/>
    <m/>
    <s v="No se anexa la respuesta digitalizada con firma y tampoco se anexa la evidencia de envío"/>
  </r>
  <r>
    <x v="0"/>
    <x v="0"/>
    <x v="1"/>
    <x v="104"/>
    <x v="1"/>
    <x v="4"/>
    <s v="CAC: DENUNCIA AL CUERPO DE BOMBEROS DE TURBACO"/>
    <s v="Andrea Bibiana Castañeda Durán"/>
    <s v="FORMULACIÓN Y ACTUALIZACIÓN NORMATIVA Y OPERATIVA"/>
    <x v="0"/>
    <x v="2"/>
    <n v="15"/>
    <n v="20193320025772"/>
    <d v="2019-09-23T10:49:17"/>
    <m/>
    <m/>
    <x v="0"/>
    <m/>
    <x v="0"/>
    <m/>
    <m/>
    <m/>
    <m/>
    <m/>
    <m/>
  </r>
  <r>
    <x v="0"/>
    <x v="1"/>
    <x v="1"/>
    <x v="105"/>
    <x v="1"/>
    <x v="0"/>
    <s v="CI: TRABAJO"/>
    <s v="ELIANA GARCÍA CASTAÑO"/>
    <s v="FORMULACIÓN Y ACTUALIZACIÓN NORMATIVA Y OPERATIVA"/>
    <x v="0"/>
    <x v="2"/>
    <n v="15"/>
    <n v="20193320025782"/>
    <d v="2019-09-23T10:50:09"/>
    <n v="43745"/>
    <s v="20192050060741,20192050060721,20192050060731"/>
    <x v="2"/>
    <n v="10"/>
    <x v="1"/>
    <s v="07-10-2019 16:38 PM Archivar ELIANA GARCÍA CASTAÑO Mediante los oficios 20192050060741,20192050060721,20192050060731 se dio a atención y respuesta a la solicitud. Correos enviados el 07/10/2019."/>
    <m/>
    <s v="Pdf"/>
    <s v="Si"/>
    <m/>
    <s v="Respuesta sin digitalizar"/>
  </r>
  <r>
    <x v="0"/>
    <x v="0"/>
    <x v="1"/>
    <x v="106"/>
    <x v="1"/>
    <x v="1"/>
    <s v="CAC: SOLICITUD"/>
    <s v="Jiug Magnoly Gaviria Narvaez"/>
    <s v="Área Central de Referencia Bomberil"/>
    <x v="0"/>
    <x v="5"/>
    <n v="10"/>
    <n v="20193320025802"/>
    <d v="2019-09-23T10:52:58"/>
    <n v="20192100008501"/>
    <d v="2019-10-03T00:00:00"/>
    <x v="1"/>
    <n v="8"/>
    <x v="1"/>
    <s v="04-10-2019 16:12 PM Archivar Jiug Magnoly Gaviria Narváez Se da respuesta con radicado DNBC N° 20192100008501 Se envía por correo electrónico el día 03/10/2019."/>
    <s v="03/10/2019."/>
    <s v="Pdf"/>
    <s v="Si"/>
    <m/>
    <m/>
  </r>
  <r>
    <x v="0"/>
    <x v="0"/>
    <x v="1"/>
    <x v="6"/>
    <x v="1"/>
    <x v="1"/>
    <s v="CAC: PROTECCIÓN VIDA FLORA Y FAUNA PARTE 2"/>
    <s v="John Jairo Beltran Mahecha"/>
    <s v="FORTALECIMIENTO BOMBERIL"/>
    <x v="0"/>
    <x v="3"/>
    <n v="5"/>
    <n v="20193320025812"/>
    <d v="2019-09-23T10:55:44"/>
    <s v="20192300009251 ,20192300009261 y 20192300009271"/>
    <d v="2019-10-04T00:00:00"/>
    <x v="10"/>
    <n v="9"/>
    <x v="2"/>
    <s v="04-10-2019 16:10 PM Archivar John Jairo Beltran Mahecha Se da respuesta DNBC el día 4/10/2019 con radicado No. 20192300009251 y se traslada solicitud con radicados No. 20192300009261 y 20192300009271. Se envía por correo electrónico el día 04/10/2019."/>
    <d v="2019-10-04T00:00:00"/>
    <s v="Pdf"/>
    <s v="Si"/>
    <m/>
    <m/>
  </r>
  <r>
    <x v="1"/>
    <x v="4"/>
    <x v="3"/>
    <x v="107"/>
    <x v="0"/>
    <x v="1"/>
    <s v="FT: PETICIÓN"/>
    <s v="LUZ HELENA GIRALDO"/>
    <s v="GESTIÓN CONTRACTUAL"/>
    <x v="2"/>
    <x v="5"/>
    <n v="10"/>
    <n v="20193320025862"/>
    <d v="2019-09-23T11:40:04"/>
    <s v="N/A"/>
    <d v="2019-10-07T00:00:00"/>
    <x v="2"/>
    <n v="10"/>
    <x v="1"/>
    <s v="17-10-2019 10:21 AM Archivar LUZ HELENA GIRALDO SE DIO RESPUESTA MEDIANTE CORREO ELECTRÓNICO (INSTITUCIONAL) DE FECHA 07 DE OCTUBRE DE 2019, AL CUERPO DE BOMBEROS VOLUNTARIOS DEL CASTILLO META, REMITIENDO COPIA DEL CONTRATO DE COMODATO 005 DE 2016, POR LO QUE SE ARCHIVA."/>
    <m/>
    <m/>
    <s v="Si"/>
    <m/>
    <m/>
  </r>
  <r>
    <x v="0"/>
    <x v="2"/>
    <x v="14"/>
    <x v="108"/>
    <x v="0"/>
    <x v="3"/>
    <s v="SM: DOCUMENTACIÓN CORRESPONDIENTE AL CURSO SISTEMA COMANDO DE INCIDENTES BÁSICO PARA BOMBEROS"/>
    <s v="HAYVER LEONARDO SERRANO RODRIGUEZ"/>
    <s v="DIRECCIÓN GENERAL"/>
    <x v="1"/>
    <x v="1"/>
    <n v="15"/>
    <n v="20193320025872"/>
    <d v="2019-09-23T11:50:03"/>
    <m/>
    <m/>
    <x v="0"/>
    <m/>
    <x v="0"/>
    <m/>
    <m/>
    <m/>
    <m/>
    <m/>
    <m/>
  </r>
  <r>
    <x v="0"/>
    <x v="2"/>
    <x v="14"/>
    <x v="108"/>
    <x v="0"/>
    <x v="3"/>
    <s v="SM: DOCUMENTACIÓN CURSO GESTIÓN Y ADMINISTRACIÓN DE CUERPOS DE BOMBEROS"/>
    <s v="HAYVER LEONARDO SERRANO RODRIGUEZ"/>
    <s v="DIRECCIÓN GENERAL"/>
    <x v="1"/>
    <x v="1"/>
    <n v="15"/>
    <n v="20193320025882"/>
    <d v="2019-09-23T11:59:51"/>
    <m/>
    <m/>
    <x v="0"/>
    <m/>
    <x v="0"/>
    <m/>
    <m/>
    <m/>
    <m/>
    <m/>
    <m/>
  </r>
  <r>
    <x v="0"/>
    <x v="3"/>
    <x v="10"/>
    <x v="109"/>
    <x v="0"/>
    <x v="3"/>
    <s v="RD: REMISIÓN CERTIFICADOS CURSO GESTIÓN Y ADMINISTRACIÓN DE CUERPO DE BOMBEROS"/>
    <s v="HAYVER LEONARDO SERRANO RODRIGUEZ"/>
    <s v="DIRECCIÓN GENERAL"/>
    <x v="1"/>
    <x v="1"/>
    <n v="15"/>
    <n v="20193320025932"/>
    <d v="2019-09-24T10:22:38"/>
    <n v="43747"/>
    <n v="20191000009471"/>
    <x v="3"/>
    <n v="11"/>
    <x v="1"/>
    <s v="08-10-2019 09:17 AM Archivar HAYVER LEONARDO SERRANO RODRIGUEZ Se le da respuesta con el radicado N° 20191000009471"/>
    <d v="2019-10-08T00:00:00"/>
    <s v="Pdf"/>
    <s v="Si"/>
    <m/>
    <m/>
  </r>
  <r>
    <x v="0"/>
    <x v="3"/>
    <x v="1"/>
    <x v="110"/>
    <x v="1"/>
    <x v="0"/>
    <s v="RD: DERECHO DE PETICIÓN"/>
    <s v="ERIKA AGUIRRE LEMUS"/>
    <s v="FORMULACIÓN Y ACTUALIZACIÓN NORMATIVA Y OPERATIVA"/>
    <x v="0"/>
    <x v="5"/>
    <n v="10"/>
    <n v="20193320025962"/>
    <d v="2019-09-24T11:21:08"/>
    <m/>
    <m/>
    <x v="0"/>
    <m/>
    <x v="3"/>
    <m/>
    <m/>
    <m/>
    <m/>
    <m/>
    <m/>
  </r>
  <r>
    <x v="0"/>
    <x v="0"/>
    <x v="11"/>
    <x v="36"/>
    <x v="0"/>
    <x v="6"/>
    <s v="CAC: SOLICITUD ACOMPAÑAMIENTO"/>
    <s v="Andrea Bibiana Castañeda Durán"/>
    <s v="FORMULACIÓN Y ACTUALIZACIÓN NORMATIVA Y OPERATIVA"/>
    <x v="0"/>
    <x v="0"/>
    <n v="30"/>
    <n v="20193320025992"/>
    <d v="2019-09-24T15:16:47"/>
    <m/>
    <m/>
    <x v="0"/>
    <m/>
    <x v="0"/>
    <m/>
    <m/>
    <m/>
    <m/>
    <m/>
    <m/>
  </r>
  <r>
    <x v="0"/>
    <x v="0"/>
    <x v="1"/>
    <x v="42"/>
    <x v="0"/>
    <x v="1"/>
    <s v="CAC: SOLICITUD REGISTRO SCI VILLANUEVA ESCUELA VILLAVICENCIO"/>
    <s v="Paula Andrea Cortéz Mojica"/>
    <s v="DIRECCIÓN GENERAL"/>
    <x v="1"/>
    <x v="2"/>
    <n v="15"/>
    <n v="20193320026002"/>
    <d v="2019-09-25T09:20:07"/>
    <n v="43735"/>
    <s v="N/A"/>
    <x v="16"/>
    <n v="2"/>
    <x v="1"/>
    <s v="27-09-2019 11:32 AM Archivar Paula Andrea Cortéz Mojica archivo se envío por correo electrónico"/>
    <m/>
    <m/>
    <s v="Si"/>
    <m/>
    <s v="No se anexa la respuesta digitalizada con firma y tampoco se anexa la evidencia de envío"/>
  </r>
  <r>
    <x v="0"/>
    <x v="1"/>
    <x v="1"/>
    <x v="111"/>
    <x v="0"/>
    <x v="0"/>
    <s v="CI: BORRADOR OFICIO INTERNACIONALIDAD"/>
    <s v="Ronny Romero"/>
    <s v="FORMULACIÓN Y ACTUALIZACIÓN NORMATIVA Y OPERATIVA"/>
    <x v="0"/>
    <x v="2"/>
    <n v="15"/>
    <n v="20193320026012"/>
    <d v="2019-09-25T09:21:58"/>
    <n v="43735"/>
    <n v="20192050060531"/>
    <x v="16"/>
    <n v="2"/>
    <x v="1"/>
    <s v="25-09-2019 18:00 PM Archivar Ronny Estiven Romero Velandia respondido con radicado Radicado DNBC No. *20192050060531* **20192050060531 - Bogotá D.C, 25-09-2019"/>
    <d v="2019-09-30T00:00:00"/>
    <s v="Pdf"/>
    <s v="Si"/>
    <m/>
    <s v="No se anexa la evidencia de envío"/>
  </r>
  <r>
    <x v="0"/>
    <x v="3"/>
    <x v="13"/>
    <x v="112"/>
    <x v="0"/>
    <x v="3"/>
    <s v="RD: SOLICITUD FIRMA DE CERTIFICADOS"/>
    <s v="HAYVER LEONARDO SERRANO RODRIGUEZ"/>
    <s v="DIRECCIÓN GENERAL"/>
    <x v="1"/>
    <x v="1"/>
    <n v="15"/>
    <n v="20193320026032"/>
    <d v="2019-09-25T09:42:11"/>
    <m/>
    <m/>
    <x v="0"/>
    <m/>
    <x v="0"/>
    <m/>
    <m/>
    <m/>
    <m/>
    <m/>
    <m/>
  </r>
  <r>
    <x v="0"/>
    <x v="0"/>
    <x v="1"/>
    <x v="113"/>
    <x v="1"/>
    <x v="0"/>
    <s v="CAC: SOLICITUD DE ASESORÍA"/>
    <s v="Andrea Bibiana Castañeda Durán"/>
    <s v="FORMULACIÓN Y ACTUALIZACIÓN NORMATIVA Y OPERATIVA"/>
    <x v="0"/>
    <x v="2"/>
    <n v="15"/>
    <n v="20193320026042"/>
    <d v="2019-09-25T09:52:08"/>
    <m/>
    <m/>
    <x v="0"/>
    <m/>
    <x v="0"/>
    <m/>
    <m/>
    <m/>
    <m/>
    <m/>
    <m/>
  </r>
  <r>
    <x v="0"/>
    <x v="0"/>
    <x v="1"/>
    <x v="114"/>
    <x v="1"/>
    <x v="1"/>
    <s v="CAC: SOLICITUD DE INFORMACIÓN DE INSTRUCTORES DEL DPTO NORTE DE SANTANDER"/>
    <s v="Jiug Magnoly Gaviria Narvaez"/>
    <s v="Área Central de Referencia Bomberil"/>
    <x v="0"/>
    <x v="5"/>
    <n v="10"/>
    <n v="20193320026052"/>
    <d v="2019-09-25T09:54:15"/>
    <n v="20192100009441"/>
    <s v="08/10/2019."/>
    <x v="10"/>
    <n v="9"/>
    <x v="1"/>
    <s v="09-10-2019 09:50 AM Archivar Jiug Magnoly Gaviria Narváez se da respuesta con Radicado DNBC No 20192100009441.Se envía por correo electrónico el día 08/10/2019."/>
    <s v="08/10/2019."/>
    <s v="Pdf"/>
    <s v="Si"/>
    <m/>
    <m/>
  </r>
  <r>
    <x v="0"/>
    <x v="0"/>
    <x v="1"/>
    <x v="12"/>
    <x v="1"/>
    <x v="1"/>
    <s v="CAC: SOLICITUD DOCUMENTACIÓN CURSOS NIVEL 1 Y NIVEL 2"/>
    <s v="ERIKA AGUIRRE LEMUS"/>
    <s v="FORMULACIÓN Y ACTUALIZACIÓN NORMATIVA Y OPERATIVA"/>
    <x v="0"/>
    <x v="2"/>
    <n v="15"/>
    <n v="20193320026062"/>
    <d v="2019-09-25T09:55:17"/>
    <m/>
    <m/>
    <x v="0"/>
    <m/>
    <x v="0"/>
    <m/>
    <m/>
    <m/>
    <m/>
    <m/>
    <m/>
  </r>
  <r>
    <x v="0"/>
    <x v="0"/>
    <x v="9"/>
    <x v="115"/>
    <x v="0"/>
    <x v="0"/>
    <s v="CAC: SOLICITUD CONCEPTO DONACIÓN INMUEBLE ALCALDÍA A CUERPO DE BOMBEROS VOLUNTARIOS"/>
    <s v="Ronny Estiven Romero Velandia"/>
    <s v="FORMULACIÓN Y ACTUALIZACIÓN NORMATIVA Y OPERATIVA"/>
    <x v="0"/>
    <x v="0"/>
    <n v="30"/>
    <n v="20193320026072"/>
    <d v="2019-09-25T10:02:23"/>
    <n v="43733"/>
    <s v="20192050060471 y 20192050060471"/>
    <x v="5"/>
    <n v="0"/>
    <x v="1"/>
    <s v="25-09-2019 18:03 PM Archivar Ronny Estiven Romero Velandia TRAMITADO CON Radicado DNBC No. *20192050060471* **20192050060471** Bogotá D.C, 25-09-2019"/>
    <d v="2019-09-25T00:00:00"/>
    <s v="Pdf"/>
    <s v="Si"/>
    <m/>
    <s v="No se anexa la evidencia de envío"/>
  </r>
  <r>
    <x v="0"/>
    <x v="0"/>
    <x v="1"/>
    <x v="116"/>
    <x v="2"/>
    <x v="0"/>
    <s v="CAC: OFI19-00103222 / IDM: SOLICITUD DE INTERVENCIÓN ANTE ENTIDAD PÚBLICA"/>
    <s v="ERIKA AGUIRRE LEMUS"/>
    <s v="FORMULACIÓN Y ACTUALIZACIÓN NORMATIVA Y OPERATIVA"/>
    <x v="0"/>
    <x v="2"/>
    <n v="15"/>
    <n v="20193320026082"/>
    <d v="2019-09-25T10:09:47"/>
    <n v="43742"/>
    <n v="20192050060611"/>
    <x v="7"/>
    <n v="7"/>
    <x v="1"/>
    <s v="07-10-2019 09:34 AM Archivar ERIKA AGUIRRE LEMUS Se archiva con radicado de salida número 20192050060611. Se adjunto pantallazo de envío."/>
    <d v="2019-10-04T00:00:00"/>
    <s v="Pdf"/>
    <s v="Si"/>
    <m/>
    <m/>
  </r>
  <r>
    <x v="0"/>
    <x v="2"/>
    <x v="5"/>
    <x v="117"/>
    <x v="0"/>
    <x v="3"/>
    <s v="SM: REMISIÓN DE DIPLOMAS"/>
    <s v="HAYVER LEONARDO SERRANO RODRIGUEZ"/>
    <s v="DIRECCIÓN GENERAL"/>
    <x v="1"/>
    <x v="1"/>
    <n v="15"/>
    <n v="20193320026092"/>
    <d v="2019-09-25T11:39:28"/>
    <m/>
    <m/>
    <x v="0"/>
    <m/>
    <x v="0"/>
    <m/>
    <m/>
    <m/>
    <m/>
    <m/>
    <m/>
  </r>
  <r>
    <x v="0"/>
    <x v="3"/>
    <x v="6"/>
    <x v="118"/>
    <x v="0"/>
    <x v="1"/>
    <s v="RD: INGRESAR A UNA UNIDAD ACTIVA AL SISTEMA DE LA DIRECCIÓN NACIONAL DE BOMBEROS"/>
    <s v="Luis Alberto Valencia Pulido"/>
    <s v="Área Central de Referencia Bomberil"/>
    <x v="0"/>
    <x v="1"/>
    <n v="15"/>
    <n v="20193320026132"/>
    <d v="2019-09-25T12:27:10"/>
    <n v="20192100009301"/>
    <d v="2019-10-03T00:00:00"/>
    <x v="4"/>
    <n v="6"/>
    <x v="1"/>
    <s v="03-10-2019 18:37 PM Archivar Luis Alberto Valencia Pulido Se da respuesta por medio de correo electrónico el día 3 de Oct del 2019."/>
    <s v="N/A"/>
    <s v="WORD"/>
    <s v="Si"/>
    <m/>
    <s v="Respuesta sin firma , sin digitalizar y sin anexar pantallazo de envío"/>
  </r>
  <r>
    <x v="0"/>
    <x v="0"/>
    <x v="1"/>
    <x v="119"/>
    <x v="1"/>
    <x v="0"/>
    <s v="CAC: OFICIO MONTERREY CASANARE"/>
    <s v="ELIANA GARCÍA CASTAÑO"/>
    <s v="FORMULACIÓN Y ACTUALIZACIÓN NORMATIVA Y OPERATIVA"/>
    <x v="0"/>
    <x v="2"/>
    <n v="15"/>
    <n v="20193320026142"/>
    <d v="2019-09-25T14:48:45"/>
    <n v="20192050060781"/>
    <d v="2019-10-04T00:00:00"/>
    <x v="7"/>
    <n v="7"/>
    <x v="1"/>
    <s v="07-10-2019 14:57 PM Archivar ELIANA GARCÍA CASTAÑO Mediante el oficio No. 20192050060781. se dio respuesta a la solicitud. Correo enviado el 04/10/2019."/>
    <d v="2019-10-04T00:00:00"/>
    <s v="Pdf"/>
    <s v="Si"/>
    <m/>
    <m/>
  </r>
  <r>
    <x v="0"/>
    <x v="0"/>
    <x v="18"/>
    <x v="120"/>
    <x v="0"/>
    <x v="0"/>
    <s v="CAC: CONSULTA LICENCIA DE CONDUCCIÓN"/>
    <s v="ELIANA GARCÍA CASTAÑO"/>
    <s v="FORMULACIÓN Y ACTUALIZACIÓN NORMATIVA Y OPERATIVA"/>
    <x v="0"/>
    <x v="0"/>
    <n v="30"/>
    <n v="20193320026162"/>
    <d v="2019-09-25T15:13:26"/>
    <n v="20192050060751"/>
    <d v="2019-10-04T00:00:00"/>
    <x v="7"/>
    <n v="7"/>
    <x v="1"/>
    <s v="07-10-2019 14:53 PM Archivar ELIANA GARCÍA CASTAÑO Mediante el oficio No. 20192050060751, se dio respuesta a la consulta. Correo enviado el 04/10/2019."/>
    <d v="2019-10-04T00:00:00"/>
    <s v="Pdf"/>
    <s v="Si"/>
    <m/>
    <m/>
  </r>
  <r>
    <x v="0"/>
    <x v="0"/>
    <x v="1"/>
    <x v="13"/>
    <x v="1"/>
    <x v="1"/>
    <s v="CAC: DERECHO DE PETICIÓN"/>
    <s v="John Jairo Beltran Mahecha"/>
    <s v="Área Central de Referencia Bomberil"/>
    <x v="0"/>
    <x v="5"/>
    <n v="10"/>
    <n v="20193320026172"/>
    <d v="2019-09-25T15:14:06"/>
    <n v="20192300009431"/>
    <d v="2019-10-09T00:00:00"/>
    <x v="2"/>
    <n v="10"/>
    <x v="1"/>
    <s v="09-10-2019 16:00 PM Archivar John Jairo Beltran Mahecha Se da respuesta DNBC el día 9/10/2019 con radicado No. 20192300009431."/>
    <d v="2019-10-09T00:00:00"/>
    <s v="Pdf"/>
    <s v="Si"/>
    <m/>
    <m/>
  </r>
  <r>
    <x v="0"/>
    <x v="2"/>
    <x v="1"/>
    <x v="121"/>
    <x v="1"/>
    <x v="0"/>
    <s v="SM: DERECHO DE PETICIÓN"/>
    <s v="ERIKA AGUIRRE LEMUS"/>
    <s v="trasladp"/>
    <x v="0"/>
    <x v="2"/>
    <n v="15"/>
    <n v="20193320026272"/>
    <d v="2019-09-25T16:19:08"/>
    <m/>
    <m/>
    <x v="0"/>
    <m/>
    <x v="0"/>
    <m/>
    <m/>
    <m/>
    <m/>
    <m/>
    <m/>
  </r>
  <r>
    <x v="0"/>
    <x v="2"/>
    <x v="10"/>
    <x v="122"/>
    <x v="0"/>
    <x v="3"/>
    <s v="SM: CERTIFICADOS PARA SER FIRMADOS"/>
    <s v="HAYVER LEONARDO SERRANO RODRIGUEZ"/>
    <s v="DIRECCIÓN GENERAL"/>
    <x v="1"/>
    <x v="1"/>
    <n v="15"/>
    <n v="20193320026282"/>
    <d v="2019-09-25T16:24:42"/>
    <m/>
    <m/>
    <x v="0"/>
    <m/>
    <x v="0"/>
    <m/>
    <m/>
    <m/>
    <m/>
    <m/>
    <m/>
  </r>
  <r>
    <x v="0"/>
    <x v="2"/>
    <x v="3"/>
    <x v="81"/>
    <x v="0"/>
    <x v="3"/>
    <s v="SM: CERTIFICADOS"/>
    <s v="HAYVER LEONARDO SERRANO RODRIGUEZ"/>
    <s v="DIRECCIÓN GENERAL"/>
    <x v="1"/>
    <x v="1"/>
    <n v="15"/>
    <n v="20193320026302"/>
    <d v="2019-09-25T16:33:30"/>
    <m/>
    <m/>
    <x v="0"/>
    <m/>
    <x v="0"/>
    <m/>
    <m/>
    <m/>
    <m/>
    <m/>
    <m/>
  </r>
  <r>
    <x v="0"/>
    <x v="3"/>
    <x v="11"/>
    <x v="123"/>
    <x v="0"/>
    <x v="1"/>
    <s v="RD: SOLICITUD"/>
    <s v="Luis Alberto Valencia Pulido"/>
    <s v="Área Central de Referencia Bomberil"/>
    <x v="0"/>
    <x v="2"/>
    <n v="15"/>
    <n v="20193320026322"/>
    <d v="2019-09-26T10:04:08"/>
    <n v="43741"/>
    <n v="20192100009331"/>
    <x v="8"/>
    <n v="5"/>
    <x v="1"/>
    <s v="03-10-2019 18:41 PM Archivar Luis Alberto Valencia Pulido Se dio respuesta mediante el correo electrónico el día 03 de octubre del 2019."/>
    <d v="2019-10-03T00:00:00"/>
    <s v="Pdf"/>
    <s v="Si"/>
    <m/>
    <s v="No anexar pantallazo de envío"/>
  </r>
  <r>
    <x v="0"/>
    <x v="1"/>
    <x v="1"/>
    <x v="124"/>
    <x v="1"/>
    <x v="0"/>
    <s v="CI: SOLICITUD"/>
    <s v="Ronny Estiven Romero Velandia"/>
    <s v="FORMULACIÓN Y ACTUALIZACIÓN NORMATIVA Y OPERATIVA"/>
    <x v="0"/>
    <x v="2"/>
    <n v="15"/>
    <n v="20193320026342"/>
    <d v="2019-09-26T10:54:55"/>
    <n v="43745"/>
    <n v="20192050060451"/>
    <x v="7"/>
    <n v="7"/>
    <x v="1"/>
    <s v="07-10-2019 15:42 PM Archivar Andrea Bibiana Castañeda Durán SE DIO TRÁMITE CON EL RAD. 20192050060451 ENVIADO EL 07/10/2019"/>
    <d v="2019-10-07T00:00:00"/>
    <s v="WORD"/>
    <s v="Si"/>
    <m/>
    <s v="Respuesta sin firma , sin digitalizar"/>
  </r>
  <r>
    <x v="0"/>
    <x v="0"/>
    <x v="1"/>
    <x v="33"/>
    <x v="1"/>
    <x v="12"/>
    <s v="CAC: QUEJA"/>
    <s v="Ricardo Rizo Salazar"/>
    <s v="FORMULACIÓN Y ACTUALIZACIÓN NORMATIVA Y OPERATIVA"/>
    <x v="0"/>
    <x v="7"/>
    <n v="15"/>
    <n v="20193320026352"/>
    <d v="2019-09-26T10:55:39"/>
    <m/>
    <m/>
    <x v="0"/>
    <m/>
    <x v="0"/>
    <m/>
    <m/>
    <m/>
    <m/>
    <m/>
    <m/>
  </r>
  <r>
    <x v="0"/>
    <x v="0"/>
    <x v="1"/>
    <x v="33"/>
    <x v="1"/>
    <x v="12"/>
    <s v="CAC: DERECHO DE PETICIÓN"/>
    <s v="Ricardo Rizo Salazar"/>
    <s v="FORMULACIÓN Y ACTUALIZACIÓN NORMATIVA Y OPERATIVA"/>
    <x v="0"/>
    <x v="7"/>
    <n v="15"/>
    <n v="20193320026362"/>
    <d v="2019-09-26T10:58:42"/>
    <m/>
    <m/>
    <x v="0"/>
    <m/>
    <x v="0"/>
    <m/>
    <m/>
    <m/>
    <m/>
    <m/>
    <m/>
  </r>
  <r>
    <x v="0"/>
    <x v="0"/>
    <x v="1"/>
    <x v="125"/>
    <x v="1"/>
    <x v="1"/>
    <s v="CAC: QUEJA"/>
    <s v="Edgar Alexander Maya López"/>
    <s v="FORMULACIÓN Y ACTUALIZACIÓN NORMATIVA Y OPERATIVA"/>
    <x v="0"/>
    <x v="2"/>
    <n v="15"/>
    <n v="20193320026392"/>
    <d v="2019-09-26T11:01:46"/>
    <m/>
    <m/>
    <x v="0"/>
    <m/>
    <x v="0"/>
    <m/>
    <m/>
    <m/>
    <m/>
    <m/>
    <m/>
  </r>
  <r>
    <x v="0"/>
    <x v="0"/>
    <x v="11"/>
    <x v="36"/>
    <x v="0"/>
    <x v="9"/>
    <s v="CAC: SOLICITUD ACOMPAÑAMIENTO"/>
    <s v="Ronny Romero"/>
    <s v="FORMULACIÓN Y ACTUALIZACIÓN NORMATIVA Y OPERATIVA"/>
    <x v="0"/>
    <x v="6"/>
    <n v="0"/>
    <n v="20193320026442"/>
    <d v="2019-09-26T11:29:20"/>
    <s v="N/A"/>
    <d v="2019-09-26T00:00:00"/>
    <x v="5"/>
    <n v="0"/>
    <x v="1"/>
    <s v="26-09-2019 18:01 PM Archivar Ronny Estiven Romero Velandia SE PROGRAMA SOLICITUD DE ACOMPAÑAMIENTO EL DÍA INDICADO POR PARTE DEL FUNCIONARIO RONNY ROMERO"/>
    <m/>
    <m/>
    <m/>
    <m/>
    <m/>
  </r>
  <r>
    <x v="0"/>
    <x v="0"/>
    <x v="1"/>
    <x v="114"/>
    <x v="1"/>
    <x v="0"/>
    <s v="CAC: SOLICITUD DE COMISIÓN DE APOYO REVISIÓN CBV LOS PATIOS"/>
    <s v="Ronny Estiven Romero Velandia"/>
    <s v="FORMULACIÓN Y ACTUALIZACIÓN NORMATIVA Y OPERATIVA"/>
    <x v="0"/>
    <x v="2"/>
    <n v="15"/>
    <n v="20193320026462"/>
    <d v="2019-09-26T11:33:30"/>
    <m/>
    <m/>
    <x v="0"/>
    <m/>
    <x v="0"/>
    <m/>
    <m/>
    <m/>
    <m/>
    <m/>
    <m/>
  </r>
  <r>
    <x v="0"/>
    <x v="0"/>
    <x v="2"/>
    <x v="126"/>
    <x v="0"/>
    <x v="1"/>
    <s v="CAC: SOLICITUD DE EXPEDICIÓN CERTIFICADO DE CUMPLIMIENTO"/>
    <s v="Paula Andrea Cortéz Mojica"/>
    <s v="DIRECCIÓN GENERAL"/>
    <x v="1"/>
    <x v="2"/>
    <n v="15"/>
    <n v="20193320026472"/>
    <d v="2019-09-26T11:38:43"/>
    <n v="20191000002083"/>
    <d v="2019-10-04T00:00:00"/>
    <x v="4"/>
    <n v="6"/>
    <x v="1"/>
    <s v="04-10-2019 10:02 AM Archivar Paula Andrea Cortéz Mojica archivo 20191000002083"/>
    <m/>
    <s v="WORD"/>
    <m/>
    <m/>
    <s v="No se adjunta el correo enviado al peticionario, ni radicado de salida"/>
  </r>
  <r>
    <x v="0"/>
    <x v="0"/>
    <x v="10"/>
    <x v="127"/>
    <x v="0"/>
    <x v="1"/>
    <s v="CAC: SOLICITUD REGISTRO DE CAPACITACIÓN"/>
    <s v="Paula Andrea Cortéz Mojica"/>
    <s v="DIRECCIÓN GENERAL"/>
    <x v="1"/>
    <x v="2"/>
    <n v="15"/>
    <n v="20193320026482"/>
    <d v="2019-09-26T11:40:23"/>
    <n v="20191000002093"/>
    <d v="2019-10-04T00:00:00"/>
    <x v="4"/>
    <n v="6"/>
    <x v="1"/>
    <s v="04-10-2019 15:43 PM Archivar Paula Andrea Cortéz Mojica archivo 20191000002093"/>
    <m/>
    <s v="WORD"/>
    <m/>
    <m/>
    <s v="No se adjunta el correo enviado al peticionario, ni radicado de salida"/>
  </r>
  <r>
    <x v="0"/>
    <x v="0"/>
    <x v="4"/>
    <x v="128"/>
    <x v="0"/>
    <x v="1"/>
    <s v="CAC: SOLICITUD REGISTRO"/>
    <s v="Paula Andrea Cortéz Mojica"/>
    <s v="DIRECCIÓN GENERAL"/>
    <x v="1"/>
    <x v="2"/>
    <n v="15"/>
    <n v="20193320026492"/>
    <d v="2019-09-26T11:41:06"/>
    <n v="20191000002103"/>
    <d v="2019-10-07T00:00:00"/>
    <x v="7"/>
    <n v="7"/>
    <x v="1"/>
    <s v="07-10-2019 17:05 PM Archivar Paula Andrea Cortéz Mojica archivo 20191000002103"/>
    <m/>
    <s v="WORD"/>
    <m/>
    <m/>
    <s v="No se adjunta el correo enviado al peticionario, ni radicado de salida"/>
  </r>
  <r>
    <x v="0"/>
    <x v="0"/>
    <x v="2"/>
    <x v="129"/>
    <x v="0"/>
    <x v="0"/>
    <s v="CAC: SOLICITUD URGENTE - LUGAR DE RESIDENCIA DE UN COMANDANTE CBV EN CREACIÓN"/>
    <s v="Andrea Bibiana Castañeda Durán"/>
    <s v="FORMULACIÓN Y ACTUALIZACIÓN NORMATIVA Y OPERATIVA"/>
    <x v="0"/>
    <x v="0"/>
    <n v="30"/>
    <n v="20193320026502"/>
    <d v="2019-09-26T11:41:58"/>
    <m/>
    <m/>
    <x v="0"/>
    <m/>
    <x v="0"/>
    <m/>
    <m/>
    <m/>
    <m/>
    <m/>
    <m/>
  </r>
  <r>
    <x v="0"/>
    <x v="2"/>
    <x v="18"/>
    <x v="130"/>
    <x v="2"/>
    <x v="1"/>
    <s v="SM: SOLICITUD DE PISCINA PORTATIL BAMBI BUCKET (REMITIDO POR UNGRD 2019EE08419 - 2019ER09146)"/>
    <s v="Luis Alberto Valencia Pulido"/>
    <s v="Área Central de Referencia Bomberil"/>
    <x v="0"/>
    <x v="2"/>
    <n v="15"/>
    <n v="20193320026512"/>
    <d v="2019-09-26T12:24:03"/>
    <m/>
    <m/>
    <x v="0"/>
    <m/>
    <x v="0"/>
    <m/>
    <m/>
    <m/>
    <m/>
    <m/>
    <m/>
  </r>
  <r>
    <x v="0"/>
    <x v="2"/>
    <x v="10"/>
    <x v="131"/>
    <x v="0"/>
    <x v="3"/>
    <s v="SM: REMISIÓN DE DIPLOMAS"/>
    <s v="HAYVER LEONARDO SERRANO RODRIGUEZ"/>
    <s v="DIRECCIÓN GENERAL"/>
    <x v="1"/>
    <x v="1"/>
    <n v="15"/>
    <n v="20193320026562"/>
    <d v="2019-09-26T14:56:08"/>
    <m/>
    <m/>
    <x v="0"/>
    <m/>
    <x v="0"/>
    <m/>
    <m/>
    <m/>
    <m/>
    <m/>
    <m/>
  </r>
  <r>
    <x v="0"/>
    <x v="2"/>
    <x v="10"/>
    <x v="132"/>
    <x v="0"/>
    <x v="3"/>
    <s v="SM: REMISIÓN DE CERTIFICADOS"/>
    <s v="HAYVER LEONARDO SERRANO RODRIGUEZ"/>
    <s v="DIRECCIÓN GENERAL"/>
    <x v="1"/>
    <x v="1"/>
    <n v="15"/>
    <n v="20193320026572"/>
    <d v="2019-09-26T15:21:36"/>
    <m/>
    <m/>
    <x v="0"/>
    <m/>
    <x v="0"/>
    <m/>
    <m/>
    <m/>
    <m/>
    <m/>
    <m/>
  </r>
  <r>
    <x v="0"/>
    <x v="0"/>
    <x v="4"/>
    <x v="128"/>
    <x v="0"/>
    <x v="1"/>
    <s v="CAC: SOLICITUD REGISTRO"/>
    <s v="Paula Andrea Cortéz Mojica"/>
    <s v="DIRECCIÓN GENERAL"/>
    <x v="1"/>
    <x v="2"/>
    <n v="15"/>
    <n v="20193320026622"/>
    <d v="2019-09-27T09:09:37"/>
    <n v="20191000002103"/>
    <d v="2019-10-07T00:00:00"/>
    <x v="4"/>
    <n v="6"/>
    <x v="1"/>
    <s v="07-10-2019 17:05 PM Archivar Paula Andrea Cortéz Mojica archivo 20191000002103"/>
    <m/>
    <s v="WORD"/>
    <m/>
    <m/>
    <s v="No se adjunta el correo enviado al peticionario, ni radicado de salida y no se comunica medio de envío de respuesta al peticionario"/>
  </r>
  <r>
    <x v="0"/>
    <x v="0"/>
    <x v="6"/>
    <x v="133"/>
    <x v="0"/>
    <x v="1"/>
    <s v="CAC: CERTIFICACIÓN"/>
    <s v="Luis Alberto Valencia Pulido"/>
    <s v="Área Central de Referencia Bomberil"/>
    <x v="0"/>
    <x v="1"/>
    <n v="15"/>
    <n v="20193320026632"/>
    <d v="2019-09-27T09:11:32"/>
    <n v="20192100009451"/>
    <d v="2019-10-10T00:00:00"/>
    <x v="10"/>
    <n v="9"/>
    <x v="1"/>
    <s v="11-10-2019 09:46 AM Archivar Jiug Magnoly Gaviria Narváez se da respuesta con Radicado DNBC No 20192100009451."/>
    <m/>
    <s v="WORD"/>
    <s v="Si"/>
    <m/>
    <s v="Documento sin digitalizar"/>
  </r>
  <r>
    <x v="0"/>
    <x v="0"/>
    <x v="1"/>
    <x v="134"/>
    <x v="1"/>
    <x v="1"/>
    <s v="CAC: SOLICITUD INFORMACIÓN SOBRE ESTACIONES DE BOMBEROS."/>
    <s v="Luis Alberto Valencia Pulido"/>
    <s v="Área Central de Referencia Bomberil"/>
    <x v="0"/>
    <x v="2"/>
    <n v="15"/>
    <n v="20193320026642"/>
    <d v="2019-09-27T09:16:40"/>
    <m/>
    <m/>
    <x v="0"/>
    <m/>
    <x v="0"/>
    <m/>
    <m/>
    <m/>
    <m/>
    <m/>
    <m/>
  </r>
  <r>
    <x v="0"/>
    <x v="3"/>
    <x v="19"/>
    <x v="15"/>
    <x v="2"/>
    <x v="1"/>
    <s v="RD: SOLICITUD DE INFORMACIÓN INMOBILIARIA DEL ESTADO DIRECTIVA PRESIDENCIAL No 09 DEL 17 DE SEPTIEMBRE DE 2019 (OFI 19-40635-SEC-4000)"/>
    <s v="Wilson Enrique Sánchez Laguado"/>
    <s v="GESTIÓN ADMINISTRATIVA"/>
    <x v="2"/>
    <x v="5"/>
    <n v="10"/>
    <n v="20193320026672"/>
    <d v="2019-09-27T10:19:11"/>
    <m/>
    <m/>
    <x v="0"/>
    <m/>
    <x v="0"/>
    <m/>
    <m/>
    <m/>
    <m/>
    <m/>
    <m/>
  </r>
  <r>
    <x v="0"/>
    <x v="2"/>
    <x v="10"/>
    <x v="135"/>
    <x v="0"/>
    <x v="6"/>
    <s v="SM: SOLICITUD VISITA AL MUNICIPIO DE SANTAFE DE ANTIOQUIA"/>
    <s v="Ronny Estiven Romero Velandia"/>
    <s v="FORMULACIÓN Y ACTUALIZACIÓN NORMATIVA Y OPERATIVA"/>
    <x v="0"/>
    <x v="2"/>
    <n v="15"/>
    <n v="20193320026712"/>
    <d v="2019-09-27T11:11:31"/>
    <m/>
    <m/>
    <x v="0"/>
    <m/>
    <x v="0"/>
    <m/>
    <m/>
    <m/>
    <m/>
    <m/>
    <m/>
  </r>
  <r>
    <x v="0"/>
    <x v="3"/>
    <x v="11"/>
    <x v="98"/>
    <x v="0"/>
    <x v="0"/>
    <s v="RD: DECRETO NÚMERO 2157 DE 2017, POR MEDIO DEL CUAL SE ADOPTAN DIRECTRICES GENERALES PARA LA ELABORACIÓN DEL PLAN DE GESTIÓN DEL RIESGO DE DESASTRES"/>
    <s v="ELIANA GARCÍA CASTAÑO"/>
    <s v="FORMULACIÓN Y ACTUALIZACIÓN NORMATIVA Y OPERATIVA"/>
    <x v="0"/>
    <x v="0"/>
    <n v="30"/>
    <n v="20193320026732"/>
    <d v="2019-09-27T14:07:21"/>
    <m/>
    <m/>
    <x v="0"/>
    <m/>
    <x v="0"/>
    <m/>
    <m/>
    <m/>
    <m/>
    <m/>
    <m/>
  </r>
  <r>
    <x v="0"/>
    <x v="3"/>
    <x v="11"/>
    <x v="98"/>
    <x v="0"/>
    <x v="0"/>
    <s v="RD: COPIA EDWARD ALEXANDER BERMUDEZ MARTINEZ, ASESOR DESPACHO VICEMINISTRO PARA LA PARTICIPACIÓN E IGUALDAD DEL DERECHO"/>
    <s v="ELIANA GARCÍA CASTAÑO"/>
    <s v="FORMULACIÓN Y ACTUALIZACIÓN NORMATIVA Y OPERATIVA"/>
    <x v="0"/>
    <x v="2"/>
    <n v="15"/>
    <n v="20193320026742"/>
    <d v="2019-09-27T14:10:54"/>
    <m/>
    <m/>
    <x v="0"/>
    <m/>
    <x v="0"/>
    <m/>
    <m/>
    <m/>
    <m/>
    <m/>
    <m/>
  </r>
  <r>
    <x v="0"/>
    <x v="3"/>
    <x v="1"/>
    <x v="136"/>
    <x v="1"/>
    <x v="5"/>
    <s v="RD: RESPUESTA REQUERIMENTO CON RADICADO No 20192050057061"/>
    <s v="Andrea Bibiana Castañeda Durán"/>
    <s v="FORMULACIÓN Y ACTUALIZACIÓN NORMATIVA Y OPERATIVA"/>
    <x v="0"/>
    <x v="2"/>
    <n v="15"/>
    <n v="20193320026752"/>
    <d v="2019-09-30T09:09:50"/>
    <m/>
    <m/>
    <x v="0"/>
    <m/>
    <x v="0"/>
    <m/>
    <m/>
    <m/>
    <m/>
    <m/>
    <m/>
  </r>
  <r>
    <x v="0"/>
    <x v="3"/>
    <x v="1"/>
    <x v="136"/>
    <x v="1"/>
    <x v="6"/>
    <s v="RD: SOLICITUD RESTABLECIMIENTO DERECHOS VULNERADOS ( ARTÍCULOS 23 Y 29 CN Y SOLICITUD DE SUSPENSIÓN DE TRÁMITE DE INSCRIPCIÓN DE UNIDADES EN EL RUE"/>
    <s v="Andrea Bibiana Castañeda Durán"/>
    <s v="FORMULACIÓN Y ACTUALIZACIÓN NORMATIVA Y OPERATIVA"/>
    <x v="0"/>
    <x v="2"/>
    <n v="15"/>
    <n v="20193320026762"/>
    <d v="2019-09-30T09:13:28"/>
    <m/>
    <m/>
    <x v="0"/>
    <m/>
    <x v="0"/>
    <m/>
    <m/>
    <m/>
    <m/>
    <m/>
    <m/>
  </r>
  <r>
    <x v="0"/>
    <x v="0"/>
    <x v="1"/>
    <x v="137"/>
    <x v="1"/>
    <x v="1"/>
    <s v="CAC: INCONFORMIDAD CON LA TARIFA BOMBEROS MOLAGAVITA"/>
    <s v="ERIKA AGUIRRE LEMUS"/>
    <s v="FORMULACIÓN Y ACTUALIZACIÓN NORMATIVA Y OPERATIVA"/>
    <x v="0"/>
    <x v="2"/>
    <n v="15"/>
    <n v="20193320026822"/>
    <d v="2019-09-30T11:48:43"/>
    <m/>
    <m/>
    <x v="0"/>
    <m/>
    <x v="0"/>
    <m/>
    <m/>
    <m/>
    <m/>
    <m/>
    <m/>
  </r>
  <r>
    <x v="0"/>
    <x v="0"/>
    <x v="1"/>
    <x v="106"/>
    <x v="1"/>
    <x v="6"/>
    <s v="CAC: SOLICITUD"/>
    <s v="John Jairo Beltran Mahecha"/>
    <s v="FORTALECIMIENTO BOMBERIL"/>
    <x v="0"/>
    <x v="5"/>
    <n v="10"/>
    <n v="20193320026832"/>
    <d v="2019-09-30T11:57:13"/>
    <n v="20192100008501"/>
    <d v="2019-10-03T00:00:00"/>
    <x v="17"/>
    <n v="3"/>
    <x v="1"/>
    <s v="04-10-2019 11:57 AM Archivar John Jairo Beltran Mahecha Se dio respuesta DNBC a esta solicitud el día jueves 03 de octubre con radicado No. 20192100008501. Se envía por correo electrónico el día 03/10/2019."/>
    <d v="2019-10-03T00:00:00"/>
    <s v="Pdf"/>
    <s v="Si"/>
    <m/>
    <m/>
  </r>
  <r>
    <x v="0"/>
    <x v="2"/>
    <x v="6"/>
    <x v="138"/>
    <x v="0"/>
    <x v="1"/>
    <s v="SM: INFORME DE SITUACIÓN DEL CUERPO DE BOMBEROS VOLUNTARIOS DE ANSERMANUEVO - VALLE DEL CAUCA (REMITIDO POR MININTERIOR SMD-CR-995-2019 2019EE09751)"/>
    <s v="ERIKA AGUIRRE LEMUS"/>
    <s v="FORMULACIÓN Y ACTUALIZACIÓN NORMATIVA Y OPERATIVA"/>
    <x v="0"/>
    <x v="2"/>
    <n v="15"/>
    <n v="20193320026852"/>
    <d v="2019-09-30T12:32:53"/>
    <m/>
    <m/>
    <x v="0"/>
    <m/>
    <x v="0"/>
    <m/>
    <m/>
    <m/>
    <m/>
    <m/>
    <m/>
  </r>
  <r>
    <x v="0"/>
    <x v="3"/>
    <x v="1"/>
    <x v="139"/>
    <x v="3"/>
    <x v="1"/>
    <s v="RD: INTERVENCIÓN PREVENTIVA"/>
    <s v="USUARIO DE ATENCION AL CIUDADANO"/>
    <s v="USUARIO DE ATENCION AL CIUDADANO"/>
    <x v="2"/>
    <x v="3"/>
    <n v="5"/>
    <n v="20193320026872"/>
    <d v="2019-09-30T12:53:14"/>
    <n v="20193800009221"/>
    <d v="2019-10-01T00:00:00"/>
    <x v="22"/>
    <n v="1"/>
    <x v="1"/>
    <s v="02-10-2019 16:11 PM Archivar USUARIO DE ATENCION AL CIUDADANO Se archiva puesto se remitió a bomberos oficiales Bogota con Rad.20193800009221"/>
    <d v="2019-10-09T00:00:00"/>
    <s v="Pdf"/>
    <m/>
    <s v="SI"/>
    <m/>
  </r>
  <r>
    <x v="0"/>
    <x v="0"/>
    <x v="1"/>
    <x v="13"/>
    <x v="1"/>
    <x v="1"/>
    <s v="CAC: PETICIÓN"/>
    <s v="ERIKA AGUIRRE LEMUS"/>
    <s v="FORMULACIÓN Y ACTUALIZACIÓN NORMATIVA Y OPERATIVA"/>
    <x v="0"/>
    <x v="0"/>
    <n v="30"/>
    <n v="20193320026882"/>
    <d v="2019-09-30T14:00:16"/>
    <m/>
    <m/>
    <x v="0"/>
    <m/>
    <x v="0"/>
    <m/>
    <m/>
    <m/>
    <m/>
    <m/>
    <m/>
  </r>
  <r>
    <x v="0"/>
    <x v="0"/>
    <x v="1"/>
    <x v="140"/>
    <x v="1"/>
    <x v="2"/>
    <s v="CAC: QUEJA"/>
    <s v="ELIANA GARCÍA CASTAÑO"/>
    <s v="FORMULACIÓN Y ACTUALIZACIÓN NORMATIVA Y OPERATIVA"/>
    <x v="0"/>
    <x v="2"/>
    <n v="15"/>
    <n v="20193320026892"/>
    <d v="2019-09-30T14:03:56"/>
    <n v="20192050060821"/>
    <d v="2019-10-07T00:00:00"/>
    <x v="8"/>
    <n v="5"/>
    <x v="1"/>
    <s v="07-10-2019 15:28 PM Archivar ELIANA GARCÍA CASTAÑO Mediante el oficio No. 20192050060821, se dio atención a la petición."/>
    <m/>
    <m/>
    <m/>
    <m/>
    <s v="Respuesta sin digitalizar y no se anexa pantallazo de envío"/>
  </r>
  <r>
    <x v="0"/>
    <x v="0"/>
    <x v="1"/>
    <x v="93"/>
    <x v="1"/>
    <x v="6"/>
    <s v="CAC: SOLICITUD DE INFORMACIÓN ACLARATORIA"/>
    <s v="ELIANA GARCÍA CASTAÑO"/>
    <s v="FORMULACIÓN Y ACTUALIZACIÓN NORMATIVA Y OPERATIVA"/>
    <x v="0"/>
    <x v="0"/>
    <n v="30"/>
    <n v="20193320026922"/>
    <d v="2019-09-30T14:08:16"/>
    <m/>
    <m/>
    <x v="0"/>
    <m/>
    <x v="0"/>
    <m/>
    <m/>
    <m/>
    <m/>
    <m/>
    <m/>
  </r>
  <r>
    <x v="0"/>
    <x v="0"/>
    <x v="1"/>
    <x v="141"/>
    <x v="0"/>
    <x v="1"/>
    <s v="CAC: SOLICITUD INFORMACIÓN"/>
    <s v="ELIANA GARCÍA CASTAÑO"/>
    <s v="FORMULACIÓN Y ACTUALIZACIÓN NORMATIVA Y OPERATIVA"/>
    <x v="0"/>
    <x v="2"/>
    <n v="15"/>
    <n v="20193320026942"/>
    <d v="2019-09-30T14:10:47"/>
    <m/>
    <m/>
    <x v="0"/>
    <m/>
    <x v="0"/>
    <m/>
    <m/>
    <m/>
    <m/>
    <m/>
    <m/>
  </r>
  <r>
    <x v="2"/>
    <x v="4"/>
    <x v="1"/>
    <x v="142"/>
    <x v="1"/>
    <x v="1"/>
    <s v="FT: PETICIÓN"/>
    <s v="USUARIO DE ATENCION AL CIUDADANO"/>
    <s v="USUARIO DE ATENCION AL CIUDADANO"/>
    <x v="2"/>
    <x v="5"/>
    <n v="10"/>
    <n v="20193320026962"/>
    <d v="2019-09-30T14:24:12"/>
    <s v="N/A"/>
    <d v="2019-09-30T00:00:00"/>
    <x v="5"/>
    <n v="0"/>
    <x v="1"/>
    <s v="01-10-2019 17:00 PM Archivar USUARIO DE ATENCION AL CIUDADANO Se archiva por cuanto se dio respuesta al peticionario. Respuesta enviada el día 30/09/19 al correo electrónico. Se adjunta pantallazo de envío."/>
    <d v="2019-10-01T00:00:00"/>
    <s v="Pdf"/>
    <s v="Si"/>
    <m/>
    <s v="Es una petición recibida por el canal telefónico"/>
  </r>
  <r>
    <x v="0"/>
    <x v="0"/>
    <x v="14"/>
    <x v="143"/>
    <x v="1"/>
    <x v="3"/>
    <s v="CAC: SOLICITUD AVAL PARA CURSOS"/>
    <s v="Edgar Alexander Maya Lopez"/>
    <s v="FORMULACIÓN Y ACTUALIZACIÓN NORMATIVA Y OPERATIVA"/>
    <x v="0"/>
    <x v="2"/>
    <n v="15"/>
    <n v="20193320026972"/>
    <d v="2019-09-30T14:36:00"/>
    <m/>
    <m/>
    <x v="0"/>
    <m/>
    <x v="0"/>
    <m/>
    <m/>
    <m/>
    <m/>
    <m/>
    <m/>
  </r>
  <r>
    <x v="0"/>
    <x v="0"/>
    <x v="10"/>
    <x v="144"/>
    <x v="0"/>
    <x v="1"/>
    <s v="CAC: SOLICITUD"/>
    <s v="Alejandra Patiño"/>
    <s v="DIRECCION GENERAL"/>
    <x v="1"/>
    <x v="5"/>
    <n v="10"/>
    <n v="20193320026982"/>
    <d v="2019-09-30T14:38:09"/>
    <s v="N/A"/>
    <d v="2019-10-01T00:00:00"/>
    <x v="5"/>
    <n v="0"/>
    <x v="1"/>
    <s v="01-10-2019 14:10 PM Archivar German Andrés Miranda Montenegro se dio respuesta mediante correo electrónico el día 01 de octubre"/>
    <m/>
    <s v="WORD"/>
    <m/>
    <m/>
    <s v="NO HAY EVIDENCIA DE ENVÍO DE RESPUESTA Y NO SE COMUNICA EL MEDIO POR EL CUAL SE DIO RESPUESTA"/>
  </r>
  <r>
    <x v="0"/>
    <x v="3"/>
    <x v="1"/>
    <x v="145"/>
    <x v="0"/>
    <x v="1"/>
    <s v="RD: AUTOMATIZACIÓN CURSO BOMBERO 1 Y 2 ESTANDARIZADO EN LA NORMATIVIDAD NACIONAL VIGENTE POR LA DIRECCIÓN NACIONAL DE BOMBEROS"/>
    <s v="Paula Andrea Cortéz Mojica"/>
    <s v="DIRECCION GENERAL"/>
    <x v="1"/>
    <x v="2"/>
    <n v="15"/>
    <n v="20193320026992"/>
    <d v="2019-09-30T15:45:39"/>
    <n v="20191000002113"/>
    <d v="2019-10-07T00:00:00"/>
    <x v="8"/>
    <n v="5"/>
    <x v="1"/>
    <s v="07-10-2019 17:44 PM Archivar Paula Andrea Cortéz Mojica archivo 20191000002113"/>
    <m/>
    <s v="WORD"/>
    <m/>
    <m/>
    <s v="NO HAY EVIDENCIA DE ENVÍO DE RESPUESTA Y NO SE COMUNICA EL MEDIO POR EL CUAL SE DIO RESPUESTA"/>
  </r>
  <r>
    <x v="0"/>
    <x v="0"/>
    <x v="1"/>
    <x v="33"/>
    <x v="1"/>
    <x v="1"/>
    <s v="CAC: DERECHO DE PETICIÓN"/>
    <s v="ELIANA GARCÍA CASTAÑO"/>
    <s v="FORMULACIÓN Y ACTUALIZACIÓN NORMATIVA Y OPERATIVA"/>
    <x v="0"/>
    <x v="2"/>
    <n v="15"/>
    <n v="20193320027022"/>
    <d v="2019-09-30T17:32:27"/>
    <m/>
    <m/>
    <x v="0"/>
    <m/>
    <x v="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8"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9">
  <location ref="A88:B92" firstHeaderRow="1" firstDataRow="1" firstDataCol="1"/>
  <pivotFields count="25">
    <pivotField axis="axisRow" showAll="0">
      <items count="4">
        <item x="0"/>
        <item x="1"/>
        <item x="2"/>
        <item t="default"/>
      </items>
    </pivotField>
    <pivotField dataField="1" showAll="0">
      <items count="6">
        <item x="0"/>
        <item x="1"/>
        <item x="4"/>
        <item x="3"/>
        <item x="2"/>
        <item t="default"/>
      </items>
    </pivotField>
    <pivotField showAll="0"/>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4">
    <i>
      <x/>
    </i>
    <i>
      <x v="1"/>
    </i>
    <i>
      <x v="2"/>
    </i>
    <i t="grand">
      <x/>
    </i>
  </rowItems>
  <colItems count="1">
    <i/>
  </colItems>
  <dataFields count="1">
    <dataField name="Cuenta de Medio o canal de recepción" fld="1" subtotal="count" baseField="0" baseItem="0"/>
  </dataFields>
  <formats count="28">
    <format dxfId="27">
      <pivotArea type="all" dataOnly="0" outline="0" fieldPosition="0"/>
    </format>
    <format dxfId="26">
      <pivotArea outline="0" collapsedLevelsAreSubtotals="1" fieldPosition="0"/>
    </format>
    <format dxfId="25">
      <pivotArea field="0" type="button" dataOnly="0" labelOnly="1" outline="0" axis="axisRow" fieldPosition="0"/>
    </format>
    <format dxfId="24">
      <pivotArea dataOnly="0" labelOnly="1" outline="0" axis="axisValues" fieldPosition="0"/>
    </format>
    <format dxfId="23">
      <pivotArea dataOnly="0" labelOnly="1" fieldPosition="0">
        <references count="1">
          <reference field="0" count="0"/>
        </references>
      </pivotArea>
    </format>
    <format dxfId="22">
      <pivotArea dataOnly="0" labelOnly="1" grandRow="1" outline="0" fieldPosition="0"/>
    </format>
    <format dxfId="21">
      <pivotArea dataOnly="0" labelOnly="1" outline="0" axis="axisValues" fieldPosition="0"/>
    </format>
    <format dxfId="20">
      <pivotArea type="all" dataOnly="0" outline="0" fieldPosition="0"/>
    </format>
    <format dxfId="19">
      <pivotArea outline="0" collapsedLevelsAreSubtotals="1" fieldPosition="0"/>
    </format>
    <format dxfId="18">
      <pivotArea field="0" type="button" dataOnly="0" labelOnly="1" outline="0" axis="axisRow" fieldPosition="0"/>
    </format>
    <format dxfId="17">
      <pivotArea dataOnly="0" labelOnly="1" outline="0" axis="axisValues" fieldPosition="0"/>
    </format>
    <format dxfId="16">
      <pivotArea dataOnly="0" labelOnly="1" fieldPosition="0">
        <references count="1">
          <reference field="0" count="0"/>
        </references>
      </pivotArea>
    </format>
    <format dxfId="15">
      <pivotArea dataOnly="0" labelOnly="1" grandRow="1" outline="0" fieldPosition="0"/>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outline="0" axis="axisValues" fieldPosition="0"/>
    </format>
    <format dxfId="9">
      <pivotArea dataOnly="0" labelOnly="1" fieldPosition="0">
        <references count="1">
          <reference field="0" count="0"/>
        </references>
      </pivotArea>
    </format>
    <format dxfId="8">
      <pivotArea dataOnly="0" labelOnly="1" grandRow="1" outline="0" fieldPosition="0"/>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outline="0" axis="axisValues"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axis="axisValues" fieldPosition="0"/>
    </format>
  </formats>
  <chartFormats count="1">
    <chartFormat chart="14"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location ref="A104:B109" firstHeaderRow="1" firstDataRow="1" firstDataCol="1"/>
  <pivotFields count="25">
    <pivotField showAll="0"/>
    <pivotField showAll="0"/>
    <pivotField showAll="0"/>
    <pivotField showAll="0">
      <items count="147">
        <item x="75"/>
        <item x="95"/>
        <item x="31"/>
        <item x="20"/>
        <item x="60"/>
        <item x="73"/>
        <item x="69"/>
        <item x="130"/>
        <item x="9"/>
        <item x="67"/>
        <item x="143"/>
        <item x="104"/>
        <item x="52"/>
        <item x="86"/>
        <item x="65"/>
        <item x="25"/>
        <item x="102"/>
        <item x="139"/>
        <item x="14"/>
        <item x="140"/>
        <item x="91"/>
        <item x="83"/>
        <item x="111"/>
        <item x="66"/>
        <item x="46"/>
        <item x="114"/>
        <item x="121"/>
        <item x="64"/>
        <item x="23"/>
        <item x="42"/>
        <item x="45"/>
        <item x="43"/>
        <item x="138"/>
        <item x="79"/>
        <item x="85"/>
        <item x="133"/>
        <item x="28"/>
        <item x="112"/>
        <item x="39"/>
        <item x="96"/>
        <item x="62"/>
        <item x="61"/>
        <item x="101"/>
        <item x="55"/>
        <item x="77"/>
        <item x="128"/>
        <item x="108"/>
        <item x="117"/>
        <item x="144"/>
        <item x="36"/>
        <item x="16"/>
        <item x="30"/>
        <item x="141"/>
        <item x="18"/>
        <item x="145"/>
        <item x="11"/>
        <item x="127"/>
        <item x="0"/>
        <item x="109"/>
        <item x="70"/>
        <item x="100"/>
        <item x="132"/>
        <item x="120"/>
        <item x="118"/>
        <item x="129"/>
        <item x="135"/>
        <item x="98"/>
        <item x="123"/>
        <item x="89"/>
        <item x="63"/>
        <item x="51"/>
        <item x="131"/>
        <item x="58"/>
        <item x="126"/>
        <item x="81"/>
        <item x="122"/>
        <item x="115"/>
        <item x="94"/>
        <item x="107"/>
        <item x="59"/>
        <item x="97"/>
        <item x="57"/>
        <item x="22"/>
        <item x="74"/>
        <item x="134"/>
        <item x="6"/>
        <item x="56"/>
        <item x="103"/>
        <item x="27"/>
        <item x="33"/>
        <item x="137"/>
        <item x="80"/>
        <item x="136"/>
        <item x="29"/>
        <item x="48"/>
        <item x="35"/>
        <item x="82"/>
        <item x="5"/>
        <item x="53"/>
        <item x="110"/>
        <item x="49"/>
        <item x="119"/>
        <item x="19"/>
        <item x="84"/>
        <item x="21"/>
        <item x="124"/>
        <item x="68"/>
        <item x="26"/>
        <item x="90"/>
        <item x="37"/>
        <item x="93"/>
        <item x="76"/>
        <item x="17"/>
        <item x="105"/>
        <item x="106"/>
        <item x="142"/>
        <item x="72"/>
        <item x="34"/>
        <item x="13"/>
        <item x="1"/>
        <item x="92"/>
        <item x="47"/>
        <item x="50"/>
        <item x="125"/>
        <item x="54"/>
        <item x="38"/>
        <item x="12"/>
        <item x="15"/>
        <item x="4"/>
        <item x="41"/>
        <item x="99"/>
        <item x="71"/>
        <item x="116"/>
        <item x="44"/>
        <item x="32"/>
        <item x="88"/>
        <item x="3"/>
        <item x="40"/>
        <item x="10"/>
        <item x="87"/>
        <item x="78"/>
        <item x="2"/>
        <item x="24"/>
        <item x="8"/>
        <item x="7"/>
        <item x="113"/>
        <item t="default"/>
      </items>
    </pivotField>
    <pivotField axis="axisRow" dataField="1" showAll="0">
      <items count="5">
        <item x="0"/>
        <item x="2"/>
        <item x="3"/>
        <item x="1"/>
        <item t="default"/>
      </items>
    </pivotField>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5">
    <i>
      <x/>
    </i>
    <i>
      <x v="1"/>
    </i>
    <i>
      <x v="2"/>
    </i>
    <i>
      <x v="3"/>
    </i>
    <i t="grand">
      <x/>
    </i>
  </rowItems>
  <colItems count="1">
    <i/>
  </colItems>
  <dataFields count="1">
    <dataField name="Cuenta de Naturaleza jurídica del peticionario" fld="4" subtotal="count" baseField="0" baseItem="0"/>
  </dataFields>
  <formats count="16">
    <format dxfId="43">
      <pivotArea type="all" dataOnly="0" outline="0" fieldPosition="0"/>
    </format>
    <format dxfId="42">
      <pivotArea outline="0" collapsedLevelsAreSubtotals="1" fieldPosition="0"/>
    </format>
    <format dxfId="41">
      <pivotArea field="4" type="button" dataOnly="0" labelOnly="1" outline="0" axis="axisRow" fieldPosition="0"/>
    </format>
    <format dxfId="40">
      <pivotArea dataOnly="0" labelOnly="1" outline="0" axis="axisValues" fieldPosition="0"/>
    </format>
    <format dxfId="39">
      <pivotArea dataOnly="0" labelOnly="1" fieldPosition="0">
        <references count="1">
          <reference field="4" count="0"/>
        </references>
      </pivotArea>
    </format>
    <format dxfId="38">
      <pivotArea dataOnly="0" labelOnly="1" grandRow="1" outline="0" fieldPosition="0"/>
    </format>
    <format dxfId="37">
      <pivotArea dataOnly="0" labelOnly="1" outline="0" axis="axisValues" fieldPosition="0"/>
    </format>
    <format dxfId="36">
      <pivotArea outline="0" collapsedLevelsAreSubtotals="1" fieldPosition="0"/>
    </format>
    <format dxfId="35">
      <pivotArea dataOnly="0" labelOnly="1" outline="0" axis="axisValues" fieldPosition="0"/>
    </format>
    <format dxfId="34">
      <pivotArea dataOnly="0" labelOnly="1" outline="0" axis="axisValues" fieldPosition="0"/>
    </format>
    <format dxfId="33">
      <pivotArea outline="0" collapsedLevelsAreSubtotals="1" fieldPosition="0"/>
    </format>
    <format dxfId="32">
      <pivotArea dataOnly="0" labelOnly="1" outline="0" axis="axisValues" fieldPosition="0"/>
    </format>
    <format dxfId="31">
      <pivotArea dataOnly="0" labelOnly="1" outline="0" axis="axisValues" fieldPosition="0"/>
    </format>
    <format dxfId="30">
      <pivotArea outline="0" collapsedLevelsAreSubtotals="1" fieldPosition="0"/>
    </format>
    <format dxfId="29">
      <pivotArea dataOnly="0" labelOnly="1" outline="0" axis="axisValues" fieldPosition="0"/>
    </format>
    <format dxfId="28">
      <pivotArea dataOnly="0" labelOnly="1" outline="0" axis="axisValues" fieldPosition="0"/>
    </format>
  </formats>
  <chartFormats count="15">
    <chartFormat chart="3" format="1" series="1">
      <pivotArea type="data" outline="0" fieldPosition="0">
        <references count="1">
          <reference field="4294967294" count="1" selected="0">
            <x v="0"/>
          </reference>
        </references>
      </pivotArea>
    </chartFormat>
    <chartFormat chart="3" format="2">
      <pivotArea type="data" outline="0" fieldPosition="0">
        <references count="2">
          <reference field="4294967294" count="1" selected="0">
            <x v="0"/>
          </reference>
          <reference field="4" count="1" selected="0">
            <x v="0"/>
          </reference>
        </references>
      </pivotArea>
    </chartFormat>
    <chartFormat chart="3" format="3">
      <pivotArea type="data" outline="0" fieldPosition="0">
        <references count="2">
          <reference field="4294967294" count="1" selected="0">
            <x v="0"/>
          </reference>
          <reference field="4" count="1" selected="0">
            <x v="1"/>
          </reference>
        </references>
      </pivotArea>
    </chartFormat>
    <chartFormat chart="3" format="4">
      <pivotArea type="data" outline="0" fieldPosition="0">
        <references count="2">
          <reference field="4294967294" count="1" selected="0">
            <x v="0"/>
          </reference>
          <reference field="4" count="1" selected="0">
            <x v="2"/>
          </reference>
        </references>
      </pivotArea>
    </chartFormat>
    <chartFormat chart="3" format="5">
      <pivotArea type="data" outline="0" fieldPosition="0">
        <references count="2">
          <reference field="4294967294" count="1" selected="0">
            <x v="0"/>
          </reference>
          <reference field="4" count="1" selected="0">
            <x v="3"/>
          </reference>
        </references>
      </pivotArea>
    </chartFormat>
    <chartFormat chart="4" format="6" series="1">
      <pivotArea type="data" outline="0" fieldPosition="0">
        <references count="1">
          <reference field="4294967294" count="1" selected="0">
            <x v="0"/>
          </reference>
        </references>
      </pivotArea>
    </chartFormat>
    <chartFormat chart="4" format="7">
      <pivotArea type="data" outline="0" fieldPosition="0">
        <references count="2">
          <reference field="4294967294" count="1" selected="0">
            <x v="0"/>
          </reference>
          <reference field="4" count="1" selected="0">
            <x v="0"/>
          </reference>
        </references>
      </pivotArea>
    </chartFormat>
    <chartFormat chart="4" format="8">
      <pivotArea type="data" outline="0" fieldPosition="0">
        <references count="2">
          <reference field="4294967294" count="1" selected="0">
            <x v="0"/>
          </reference>
          <reference field="4" count="1" selected="0">
            <x v="1"/>
          </reference>
        </references>
      </pivotArea>
    </chartFormat>
    <chartFormat chart="4" format="9">
      <pivotArea type="data" outline="0" fieldPosition="0">
        <references count="2">
          <reference field="4294967294" count="1" selected="0">
            <x v="0"/>
          </reference>
          <reference field="4" count="1" selected="0">
            <x v="2"/>
          </reference>
        </references>
      </pivotArea>
    </chartFormat>
    <chartFormat chart="4" format="10">
      <pivotArea type="data" outline="0" fieldPosition="0">
        <references count="2">
          <reference field="4294967294" count="1" selected="0">
            <x v="0"/>
          </reference>
          <reference field="4" count="1" selected="0">
            <x v="3"/>
          </reference>
        </references>
      </pivotArea>
    </chartFormat>
    <chartFormat chart="2" format="1" series="1">
      <pivotArea type="data" outline="0" fieldPosition="0">
        <references count="1">
          <reference field="4294967294" count="1" selected="0">
            <x v="0"/>
          </reference>
        </references>
      </pivotArea>
    </chartFormat>
    <chartFormat chart="2" format="2">
      <pivotArea type="data" outline="0" fieldPosition="0">
        <references count="2">
          <reference field="4294967294" count="1" selected="0">
            <x v="0"/>
          </reference>
          <reference field="4" count="1" selected="0">
            <x v="0"/>
          </reference>
        </references>
      </pivotArea>
    </chartFormat>
    <chartFormat chart="2" format="3">
      <pivotArea type="data" outline="0" fieldPosition="0">
        <references count="2">
          <reference field="4294967294" count="1" selected="0">
            <x v="0"/>
          </reference>
          <reference field="4" count="1" selected="0">
            <x v="1"/>
          </reference>
        </references>
      </pivotArea>
    </chartFormat>
    <chartFormat chart="2" format="4">
      <pivotArea type="data" outline="0" fieldPosition="0">
        <references count="2">
          <reference field="4294967294" count="1" selected="0">
            <x v="0"/>
          </reference>
          <reference field="4" count="1" selected="0">
            <x v="2"/>
          </reference>
        </references>
      </pivotArea>
    </chartFormat>
    <chartFormat chart="2" format="5">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7" firstHeaderRow="1" firstDataRow="1" firstDataCol="1"/>
  <pivotFields count="25">
    <pivotField showAll="0"/>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Cuenta de Dependencia" fld="9" subtotal="count" baseField="0" baseItem="0"/>
  </dataFields>
  <formats count="50">
    <format dxfId="93">
      <pivotArea type="all" dataOnly="0" outline="0" fieldPosition="0"/>
    </format>
    <format dxfId="92">
      <pivotArea outline="0" collapsedLevelsAreSubtotals="1" fieldPosition="0"/>
    </format>
    <format dxfId="91">
      <pivotArea field="9" type="button" dataOnly="0" labelOnly="1" outline="0" axis="axisRow" fieldPosition="0"/>
    </format>
    <format dxfId="90">
      <pivotArea dataOnly="0" labelOnly="1" outline="0" axis="axisValues" fieldPosition="0"/>
    </format>
    <format dxfId="89">
      <pivotArea dataOnly="0" labelOnly="1" fieldPosition="0">
        <references count="1">
          <reference field="9" count="0"/>
        </references>
      </pivotArea>
    </format>
    <format dxfId="88">
      <pivotArea dataOnly="0" labelOnly="1" grandRow="1" outline="0" fieldPosition="0"/>
    </format>
    <format dxfId="87">
      <pivotArea dataOnly="0" labelOnly="1" outline="0" axis="axisValues" fieldPosition="0"/>
    </format>
    <format dxfId="86">
      <pivotArea outline="0" collapsedLevelsAreSubtotals="1" fieldPosition="0"/>
    </format>
    <format dxfId="85">
      <pivotArea dataOnly="0" labelOnly="1" outline="0" axis="axisValues" fieldPosition="0"/>
    </format>
    <format dxfId="84">
      <pivotArea dataOnly="0" labelOnly="1" outline="0" axis="axisValues" fieldPosition="0"/>
    </format>
    <format dxfId="83">
      <pivotArea outline="0" collapsedLevelsAreSubtotals="1" fieldPosition="0"/>
    </format>
    <format dxfId="82">
      <pivotArea dataOnly="0" labelOnly="1" outline="0" axis="axisValues" fieldPosition="0"/>
    </format>
    <format dxfId="81">
      <pivotArea dataOnly="0" labelOnly="1" outline="0" axis="axisValues" fieldPosition="0"/>
    </format>
    <format dxfId="80">
      <pivotArea type="all" dataOnly="0" outline="0" fieldPosition="0"/>
    </format>
    <format dxfId="79">
      <pivotArea outline="0" collapsedLevelsAreSubtotals="1" fieldPosition="0"/>
    </format>
    <format dxfId="78">
      <pivotArea field="9" type="button" dataOnly="0" labelOnly="1" outline="0" axis="axisRow" fieldPosition="0"/>
    </format>
    <format dxfId="77">
      <pivotArea dataOnly="0" labelOnly="1" outline="0" axis="axisValues" fieldPosition="0"/>
    </format>
    <format dxfId="76">
      <pivotArea dataOnly="0" labelOnly="1" fieldPosition="0">
        <references count="1">
          <reference field="9" count="0"/>
        </references>
      </pivotArea>
    </format>
    <format dxfId="75">
      <pivotArea dataOnly="0" labelOnly="1" grandRow="1" outline="0" fieldPosition="0"/>
    </format>
    <format dxfId="74">
      <pivotArea dataOnly="0" labelOnly="1" outline="0" axis="axisValues" fieldPosition="0"/>
    </format>
    <format dxfId="73">
      <pivotArea outline="0" collapsedLevelsAreSubtotals="1" fieldPosition="0"/>
    </format>
    <format dxfId="72">
      <pivotArea dataOnly="0" labelOnly="1" outline="0" axis="axisValues" fieldPosition="0"/>
    </format>
    <format dxfId="71">
      <pivotArea dataOnly="0" labelOnly="1" outline="0" axis="axisValues" fieldPosition="0"/>
    </format>
    <format dxfId="70">
      <pivotArea outline="0" collapsedLevelsAreSubtotals="1" fieldPosition="0"/>
    </format>
    <format dxfId="69">
      <pivotArea dataOnly="0" labelOnly="1" outline="0" axis="axisValues" fieldPosition="0"/>
    </format>
    <format dxfId="68">
      <pivotArea dataOnly="0" labelOnly="1" outline="0" axis="axisValues" fieldPosition="0"/>
    </format>
    <format dxfId="67">
      <pivotArea outline="0" collapsedLevelsAreSubtotals="1" fieldPosition="0"/>
    </format>
    <format dxfId="66">
      <pivotArea dataOnly="0" labelOnly="1" outline="0" axis="axisValues" fieldPosition="0"/>
    </format>
    <format dxfId="65">
      <pivotArea dataOnly="0" labelOnly="1" outline="0" axis="axisValues" fieldPosition="0"/>
    </format>
    <format dxfId="64">
      <pivotArea outline="0" collapsedLevelsAreSubtotals="1" fieldPosition="0"/>
    </format>
    <format dxfId="63">
      <pivotArea dataOnly="0" labelOnly="1" outline="0" axis="axisValues" fieldPosition="0"/>
    </format>
    <format dxfId="62">
      <pivotArea dataOnly="0" labelOnly="1" outline="0" axis="axisValues" fieldPosition="0"/>
    </format>
    <format dxfId="61">
      <pivotArea outline="0" collapsedLevelsAreSubtotals="1" fieldPosition="0"/>
    </format>
    <format dxfId="60">
      <pivotArea dataOnly="0" labelOnly="1" outline="0" axis="axisValues" fieldPosition="0"/>
    </format>
    <format dxfId="59">
      <pivotArea dataOnly="0" labelOnly="1" outline="0" axis="axisValues" fieldPosition="0"/>
    </format>
    <format dxfId="58">
      <pivotArea outline="0" collapsedLevelsAreSubtotals="1" fieldPosition="0"/>
    </format>
    <format dxfId="57">
      <pivotArea dataOnly="0" labelOnly="1" outline="0" axis="axisValues" fieldPosition="0"/>
    </format>
    <format dxfId="56">
      <pivotArea dataOnly="0" labelOnly="1" outline="0" axis="axisValues" fieldPosition="0"/>
    </format>
    <format dxfId="55">
      <pivotArea outline="0" collapsedLevelsAreSubtotals="1" fieldPosition="0"/>
    </format>
    <format dxfId="54">
      <pivotArea dataOnly="0" labelOnly="1" outline="0" axis="axisValues" fieldPosition="0"/>
    </format>
    <format dxfId="53">
      <pivotArea dataOnly="0" labelOnly="1" outline="0" axis="axisValues" fieldPosition="0"/>
    </format>
    <format dxfId="52">
      <pivotArea outline="0" collapsedLevelsAreSubtotals="1" fieldPosition="0"/>
    </format>
    <format dxfId="51">
      <pivotArea dataOnly="0" labelOnly="1" outline="0" axis="axisValues" fieldPosition="0"/>
    </format>
    <format dxfId="50">
      <pivotArea dataOnly="0" labelOnly="1" outline="0" axis="axisValues" fieldPosition="0"/>
    </format>
    <format dxfId="49">
      <pivotArea outline="0" collapsedLevelsAreSubtotals="1" fieldPosition="0"/>
    </format>
    <format dxfId="48">
      <pivotArea dataOnly="0" labelOnly="1" outline="0" axis="axisValues" fieldPosition="0"/>
    </format>
    <format dxfId="47">
      <pivotArea dataOnly="0" labelOnly="1" outline="0" axis="axisValues" fieldPosition="0"/>
    </format>
    <format dxfId="46">
      <pivotArea outline="0" collapsedLevelsAreSubtotals="1" fieldPosition="0"/>
    </format>
    <format dxfId="45">
      <pivotArea dataOnly="0" labelOnly="1" outline="0" axis="axisValues" fieldPosition="0"/>
    </format>
    <format dxfId="4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7" cacheId="0" applyNumberFormats="0" applyBorderFormats="0" applyFontFormats="0" applyPatternFormats="0" applyAlignmentFormats="0" applyWidthHeightFormats="1" dataCaption="Valores" updatedVersion="6" minRefreshableVersion="3" useAutoFormatting="1" rowGrandTotals="0" itemPrintTitles="1" createdVersion="6" indent="0" outline="1" outlineData="1" multipleFieldFilters="0">
  <location ref="A78:A83" firstHeaderRow="1" firstDataRow="1" firstDataCol="1"/>
  <pivotFields count="25">
    <pivotField showAll="0"/>
    <pivotField axis="axisRow" showAll="0">
      <items count="6">
        <item x="0"/>
        <item x="1"/>
        <item x="4"/>
        <item x="3"/>
        <item x="2"/>
        <item t="default"/>
      </items>
    </pivotField>
    <pivotField showAll="0"/>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x v="4"/>
    </i>
  </rowItems>
  <colItems count="1">
    <i/>
  </colItems>
  <formats count="28">
    <format dxfId="121">
      <pivotArea type="all" dataOnly="0" outline="0" fieldPosition="0"/>
    </format>
    <format dxfId="120">
      <pivotArea outline="0" collapsedLevelsAreSubtotals="1" fieldPosition="0"/>
    </format>
    <format dxfId="119">
      <pivotArea field="1" type="button" dataOnly="0" labelOnly="1" outline="0" axis="axisRow" fieldPosition="0"/>
    </format>
    <format dxfId="118">
      <pivotArea dataOnly="0" labelOnly="1" outline="0" axis="axisValues" fieldPosition="0"/>
    </format>
    <format dxfId="117">
      <pivotArea dataOnly="0" labelOnly="1" fieldPosition="0">
        <references count="1">
          <reference field="1" count="0"/>
        </references>
      </pivotArea>
    </format>
    <format dxfId="116">
      <pivotArea dataOnly="0" labelOnly="1" grandRow="1" outline="0" fieldPosition="0"/>
    </format>
    <format dxfId="115">
      <pivotArea dataOnly="0" labelOnly="1" outline="0" axis="axisValues" fieldPosition="0"/>
    </format>
    <format dxfId="114">
      <pivotArea outline="0" collapsedLevelsAreSubtotals="1" fieldPosition="0"/>
    </format>
    <format dxfId="113">
      <pivotArea dataOnly="0" labelOnly="1" outline="0" axis="axisValues" fieldPosition="0"/>
    </format>
    <format dxfId="112">
      <pivotArea dataOnly="0" labelOnly="1" outline="0" axis="axisValues" fieldPosition="0"/>
    </format>
    <format dxfId="111">
      <pivotArea outline="0" collapsedLevelsAreSubtotals="1" fieldPosition="0"/>
    </format>
    <format dxfId="110">
      <pivotArea dataOnly="0" labelOnly="1" outline="0" axis="axisValues" fieldPosition="0"/>
    </format>
    <format dxfId="109">
      <pivotArea dataOnly="0" labelOnly="1" outline="0" axis="axisValues" fieldPosition="0"/>
    </format>
    <format dxfId="108">
      <pivotArea outline="0" collapsedLevelsAreSubtotals="1" fieldPosition="0"/>
    </format>
    <format dxfId="107">
      <pivotArea dataOnly="0" labelOnly="1" outline="0" axis="axisValues" fieldPosition="0"/>
    </format>
    <format dxfId="106">
      <pivotArea dataOnly="0" labelOnly="1" outline="0" axis="axisValues" fieldPosition="0"/>
    </format>
    <format dxfId="105">
      <pivotArea outline="0" collapsedLevelsAreSubtotals="1" fieldPosition="0"/>
    </format>
    <format dxfId="104">
      <pivotArea dataOnly="0" labelOnly="1" outline="0" axis="axisValues" fieldPosition="0"/>
    </format>
    <format dxfId="103">
      <pivotArea dataOnly="0" labelOnly="1" outline="0" axis="axisValues" fieldPosition="0"/>
    </format>
    <format dxfId="102">
      <pivotArea outline="0" collapsedLevelsAreSubtotals="1" fieldPosition="0"/>
    </format>
    <format dxfId="101">
      <pivotArea dataOnly="0" labelOnly="1" outline="0" axis="axisValues" fieldPosition="0"/>
    </format>
    <format dxfId="100">
      <pivotArea dataOnly="0" labelOnly="1" outline="0" axis="axisValues" fieldPosition="0"/>
    </format>
    <format dxfId="99">
      <pivotArea outline="0" collapsedLevelsAreSubtotals="1" fieldPosition="0"/>
    </format>
    <format dxfId="98">
      <pivotArea dataOnly="0" labelOnly="1" outline="0" axis="axisValues" fieldPosition="0"/>
    </format>
    <format dxfId="97">
      <pivotArea dataOnly="0" labelOnly="1" outline="0" axis="axisValues" fieldPosition="0"/>
    </format>
    <format dxfId="96">
      <pivotArea outline="0" collapsedLevelsAreSubtotals="1" fieldPosition="0"/>
    </format>
    <format dxfId="95">
      <pivotArea dataOnly="0" labelOnly="1" outline="0" axis="axisValues" fieldPosition="0"/>
    </format>
    <format dxfId="9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1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02:B211" firstHeaderRow="1" firstDataRow="1" firstDataCol="1"/>
  <pivotFields count="25">
    <pivotField showAll="0"/>
    <pivotField showAll="0"/>
    <pivotField showAll="0"/>
    <pivotField showAll="0"/>
    <pivotField showAll="0"/>
    <pivotField showAll="0">
      <items count="14">
        <item x="6"/>
        <item x="8"/>
        <item x="3"/>
        <item x="4"/>
        <item x="9"/>
        <item x="0"/>
        <item x="10"/>
        <item x="12"/>
        <item x="2"/>
        <item x="5"/>
        <item x="7"/>
        <item x="1"/>
        <item x="11"/>
        <item t="default"/>
      </items>
    </pivotField>
    <pivotField showAll="0"/>
    <pivotField showAll="0"/>
    <pivotField showAll="0"/>
    <pivotField showAll="0"/>
    <pivotField axis="axisRow" showAll="0">
      <items count="10">
        <item x="3"/>
        <item x="0"/>
        <item x="6"/>
        <item m="1" x="8"/>
        <item x="5"/>
        <item x="1"/>
        <item x="2"/>
        <item x="4"/>
        <item x="7"/>
        <item t="default"/>
      </items>
    </pivotField>
    <pivotField showAll="0"/>
    <pivotField numFmtId="1" showAll="0"/>
    <pivotField numFmtId="14" showAll="0"/>
    <pivotField showAll="0"/>
    <pivotField showAll="0"/>
    <pivotField dataField="1" showAll="0">
      <items count="25">
        <item x="5"/>
        <item x="22"/>
        <item x="16"/>
        <item x="17"/>
        <item x="11"/>
        <item x="8"/>
        <item x="4"/>
        <item x="7"/>
        <item x="1"/>
        <item x="10"/>
        <item x="2"/>
        <item x="3"/>
        <item x="6"/>
        <item x="21"/>
        <item x="20"/>
        <item x="15"/>
        <item x="23"/>
        <item x="13"/>
        <item x="9"/>
        <item x="19"/>
        <item x="14"/>
        <item x="12"/>
        <item x="18"/>
        <item x="0"/>
        <item t="default"/>
      </items>
    </pivotField>
    <pivotField showAll="0"/>
    <pivotField showAll="0"/>
    <pivotField showAll="0"/>
    <pivotField showAll="0"/>
    <pivotField showAll="0"/>
    <pivotField showAll="0"/>
    <pivotField showAll="0"/>
    <pivotField showAll="0"/>
  </pivotFields>
  <rowFields count="1">
    <field x="10"/>
  </rowFields>
  <rowItems count="9">
    <i>
      <x/>
    </i>
    <i>
      <x v="1"/>
    </i>
    <i>
      <x v="2"/>
    </i>
    <i>
      <x v="4"/>
    </i>
    <i>
      <x v="5"/>
    </i>
    <i>
      <x v="6"/>
    </i>
    <i>
      <x v="7"/>
    </i>
    <i>
      <x v="8"/>
    </i>
    <i t="grand">
      <x/>
    </i>
  </rowItems>
  <colItems count="1">
    <i/>
  </colItems>
  <dataFields count="1">
    <dataField name="Promedio de Tiempo de respuesta días hábiles" fld="16" subtotal="average" baseField="10" baseItem="0"/>
  </dataFields>
  <formats count="63">
    <format dxfId="184">
      <pivotArea collapsedLevelsAreSubtotals="1" fieldPosition="0">
        <references count="1">
          <reference field="10" count="0"/>
        </references>
      </pivotArea>
    </format>
    <format dxfId="183">
      <pivotArea collapsedLevelsAreSubtotals="1" fieldPosition="0">
        <references count="1">
          <reference field="10" count="0"/>
        </references>
      </pivotArea>
    </format>
    <format dxfId="182">
      <pivotArea collapsedLevelsAreSubtotals="1" fieldPosition="0">
        <references count="1">
          <reference field="10" count="0"/>
        </references>
      </pivotArea>
    </format>
    <format dxfId="181">
      <pivotArea collapsedLevelsAreSubtotals="1" fieldPosition="0">
        <references count="1">
          <reference field="10" count="0"/>
        </references>
      </pivotArea>
    </format>
    <format dxfId="180">
      <pivotArea collapsedLevelsAreSubtotals="1" fieldPosition="0">
        <references count="1">
          <reference field="10" count="0"/>
        </references>
      </pivotArea>
    </format>
    <format dxfId="179">
      <pivotArea collapsedLevelsAreSubtotals="1" fieldPosition="0">
        <references count="1">
          <reference field="10" count="0"/>
        </references>
      </pivotArea>
    </format>
    <format dxfId="178">
      <pivotArea collapsedLevelsAreSubtotals="1" fieldPosition="0">
        <references count="1">
          <reference field="10" count="0"/>
        </references>
      </pivotArea>
    </format>
    <format dxfId="177">
      <pivotArea collapsedLevelsAreSubtotals="1" fieldPosition="0">
        <references count="1">
          <reference field="10" count="0"/>
        </references>
      </pivotArea>
    </format>
    <format dxfId="176">
      <pivotArea collapsedLevelsAreSubtotals="1" fieldPosition="0">
        <references count="1">
          <reference field="10" count="0"/>
        </references>
      </pivotArea>
    </format>
    <format dxfId="175">
      <pivotArea collapsedLevelsAreSubtotals="1" fieldPosition="0">
        <references count="1">
          <reference field="10" count="0"/>
        </references>
      </pivotArea>
    </format>
    <format dxfId="174">
      <pivotArea collapsedLevelsAreSubtotals="1" fieldPosition="0">
        <references count="1">
          <reference field="10" count="0"/>
        </references>
      </pivotArea>
    </format>
    <format dxfId="173">
      <pivotArea collapsedLevelsAreSubtotals="1" fieldPosition="0">
        <references count="1">
          <reference field="10" count="0"/>
        </references>
      </pivotArea>
    </format>
    <format dxfId="172">
      <pivotArea collapsedLevelsAreSubtotals="1" fieldPosition="0">
        <references count="1">
          <reference field="10" count="0"/>
        </references>
      </pivotArea>
    </format>
    <format dxfId="171">
      <pivotArea collapsedLevelsAreSubtotals="1" fieldPosition="0">
        <references count="1">
          <reference field="10" count="0"/>
        </references>
      </pivotArea>
    </format>
    <format dxfId="170">
      <pivotArea outline="0" collapsedLevelsAreSubtotals="1" fieldPosition="0"/>
    </format>
    <format dxfId="169">
      <pivotArea dataOnly="0" labelOnly="1" outline="0" axis="axisValues" fieldPosition="0"/>
    </format>
    <format dxfId="168">
      <pivotArea dataOnly="0" labelOnly="1" outline="0" axis="axisValues" fieldPosition="0"/>
    </format>
    <format dxfId="167">
      <pivotArea outline="0" collapsedLevelsAreSubtotals="1" fieldPosition="0"/>
    </format>
    <format dxfId="166">
      <pivotArea dataOnly="0" labelOnly="1" outline="0" axis="axisValues" fieldPosition="0"/>
    </format>
    <format dxfId="165">
      <pivotArea dataOnly="0" labelOnly="1" outline="0" axis="axisValues" fieldPosition="0"/>
    </format>
    <format dxfId="164">
      <pivotArea outline="0" collapsedLevelsAreSubtotals="1" fieldPosition="0"/>
    </format>
    <format dxfId="163">
      <pivotArea dataOnly="0" labelOnly="1" outline="0" axis="axisValues" fieldPosition="0"/>
    </format>
    <format dxfId="162">
      <pivotArea dataOnly="0" labelOnly="1" outline="0" axis="axisValues" fieldPosition="0"/>
    </format>
    <format dxfId="161">
      <pivotArea grandRow="1" outline="0" collapsedLevelsAreSubtotals="1" fieldPosition="0"/>
    </format>
    <format dxfId="160">
      <pivotArea grandRow="1" outline="0" collapsedLevelsAreSubtotals="1" fieldPosition="0"/>
    </format>
    <format dxfId="159">
      <pivotArea grandRow="1" outline="0" collapsedLevelsAreSubtotals="1" fieldPosition="0"/>
    </format>
    <format dxfId="158">
      <pivotArea grandRow="1" outline="0" collapsedLevelsAreSubtotals="1" fieldPosition="0"/>
    </format>
    <format dxfId="157">
      <pivotArea grandRow="1" outline="0" collapsedLevelsAreSubtotals="1" fieldPosition="0"/>
    </format>
    <format dxfId="156">
      <pivotArea grandRow="1" outline="0" collapsedLevelsAreSubtotals="1" fieldPosition="0"/>
    </format>
    <format dxfId="155">
      <pivotArea grandRow="1" outline="0" collapsedLevelsAreSubtotals="1" fieldPosition="0"/>
    </format>
    <format dxfId="154">
      <pivotArea grandRow="1" outline="0" collapsedLevelsAreSubtotals="1" fieldPosition="0"/>
    </format>
    <format dxfId="153">
      <pivotArea grandRow="1" outline="0" collapsedLevelsAreSubtotals="1" fieldPosition="0"/>
    </format>
    <format dxfId="152">
      <pivotArea grandRow="1" outline="0" collapsedLevelsAreSubtotals="1" fieldPosition="0"/>
    </format>
    <format dxfId="151">
      <pivotArea grandRow="1" outline="0" collapsedLevelsAreSubtotals="1" fieldPosition="0"/>
    </format>
    <format dxfId="150">
      <pivotArea grandRow="1" outline="0" collapsedLevelsAreSubtotals="1" fieldPosition="0"/>
    </format>
    <format dxfId="149">
      <pivotArea grandRow="1" outline="0" collapsedLevelsAreSubtotals="1" fieldPosition="0"/>
    </format>
    <format dxfId="148">
      <pivotArea grandRow="1" outline="0" collapsedLevelsAreSubtotals="1" fieldPosition="0"/>
    </format>
    <format dxfId="147">
      <pivotArea grandRow="1" outline="0" collapsedLevelsAreSubtotals="1" fieldPosition="0"/>
    </format>
    <format dxfId="146">
      <pivotArea grandRow="1" outline="0" collapsedLevelsAreSubtotals="1" fieldPosition="0"/>
    </format>
    <format dxfId="145">
      <pivotArea grandRow="1" outline="0" collapsedLevelsAreSubtotals="1" fieldPosition="0"/>
    </format>
    <format dxfId="144">
      <pivotArea grandRow="1" outline="0" collapsedLevelsAreSubtotals="1" fieldPosition="0"/>
    </format>
    <format dxfId="143">
      <pivotArea grandRow="1" outline="0" collapsedLevelsAreSubtotals="1" fieldPosition="0"/>
    </format>
    <format dxfId="142">
      <pivotArea type="all" dataOnly="0" outline="0" fieldPosition="0"/>
    </format>
    <format dxfId="141">
      <pivotArea outline="0" collapsedLevelsAreSubtotals="1" fieldPosition="0"/>
    </format>
    <format dxfId="140">
      <pivotArea field="10" type="button" dataOnly="0" labelOnly="1" outline="0" axis="axisRow" fieldPosition="0"/>
    </format>
    <format dxfId="139">
      <pivotArea dataOnly="0" labelOnly="1" outline="0" axis="axisValues" fieldPosition="0"/>
    </format>
    <format dxfId="138">
      <pivotArea dataOnly="0" labelOnly="1" fieldPosition="0">
        <references count="1">
          <reference field="10" count="0"/>
        </references>
      </pivotArea>
    </format>
    <format dxfId="137">
      <pivotArea dataOnly="0" labelOnly="1" grandRow="1" outline="0" fieldPosition="0"/>
    </format>
    <format dxfId="136">
      <pivotArea dataOnly="0" labelOnly="1" outline="0" axis="axisValues" fieldPosition="0"/>
    </format>
    <format dxfId="135">
      <pivotArea type="all" dataOnly="0" outline="0" fieldPosition="0"/>
    </format>
    <format dxfId="134">
      <pivotArea outline="0" collapsedLevelsAreSubtotals="1" fieldPosition="0"/>
    </format>
    <format dxfId="133">
      <pivotArea field="10" type="button" dataOnly="0" labelOnly="1" outline="0" axis="axisRow" fieldPosition="0"/>
    </format>
    <format dxfId="132">
      <pivotArea dataOnly="0" labelOnly="1" outline="0" axis="axisValues" fieldPosition="0"/>
    </format>
    <format dxfId="131">
      <pivotArea dataOnly="0" labelOnly="1" fieldPosition="0">
        <references count="1">
          <reference field="10" count="0"/>
        </references>
      </pivotArea>
    </format>
    <format dxfId="130">
      <pivotArea dataOnly="0" labelOnly="1" grandRow="1" outline="0" fieldPosition="0"/>
    </format>
    <format dxfId="129">
      <pivotArea dataOnly="0" labelOnly="1" outline="0" axis="axisValues" fieldPosition="0"/>
    </format>
    <format dxfId="128">
      <pivotArea type="all" dataOnly="0" outline="0" fieldPosition="0"/>
    </format>
    <format dxfId="127">
      <pivotArea outline="0" collapsedLevelsAreSubtotals="1" fieldPosition="0"/>
    </format>
    <format dxfId="126">
      <pivotArea field="10" type="button" dataOnly="0" labelOnly="1" outline="0" axis="axisRow" fieldPosition="0"/>
    </format>
    <format dxfId="125">
      <pivotArea dataOnly="0" labelOnly="1" outline="0" axis="axisValues" fieldPosition="0"/>
    </format>
    <format dxfId="124">
      <pivotArea dataOnly="0" labelOnly="1" fieldPosition="0">
        <references count="1">
          <reference field="10" count="0"/>
        </references>
      </pivotArea>
    </format>
    <format dxfId="123">
      <pivotArea dataOnly="0" labelOnly="1" grandRow="1" outline="0" fieldPosition="0"/>
    </format>
    <format dxfId="12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0">
  <location ref="A54:B63"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10">
        <item x="3"/>
        <item x="0"/>
        <item x="6"/>
        <item m="1" x="8"/>
        <item x="1"/>
        <item x="2"/>
        <item x="4"/>
        <item x="7"/>
        <item x="5"/>
        <item t="default"/>
      </items>
    </pivotField>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9">
    <i>
      <x/>
    </i>
    <i>
      <x v="1"/>
    </i>
    <i>
      <x v="2"/>
    </i>
    <i>
      <x v="4"/>
    </i>
    <i>
      <x v="5"/>
    </i>
    <i>
      <x v="6"/>
    </i>
    <i>
      <x v="7"/>
    </i>
    <i>
      <x v="8"/>
    </i>
    <i t="grand">
      <x/>
    </i>
  </rowItems>
  <colItems count="1">
    <i/>
  </colItems>
  <dataFields count="1">
    <dataField name="Cuenta de Tipo de petición" fld="10" subtotal="count" baseField="0" baseItem="0"/>
  </dataFields>
  <formats count="31">
    <format dxfId="215">
      <pivotArea type="all" dataOnly="0" outline="0" fieldPosition="0"/>
    </format>
    <format dxfId="214">
      <pivotArea outline="0" collapsedLevelsAreSubtotals="1" fieldPosition="0"/>
    </format>
    <format dxfId="213">
      <pivotArea field="10" type="button" dataOnly="0" labelOnly="1" outline="0" axis="axisRow" fieldPosition="0"/>
    </format>
    <format dxfId="212">
      <pivotArea dataOnly="0" labelOnly="1" outline="0" axis="axisValues" fieldPosition="0"/>
    </format>
    <format dxfId="211">
      <pivotArea dataOnly="0" labelOnly="1" fieldPosition="0">
        <references count="1">
          <reference field="10" count="0"/>
        </references>
      </pivotArea>
    </format>
    <format dxfId="210">
      <pivotArea dataOnly="0" labelOnly="1" grandRow="1" outline="0" fieldPosition="0"/>
    </format>
    <format dxfId="209">
      <pivotArea dataOnly="0" labelOnly="1" outline="0" axis="axisValues" fieldPosition="0"/>
    </format>
    <format dxfId="208">
      <pivotArea outline="0" collapsedLevelsAreSubtotals="1" fieldPosition="0"/>
    </format>
    <format dxfId="207">
      <pivotArea dataOnly="0" labelOnly="1" outline="0" axis="axisValues" fieldPosition="0"/>
    </format>
    <format dxfId="206">
      <pivotArea dataOnly="0" labelOnly="1" outline="0" axis="axisValues" fieldPosition="0"/>
    </format>
    <format dxfId="205">
      <pivotArea outline="0" collapsedLevelsAreSubtotals="1" fieldPosition="0"/>
    </format>
    <format dxfId="204">
      <pivotArea dataOnly="0" labelOnly="1" outline="0" axis="axisValues" fieldPosition="0"/>
    </format>
    <format dxfId="203">
      <pivotArea dataOnly="0" labelOnly="1" outline="0" axis="axisValues" fieldPosition="0"/>
    </format>
    <format dxfId="202">
      <pivotArea outline="0" collapsedLevelsAreSubtotals="1" fieldPosition="0"/>
    </format>
    <format dxfId="201">
      <pivotArea dataOnly="0" labelOnly="1" outline="0" axis="axisValues" fieldPosition="0"/>
    </format>
    <format dxfId="200">
      <pivotArea dataOnly="0" labelOnly="1" outline="0" axis="axisValues" fieldPosition="0"/>
    </format>
    <format dxfId="199">
      <pivotArea outline="0" collapsedLevelsAreSubtotals="1" fieldPosition="0"/>
    </format>
    <format dxfId="198">
      <pivotArea dataOnly="0" labelOnly="1" outline="0" axis="axisValues" fieldPosition="0"/>
    </format>
    <format dxfId="197">
      <pivotArea dataOnly="0" labelOnly="1" outline="0" axis="axisValues" fieldPosition="0"/>
    </format>
    <format dxfId="196">
      <pivotArea outline="0" collapsedLevelsAreSubtotals="1" fieldPosition="0"/>
    </format>
    <format dxfId="195">
      <pivotArea dataOnly="0" labelOnly="1" outline="0" axis="axisValues" fieldPosition="0"/>
    </format>
    <format dxfId="194">
      <pivotArea dataOnly="0" labelOnly="1" outline="0" axis="axisValues" fieldPosition="0"/>
    </format>
    <format dxfId="193">
      <pivotArea outline="0" collapsedLevelsAreSubtotals="1" fieldPosition="0"/>
    </format>
    <format dxfId="192">
      <pivotArea dataOnly="0" labelOnly="1" outline="0" axis="axisValues" fieldPosition="0"/>
    </format>
    <format dxfId="191">
      <pivotArea dataOnly="0" labelOnly="1" outline="0" axis="axisValues" fieldPosition="0"/>
    </format>
    <format dxfId="190">
      <pivotArea outline="0" collapsedLevelsAreSubtotals="1" fieldPosition="0"/>
    </format>
    <format dxfId="189">
      <pivotArea dataOnly="0" labelOnly="1" outline="0" axis="axisValues" fieldPosition="0"/>
    </format>
    <format dxfId="188">
      <pivotArea dataOnly="0" labelOnly="1" outline="0" axis="axisValues" fieldPosition="0"/>
    </format>
    <format dxfId="187">
      <pivotArea collapsedLevelsAreSubtotals="1" fieldPosition="0">
        <references count="1">
          <reference field="10" count="1">
            <x v="4"/>
          </reference>
        </references>
      </pivotArea>
    </format>
    <format dxfId="186">
      <pivotArea collapsedLevelsAreSubtotals="1" fieldPosition="0">
        <references count="1">
          <reference field="10" count="1">
            <x v="4"/>
          </reference>
        </references>
      </pivotArea>
    </format>
    <format dxfId="185">
      <pivotArea collapsedLevelsAreSubtotals="1" fieldPosition="0">
        <references count="1">
          <reference field="10" count="1">
            <x v="4"/>
          </reference>
        </references>
      </pivotArea>
    </format>
  </formats>
  <chartFormats count="1">
    <chartFormat chart="5"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1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6">
  <location ref="A175:B189" firstHeaderRow="1" firstDataRow="1" firstDataCol="1"/>
  <pivotFields count="25">
    <pivotField showAll="0"/>
    <pivotField showAll="0"/>
    <pivotField showAll="0"/>
    <pivotField showAll="0"/>
    <pivotField showAll="0"/>
    <pivotField axis="axisRow" dataField="1" showAll="0">
      <items count="14">
        <item x="6"/>
        <item x="8"/>
        <item x="3"/>
        <item x="4"/>
        <item x="9"/>
        <item x="0"/>
        <item x="10"/>
        <item x="12"/>
        <item x="2"/>
        <item x="5"/>
        <item x="7"/>
        <item x="1"/>
        <item x="11"/>
        <item t="default"/>
      </items>
    </pivotField>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4">
    <i>
      <x/>
    </i>
    <i>
      <x v="1"/>
    </i>
    <i>
      <x v="2"/>
    </i>
    <i>
      <x v="3"/>
    </i>
    <i>
      <x v="4"/>
    </i>
    <i>
      <x v="5"/>
    </i>
    <i>
      <x v="6"/>
    </i>
    <i>
      <x v="7"/>
    </i>
    <i>
      <x v="8"/>
    </i>
    <i>
      <x v="9"/>
    </i>
    <i>
      <x v="10"/>
    </i>
    <i>
      <x v="11"/>
    </i>
    <i>
      <x v="12"/>
    </i>
    <i t="grand">
      <x/>
    </i>
  </rowItems>
  <colItems count="1">
    <i/>
  </colItems>
  <dataFields count="1">
    <dataField name="Cuenta de Tema de Consulta" fld="5" subtotal="count" baseField="0" baseItem="0"/>
  </dataFields>
  <formats count="16">
    <format dxfId="231">
      <pivotArea type="all" dataOnly="0" outline="0" fieldPosition="0"/>
    </format>
    <format dxfId="230">
      <pivotArea outline="0" collapsedLevelsAreSubtotals="1" fieldPosition="0"/>
    </format>
    <format dxfId="229">
      <pivotArea field="5" type="button" dataOnly="0" labelOnly="1" outline="0" axis="axisRow" fieldPosition="0"/>
    </format>
    <format dxfId="228">
      <pivotArea dataOnly="0" labelOnly="1" outline="0" axis="axisValues" fieldPosition="0"/>
    </format>
    <format dxfId="227">
      <pivotArea dataOnly="0" labelOnly="1" fieldPosition="0">
        <references count="1">
          <reference field="5" count="0"/>
        </references>
      </pivotArea>
    </format>
    <format dxfId="226">
      <pivotArea dataOnly="0" labelOnly="1" grandRow="1" outline="0" fieldPosition="0"/>
    </format>
    <format dxfId="225">
      <pivotArea dataOnly="0" labelOnly="1" outline="0" axis="axisValues" fieldPosition="0"/>
    </format>
    <format dxfId="224">
      <pivotArea outline="0" collapsedLevelsAreSubtotals="1" fieldPosition="0"/>
    </format>
    <format dxfId="223">
      <pivotArea dataOnly="0" labelOnly="1" outline="0" axis="axisValues" fieldPosition="0"/>
    </format>
    <format dxfId="222">
      <pivotArea dataOnly="0" labelOnly="1" outline="0" axis="axisValues" fieldPosition="0"/>
    </format>
    <format dxfId="221">
      <pivotArea outline="0" collapsedLevelsAreSubtotals="1" fieldPosition="0"/>
    </format>
    <format dxfId="220">
      <pivotArea dataOnly="0" labelOnly="1" outline="0" axis="axisValues" fieldPosition="0"/>
    </format>
    <format dxfId="219">
      <pivotArea dataOnly="0" labelOnly="1" outline="0" axis="axisValues" fieldPosition="0"/>
    </format>
    <format dxfId="218">
      <pivotArea outline="0" collapsedLevelsAreSubtotals="1" fieldPosition="0"/>
    </format>
    <format dxfId="217">
      <pivotArea dataOnly="0" labelOnly="1" outline="0" axis="axisValues" fieldPosition="0"/>
    </format>
    <format dxfId="216">
      <pivotArea dataOnly="0" labelOnly="1" outline="0" axis="axisValues" fieldPosition="0"/>
    </format>
  </formats>
  <chartFormats count="1">
    <chartFormat chart="7"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Dinámica1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6">
  <location ref="A133:B154" firstHeaderRow="1" firstDataRow="1" firstDataCol="1"/>
  <pivotFields count="25">
    <pivotField showAll="0"/>
    <pivotField showAll="0"/>
    <pivotField axis="axisRow" dataField="1" showAll="0">
      <items count="21">
        <item x="19"/>
        <item x="10"/>
        <item x="8"/>
        <item x="1"/>
        <item x="2"/>
        <item x="4"/>
        <item x="14"/>
        <item x="16"/>
        <item x="5"/>
        <item x="11"/>
        <item x="15"/>
        <item x="3"/>
        <item x="0"/>
        <item x="13"/>
        <item x="7"/>
        <item x="17"/>
        <item x="9"/>
        <item x="18"/>
        <item x="12"/>
        <item x="6"/>
        <item t="default"/>
      </items>
    </pivotField>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1">
    <i>
      <x/>
    </i>
    <i>
      <x v="1"/>
    </i>
    <i>
      <x v="2"/>
    </i>
    <i>
      <x v="3"/>
    </i>
    <i>
      <x v="4"/>
    </i>
    <i>
      <x v="5"/>
    </i>
    <i>
      <x v="6"/>
    </i>
    <i>
      <x v="7"/>
    </i>
    <i>
      <x v="8"/>
    </i>
    <i>
      <x v="9"/>
    </i>
    <i>
      <x v="10"/>
    </i>
    <i>
      <x v="11"/>
    </i>
    <i>
      <x v="12"/>
    </i>
    <i>
      <x v="13"/>
    </i>
    <i>
      <x v="14"/>
    </i>
    <i>
      <x v="15"/>
    </i>
    <i>
      <x v="16"/>
    </i>
    <i>
      <x v="17"/>
    </i>
    <i>
      <x v="18"/>
    </i>
    <i>
      <x v="19"/>
    </i>
    <i t="grand">
      <x/>
    </i>
  </rowItems>
  <colItems count="1">
    <i/>
  </colItems>
  <dataFields count="1">
    <dataField name="Cuenta de Departamento" fld="2" subtotal="count" baseField="0" baseItem="0"/>
  </dataFields>
  <formats count="14">
    <format dxfId="245">
      <pivotArea collapsedLevelsAreSubtotals="1" fieldPosition="0">
        <references count="1">
          <reference field="2" count="0"/>
        </references>
      </pivotArea>
    </format>
    <format dxfId="244">
      <pivotArea field="2" type="button" dataOnly="0" labelOnly="1" outline="0" axis="axisRow" fieldPosition="0"/>
    </format>
    <format dxfId="243">
      <pivotArea dataOnly="0" labelOnly="1" outline="0" axis="axisValues" fieldPosition="0"/>
    </format>
    <format dxfId="242">
      <pivotArea dataOnly="0" labelOnly="1" fieldPosition="0">
        <references count="1">
          <reference field="2" count="0"/>
        </references>
      </pivotArea>
    </format>
    <format dxfId="241">
      <pivotArea dataOnly="0" labelOnly="1" outline="0" axis="axisValues" fieldPosition="0"/>
    </format>
    <format dxfId="240">
      <pivotArea outline="0" collapsedLevelsAreSubtotals="1" fieldPosition="0"/>
    </format>
    <format dxfId="239">
      <pivotArea dataOnly="0" labelOnly="1" outline="0" axis="axisValues" fieldPosition="0"/>
    </format>
    <format dxfId="238">
      <pivotArea dataOnly="0" labelOnly="1" outline="0" axis="axisValues" fieldPosition="0"/>
    </format>
    <format dxfId="237">
      <pivotArea outline="0" collapsedLevelsAreSubtotals="1" fieldPosition="0"/>
    </format>
    <format dxfId="236">
      <pivotArea dataOnly="0" labelOnly="1" outline="0" axis="axisValues" fieldPosition="0"/>
    </format>
    <format dxfId="235">
      <pivotArea dataOnly="0" labelOnly="1" outline="0" axis="axisValues" fieldPosition="0"/>
    </format>
    <format dxfId="234">
      <pivotArea outline="0" collapsedLevelsAreSubtotals="1" fieldPosition="0"/>
    </format>
    <format dxfId="233">
      <pivotArea dataOnly="0" labelOnly="1" outline="0" axis="axisValues" fieldPosition="0"/>
    </format>
    <format dxfId="232">
      <pivotArea dataOnly="0" labelOnly="1" outline="0" axis="axisValues" fieldPosition="0"/>
    </format>
  </formats>
  <chartFormats count="1">
    <chartFormat chart="1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6">
  <location ref="A18:B23"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numFmtId="14" showAll="0"/>
    <pivotField showAll="0"/>
    <pivotField showAll="0"/>
    <pivotField showAll="0"/>
    <pivotField showAll="0"/>
    <pivotField axis="axisRow" dataField="1" showAll="0">
      <items count="5">
        <item x="1"/>
        <item x="0"/>
        <item x="2"/>
        <item x="3"/>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37">
    <format dxfId="282">
      <pivotArea type="all" dataOnly="0" outline="0" fieldPosition="0"/>
    </format>
    <format dxfId="281">
      <pivotArea outline="0" collapsedLevelsAreSubtotals="1" fieldPosition="0"/>
    </format>
    <format dxfId="280">
      <pivotArea field="18" type="button" dataOnly="0" labelOnly="1" outline="0" axis="axisRow" fieldPosition="0"/>
    </format>
    <format dxfId="279">
      <pivotArea dataOnly="0" labelOnly="1" outline="0" axis="axisValues" fieldPosition="0"/>
    </format>
    <format dxfId="278">
      <pivotArea dataOnly="0" labelOnly="1" fieldPosition="0">
        <references count="1">
          <reference field="18" count="0"/>
        </references>
      </pivotArea>
    </format>
    <format dxfId="277">
      <pivotArea dataOnly="0" labelOnly="1" grandRow="1" outline="0" fieldPosition="0"/>
    </format>
    <format dxfId="276">
      <pivotArea dataOnly="0" labelOnly="1" outline="0" axis="axisValues" fieldPosition="0"/>
    </format>
    <format dxfId="275">
      <pivotArea outline="0" collapsedLevelsAreSubtotals="1" fieldPosition="0"/>
    </format>
    <format dxfId="274">
      <pivotArea dataOnly="0" labelOnly="1" outline="0" axis="axisValues" fieldPosition="0"/>
    </format>
    <format dxfId="273">
      <pivotArea dataOnly="0" labelOnly="1" outline="0" axis="axisValues" fieldPosition="0"/>
    </format>
    <format dxfId="272">
      <pivotArea outline="0" collapsedLevelsAreSubtotals="1" fieldPosition="0"/>
    </format>
    <format dxfId="271">
      <pivotArea dataOnly="0" labelOnly="1" outline="0" axis="axisValues" fieldPosition="0"/>
    </format>
    <format dxfId="270">
      <pivotArea dataOnly="0" labelOnly="1" outline="0" axis="axisValues" fieldPosition="0"/>
    </format>
    <format dxfId="269">
      <pivotArea outline="0" collapsedLevelsAreSubtotals="1" fieldPosition="0"/>
    </format>
    <format dxfId="268">
      <pivotArea dataOnly="0" labelOnly="1" outline="0" axis="axisValues" fieldPosition="0"/>
    </format>
    <format dxfId="267">
      <pivotArea dataOnly="0" labelOnly="1" outline="0" axis="axisValues" fieldPosition="0"/>
    </format>
    <format dxfId="266">
      <pivotArea outline="0" collapsedLevelsAreSubtotals="1" fieldPosition="0"/>
    </format>
    <format dxfId="265">
      <pivotArea dataOnly="0" labelOnly="1" outline="0" axis="axisValues" fieldPosition="0"/>
    </format>
    <format dxfId="264">
      <pivotArea dataOnly="0" labelOnly="1" outline="0" axis="axisValues" fieldPosition="0"/>
    </format>
    <format dxfId="263">
      <pivotArea outline="0" collapsedLevelsAreSubtotals="1" fieldPosition="0"/>
    </format>
    <format dxfId="262">
      <pivotArea dataOnly="0" labelOnly="1" outline="0" axis="axisValues" fieldPosition="0"/>
    </format>
    <format dxfId="261">
      <pivotArea dataOnly="0" labelOnly="1" outline="0" axis="axisValues" fieldPosition="0"/>
    </format>
    <format dxfId="260">
      <pivotArea outline="0" collapsedLevelsAreSubtotals="1" fieldPosition="0"/>
    </format>
    <format dxfId="259">
      <pivotArea dataOnly="0" labelOnly="1" outline="0" axis="axisValues" fieldPosition="0"/>
    </format>
    <format dxfId="258">
      <pivotArea dataOnly="0" labelOnly="1" outline="0" axis="axisValues" fieldPosition="0"/>
    </format>
    <format dxfId="257">
      <pivotArea outline="0" collapsedLevelsAreSubtotals="1" fieldPosition="0"/>
    </format>
    <format dxfId="256">
      <pivotArea dataOnly="0" labelOnly="1" outline="0" axis="axisValues" fieldPosition="0"/>
    </format>
    <format dxfId="255">
      <pivotArea dataOnly="0" labelOnly="1" outline="0" axis="axisValues" fieldPosition="0"/>
    </format>
    <format dxfId="254">
      <pivotArea outline="0" collapsedLevelsAreSubtotals="1" fieldPosition="0"/>
    </format>
    <format dxfId="253">
      <pivotArea dataOnly="0" labelOnly="1" outline="0" axis="axisValues" fieldPosition="0"/>
    </format>
    <format dxfId="252">
      <pivotArea dataOnly="0" labelOnly="1" outline="0" axis="axisValues" fieldPosition="0"/>
    </format>
    <format dxfId="251">
      <pivotArea outline="0" collapsedLevelsAreSubtotals="1" fieldPosition="0"/>
    </format>
    <format dxfId="250">
      <pivotArea dataOnly="0" labelOnly="1" outline="0" axis="axisValues" fieldPosition="0"/>
    </format>
    <format dxfId="249">
      <pivotArea dataOnly="0" labelOnly="1" outline="0" axis="axisValues" fieldPosition="0"/>
    </format>
    <format dxfId="248">
      <pivotArea outline="0" collapsedLevelsAreSubtotals="1" fieldPosition="0"/>
    </format>
    <format dxfId="247">
      <pivotArea dataOnly="0" labelOnly="1" outline="0" axis="axisValues" fieldPosition="0"/>
    </format>
    <format dxfId="246">
      <pivotArea dataOnly="0" labelOnly="1" outline="0" axis="axisValues" fieldPosition="0"/>
    </format>
  </formats>
  <chartFormats count="5">
    <chartFormat chart="1" format="1" series="1">
      <pivotArea type="data" outline="0" fieldPosition="0">
        <references count="1">
          <reference field="4294967294" count="1" selected="0">
            <x v="0"/>
          </reference>
        </references>
      </pivotArea>
    </chartFormat>
    <chartFormat chart="1" format="2">
      <pivotArea type="data" outline="0" fieldPosition="0">
        <references count="2">
          <reference field="4294967294" count="1" selected="0">
            <x v="0"/>
          </reference>
          <reference field="18" count="1" selected="0">
            <x v="0"/>
          </reference>
        </references>
      </pivotArea>
    </chartFormat>
    <chartFormat chart="1" format="3">
      <pivotArea type="data" outline="0" fieldPosition="0">
        <references count="2">
          <reference field="4294967294" count="1" selected="0">
            <x v="0"/>
          </reference>
          <reference field="18" count="1" selected="0">
            <x v="1"/>
          </reference>
        </references>
      </pivotArea>
    </chartFormat>
    <chartFormat chart="1" format="4">
      <pivotArea type="data" outline="0" fieldPosition="0">
        <references count="2">
          <reference field="4294967294" count="1" selected="0">
            <x v="0"/>
          </reference>
          <reference field="18" count="1" selected="0">
            <x v="2"/>
          </reference>
        </references>
      </pivotArea>
    </chartFormat>
    <chartFormat chart="1" format="5">
      <pivotArea type="data" outline="0" fieldPosition="0">
        <references count="2">
          <reference field="4294967294" count="1" selected="0">
            <x v="0"/>
          </reference>
          <reference field="1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drawing" Target="../drawings/drawing1.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7"/>
  <sheetViews>
    <sheetView topLeftCell="J79" zoomScale="84" zoomScaleNormal="84" workbookViewId="0">
      <selection activeCell="S83" sqref="S83"/>
    </sheetView>
  </sheetViews>
  <sheetFormatPr baseColWidth="10" defaultRowHeight="15" x14ac:dyDescent="0.25"/>
  <cols>
    <col min="1" max="1" width="18" customWidth="1"/>
    <col min="2" max="2" width="28.7109375" customWidth="1"/>
    <col min="3" max="3" width="19.7109375" customWidth="1"/>
    <col min="4" max="4" width="35" customWidth="1"/>
    <col min="5" max="5" width="19.5703125" customWidth="1"/>
    <col min="6" max="6" width="21.7109375" customWidth="1"/>
    <col min="7" max="7" width="86" customWidth="1"/>
    <col min="8" max="8" width="24.140625" customWidth="1"/>
    <col min="9" max="9" width="32.140625" customWidth="1"/>
    <col min="10" max="10" width="26.5703125" customWidth="1"/>
    <col min="11" max="11" width="20.42578125" customWidth="1"/>
    <col min="12" max="12" width="25.7109375" customWidth="1"/>
    <col min="13" max="13" width="30" style="29" customWidth="1"/>
    <col min="14" max="14" width="25.28515625" style="30" customWidth="1"/>
    <col min="15" max="15" width="29.85546875" style="20" customWidth="1"/>
    <col min="16" max="16" width="22.7109375" customWidth="1"/>
    <col min="19" max="19" width="27" customWidth="1"/>
    <col min="20" max="20" width="113.5703125" customWidth="1"/>
    <col min="21" max="21" width="19.85546875" customWidth="1"/>
    <col min="22" max="22" width="19.28515625" customWidth="1"/>
    <col min="23" max="23" width="21.28515625" customWidth="1"/>
    <col min="24" max="24" width="19.7109375" customWidth="1"/>
    <col min="25" max="25" width="149.28515625" customWidth="1"/>
  </cols>
  <sheetData>
    <row r="1" spans="1:25" ht="142.5" customHeight="1" thickBot="1" x14ac:dyDescent="0.3">
      <c r="A1" s="1" t="s">
        <v>0</v>
      </c>
      <c r="B1" s="2" t="s">
        <v>1</v>
      </c>
      <c r="C1" s="2" t="s">
        <v>2</v>
      </c>
      <c r="D1" s="2" t="s">
        <v>3</v>
      </c>
      <c r="E1" s="2" t="s">
        <v>4</v>
      </c>
      <c r="F1" s="2" t="s">
        <v>5</v>
      </c>
      <c r="G1" s="2" t="s">
        <v>6</v>
      </c>
      <c r="H1" s="2" t="s">
        <v>7</v>
      </c>
      <c r="I1" s="2" t="s">
        <v>8</v>
      </c>
      <c r="J1" s="2" t="s">
        <v>9</v>
      </c>
      <c r="K1" s="2" t="s">
        <v>10</v>
      </c>
      <c r="L1" s="2" t="s">
        <v>11</v>
      </c>
      <c r="M1" s="21" t="s">
        <v>12</v>
      </c>
      <c r="N1" s="22" t="s">
        <v>13</v>
      </c>
      <c r="O1" s="21" t="s">
        <v>14</v>
      </c>
      <c r="P1" s="2" t="s">
        <v>15</v>
      </c>
      <c r="Q1" s="2" t="s">
        <v>16</v>
      </c>
      <c r="R1" s="2" t="s">
        <v>17</v>
      </c>
      <c r="S1" s="2" t="s">
        <v>18</v>
      </c>
      <c r="T1" s="2" t="s">
        <v>19</v>
      </c>
      <c r="U1" s="2" t="s">
        <v>20</v>
      </c>
      <c r="V1" s="2" t="s">
        <v>21</v>
      </c>
      <c r="W1" s="2" t="s">
        <v>22</v>
      </c>
      <c r="X1" s="2" t="s">
        <v>23</v>
      </c>
      <c r="Y1" s="2" t="s">
        <v>24</v>
      </c>
    </row>
    <row r="2" spans="1:25" ht="90.75" thickBot="1" x14ac:dyDescent="0.3">
      <c r="A2" s="3" t="s">
        <v>25</v>
      </c>
      <c r="B2" s="4" t="s">
        <v>26</v>
      </c>
      <c r="C2" s="4" t="s">
        <v>27</v>
      </c>
      <c r="D2" s="4" t="s">
        <v>28</v>
      </c>
      <c r="E2" s="4" t="s">
        <v>29</v>
      </c>
      <c r="F2" s="4" t="s">
        <v>30</v>
      </c>
      <c r="G2" s="4" t="s">
        <v>31</v>
      </c>
      <c r="H2" s="4" t="s">
        <v>32</v>
      </c>
      <c r="I2" s="4" t="s">
        <v>33</v>
      </c>
      <c r="J2" s="4" t="s">
        <v>34</v>
      </c>
      <c r="K2" s="4" t="s">
        <v>649</v>
      </c>
      <c r="L2" s="4">
        <v>30</v>
      </c>
      <c r="M2" s="23">
        <v>20193320023062</v>
      </c>
      <c r="N2" s="24">
        <v>43710.588402777779</v>
      </c>
      <c r="O2" s="31"/>
      <c r="P2" s="5"/>
      <c r="Q2" s="5"/>
      <c r="R2" s="5"/>
      <c r="S2" s="4" t="s">
        <v>35</v>
      </c>
      <c r="T2" s="4" t="s">
        <v>36</v>
      </c>
      <c r="U2" s="5"/>
      <c r="V2" s="5"/>
      <c r="W2" s="5"/>
      <c r="X2" s="5"/>
      <c r="Y2" s="5"/>
    </row>
    <row r="3" spans="1:25" ht="135.75" customHeight="1" thickBot="1" x14ac:dyDescent="0.3">
      <c r="A3" s="6" t="s">
        <v>25</v>
      </c>
      <c r="B3" s="7" t="s">
        <v>26</v>
      </c>
      <c r="C3" s="7" t="s">
        <v>37</v>
      </c>
      <c r="D3" s="7" t="s">
        <v>38</v>
      </c>
      <c r="E3" s="7" t="s">
        <v>39</v>
      </c>
      <c r="F3" s="7" t="s">
        <v>40</v>
      </c>
      <c r="G3" s="7" t="s">
        <v>41</v>
      </c>
      <c r="H3" s="7" t="s">
        <v>42</v>
      </c>
      <c r="I3" s="7" t="s">
        <v>33</v>
      </c>
      <c r="J3" s="7" t="s">
        <v>34</v>
      </c>
      <c r="K3" s="7" t="s">
        <v>649</v>
      </c>
      <c r="L3" s="7">
        <v>30</v>
      </c>
      <c r="M3" s="25">
        <v>20193320023072</v>
      </c>
      <c r="N3" s="8">
        <v>43710.594398148147</v>
      </c>
      <c r="O3" s="25">
        <v>20192050059681</v>
      </c>
      <c r="P3" s="8">
        <v>43720</v>
      </c>
      <c r="Q3" s="7">
        <v>8</v>
      </c>
      <c r="R3" s="7">
        <v>8</v>
      </c>
      <c r="S3" s="7" t="s">
        <v>43</v>
      </c>
      <c r="T3" s="7" t="s">
        <v>44</v>
      </c>
      <c r="U3" s="8">
        <v>43720</v>
      </c>
      <c r="V3" s="7" t="s">
        <v>45</v>
      </c>
      <c r="W3" s="7" t="s">
        <v>46</v>
      </c>
      <c r="X3" s="7" t="s">
        <v>47</v>
      </c>
      <c r="Y3" s="7" t="s">
        <v>47</v>
      </c>
    </row>
    <row r="4" spans="1:25" ht="118.5" customHeight="1" thickBot="1" x14ac:dyDescent="0.3">
      <c r="A4" s="6" t="s">
        <v>25</v>
      </c>
      <c r="B4" s="7" t="s">
        <v>26</v>
      </c>
      <c r="C4" s="7" t="s">
        <v>37</v>
      </c>
      <c r="D4" s="7" t="s">
        <v>48</v>
      </c>
      <c r="E4" s="7" t="s">
        <v>39</v>
      </c>
      <c r="F4" s="7" t="s">
        <v>40</v>
      </c>
      <c r="G4" s="7" t="s">
        <v>49</v>
      </c>
      <c r="H4" s="7" t="s">
        <v>50</v>
      </c>
      <c r="I4" s="7" t="s">
        <v>33</v>
      </c>
      <c r="J4" s="7" t="s">
        <v>34</v>
      </c>
      <c r="K4" s="7" t="s">
        <v>51</v>
      </c>
      <c r="L4" s="7">
        <v>15</v>
      </c>
      <c r="M4" s="25">
        <v>20193320023112</v>
      </c>
      <c r="N4" s="8">
        <v>43710.615520833337</v>
      </c>
      <c r="O4" s="25">
        <v>20192300008131</v>
      </c>
      <c r="P4" s="8">
        <v>43724</v>
      </c>
      <c r="Q4" s="7">
        <v>10</v>
      </c>
      <c r="R4" s="7">
        <v>10</v>
      </c>
      <c r="S4" s="7" t="s">
        <v>43</v>
      </c>
      <c r="T4" s="7" t="s">
        <v>52</v>
      </c>
      <c r="U4" s="8">
        <v>43725</v>
      </c>
      <c r="V4" s="7" t="s">
        <v>45</v>
      </c>
      <c r="W4" s="7" t="s">
        <v>53</v>
      </c>
      <c r="X4" s="7" t="s">
        <v>47</v>
      </c>
      <c r="Y4" s="7" t="s">
        <v>47</v>
      </c>
    </row>
    <row r="5" spans="1:25" ht="158.25" customHeight="1" thickBot="1" x14ac:dyDescent="0.3">
      <c r="A5" s="6" t="s">
        <v>25</v>
      </c>
      <c r="B5" s="7" t="s">
        <v>26</v>
      </c>
      <c r="C5" s="7" t="s">
        <v>54</v>
      </c>
      <c r="D5" s="7" t="s">
        <v>55</v>
      </c>
      <c r="E5" s="7" t="s">
        <v>39</v>
      </c>
      <c r="F5" s="7" t="s">
        <v>40</v>
      </c>
      <c r="G5" s="7" t="s">
        <v>56</v>
      </c>
      <c r="H5" s="7" t="s">
        <v>57</v>
      </c>
      <c r="I5" s="7" t="s">
        <v>33</v>
      </c>
      <c r="J5" s="7" t="s">
        <v>34</v>
      </c>
      <c r="K5" s="7" t="s">
        <v>51</v>
      </c>
      <c r="L5" s="7">
        <v>15</v>
      </c>
      <c r="M5" s="25">
        <v>20193320023132</v>
      </c>
      <c r="N5" s="8">
        <v>43710.629293981481</v>
      </c>
      <c r="O5" s="25">
        <v>20192050059771</v>
      </c>
      <c r="P5" s="8">
        <v>43725</v>
      </c>
      <c r="Q5" s="7">
        <v>11</v>
      </c>
      <c r="R5" s="7">
        <v>11</v>
      </c>
      <c r="S5" s="7" t="s">
        <v>43</v>
      </c>
      <c r="T5" s="7" t="s">
        <v>58</v>
      </c>
      <c r="U5" s="8">
        <v>43725</v>
      </c>
      <c r="V5" s="7" t="s">
        <v>45</v>
      </c>
      <c r="W5" s="7" t="s">
        <v>53</v>
      </c>
      <c r="X5" s="7" t="s">
        <v>47</v>
      </c>
      <c r="Y5" s="7" t="s">
        <v>47</v>
      </c>
    </row>
    <row r="6" spans="1:25" ht="135.75" customHeight="1" thickBot="1" x14ac:dyDescent="0.3">
      <c r="A6" s="6" t="s">
        <v>25</v>
      </c>
      <c r="B6" s="7" t="s">
        <v>26</v>
      </c>
      <c r="C6" s="7" t="s">
        <v>37</v>
      </c>
      <c r="D6" s="7" t="s">
        <v>59</v>
      </c>
      <c r="E6" s="7" t="s">
        <v>60</v>
      </c>
      <c r="F6" s="7" t="s">
        <v>40</v>
      </c>
      <c r="G6" s="7" t="s">
        <v>61</v>
      </c>
      <c r="H6" s="7" t="s">
        <v>57</v>
      </c>
      <c r="I6" s="7" t="s">
        <v>33</v>
      </c>
      <c r="J6" s="7" t="s">
        <v>34</v>
      </c>
      <c r="K6" s="7" t="s">
        <v>51</v>
      </c>
      <c r="L6" s="7">
        <v>15</v>
      </c>
      <c r="M6" s="25">
        <v>20193320023142</v>
      </c>
      <c r="N6" s="8">
        <v>43710.63689814815</v>
      </c>
      <c r="O6" s="25" t="s">
        <v>62</v>
      </c>
      <c r="P6" s="8">
        <v>43718</v>
      </c>
      <c r="Q6" s="7">
        <v>6</v>
      </c>
      <c r="R6" s="7">
        <v>6</v>
      </c>
      <c r="S6" s="7" t="s">
        <v>43</v>
      </c>
      <c r="T6" s="7" t="s">
        <v>63</v>
      </c>
      <c r="U6" s="8">
        <v>43718</v>
      </c>
      <c r="V6" s="7" t="s">
        <v>45</v>
      </c>
      <c r="W6" s="7" t="s">
        <v>53</v>
      </c>
      <c r="X6" s="7" t="s">
        <v>47</v>
      </c>
      <c r="Y6" s="7" t="s">
        <v>47</v>
      </c>
    </row>
    <row r="7" spans="1:25" ht="109.5" customHeight="1" thickBot="1" x14ac:dyDescent="0.3">
      <c r="A7" s="6" t="s">
        <v>25</v>
      </c>
      <c r="B7" s="7" t="s">
        <v>26</v>
      </c>
      <c r="C7" s="7" t="s">
        <v>37</v>
      </c>
      <c r="D7" s="7" t="s">
        <v>64</v>
      </c>
      <c r="E7" s="7" t="s">
        <v>39</v>
      </c>
      <c r="F7" s="7" t="s">
        <v>65</v>
      </c>
      <c r="G7" s="7" t="s">
        <v>49</v>
      </c>
      <c r="H7" s="7" t="s">
        <v>57</v>
      </c>
      <c r="I7" s="7" t="s">
        <v>33</v>
      </c>
      <c r="J7" s="7" t="s">
        <v>34</v>
      </c>
      <c r="K7" s="7" t="s">
        <v>66</v>
      </c>
      <c r="L7" s="7">
        <v>15</v>
      </c>
      <c r="M7" s="25">
        <v>20193320023152</v>
      </c>
      <c r="N7" s="8">
        <v>43710.637314814812</v>
      </c>
      <c r="O7" s="25" t="s">
        <v>47</v>
      </c>
      <c r="P7" s="8">
        <v>43713</v>
      </c>
      <c r="Q7" s="7">
        <v>0</v>
      </c>
      <c r="R7" s="7">
        <v>0</v>
      </c>
      <c r="S7" s="7" t="s">
        <v>43</v>
      </c>
      <c r="T7" s="7" t="s">
        <v>67</v>
      </c>
      <c r="U7" s="7" t="s">
        <v>47</v>
      </c>
      <c r="V7" s="7" t="s">
        <v>47</v>
      </c>
      <c r="W7" s="7" t="s">
        <v>47</v>
      </c>
      <c r="X7" s="7" t="s">
        <v>47</v>
      </c>
      <c r="Y7" s="7" t="s">
        <v>47</v>
      </c>
    </row>
    <row r="8" spans="1:25" ht="109.5" customHeight="1" thickBot="1" x14ac:dyDescent="0.3">
      <c r="A8" s="9" t="s">
        <v>25</v>
      </c>
      <c r="B8" s="10" t="s">
        <v>26</v>
      </c>
      <c r="C8" s="10" t="s">
        <v>37</v>
      </c>
      <c r="D8" s="10" t="s">
        <v>68</v>
      </c>
      <c r="E8" s="10" t="s">
        <v>39</v>
      </c>
      <c r="F8" s="10" t="s">
        <v>40</v>
      </c>
      <c r="G8" s="10" t="s">
        <v>69</v>
      </c>
      <c r="H8" s="10" t="s">
        <v>50</v>
      </c>
      <c r="I8" s="10" t="s">
        <v>33</v>
      </c>
      <c r="J8" s="10" t="s">
        <v>34</v>
      </c>
      <c r="K8" s="10" t="s">
        <v>70</v>
      </c>
      <c r="L8" s="10">
        <v>5</v>
      </c>
      <c r="M8" s="26">
        <v>20193320023162</v>
      </c>
      <c r="N8" s="11">
        <v>43710.701678240737</v>
      </c>
      <c r="O8" s="26" t="s">
        <v>71</v>
      </c>
      <c r="P8" s="11">
        <v>43726</v>
      </c>
      <c r="Q8" s="10">
        <v>12</v>
      </c>
      <c r="R8" s="10">
        <v>12</v>
      </c>
      <c r="S8" s="10" t="s">
        <v>72</v>
      </c>
      <c r="T8" s="10" t="s">
        <v>73</v>
      </c>
      <c r="U8" s="11">
        <v>43727</v>
      </c>
      <c r="V8" s="10" t="s">
        <v>45</v>
      </c>
      <c r="W8" s="10" t="s">
        <v>46</v>
      </c>
      <c r="X8" s="10" t="s">
        <v>47</v>
      </c>
      <c r="Y8" s="10" t="s">
        <v>47</v>
      </c>
    </row>
    <row r="9" spans="1:25" ht="131.25" customHeight="1" thickBot="1" x14ac:dyDescent="0.3">
      <c r="A9" s="6" t="s">
        <v>25</v>
      </c>
      <c r="B9" s="7" t="s">
        <v>26</v>
      </c>
      <c r="C9" s="7" t="s">
        <v>37</v>
      </c>
      <c r="D9" s="7" t="s">
        <v>74</v>
      </c>
      <c r="E9" s="7" t="s">
        <v>75</v>
      </c>
      <c r="F9" s="7" t="s">
        <v>40</v>
      </c>
      <c r="G9" s="7" t="s">
        <v>76</v>
      </c>
      <c r="H9" s="7" t="s">
        <v>77</v>
      </c>
      <c r="I9" s="7" t="s">
        <v>33</v>
      </c>
      <c r="J9" s="7" t="s">
        <v>34</v>
      </c>
      <c r="K9" s="7" t="s">
        <v>66</v>
      </c>
      <c r="L9" s="7">
        <v>15</v>
      </c>
      <c r="M9" s="25">
        <v>20193320023192</v>
      </c>
      <c r="N9" s="8">
        <v>43710.710613425923</v>
      </c>
      <c r="O9" s="25">
        <v>20192050059481</v>
      </c>
      <c r="P9" s="8">
        <v>43719</v>
      </c>
      <c r="Q9" s="7">
        <v>7</v>
      </c>
      <c r="R9" s="7">
        <v>7</v>
      </c>
      <c r="S9" s="7" t="s">
        <v>43</v>
      </c>
      <c r="T9" s="7" t="s">
        <v>78</v>
      </c>
      <c r="U9" s="8">
        <v>43719</v>
      </c>
      <c r="V9" s="7" t="s">
        <v>45</v>
      </c>
      <c r="W9" s="7" t="s">
        <v>46</v>
      </c>
      <c r="X9" s="7" t="s">
        <v>47</v>
      </c>
      <c r="Y9" s="7" t="s">
        <v>47</v>
      </c>
    </row>
    <row r="10" spans="1:25" ht="77.25" customHeight="1" thickBot="1" x14ac:dyDescent="0.3">
      <c r="A10" s="3" t="s">
        <v>25</v>
      </c>
      <c r="B10" s="4" t="s">
        <v>26</v>
      </c>
      <c r="C10" s="4" t="s">
        <v>37</v>
      </c>
      <c r="D10" s="4" t="s">
        <v>79</v>
      </c>
      <c r="E10" s="4" t="s">
        <v>39</v>
      </c>
      <c r="F10" s="4" t="s">
        <v>80</v>
      </c>
      <c r="G10" s="4" t="s">
        <v>81</v>
      </c>
      <c r="H10" s="4" t="s">
        <v>77</v>
      </c>
      <c r="I10" s="4" t="s">
        <v>33</v>
      </c>
      <c r="J10" s="4" t="s">
        <v>34</v>
      </c>
      <c r="K10" s="4" t="s">
        <v>649</v>
      </c>
      <c r="L10" s="4">
        <v>30</v>
      </c>
      <c r="M10" s="23">
        <v>20193320023212</v>
      </c>
      <c r="N10" s="24">
        <v>43711.458923611113</v>
      </c>
      <c r="O10" s="31"/>
      <c r="P10" s="5"/>
      <c r="Q10" s="5"/>
      <c r="R10" s="5"/>
      <c r="S10" s="4" t="s">
        <v>35</v>
      </c>
      <c r="T10" s="4"/>
      <c r="U10" s="5"/>
      <c r="V10" s="5"/>
      <c r="W10" s="5"/>
      <c r="X10" s="5"/>
      <c r="Y10" s="12" t="s">
        <v>82</v>
      </c>
    </row>
    <row r="11" spans="1:25" ht="132" customHeight="1" thickBot="1" x14ac:dyDescent="0.3">
      <c r="A11" s="6" t="s">
        <v>25</v>
      </c>
      <c r="B11" s="7" t="s">
        <v>83</v>
      </c>
      <c r="C11" s="7" t="s">
        <v>37</v>
      </c>
      <c r="D11" s="7" t="s">
        <v>84</v>
      </c>
      <c r="E11" s="7" t="s">
        <v>39</v>
      </c>
      <c r="F11" s="7" t="s">
        <v>80</v>
      </c>
      <c r="G11" s="7" t="s">
        <v>85</v>
      </c>
      <c r="H11" s="7" t="s">
        <v>32</v>
      </c>
      <c r="I11" s="7" t="s">
        <v>33</v>
      </c>
      <c r="J11" s="7" t="s">
        <v>34</v>
      </c>
      <c r="K11" s="7" t="s">
        <v>66</v>
      </c>
      <c r="L11" s="7">
        <v>15</v>
      </c>
      <c r="M11" s="25">
        <v>20193320023222</v>
      </c>
      <c r="N11" s="8">
        <v>43711.459780092591</v>
      </c>
      <c r="O11" s="25">
        <v>20192050059581</v>
      </c>
      <c r="P11" s="8">
        <v>43720</v>
      </c>
      <c r="Q11" s="7">
        <v>8</v>
      </c>
      <c r="R11" s="7">
        <v>8</v>
      </c>
      <c r="S11" s="7" t="s">
        <v>43</v>
      </c>
      <c r="T11" s="7" t="s">
        <v>86</v>
      </c>
      <c r="U11" s="8">
        <v>43720</v>
      </c>
      <c r="V11" s="7" t="s">
        <v>45</v>
      </c>
      <c r="W11" s="7" t="s">
        <v>46</v>
      </c>
      <c r="X11" s="7" t="s">
        <v>47</v>
      </c>
      <c r="Y11" s="7" t="s">
        <v>47</v>
      </c>
    </row>
    <row r="12" spans="1:25" ht="162.75" customHeight="1" thickBot="1" x14ac:dyDescent="0.3">
      <c r="A12" s="6" t="s">
        <v>25</v>
      </c>
      <c r="B12" s="7" t="s">
        <v>26</v>
      </c>
      <c r="C12" s="7" t="s">
        <v>37</v>
      </c>
      <c r="D12" s="7" t="s">
        <v>87</v>
      </c>
      <c r="E12" s="7" t="s">
        <v>39</v>
      </c>
      <c r="F12" s="7" t="s">
        <v>40</v>
      </c>
      <c r="G12" s="7" t="s">
        <v>88</v>
      </c>
      <c r="H12" s="7" t="s">
        <v>89</v>
      </c>
      <c r="I12" s="7" t="s">
        <v>33</v>
      </c>
      <c r="J12" s="7" t="s">
        <v>34</v>
      </c>
      <c r="K12" s="7" t="s">
        <v>66</v>
      </c>
      <c r="L12" s="7">
        <v>15</v>
      </c>
      <c r="M12" s="25">
        <v>20193320023242</v>
      </c>
      <c r="N12" s="8">
        <v>43711.610798611109</v>
      </c>
      <c r="O12" s="25" t="s">
        <v>47</v>
      </c>
      <c r="P12" s="8">
        <v>43718</v>
      </c>
      <c r="Q12" s="7">
        <v>5</v>
      </c>
      <c r="R12" s="7">
        <v>5</v>
      </c>
      <c r="S12" s="7" t="s">
        <v>43</v>
      </c>
      <c r="T12" s="7" t="s">
        <v>90</v>
      </c>
      <c r="U12" s="7" t="s">
        <v>47</v>
      </c>
      <c r="V12" s="7" t="s">
        <v>47</v>
      </c>
      <c r="W12" s="7" t="s">
        <v>47</v>
      </c>
      <c r="X12" s="7" t="s">
        <v>47</v>
      </c>
      <c r="Y12" s="7" t="s">
        <v>47</v>
      </c>
    </row>
    <row r="13" spans="1:25" ht="118.5" customHeight="1" thickBot="1" x14ac:dyDescent="0.3">
      <c r="A13" s="9" t="s">
        <v>25</v>
      </c>
      <c r="B13" s="10" t="s">
        <v>26</v>
      </c>
      <c r="C13" s="10" t="s">
        <v>91</v>
      </c>
      <c r="D13" s="10" t="s">
        <v>92</v>
      </c>
      <c r="E13" s="10" t="s">
        <v>29</v>
      </c>
      <c r="F13" s="10" t="s">
        <v>65</v>
      </c>
      <c r="G13" s="10" t="s">
        <v>93</v>
      </c>
      <c r="H13" s="10" t="s">
        <v>57</v>
      </c>
      <c r="I13" s="10" t="s">
        <v>33</v>
      </c>
      <c r="J13" s="10" t="s">
        <v>34</v>
      </c>
      <c r="K13" s="10" t="s">
        <v>70</v>
      </c>
      <c r="L13" s="10">
        <v>5</v>
      </c>
      <c r="M13" s="26">
        <v>20193320023252</v>
      </c>
      <c r="N13" s="11">
        <v>43711.649907407409</v>
      </c>
      <c r="O13" s="26">
        <v>20192050059911</v>
      </c>
      <c r="P13" s="11">
        <v>43726</v>
      </c>
      <c r="Q13" s="10">
        <v>11</v>
      </c>
      <c r="R13" s="10">
        <v>11</v>
      </c>
      <c r="S13" s="10" t="s">
        <v>72</v>
      </c>
      <c r="T13" s="10" t="s">
        <v>94</v>
      </c>
      <c r="U13" s="11">
        <v>43726</v>
      </c>
      <c r="V13" s="10" t="s">
        <v>45</v>
      </c>
      <c r="W13" s="10" t="s">
        <v>46</v>
      </c>
      <c r="X13" s="10" t="s">
        <v>47</v>
      </c>
      <c r="Y13" s="12" t="s">
        <v>95</v>
      </c>
    </row>
    <row r="14" spans="1:25" ht="104.25" customHeight="1" thickBot="1" x14ac:dyDescent="0.3">
      <c r="A14" s="9" t="s">
        <v>25</v>
      </c>
      <c r="B14" s="10" t="s">
        <v>26</v>
      </c>
      <c r="C14" s="10" t="s">
        <v>37</v>
      </c>
      <c r="D14" s="10" t="s">
        <v>96</v>
      </c>
      <c r="E14" s="10" t="s">
        <v>39</v>
      </c>
      <c r="F14" s="10" t="s">
        <v>65</v>
      </c>
      <c r="G14" s="10" t="s">
        <v>97</v>
      </c>
      <c r="H14" s="10" t="s">
        <v>57</v>
      </c>
      <c r="I14" s="10" t="s">
        <v>33</v>
      </c>
      <c r="J14" s="10" t="s">
        <v>34</v>
      </c>
      <c r="K14" s="10" t="s">
        <v>70</v>
      </c>
      <c r="L14" s="10">
        <v>5</v>
      </c>
      <c r="M14" s="26">
        <v>20193320023262</v>
      </c>
      <c r="N14" s="11">
        <v>43711.703622685185</v>
      </c>
      <c r="O14" s="26">
        <v>20192050059501</v>
      </c>
      <c r="P14" s="11">
        <v>43726</v>
      </c>
      <c r="Q14" s="10">
        <v>11</v>
      </c>
      <c r="R14" s="10">
        <v>11</v>
      </c>
      <c r="S14" s="10" t="s">
        <v>72</v>
      </c>
      <c r="T14" s="10" t="s">
        <v>98</v>
      </c>
      <c r="U14" s="11">
        <v>43727</v>
      </c>
      <c r="V14" s="10" t="s">
        <v>45</v>
      </c>
      <c r="W14" s="10" t="s">
        <v>46</v>
      </c>
      <c r="X14" s="10" t="s">
        <v>47</v>
      </c>
      <c r="Y14" s="10" t="s">
        <v>47</v>
      </c>
    </row>
    <row r="15" spans="1:25" ht="98.25" customHeight="1" thickBot="1" x14ac:dyDescent="0.3">
      <c r="A15" s="9" t="s">
        <v>25</v>
      </c>
      <c r="B15" s="10" t="s">
        <v>26</v>
      </c>
      <c r="C15" s="10" t="s">
        <v>37</v>
      </c>
      <c r="D15" s="10" t="s">
        <v>99</v>
      </c>
      <c r="E15" s="10" t="s">
        <v>39</v>
      </c>
      <c r="F15" s="10" t="s">
        <v>40</v>
      </c>
      <c r="G15" s="10" t="s">
        <v>100</v>
      </c>
      <c r="H15" s="10" t="s">
        <v>101</v>
      </c>
      <c r="I15" s="10" t="s">
        <v>102</v>
      </c>
      <c r="J15" s="10" t="s">
        <v>34</v>
      </c>
      <c r="K15" s="10" t="s">
        <v>66</v>
      </c>
      <c r="L15" s="10">
        <v>15</v>
      </c>
      <c r="M15" s="26">
        <v>20193320023282</v>
      </c>
      <c r="N15" s="11">
        <v>43712.424722222226</v>
      </c>
      <c r="O15" s="26">
        <v>20192100009191</v>
      </c>
      <c r="P15" s="11">
        <v>43738</v>
      </c>
      <c r="Q15" s="10">
        <v>18</v>
      </c>
      <c r="R15" s="10">
        <v>18</v>
      </c>
      <c r="S15" s="10" t="s">
        <v>72</v>
      </c>
      <c r="T15" s="10" t="s">
        <v>103</v>
      </c>
      <c r="U15" s="13"/>
      <c r="V15" s="10" t="s">
        <v>104</v>
      </c>
      <c r="W15" s="10" t="s">
        <v>53</v>
      </c>
      <c r="X15" s="13"/>
      <c r="Y15" s="12" t="s">
        <v>105</v>
      </c>
    </row>
    <row r="16" spans="1:25" ht="126" customHeight="1" thickBot="1" x14ac:dyDescent="0.3">
      <c r="A16" s="6" t="s">
        <v>25</v>
      </c>
      <c r="B16" s="7" t="s">
        <v>26</v>
      </c>
      <c r="C16" s="7" t="s">
        <v>37</v>
      </c>
      <c r="D16" s="7" t="s">
        <v>106</v>
      </c>
      <c r="E16" s="7" t="s">
        <v>75</v>
      </c>
      <c r="F16" s="7" t="s">
        <v>40</v>
      </c>
      <c r="G16" s="7" t="s">
        <v>107</v>
      </c>
      <c r="H16" s="7" t="s">
        <v>108</v>
      </c>
      <c r="I16" s="7" t="s">
        <v>33</v>
      </c>
      <c r="J16" s="7" t="s">
        <v>34</v>
      </c>
      <c r="K16" s="7" t="s">
        <v>66</v>
      </c>
      <c r="L16" s="7">
        <v>15</v>
      </c>
      <c r="M16" s="25">
        <v>20193320023302</v>
      </c>
      <c r="N16" s="8">
        <v>43712.426180555558</v>
      </c>
      <c r="O16" s="25">
        <v>20192100008121</v>
      </c>
      <c r="P16" s="8">
        <v>43725</v>
      </c>
      <c r="Q16" s="7">
        <v>11</v>
      </c>
      <c r="R16" s="7">
        <v>11</v>
      </c>
      <c r="S16" s="7" t="s">
        <v>43</v>
      </c>
      <c r="T16" s="7" t="s">
        <v>109</v>
      </c>
      <c r="U16" s="8">
        <v>43726</v>
      </c>
      <c r="V16" s="7" t="s">
        <v>45</v>
      </c>
      <c r="W16" s="7" t="s">
        <v>46</v>
      </c>
      <c r="X16" s="7" t="s">
        <v>47</v>
      </c>
      <c r="Y16" s="7" t="s">
        <v>47</v>
      </c>
    </row>
    <row r="17" spans="1:25" ht="153.75" customHeight="1" thickBot="1" x14ac:dyDescent="0.3">
      <c r="A17" s="6" t="s">
        <v>25</v>
      </c>
      <c r="B17" s="7" t="s">
        <v>110</v>
      </c>
      <c r="C17" s="7" t="s">
        <v>37</v>
      </c>
      <c r="D17" s="7" t="s">
        <v>111</v>
      </c>
      <c r="E17" s="7" t="s">
        <v>60</v>
      </c>
      <c r="F17" s="7" t="s">
        <v>30</v>
      </c>
      <c r="G17" s="7" t="s">
        <v>112</v>
      </c>
      <c r="H17" s="7" t="s">
        <v>113</v>
      </c>
      <c r="I17" s="7" t="s">
        <v>114</v>
      </c>
      <c r="J17" s="7" t="s">
        <v>115</v>
      </c>
      <c r="K17" s="7" t="s">
        <v>649</v>
      </c>
      <c r="L17" s="7">
        <v>30</v>
      </c>
      <c r="M17" s="25">
        <v>20193320023312</v>
      </c>
      <c r="N17" s="8">
        <v>43712.452939814815</v>
      </c>
      <c r="O17" s="25">
        <v>20191200001953</v>
      </c>
      <c r="P17" s="8">
        <v>43725</v>
      </c>
      <c r="Q17" s="7">
        <v>9</v>
      </c>
      <c r="R17" s="7">
        <v>9</v>
      </c>
      <c r="S17" s="7" t="s">
        <v>43</v>
      </c>
      <c r="T17" s="7" t="s">
        <v>116</v>
      </c>
      <c r="U17" s="7" t="s">
        <v>47</v>
      </c>
      <c r="V17" s="7" t="s">
        <v>117</v>
      </c>
      <c r="W17" s="7" t="s">
        <v>47</v>
      </c>
      <c r="X17" s="7" t="s">
        <v>47</v>
      </c>
      <c r="Y17" s="12" t="s">
        <v>118</v>
      </c>
    </row>
    <row r="18" spans="1:25" ht="92.25" customHeight="1" thickBot="1" x14ac:dyDescent="0.3">
      <c r="A18" s="6" t="s">
        <v>25</v>
      </c>
      <c r="B18" s="7" t="s">
        <v>26</v>
      </c>
      <c r="C18" s="7" t="s">
        <v>119</v>
      </c>
      <c r="D18" s="7" t="s">
        <v>120</v>
      </c>
      <c r="E18" s="7" t="s">
        <v>121</v>
      </c>
      <c r="F18" s="7" t="s">
        <v>122</v>
      </c>
      <c r="G18" s="7" t="s">
        <v>123</v>
      </c>
      <c r="H18" s="7" t="s">
        <v>108</v>
      </c>
      <c r="I18" s="7" t="s">
        <v>33</v>
      </c>
      <c r="J18" s="7" t="s">
        <v>34</v>
      </c>
      <c r="K18" s="7" t="s">
        <v>51</v>
      </c>
      <c r="L18" s="7">
        <v>15</v>
      </c>
      <c r="M18" s="25">
        <v>20193320023342</v>
      </c>
      <c r="N18" s="8">
        <v>43712.468171296299</v>
      </c>
      <c r="O18" s="25">
        <v>20192100008101</v>
      </c>
      <c r="P18" s="8">
        <v>43724</v>
      </c>
      <c r="Q18" s="7">
        <v>8</v>
      </c>
      <c r="R18" s="7">
        <v>8</v>
      </c>
      <c r="S18" s="7" t="s">
        <v>43</v>
      </c>
      <c r="T18" s="7" t="s">
        <v>124</v>
      </c>
      <c r="U18" s="8">
        <v>43725</v>
      </c>
      <c r="V18" s="7" t="s">
        <v>45</v>
      </c>
      <c r="W18" s="7" t="s">
        <v>46</v>
      </c>
      <c r="X18" s="7" t="s">
        <v>47</v>
      </c>
      <c r="Y18" s="7" t="s">
        <v>47</v>
      </c>
    </row>
    <row r="19" spans="1:25" ht="107.25" customHeight="1" thickBot="1" x14ac:dyDescent="0.3">
      <c r="A19" s="6" t="s">
        <v>25</v>
      </c>
      <c r="B19" s="7" t="s">
        <v>125</v>
      </c>
      <c r="C19" s="7" t="s">
        <v>37</v>
      </c>
      <c r="D19" s="7" t="s">
        <v>126</v>
      </c>
      <c r="E19" s="7" t="s">
        <v>39</v>
      </c>
      <c r="F19" s="7" t="s">
        <v>40</v>
      </c>
      <c r="G19" s="7" t="s">
        <v>127</v>
      </c>
      <c r="H19" s="7" t="s">
        <v>50</v>
      </c>
      <c r="I19" s="7" t="s">
        <v>33</v>
      </c>
      <c r="J19" s="7" t="s">
        <v>34</v>
      </c>
      <c r="K19" s="7" t="s">
        <v>66</v>
      </c>
      <c r="L19" s="7">
        <v>15</v>
      </c>
      <c r="M19" s="25">
        <v>20193320023352</v>
      </c>
      <c r="N19" s="8">
        <v>43712.481585648151</v>
      </c>
      <c r="O19" s="25" t="s">
        <v>128</v>
      </c>
      <c r="P19" s="8">
        <v>43718</v>
      </c>
      <c r="Q19" s="7">
        <v>4</v>
      </c>
      <c r="R19" s="7">
        <v>4</v>
      </c>
      <c r="S19" s="7" t="s">
        <v>43</v>
      </c>
      <c r="T19" s="7" t="s">
        <v>129</v>
      </c>
      <c r="U19" s="8">
        <v>43718</v>
      </c>
      <c r="V19" s="7" t="s">
        <v>45</v>
      </c>
      <c r="W19" s="7" t="s">
        <v>46</v>
      </c>
      <c r="X19" s="7" t="s">
        <v>47</v>
      </c>
      <c r="Y19" s="7" t="s">
        <v>47</v>
      </c>
    </row>
    <row r="20" spans="1:25" ht="107.25" customHeight="1" thickBot="1" x14ac:dyDescent="0.3">
      <c r="A20" s="6" t="s">
        <v>25</v>
      </c>
      <c r="B20" s="7" t="s">
        <v>125</v>
      </c>
      <c r="C20" s="7" t="s">
        <v>37</v>
      </c>
      <c r="D20" s="7" t="s">
        <v>126</v>
      </c>
      <c r="E20" s="7" t="s">
        <v>39</v>
      </c>
      <c r="F20" s="7" t="s">
        <v>40</v>
      </c>
      <c r="G20" s="7" t="s">
        <v>127</v>
      </c>
      <c r="H20" s="7" t="s">
        <v>50</v>
      </c>
      <c r="I20" s="7" t="s">
        <v>33</v>
      </c>
      <c r="J20" s="7" t="s">
        <v>34</v>
      </c>
      <c r="K20" s="7" t="s">
        <v>66</v>
      </c>
      <c r="L20" s="7">
        <v>15</v>
      </c>
      <c r="M20" s="25">
        <v>20193320023362</v>
      </c>
      <c r="N20" s="8">
        <v>43712.482430555552</v>
      </c>
      <c r="O20" s="25">
        <v>20192300008091</v>
      </c>
      <c r="P20" s="8">
        <v>43718</v>
      </c>
      <c r="Q20" s="7">
        <v>4</v>
      </c>
      <c r="R20" s="7">
        <v>4</v>
      </c>
      <c r="S20" s="7" t="s">
        <v>43</v>
      </c>
      <c r="T20" s="7" t="s">
        <v>130</v>
      </c>
      <c r="U20" s="8">
        <v>43718</v>
      </c>
      <c r="V20" s="7" t="s">
        <v>45</v>
      </c>
      <c r="W20" s="7" t="s">
        <v>46</v>
      </c>
      <c r="X20" s="7" t="s">
        <v>47</v>
      </c>
      <c r="Y20" s="7" t="s">
        <v>47</v>
      </c>
    </row>
    <row r="21" spans="1:25" ht="114.75" customHeight="1" thickBot="1" x14ac:dyDescent="0.3">
      <c r="A21" s="9" t="s">
        <v>25</v>
      </c>
      <c r="B21" s="10" t="s">
        <v>110</v>
      </c>
      <c r="C21" s="10" t="s">
        <v>131</v>
      </c>
      <c r="D21" s="10" t="s">
        <v>132</v>
      </c>
      <c r="E21" s="10" t="s">
        <v>29</v>
      </c>
      <c r="F21" s="10" t="s">
        <v>122</v>
      </c>
      <c r="G21" s="10" t="s">
        <v>133</v>
      </c>
      <c r="H21" s="10" t="s">
        <v>134</v>
      </c>
      <c r="I21" s="10" t="s">
        <v>115</v>
      </c>
      <c r="J21" s="10" t="s">
        <v>115</v>
      </c>
      <c r="K21" s="10" t="s">
        <v>51</v>
      </c>
      <c r="L21" s="10">
        <v>15</v>
      </c>
      <c r="M21" s="26">
        <v>20193320023392</v>
      </c>
      <c r="N21" s="11">
        <v>43712.646203703705</v>
      </c>
      <c r="O21" s="26">
        <v>20191000009321</v>
      </c>
      <c r="P21" s="11">
        <v>43741</v>
      </c>
      <c r="Q21" s="10">
        <v>21</v>
      </c>
      <c r="R21" s="10">
        <v>21</v>
      </c>
      <c r="S21" s="10" t="s">
        <v>72</v>
      </c>
      <c r="T21" s="10" t="s">
        <v>135</v>
      </c>
      <c r="U21" s="11">
        <v>43741</v>
      </c>
      <c r="V21" s="10" t="s">
        <v>45</v>
      </c>
      <c r="W21" s="10" t="s">
        <v>53</v>
      </c>
      <c r="X21" s="13"/>
      <c r="Y21" s="13"/>
    </row>
    <row r="22" spans="1:25" ht="109.5" customHeight="1" thickBot="1" x14ac:dyDescent="0.3">
      <c r="A22" s="6" t="s">
        <v>25</v>
      </c>
      <c r="B22" s="7" t="s">
        <v>26</v>
      </c>
      <c r="C22" s="7" t="s">
        <v>37</v>
      </c>
      <c r="D22" s="7" t="s">
        <v>136</v>
      </c>
      <c r="E22" s="7" t="s">
        <v>39</v>
      </c>
      <c r="F22" s="7" t="s">
        <v>40</v>
      </c>
      <c r="G22" s="7" t="s">
        <v>137</v>
      </c>
      <c r="H22" s="7" t="s">
        <v>42</v>
      </c>
      <c r="I22" s="7" t="s">
        <v>33</v>
      </c>
      <c r="J22" s="7" t="s">
        <v>34</v>
      </c>
      <c r="K22" s="7" t="s">
        <v>649</v>
      </c>
      <c r="L22" s="7">
        <v>30</v>
      </c>
      <c r="M22" s="25">
        <v>20193320023402</v>
      </c>
      <c r="N22" s="8">
        <v>43712.699884259258</v>
      </c>
      <c r="O22" s="25">
        <v>20192050059931</v>
      </c>
      <c r="P22" s="8">
        <v>43726</v>
      </c>
      <c r="Q22" s="7">
        <v>10</v>
      </c>
      <c r="R22" s="7">
        <v>10</v>
      </c>
      <c r="S22" s="7" t="s">
        <v>43</v>
      </c>
      <c r="T22" s="7" t="s">
        <v>138</v>
      </c>
      <c r="U22" s="8">
        <v>43726</v>
      </c>
      <c r="V22" s="7" t="s">
        <v>45</v>
      </c>
      <c r="W22" s="7" t="s">
        <v>46</v>
      </c>
      <c r="X22" s="7" t="s">
        <v>47</v>
      </c>
      <c r="Y22" s="7" t="s">
        <v>47</v>
      </c>
    </row>
    <row r="23" spans="1:25" ht="105.75" customHeight="1" thickBot="1" x14ac:dyDescent="0.3">
      <c r="A23" s="6" t="s">
        <v>25</v>
      </c>
      <c r="B23" s="7" t="s">
        <v>110</v>
      </c>
      <c r="C23" s="7" t="s">
        <v>139</v>
      </c>
      <c r="D23" s="7" t="s">
        <v>140</v>
      </c>
      <c r="E23" s="7" t="s">
        <v>60</v>
      </c>
      <c r="F23" s="7" t="s">
        <v>40</v>
      </c>
      <c r="G23" s="7" t="s">
        <v>141</v>
      </c>
      <c r="H23" s="7" t="s">
        <v>57</v>
      </c>
      <c r="I23" s="7" t="s">
        <v>33</v>
      </c>
      <c r="J23" s="7" t="s">
        <v>34</v>
      </c>
      <c r="K23" s="7" t="s">
        <v>51</v>
      </c>
      <c r="L23" s="7">
        <v>15</v>
      </c>
      <c r="M23" s="25">
        <v>20193320023412</v>
      </c>
      <c r="N23" s="8">
        <v>43712.707962962966</v>
      </c>
      <c r="O23" s="25">
        <v>20192050059511</v>
      </c>
      <c r="P23" s="8">
        <v>43719</v>
      </c>
      <c r="Q23" s="7">
        <v>5</v>
      </c>
      <c r="R23" s="7">
        <v>5</v>
      </c>
      <c r="S23" s="7" t="s">
        <v>43</v>
      </c>
      <c r="T23" s="7" t="s">
        <v>142</v>
      </c>
      <c r="U23" s="8">
        <v>43719</v>
      </c>
      <c r="V23" s="7" t="s">
        <v>45</v>
      </c>
      <c r="W23" s="7" t="s">
        <v>46</v>
      </c>
      <c r="X23" s="7" t="s">
        <v>47</v>
      </c>
      <c r="Y23" s="7" t="s">
        <v>47</v>
      </c>
    </row>
    <row r="24" spans="1:25" ht="107.25" customHeight="1" thickBot="1" x14ac:dyDescent="0.3">
      <c r="A24" s="6" t="s">
        <v>25</v>
      </c>
      <c r="B24" s="7" t="s">
        <v>26</v>
      </c>
      <c r="C24" s="7" t="s">
        <v>143</v>
      </c>
      <c r="D24" s="7" t="s">
        <v>144</v>
      </c>
      <c r="E24" s="7" t="s">
        <v>39</v>
      </c>
      <c r="F24" s="7" t="s">
        <v>145</v>
      </c>
      <c r="G24" s="7" t="s">
        <v>146</v>
      </c>
      <c r="H24" s="7" t="s">
        <v>42</v>
      </c>
      <c r="I24" s="7" t="s">
        <v>33</v>
      </c>
      <c r="J24" s="7" t="s">
        <v>34</v>
      </c>
      <c r="K24" s="7" t="s">
        <v>649</v>
      </c>
      <c r="L24" s="7">
        <v>30</v>
      </c>
      <c r="M24" s="25">
        <v>20193320023482</v>
      </c>
      <c r="N24" s="8">
        <v>43713.488576388889</v>
      </c>
      <c r="O24" s="25">
        <v>20192050060651</v>
      </c>
      <c r="P24" s="8">
        <v>43738</v>
      </c>
      <c r="Q24" s="7">
        <v>17</v>
      </c>
      <c r="R24" s="7">
        <v>17</v>
      </c>
      <c r="S24" s="7" t="s">
        <v>43</v>
      </c>
      <c r="T24" s="7" t="s">
        <v>147</v>
      </c>
      <c r="U24" s="14"/>
      <c r="V24" s="7" t="s">
        <v>148</v>
      </c>
      <c r="W24" s="7" t="s">
        <v>149</v>
      </c>
      <c r="X24" s="14"/>
      <c r="Y24" s="12" t="s">
        <v>150</v>
      </c>
    </row>
    <row r="25" spans="1:25" ht="87.75" customHeight="1" thickBot="1" x14ac:dyDescent="0.3">
      <c r="A25" s="6" t="s">
        <v>25</v>
      </c>
      <c r="B25" s="7" t="s">
        <v>125</v>
      </c>
      <c r="C25" s="7" t="s">
        <v>151</v>
      </c>
      <c r="D25" s="7" t="s">
        <v>152</v>
      </c>
      <c r="E25" s="7" t="s">
        <v>121</v>
      </c>
      <c r="F25" s="7" t="s">
        <v>40</v>
      </c>
      <c r="G25" s="7" t="s">
        <v>153</v>
      </c>
      <c r="H25" s="7" t="s">
        <v>77</v>
      </c>
      <c r="I25" s="7" t="s">
        <v>33</v>
      </c>
      <c r="J25" s="7" t="s">
        <v>34</v>
      </c>
      <c r="K25" s="7" t="s">
        <v>66</v>
      </c>
      <c r="L25" s="7">
        <v>15</v>
      </c>
      <c r="M25" s="25">
        <v>20193320023522</v>
      </c>
      <c r="N25" s="8">
        <v>43713.611342592594</v>
      </c>
      <c r="O25" s="25" t="s">
        <v>154</v>
      </c>
      <c r="P25" s="7" t="s">
        <v>155</v>
      </c>
      <c r="Q25" s="7">
        <v>8</v>
      </c>
      <c r="R25" s="7">
        <v>8</v>
      </c>
      <c r="S25" s="7" t="s">
        <v>43</v>
      </c>
      <c r="T25" s="7" t="s">
        <v>156</v>
      </c>
      <c r="U25" s="8">
        <v>43727</v>
      </c>
      <c r="V25" s="7" t="s">
        <v>45</v>
      </c>
      <c r="W25" s="7" t="s">
        <v>46</v>
      </c>
      <c r="X25" s="7" t="s">
        <v>47</v>
      </c>
      <c r="Y25" s="7" t="s">
        <v>47</v>
      </c>
    </row>
    <row r="26" spans="1:25" ht="99" customHeight="1" thickBot="1" x14ac:dyDescent="0.3">
      <c r="A26" s="9" t="s">
        <v>25</v>
      </c>
      <c r="B26" s="10" t="s">
        <v>110</v>
      </c>
      <c r="C26" s="10" t="s">
        <v>37</v>
      </c>
      <c r="D26" s="10" t="s">
        <v>157</v>
      </c>
      <c r="E26" s="10" t="s">
        <v>60</v>
      </c>
      <c r="F26" s="10" t="s">
        <v>40</v>
      </c>
      <c r="G26" s="10" t="s">
        <v>158</v>
      </c>
      <c r="H26" s="10" t="s">
        <v>113</v>
      </c>
      <c r="I26" s="10" t="s">
        <v>114</v>
      </c>
      <c r="J26" s="10" t="s">
        <v>115</v>
      </c>
      <c r="K26" s="10" t="s">
        <v>159</v>
      </c>
      <c r="L26" s="10">
        <v>5</v>
      </c>
      <c r="M26" s="26">
        <v>20193320023532</v>
      </c>
      <c r="N26" s="11">
        <v>43713.693032407406</v>
      </c>
      <c r="O26" s="26">
        <v>20191200001943</v>
      </c>
      <c r="P26" s="11">
        <v>43725</v>
      </c>
      <c r="Q26" s="10">
        <v>8</v>
      </c>
      <c r="R26" s="10">
        <v>8</v>
      </c>
      <c r="S26" s="10" t="s">
        <v>72</v>
      </c>
      <c r="T26" s="10" t="s">
        <v>160</v>
      </c>
      <c r="U26" s="11">
        <v>43685</v>
      </c>
      <c r="V26" s="10" t="s">
        <v>104</v>
      </c>
      <c r="W26" s="13"/>
      <c r="X26" s="13"/>
      <c r="Y26" s="12" t="s">
        <v>161</v>
      </c>
    </row>
    <row r="27" spans="1:25" ht="109.5" customHeight="1" thickBot="1" x14ac:dyDescent="0.3">
      <c r="A27" s="6" t="s">
        <v>25</v>
      </c>
      <c r="B27" s="7" t="s">
        <v>26</v>
      </c>
      <c r="C27" s="7" t="s">
        <v>162</v>
      </c>
      <c r="D27" s="7" t="s">
        <v>163</v>
      </c>
      <c r="E27" s="7" t="s">
        <v>75</v>
      </c>
      <c r="F27" s="7" t="s">
        <v>164</v>
      </c>
      <c r="G27" s="7" t="s">
        <v>165</v>
      </c>
      <c r="H27" s="7" t="s">
        <v>57</v>
      </c>
      <c r="I27" s="7" t="s">
        <v>33</v>
      </c>
      <c r="J27" s="7" t="s">
        <v>34</v>
      </c>
      <c r="K27" s="7" t="s">
        <v>650</v>
      </c>
      <c r="L27" s="7">
        <v>10</v>
      </c>
      <c r="M27" s="25">
        <v>20193320023562</v>
      </c>
      <c r="N27" s="8">
        <v>43714.439733796295</v>
      </c>
      <c r="O27" s="25">
        <v>20192050059661</v>
      </c>
      <c r="P27" s="8">
        <v>43720</v>
      </c>
      <c r="Q27" s="7">
        <v>4</v>
      </c>
      <c r="R27" s="7">
        <v>4</v>
      </c>
      <c r="S27" s="7" t="s">
        <v>43</v>
      </c>
      <c r="T27" s="7" t="s">
        <v>166</v>
      </c>
      <c r="U27" s="8">
        <v>43720</v>
      </c>
      <c r="V27" s="7" t="s">
        <v>45</v>
      </c>
      <c r="W27" s="7" t="s">
        <v>46</v>
      </c>
      <c r="X27" s="7" t="s">
        <v>47</v>
      </c>
      <c r="Y27" s="7" t="s">
        <v>47</v>
      </c>
    </row>
    <row r="28" spans="1:25" ht="113.25" customHeight="1" thickBot="1" x14ac:dyDescent="0.3">
      <c r="A28" s="6" t="s">
        <v>25</v>
      </c>
      <c r="B28" s="7" t="s">
        <v>26</v>
      </c>
      <c r="C28" s="7" t="s">
        <v>37</v>
      </c>
      <c r="D28" s="7" t="s">
        <v>167</v>
      </c>
      <c r="E28" s="7" t="s">
        <v>39</v>
      </c>
      <c r="F28" s="7" t="s">
        <v>168</v>
      </c>
      <c r="G28" s="7" t="s">
        <v>169</v>
      </c>
      <c r="H28" s="7" t="s">
        <v>42</v>
      </c>
      <c r="I28" s="7" t="s">
        <v>33</v>
      </c>
      <c r="J28" s="7" t="s">
        <v>34</v>
      </c>
      <c r="K28" s="7" t="s">
        <v>66</v>
      </c>
      <c r="L28" s="7">
        <v>15</v>
      </c>
      <c r="M28" s="25">
        <v>20193320023572</v>
      </c>
      <c r="N28" s="8">
        <v>43714.441516203704</v>
      </c>
      <c r="O28" s="25">
        <v>20192050060111</v>
      </c>
      <c r="P28" s="8">
        <v>43727</v>
      </c>
      <c r="Q28" s="7">
        <v>8</v>
      </c>
      <c r="R28" s="7">
        <v>8</v>
      </c>
      <c r="S28" s="7" t="s">
        <v>43</v>
      </c>
      <c r="T28" s="7" t="s">
        <v>170</v>
      </c>
      <c r="U28" s="8">
        <v>43727</v>
      </c>
      <c r="V28" s="7" t="s">
        <v>45</v>
      </c>
      <c r="W28" s="7" t="s">
        <v>46</v>
      </c>
      <c r="X28" s="7" t="s">
        <v>47</v>
      </c>
      <c r="Y28" s="7" t="s">
        <v>47</v>
      </c>
    </row>
    <row r="29" spans="1:25" ht="114.75" customHeight="1" thickBot="1" x14ac:dyDescent="0.3">
      <c r="A29" s="6" t="s">
        <v>25</v>
      </c>
      <c r="B29" s="7" t="s">
        <v>171</v>
      </c>
      <c r="C29" s="7" t="s">
        <v>151</v>
      </c>
      <c r="D29" s="7" t="s">
        <v>152</v>
      </c>
      <c r="E29" s="7" t="s">
        <v>121</v>
      </c>
      <c r="F29" s="7" t="s">
        <v>164</v>
      </c>
      <c r="G29" s="7" t="s">
        <v>172</v>
      </c>
      <c r="H29" s="7" t="s">
        <v>57</v>
      </c>
      <c r="I29" s="7" t="s">
        <v>33</v>
      </c>
      <c r="J29" s="7" t="s">
        <v>34</v>
      </c>
      <c r="K29" s="7" t="s">
        <v>650</v>
      </c>
      <c r="L29" s="7">
        <v>10</v>
      </c>
      <c r="M29" s="25">
        <v>20193320023582</v>
      </c>
      <c r="N29" s="8">
        <v>43714.442210648151</v>
      </c>
      <c r="O29" s="25">
        <v>20192050059671</v>
      </c>
      <c r="P29" s="8">
        <v>43726</v>
      </c>
      <c r="Q29" s="7">
        <v>7</v>
      </c>
      <c r="R29" s="7">
        <v>7</v>
      </c>
      <c r="S29" s="7" t="s">
        <v>43</v>
      </c>
      <c r="T29" s="7" t="s">
        <v>173</v>
      </c>
      <c r="U29" s="8">
        <v>43727</v>
      </c>
      <c r="V29" s="7" t="s">
        <v>45</v>
      </c>
      <c r="W29" s="7" t="s">
        <v>46</v>
      </c>
      <c r="X29" s="7" t="s">
        <v>47</v>
      </c>
      <c r="Y29" s="7" t="s">
        <v>47</v>
      </c>
    </row>
    <row r="30" spans="1:25" ht="78.75" customHeight="1" thickBot="1" x14ac:dyDescent="0.3">
      <c r="A30" s="15" t="s">
        <v>25</v>
      </c>
      <c r="B30" s="16" t="s">
        <v>26</v>
      </c>
      <c r="C30" s="16" t="s">
        <v>37</v>
      </c>
      <c r="D30" s="16" t="s">
        <v>174</v>
      </c>
      <c r="E30" s="16" t="s">
        <v>39</v>
      </c>
      <c r="F30" s="16" t="s">
        <v>122</v>
      </c>
      <c r="G30" s="16" t="s">
        <v>175</v>
      </c>
      <c r="H30" s="16" t="s">
        <v>89</v>
      </c>
      <c r="I30" s="16" t="s">
        <v>115</v>
      </c>
      <c r="J30" s="16" t="s">
        <v>115</v>
      </c>
      <c r="K30" s="16" t="s">
        <v>650</v>
      </c>
      <c r="L30" s="16">
        <v>10</v>
      </c>
      <c r="M30" s="27">
        <v>20193320023592</v>
      </c>
      <c r="N30" s="28">
        <v>43714.442731481482</v>
      </c>
      <c r="O30" s="32"/>
      <c r="P30" s="17"/>
      <c r="Q30" s="17"/>
      <c r="R30" s="17"/>
      <c r="S30" s="16" t="s">
        <v>176</v>
      </c>
      <c r="T30" s="16"/>
      <c r="U30" s="17"/>
      <c r="V30" s="17"/>
      <c r="W30" s="17"/>
      <c r="X30" s="17"/>
      <c r="Y30" s="17"/>
    </row>
    <row r="31" spans="1:25" ht="75" customHeight="1" thickBot="1" x14ac:dyDescent="0.3">
      <c r="A31" s="6" t="s">
        <v>25</v>
      </c>
      <c r="B31" s="7" t="s">
        <v>125</v>
      </c>
      <c r="C31" s="7" t="s">
        <v>37</v>
      </c>
      <c r="D31" s="7" t="s">
        <v>177</v>
      </c>
      <c r="E31" s="7" t="s">
        <v>39</v>
      </c>
      <c r="F31" s="7" t="s">
        <v>164</v>
      </c>
      <c r="G31" s="7" t="s">
        <v>178</v>
      </c>
      <c r="H31" s="7" t="s">
        <v>179</v>
      </c>
      <c r="I31" s="7" t="s">
        <v>180</v>
      </c>
      <c r="J31" s="7" t="s">
        <v>115</v>
      </c>
      <c r="K31" s="7" t="s">
        <v>649</v>
      </c>
      <c r="L31" s="7">
        <v>30</v>
      </c>
      <c r="M31" s="25">
        <v>20193320023612</v>
      </c>
      <c r="N31" s="8">
        <v>43714.487569444442</v>
      </c>
      <c r="O31" s="33"/>
      <c r="P31" s="8">
        <v>43732</v>
      </c>
      <c r="Q31" s="7">
        <v>12</v>
      </c>
      <c r="R31" s="7">
        <v>12</v>
      </c>
      <c r="S31" s="7" t="s">
        <v>43</v>
      </c>
      <c r="T31" s="7" t="s">
        <v>181</v>
      </c>
      <c r="U31" s="14"/>
      <c r="V31" s="7" t="s">
        <v>182</v>
      </c>
      <c r="W31" s="14"/>
      <c r="X31" s="14"/>
      <c r="Y31" s="14"/>
    </row>
    <row r="32" spans="1:25" ht="70.5" customHeight="1" thickBot="1" x14ac:dyDescent="0.3">
      <c r="A32" s="6" t="s">
        <v>25</v>
      </c>
      <c r="B32" s="7" t="s">
        <v>110</v>
      </c>
      <c r="C32" s="7" t="s">
        <v>54</v>
      </c>
      <c r="D32" s="7" t="s">
        <v>183</v>
      </c>
      <c r="E32" s="7" t="s">
        <v>121</v>
      </c>
      <c r="F32" s="7" t="s">
        <v>164</v>
      </c>
      <c r="G32" s="7" t="s">
        <v>184</v>
      </c>
      <c r="H32" s="7" t="s">
        <v>77</v>
      </c>
      <c r="I32" s="7" t="s">
        <v>33</v>
      </c>
      <c r="J32" s="7" t="s">
        <v>34</v>
      </c>
      <c r="K32" s="7" t="s">
        <v>51</v>
      </c>
      <c r="L32" s="7">
        <v>15</v>
      </c>
      <c r="M32" s="25">
        <v>20193320023642</v>
      </c>
      <c r="N32" s="8">
        <v>43714.587870370371</v>
      </c>
      <c r="O32" s="25" t="s">
        <v>185</v>
      </c>
      <c r="P32" s="7" t="s">
        <v>186</v>
      </c>
      <c r="Q32" s="7">
        <v>7</v>
      </c>
      <c r="R32" s="7">
        <v>7</v>
      </c>
      <c r="S32" s="7" t="s">
        <v>43</v>
      </c>
      <c r="T32" s="7" t="s">
        <v>187</v>
      </c>
      <c r="U32" s="8">
        <v>43727</v>
      </c>
      <c r="V32" s="7" t="s">
        <v>45</v>
      </c>
      <c r="W32" s="7" t="s">
        <v>46</v>
      </c>
      <c r="X32" s="7" t="s">
        <v>188</v>
      </c>
      <c r="Y32" s="7" t="s">
        <v>47</v>
      </c>
    </row>
    <row r="33" spans="1:25" ht="99" customHeight="1" thickBot="1" x14ac:dyDescent="0.3">
      <c r="A33" s="15" t="s">
        <v>25</v>
      </c>
      <c r="B33" s="16" t="s">
        <v>110</v>
      </c>
      <c r="C33" s="16" t="s">
        <v>37</v>
      </c>
      <c r="D33" s="16" t="s">
        <v>189</v>
      </c>
      <c r="E33" s="16" t="s">
        <v>60</v>
      </c>
      <c r="F33" s="16" t="s">
        <v>190</v>
      </c>
      <c r="G33" s="16" t="s">
        <v>191</v>
      </c>
      <c r="H33" s="16" t="s">
        <v>42</v>
      </c>
      <c r="I33" s="16" t="s">
        <v>33</v>
      </c>
      <c r="J33" s="16" t="s">
        <v>34</v>
      </c>
      <c r="K33" s="16" t="s">
        <v>66</v>
      </c>
      <c r="L33" s="16">
        <v>15</v>
      </c>
      <c r="M33" s="27">
        <v>20193320023662</v>
      </c>
      <c r="N33" s="28">
        <v>43714.60670138889</v>
      </c>
      <c r="O33" s="32"/>
      <c r="P33" s="17"/>
      <c r="Q33" s="17"/>
      <c r="R33" s="17"/>
      <c r="S33" s="16" t="s">
        <v>176</v>
      </c>
      <c r="T33" s="16" t="s">
        <v>192</v>
      </c>
      <c r="U33" s="17"/>
      <c r="V33" s="17"/>
      <c r="W33" s="17"/>
      <c r="X33" s="17"/>
      <c r="Y33" s="12" t="s">
        <v>193</v>
      </c>
    </row>
    <row r="34" spans="1:25" ht="117.75" customHeight="1" thickBot="1" x14ac:dyDescent="0.3">
      <c r="A34" s="6" t="s">
        <v>194</v>
      </c>
      <c r="B34" s="7" t="s">
        <v>195</v>
      </c>
      <c r="C34" s="7" t="s">
        <v>119</v>
      </c>
      <c r="D34" s="7" t="s">
        <v>196</v>
      </c>
      <c r="E34" s="7" t="s">
        <v>121</v>
      </c>
      <c r="F34" s="7" t="s">
        <v>164</v>
      </c>
      <c r="G34" s="7" t="s">
        <v>197</v>
      </c>
      <c r="H34" s="7" t="s">
        <v>108</v>
      </c>
      <c r="I34" s="7" t="s">
        <v>102</v>
      </c>
      <c r="J34" s="7" t="s">
        <v>34</v>
      </c>
      <c r="K34" s="7" t="s">
        <v>66</v>
      </c>
      <c r="L34" s="7">
        <v>15</v>
      </c>
      <c r="M34" s="25">
        <v>20193320023682</v>
      </c>
      <c r="N34" s="8">
        <v>43717.382986111108</v>
      </c>
      <c r="O34" s="25">
        <v>20192100008111</v>
      </c>
      <c r="P34" s="8">
        <v>43724</v>
      </c>
      <c r="Q34" s="7">
        <v>5</v>
      </c>
      <c r="R34" s="7">
        <v>5</v>
      </c>
      <c r="S34" s="7" t="s">
        <v>43</v>
      </c>
      <c r="T34" s="7" t="s">
        <v>198</v>
      </c>
      <c r="U34" s="8">
        <v>43724</v>
      </c>
      <c r="V34" s="7" t="s">
        <v>199</v>
      </c>
      <c r="W34" s="7" t="s">
        <v>149</v>
      </c>
      <c r="X34" s="14"/>
      <c r="Y34" s="14"/>
    </row>
    <row r="35" spans="1:25" ht="89.25" customHeight="1" thickBot="1" x14ac:dyDescent="0.3">
      <c r="A35" s="9" t="s">
        <v>25</v>
      </c>
      <c r="B35" s="10" t="s">
        <v>110</v>
      </c>
      <c r="C35" s="10" t="s">
        <v>200</v>
      </c>
      <c r="D35" s="10" t="s">
        <v>201</v>
      </c>
      <c r="E35" s="10" t="s">
        <v>60</v>
      </c>
      <c r="F35" s="10" t="s">
        <v>122</v>
      </c>
      <c r="G35" s="10" t="s">
        <v>202</v>
      </c>
      <c r="H35" s="10" t="s">
        <v>134</v>
      </c>
      <c r="I35" s="10" t="s">
        <v>115</v>
      </c>
      <c r="J35" s="10" t="s">
        <v>115</v>
      </c>
      <c r="K35" s="10" t="s">
        <v>51</v>
      </c>
      <c r="L35" s="10">
        <v>15</v>
      </c>
      <c r="M35" s="26">
        <v>20193320023712</v>
      </c>
      <c r="N35" s="11">
        <v>43717.644178240742</v>
      </c>
      <c r="O35" s="26">
        <v>20191000009491</v>
      </c>
      <c r="P35" s="11">
        <v>43746</v>
      </c>
      <c r="Q35" s="10">
        <v>21</v>
      </c>
      <c r="R35" s="10">
        <v>21</v>
      </c>
      <c r="S35" s="10" t="s">
        <v>72</v>
      </c>
      <c r="T35" s="10" t="s">
        <v>203</v>
      </c>
      <c r="U35" s="11">
        <v>43746</v>
      </c>
      <c r="V35" s="10" t="s">
        <v>199</v>
      </c>
      <c r="W35" s="10" t="s">
        <v>149</v>
      </c>
      <c r="X35" s="13"/>
      <c r="Y35" s="12" t="s">
        <v>204</v>
      </c>
    </row>
    <row r="36" spans="1:25" ht="96" customHeight="1" thickBot="1" x14ac:dyDescent="0.3">
      <c r="A36" s="9" t="s">
        <v>25</v>
      </c>
      <c r="B36" s="10" t="s">
        <v>110</v>
      </c>
      <c r="C36" s="10" t="s">
        <v>205</v>
      </c>
      <c r="D36" s="10" t="s">
        <v>206</v>
      </c>
      <c r="E36" s="10" t="s">
        <v>60</v>
      </c>
      <c r="F36" s="10" t="s">
        <v>207</v>
      </c>
      <c r="G36" s="10" t="s">
        <v>208</v>
      </c>
      <c r="H36" s="10" t="s">
        <v>42</v>
      </c>
      <c r="I36" s="10" t="s">
        <v>33</v>
      </c>
      <c r="J36" s="10" t="s">
        <v>34</v>
      </c>
      <c r="K36" s="10" t="s">
        <v>650</v>
      </c>
      <c r="L36" s="10">
        <v>10</v>
      </c>
      <c r="M36" s="26">
        <v>20193320023732</v>
      </c>
      <c r="N36" s="11">
        <v>43717.665358796294</v>
      </c>
      <c r="O36" s="26">
        <v>20192050060591</v>
      </c>
      <c r="P36" s="11">
        <v>43745</v>
      </c>
      <c r="Q36" s="10">
        <v>20</v>
      </c>
      <c r="R36" s="10">
        <v>20</v>
      </c>
      <c r="S36" s="10" t="s">
        <v>72</v>
      </c>
      <c r="T36" s="10" t="s">
        <v>209</v>
      </c>
      <c r="U36" s="13"/>
      <c r="V36" s="10" t="s">
        <v>148</v>
      </c>
      <c r="W36" s="10" t="s">
        <v>149</v>
      </c>
      <c r="X36" s="13"/>
      <c r="Y36" s="12" t="s">
        <v>150</v>
      </c>
    </row>
    <row r="37" spans="1:25" ht="104.25" customHeight="1" thickBot="1" x14ac:dyDescent="0.3">
      <c r="A37" s="6" t="s">
        <v>25</v>
      </c>
      <c r="B37" s="7" t="s">
        <v>26</v>
      </c>
      <c r="C37" s="7" t="s">
        <v>37</v>
      </c>
      <c r="D37" s="7" t="s">
        <v>210</v>
      </c>
      <c r="E37" s="7" t="s">
        <v>39</v>
      </c>
      <c r="F37" s="7" t="s">
        <v>164</v>
      </c>
      <c r="G37" s="7" t="s">
        <v>211</v>
      </c>
      <c r="H37" s="7" t="s">
        <v>57</v>
      </c>
      <c r="I37" s="7" t="s">
        <v>33</v>
      </c>
      <c r="J37" s="7" t="s">
        <v>34</v>
      </c>
      <c r="K37" s="7" t="s">
        <v>649</v>
      </c>
      <c r="L37" s="7">
        <v>30</v>
      </c>
      <c r="M37" s="25">
        <v>20193320023742</v>
      </c>
      <c r="N37" s="8">
        <v>43717.673668981479</v>
      </c>
      <c r="O37" s="25">
        <v>20192050060621</v>
      </c>
      <c r="P37" s="8">
        <v>43745</v>
      </c>
      <c r="Q37" s="7">
        <v>20</v>
      </c>
      <c r="R37" s="7">
        <v>20</v>
      </c>
      <c r="S37" s="7" t="s">
        <v>43</v>
      </c>
      <c r="T37" s="7" t="s">
        <v>212</v>
      </c>
      <c r="U37" s="14"/>
      <c r="V37" s="7" t="s">
        <v>148</v>
      </c>
      <c r="W37" s="7" t="s">
        <v>149</v>
      </c>
      <c r="X37" s="14"/>
      <c r="Y37" s="12" t="s">
        <v>150</v>
      </c>
    </row>
    <row r="38" spans="1:25" ht="89.25" customHeight="1" thickBot="1" x14ac:dyDescent="0.3">
      <c r="A38" s="6" t="s">
        <v>25</v>
      </c>
      <c r="B38" s="7" t="s">
        <v>26</v>
      </c>
      <c r="C38" s="7" t="s">
        <v>37</v>
      </c>
      <c r="D38" s="7" t="s">
        <v>213</v>
      </c>
      <c r="E38" s="7" t="s">
        <v>39</v>
      </c>
      <c r="F38" s="7" t="s">
        <v>122</v>
      </c>
      <c r="G38" s="7" t="s">
        <v>214</v>
      </c>
      <c r="H38" s="7" t="s">
        <v>89</v>
      </c>
      <c r="I38" s="7" t="s">
        <v>33</v>
      </c>
      <c r="J38" s="7" t="s">
        <v>34</v>
      </c>
      <c r="K38" s="7" t="s">
        <v>51</v>
      </c>
      <c r="L38" s="7">
        <v>15</v>
      </c>
      <c r="M38" s="25">
        <v>20193320023752</v>
      </c>
      <c r="N38" s="8">
        <v>43717.674513888887</v>
      </c>
      <c r="O38" s="25" t="s">
        <v>215</v>
      </c>
      <c r="P38" s="8">
        <v>43738</v>
      </c>
      <c r="Q38" s="7">
        <v>15</v>
      </c>
      <c r="R38" s="7">
        <v>15</v>
      </c>
      <c r="S38" s="7" t="s">
        <v>43</v>
      </c>
      <c r="T38" s="7" t="s">
        <v>216</v>
      </c>
      <c r="U38" s="8">
        <v>43738</v>
      </c>
      <c r="V38" s="7" t="s">
        <v>217</v>
      </c>
      <c r="W38" s="7" t="s">
        <v>53</v>
      </c>
      <c r="X38" s="14"/>
      <c r="Y38" s="14"/>
    </row>
    <row r="39" spans="1:25" ht="86.25" customHeight="1" thickBot="1" x14ac:dyDescent="0.3">
      <c r="A39" s="6" t="s">
        <v>25</v>
      </c>
      <c r="B39" s="7" t="s">
        <v>83</v>
      </c>
      <c r="C39" s="7" t="s">
        <v>91</v>
      </c>
      <c r="D39" s="7" t="s">
        <v>92</v>
      </c>
      <c r="E39" s="7" t="s">
        <v>29</v>
      </c>
      <c r="F39" s="7" t="s">
        <v>145</v>
      </c>
      <c r="G39" s="7" t="s">
        <v>218</v>
      </c>
      <c r="H39" s="7" t="s">
        <v>57</v>
      </c>
      <c r="I39" s="7" t="s">
        <v>33</v>
      </c>
      <c r="J39" s="7" t="s">
        <v>34</v>
      </c>
      <c r="K39" s="7" t="s">
        <v>66</v>
      </c>
      <c r="L39" s="7">
        <v>15</v>
      </c>
      <c r="M39" s="25">
        <v>20193320023772</v>
      </c>
      <c r="N39" s="8">
        <v>43717.677499999998</v>
      </c>
      <c r="O39" s="25">
        <v>43726</v>
      </c>
      <c r="P39" s="7">
        <v>20192050059911</v>
      </c>
      <c r="Q39" s="7">
        <v>7</v>
      </c>
      <c r="R39" s="7">
        <v>7</v>
      </c>
      <c r="S39" s="7" t="s">
        <v>43</v>
      </c>
      <c r="T39" s="7" t="s">
        <v>94</v>
      </c>
      <c r="U39" s="8">
        <v>43726</v>
      </c>
      <c r="V39" s="7" t="s">
        <v>217</v>
      </c>
      <c r="W39" s="7" t="s">
        <v>53</v>
      </c>
      <c r="X39" s="14"/>
      <c r="Y39" s="14"/>
    </row>
    <row r="40" spans="1:25" ht="111.75" customHeight="1" thickBot="1" x14ac:dyDescent="0.3">
      <c r="A40" s="3" t="s">
        <v>25</v>
      </c>
      <c r="B40" s="4" t="s">
        <v>83</v>
      </c>
      <c r="C40" s="4" t="s">
        <v>205</v>
      </c>
      <c r="D40" s="4" t="s">
        <v>219</v>
      </c>
      <c r="E40" s="4" t="s">
        <v>60</v>
      </c>
      <c r="F40" s="4" t="s">
        <v>190</v>
      </c>
      <c r="G40" s="4" t="s">
        <v>220</v>
      </c>
      <c r="H40" s="4" t="s">
        <v>221</v>
      </c>
      <c r="I40" s="4" t="s">
        <v>222</v>
      </c>
      <c r="J40" s="4" t="s">
        <v>223</v>
      </c>
      <c r="K40" s="4" t="s">
        <v>650</v>
      </c>
      <c r="L40" s="4">
        <v>10</v>
      </c>
      <c r="M40" s="23">
        <v>20193320023792</v>
      </c>
      <c r="N40" s="24">
        <v>43717.67863425926</v>
      </c>
      <c r="O40" s="31"/>
      <c r="P40" s="5"/>
      <c r="Q40" s="5"/>
      <c r="R40" s="5"/>
      <c r="S40" s="4" t="s">
        <v>35</v>
      </c>
      <c r="T40" s="4" t="s">
        <v>224</v>
      </c>
      <c r="U40" s="5"/>
      <c r="V40" s="5"/>
      <c r="W40" s="5"/>
      <c r="X40" s="5"/>
      <c r="Y40" s="5"/>
    </row>
    <row r="41" spans="1:25" ht="103.5" customHeight="1" thickBot="1" x14ac:dyDescent="0.3">
      <c r="A41" s="6" t="s">
        <v>25</v>
      </c>
      <c r="B41" s="7" t="s">
        <v>83</v>
      </c>
      <c r="C41" s="7" t="s">
        <v>151</v>
      </c>
      <c r="D41" s="7" t="s">
        <v>152</v>
      </c>
      <c r="E41" s="7" t="s">
        <v>29</v>
      </c>
      <c r="F41" s="7" t="s">
        <v>145</v>
      </c>
      <c r="G41" s="7" t="s">
        <v>225</v>
      </c>
      <c r="H41" s="7" t="s">
        <v>57</v>
      </c>
      <c r="I41" s="7" t="s">
        <v>33</v>
      </c>
      <c r="J41" s="7" t="s">
        <v>34</v>
      </c>
      <c r="K41" s="7" t="s">
        <v>51</v>
      </c>
      <c r="L41" s="7">
        <v>15</v>
      </c>
      <c r="M41" s="25">
        <v>20193320023802</v>
      </c>
      <c r="N41" s="8">
        <v>43717.681388888886</v>
      </c>
      <c r="O41" s="25">
        <v>43726</v>
      </c>
      <c r="P41" s="7">
        <v>20192050059841</v>
      </c>
      <c r="Q41" s="7">
        <v>7</v>
      </c>
      <c r="R41" s="7">
        <v>7</v>
      </c>
      <c r="S41" s="7" t="s">
        <v>43</v>
      </c>
      <c r="T41" s="7" t="s">
        <v>226</v>
      </c>
      <c r="U41" s="8">
        <v>43726</v>
      </c>
      <c r="V41" s="7" t="s">
        <v>217</v>
      </c>
      <c r="W41" s="7" t="s">
        <v>53</v>
      </c>
      <c r="X41" s="14"/>
      <c r="Y41" s="14"/>
    </row>
    <row r="42" spans="1:25" ht="123.75" customHeight="1" thickBot="1" x14ac:dyDescent="0.3">
      <c r="A42" s="6" t="s">
        <v>25</v>
      </c>
      <c r="B42" s="7" t="s">
        <v>26</v>
      </c>
      <c r="C42" s="7" t="s">
        <v>205</v>
      </c>
      <c r="D42" s="7" t="s">
        <v>227</v>
      </c>
      <c r="E42" s="7" t="s">
        <v>29</v>
      </c>
      <c r="F42" s="7" t="s">
        <v>145</v>
      </c>
      <c r="G42" s="7" t="s">
        <v>228</v>
      </c>
      <c r="H42" s="7" t="s">
        <v>77</v>
      </c>
      <c r="I42" s="7" t="s">
        <v>33</v>
      </c>
      <c r="J42" s="7" t="s">
        <v>34</v>
      </c>
      <c r="K42" s="7" t="s">
        <v>649</v>
      </c>
      <c r="L42" s="7">
        <v>30</v>
      </c>
      <c r="M42" s="25">
        <v>20193320023822</v>
      </c>
      <c r="N42" s="8">
        <v>43717.683518518519</v>
      </c>
      <c r="O42" s="25">
        <v>20192050060171</v>
      </c>
      <c r="P42" s="8">
        <v>43738</v>
      </c>
      <c r="Q42" s="7">
        <v>15</v>
      </c>
      <c r="R42" s="7">
        <v>15</v>
      </c>
      <c r="S42" s="7" t="s">
        <v>43</v>
      </c>
      <c r="T42" s="7" t="s">
        <v>229</v>
      </c>
      <c r="U42" s="8">
        <v>43738</v>
      </c>
      <c r="V42" s="7" t="s">
        <v>217</v>
      </c>
      <c r="W42" s="7" t="s">
        <v>53</v>
      </c>
      <c r="X42" s="14"/>
      <c r="Y42" s="14"/>
    </row>
    <row r="43" spans="1:25" ht="96" customHeight="1" thickBot="1" x14ac:dyDescent="0.3">
      <c r="A43" s="6" t="s">
        <v>25</v>
      </c>
      <c r="B43" s="7" t="s">
        <v>26</v>
      </c>
      <c r="C43" s="7" t="s">
        <v>37</v>
      </c>
      <c r="D43" s="7" t="s">
        <v>230</v>
      </c>
      <c r="E43" s="7" t="s">
        <v>39</v>
      </c>
      <c r="F43" s="7" t="s">
        <v>164</v>
      </c>
      <c r="G43" s="7" t="s">
        <v>231</v>
      </c>
      <c r="H43" s="7" t="s">
        <v>42</v>
      </c>
      <c r="I43" s="7" t="s">
        <v>33</v>
      </c>
      <c r="J43" s="7" t="s">
        <v>34</v>
      </c>
      <c r="K43" s="7" t="s">
        <v>650</v>
      </c>
      <c r="L43" s="7">
        <v>10</v>
      </c>
      <c r="M43" s="25">
        <v>20193320023832</v>
      </c>
      <c r="N43" s="8">
        <v>43717.684328703705</v>
      </c>
      <c r="O43" s="25" t="s">
        <v>47</v>
      </c>
      <c r="P43" s="8">
        <v>43719</v>
      </c>
      <c r="Q43" s="7">
        <v>2</v>
      </c>
      <c r="R43" s="7">
        <v>2</v>
      </c>
      <c r="S43" s="7" t="s">
        <v>43</v>
      </c>
      <c r="T43" s="7" t="s">
        <v>232</v>
      </c>
      <c r="U43" s="7"/>
      <c r="V43" s="7"/>
      <c r="W43" s="7" t="s">
        <v>53</v>
      </c>
      <c r="X43" s="14"/>
      <c r="Y43" s="12" t="s">
        <v>233</v>
      </c>
    </row>
    <row r="44" spans="1:25" ht="114" customHeight="1" thickBot="1" x14ac:dyDescent="0.3">
      <c r="A44" s="6" t="s">
        <v>25</v>
      </c>
      <c r="B44" s="7" t="s">
        <v>26</v>
      </c>
      <c r="C44" s="7" t="s">
        <v>37</v>
      </c>
      <c r="D44" s="7" t="s">
        <v>234</v>
      </c>
      <c r="E44" s="7" t="s">
        <v>39</v>
      </c>
      <c r="F44" s="7" t="s">
        <v>164</v>
      </c>
      <c r="G44" s="7" t="s">
        <v>235</v>
      </c>
      <c r="H44" s="7" t="s">
        <v>108</v>
      </c>
      <c r="I44" s="7" t="s">
        <v>102</v>
      </c>
      <c r="J44" s="7" t="s">
        <v>34</v>
      </c>
      <c r="K44" s="7" t="s">
        <v>51</v>
      </c>
      <c r="L44" s="7">
        <v>15</v>
      </c>
      <c r="M44" s="25">
        <v>20193320023842</v>
      </c>
      <c r="N44" s="8">
        <v>43717.685578703706</v>
      </c>
      <c r="O44" s="25">
        <v>43727</v>
      </c>
      <c r="P44" s="7">
        <v>20192100008261</v>
      </c>
      <c r="Q44" s="7">
        <v>8</v>
      </c>
      <c r="R44" s="7">
        <v>8</v>
      </c>
      <c r="S44" s="7" t="s">
        <v>43</v>
      </c>
      <c r="T44" s="7" t="s">
        <v>236</v>
      </c>
      <c r="U44" s="8">
        <v>43727</v>
      </c>
      <c r="V44" s="7" t="s">
        <v>217</v>
      </c>
      <c r="W44" s="7" t="s">
        <v>53</v>
      </c>
      <c r="X44" s="14"/>
      <c r="Y44" s="14"/>
    </row>
    <row r="45" spans="1:25" ht="127.5" customHeight="1" thickBot="1" x14ac:dyDescent="0.3">
      <c r="A45" s="9" t="s">
        <v>25</v>
      </c>
      <c r="B45" s="10" t="s">
        <v>26</v>
      </c>
      <c r="C45" s="10" t="s">
        <v>54</v>
      </c>
      <c r="D45" s="10" t="s">
        <v>237</v>
      </c>
      <c r="E45" s="10" t="s">
        <v>29</v>
      </c>
      <c r="F45" s="10" t="s">
        <v>190</v>
      </c>
      <c r="G45" s="10" t="s">
        <v>238</v>
      </c>
      <c r="H45" s="10" t="s">
        <v>57</v>
      </c>
      <c r="I45" s="10" t="s">
        <v>33</v>
      </c>
      <c r="J45" s="10" t="s">
        <v>34</v>
      </c>
      <c r="K45" s="10" t="s">
        <v>70</v>
      </c>
      <c r="L45" s="10">
        <v>5</v>
      </c>
      <c r="M45" s="26">
        <v>20193320023862</v>
      </c>
      <c r="N45" s="11">
        <v>43717.689351851855</v>
      </c>
      <c r="O45" s="26">
        <v>43726</v>
      </c>
      <c r="P45" s="10">
        <v>20192050059891</v>
      </c>
      <c r="Q45" s="10">
        <v>7</v>
      </c>
      <c r="R45" s="10">
        <v>7</v>
      </c>
      <c r="S45" s="10" t="s">
        <v>72</v>
      </c>
      <c r="T45" s="10" t="s">
        <v>239</v>
      </c>
      <c r="U45" s="11">
        <v>43726</v>
      </c>
      <c r="V45" s="10" t="s">
        <v>217</v>
      </c>
      <c r="W45" s="10" t="s">
        <v>53</v>
      </c>
      <c r="X45" s="13"/>
      <c r="Y45" s="13"/>
    </row>
    <row r="46" spans="1:25" ht="89.25" customHeight="1" thickBot="1" x14ac:dyDescent="0.3">
      <c r="A46" s="6" t="s">
        <v>25</v>
      </c>
      <c r="B46" s="7" t="s">
        <v>26</v>
      </c>
      <c r="C46" s="7" t="s">
        <v>37</v>
      </c>
      <c r="D46" s="7" t="s">
        <v>240</v>
      </c>
      <c r="E46" s="7" t="s">
        <v>39</v>
      </c>
      <c r="F46" s="7" t="s">
        <v>164</v>
      </c>
      <c r="G46" s="7" t="s">
        <v>241</v>
      </c>
      <c r="H46" s="7" t="s">
        <v>50</v>
      </c>
      <c r="I46" s="7" t="s">
        <v>180</v>
      </c>
      <c r="J46" s="7" t="s">
        <v>34</v>
      </c>
      <c r="K46" s="7" t="s">
        <v>66</v>
      </c>
      <c r="L46" s="7">
        <v>15</v>
      </c>
      <c r="M46" s="25">
        <v>20193320023882</v>
      </c>
      <c r="N46" s="8">
        <v>43717.692499999997</v>
      </c>
      <c r="O46" s="25">
        <v>43726</v>
      </c>
      <c r="P46" s="7">
        <v>20192300008181</v>
      </c>
      <c r="Q46" s="7">
        <v>7</v>
      </c>
      <c r="R46" s="7">
        <v>7</v>
      </c>
      <c r="S46" s="7" t="s">
        <v>43</v>
      </c>
      <c r="T46" s="7" t="s">
        <v>242</v>
      </c>
      <c r="U46" s="8">
        <v>43726</v>
      </c>
      <c r="V46" s="7" t="s">
        <v>217</v>
      </c>
      <c r="W46" s="7" t="s">
        <v>53</v>
      </c>
      <c r="X46" s="14"/>
      <c r="Y46" s="14"/>
    </row>
    <row r="47" spans="1:25" ht="113.25" customHeight="1" thickBot="1" x14ac:dyDescent="0.3">
      <c r="A47" s="6" t="s">
        <v>25</v>
      </c>
      <c r="B47" s="7" t="s">
        <v>26</v>
      </c>
      <c r="C47" s="7" t="s">
        <v>37</v>
      </c>
      <c r="D47" s="7" t="s">
        <v>243</v>
      </c>
      <c r="E47" s="7" t="s">
        <v>39</v>
      </c>
      <c r="F47" s="7" t="s">
        <v>164</v>
      </c>
      <c r="G47" s="7" t="s">
        <v>244</v>
      </c>
      <c r="H47" s="7" t="s">
        <v>245</v>
      </c>
      <c r="I47" s="7" t="s">
        <v>246</v>
      </c>
      <c r="J47" s="7" t="s">
        <v>223</v>
      </c>
      <c r="K47" s="7" t="s">
        <v>650</v>
      </c>
      <c r="L47" s="7">
        <v>10</v>
      </c>
      <c r="M47" s="25">
        <v>20193320023892</v>
      </c>
      <c r="N47" s="8">
        <v>43717.693460648145</v>
      </c>
      <c r="O47" s="25">
        <v>43720</v>
      </c>
      <c r="P47" s="7" t="s">
        <v>247</v>
      </c>
      <c r="Q47" s="7">
        <v>3</v>
      </c>
      <c r="R47" s="7">
        <v>3</v>
      </c>
      <c r="S47" s="7" t="s">
        <v>43</v>
      </c>
      <c r="T47" s="7" t="s">
        <v>248</v>
      </c>
      <c r="U47" s="8">
        <v>43720</v>
      </c>
      <c r="V47" s="7" t="s">
        <v>217</v>
      </c>
      <c r="W47" s="7" t="s">
        <v>53</v>
      </c>
      <c r="X47" s="14"/>
      <c r="Y47" s="14"/>
    </row>
    <row r="48" spans="1:25" ht="70.5" customHeight="1" thickBot="1" x14ac:dyDescent="0.3">
      <c r="A48" s="6" t="s">
        <v>25</v>
      </c>
      <c r="B48" s="7" t="s">
        <v>26</v>
      </c>
      <c r="C48" s="7" t="s">
        <v>37</v>
      </c>
      <c r="D48" s="7" t="s">
        <v>249</v>
      </c>
      <c r="E48" s="7" t="s">
        <v>75</v>
      </c>
      <c r="F48" s="7" t="s">
        <v>164</v>
      </c>
      <c r="G48" s="7" t="s">
        <v>250</v>
      </c>
      <c r="H48" s="7" t="s">
        <v>251</v>
      </c>
      <c r="I48" s="7" t="s">
        <v>115</v>
      </c>
      <c r="J48" s="7" t="s">
        <v>115</v>
      </c>
      <c r="K48" s="7" t="s">
        <v>66</v>
      </c>
      <c r="L48" s="7">
        <v>15</v>
      </c>
      <c r="M48" s="25">
        <v>20193320023902</v>
      </c>
      <c r="N48" s="8">
        <v>43717.69394675926</v>
      </c>
      <c r="O48" s="25">
        <v>43728</v>
      </c>
      <c r="P48" s="7" t="s">
        <v>47</v>
      </c>
      <c r="Q48" s="7">
        <v>9</v>
      </c>
      <c r="R48" s="7">
        <v>9</v>
      </c>
      <c r="S48" s="7" t="s">
        <v>43</v>
      </c>
      <c r="T48" s="7" t="s">
        <v>252</v>
      </c>
      <c r="U48" s="8">
        <v>43728</v>
      </c>
      <c r="V48" s="14"/>
      <c r="W48" s="7" t="s">
        <v>53</v>
      </c>
      <c r="X48" s="14"/>
      <c r="Y48" s="12" t="s">
        <v>253</v>
      </c>
    </row>
    <row r="49" spans="1:25" ht="75" customHeight="1" thickBot="1" x14ac:dyDescent="0.3">
      <c r="A49" s="6" t="s">
        <v>25</v>
      </c>
      <c r="B49" s="7" t="s">
        <v>26</v>
      </c>
      <c r="C49" s="7" t="s">
        <v>205</v>
      </c>
      <c r="D49" s="7" t="s">
        <v>254</v>
      </c>
      <c r="E49" s="7" t="s">
        <v>29</v>
      </c>
      <c r="F49" s="7" t="s">
        <v>164</v>
      </c>
      <c r="G49" s="7" t="s">
        <v>255</v>
      </c>
      <c r="H49" s="7" t="s">
        <v>50</v>
      </c>
      <c r="I49" s="7" t="s">
        <v>180</v>
      </c>
      <c r="J49" s="7" t="s">
        <v>34</v>
      </c>
      <c r="K49" s="7" t="s">
        <v>650</v>
      </c>
      <c r="L49" s="7">
        <v>10</v>
      </c>
      <c r="M49" s="25">
        <v>20193320023912</v>
      </c>
      <c r="N49" s="8">
        <v>43717.694386574076</v>
      </c>
      <c r="O49" s="25">
        <v>43725</v>
      </c>
      <c r="P49" s="7">
        <v>20192300008151</v>
      </c>
      <c r="Q49" s="7">
        <v>6</v>
      </c>
      <c r="R49" s="7">
        <v>6</v>
      </c>
      <c r="S49" s="7" t="s">
        <v>43</v>
      </c>
      <c r="T49" s="7" t="s">
        <v>256</v>
      </c>
      <c r="U49" s="8">
        <v>43725</v>
      </c>
      <c r="V49" s="7" t="s">
        <v>217</v>
      </c>
      <c r="W49" s="7" t="s">
        <v>53</v>
      </c>
      <c r="X49" s="14"/>
      <c r="Y49" s="14"/>
    </row>
    <row r="50" spans="1:25" ht="109.5" customHeight="1" thickBot="1" x14ac:dyDescent="0.3">
      <c r="A50" s="6" t="s">
        <v>25</v>
      </c>
      <c r="B50" s="7" t="s">
        <v>26</v>
      </c>
      <c r="C50" s="7" t="s">
        <v>37</v>
      </c>
      <c r="D50" s="7" t="s">
        <v>210</v>
      </c>
      <c r="E50" s="7" t="s">
        <v>39</v>
      </c>
      <c r="F50" s="7" t="s">
        <v>145</v>
      </c>
      <c r="G50" s="7" t="s">
        <v>257</v>
      </c>
      <c r="H50" s="7" t="s">
        <v>77</v>
      </c>
      <c r="I50" s="7" t="s">
        <v>33</v>
      </c>
      <c r="J50" s="7" t="s">
        <v>34</v>
      </c>
      <c r="K50" s="7" t="s">
        <v>66</v>
      </c>
      <c r="L50" s="7">
        <v>15</v>
      </c>
      <c r="M50" s="25">
        <v>20193320023922</v>
      </c>
      <c r="N50" s="8">
        <v>43717.694780092592</v>
      </c>
      <c r="O50" s="25">
        <v>43724</v>
      </c>
      <c r="P50" s="7">
        <v>20192050059961</v>
      </c>
      <c r="Q50" s="7">
        <v>5</v>
      </c>
      <c r="R50" s="7">
        <v>5</v>
      </c>
      <c r="S50" s="7" t="s">
        <v>43</v>
      </c>
      <c r="T50" s="7" t="s">
        <v>258</v>
      </c>
      <c r="U50" s="8">
        <v>43724</v>
      </c>
      <c r="V50" s="7" t="s">
        <v>217</v>
      </c>
      <c r="W50" s="7" t="s">
        <v>53</v>
      </c>
      <c r="X50" s="14"/>
      <c r="Y50" s="14"/>
    </row>
    <row r="51" spans="1:25" ht="99" customHeight="1" thickBot="1" x14ac:dyDescent="0.3">
      <c r="A51" s="6" t="s">
        <v>25</v>
      </c>
      <c r="B51" s="7" t="s">
        <v>110</v>
      </c>
      <c r="C51" s="7" t="s">
        <v>259</v>
      </c>
      <c r="D51" s="7" t="s">
        <v>260</v>
      </c>
      <c r="E51" s="7" t="s">
        <v>60</v>
      </c>
      <c r="F51" s="7" t="s">
        <v>207</v>
      </c>
      <c r="G51" s="7" t="s">
        <v>261</v>
      </c>
      <c r="H51" s="7" t="s">
        <v>77</v>
      </c>
      <c r="I51" s="7" t="s">
        <v>33</v>
      </c>
      <c r="J51" s="7" t="s">
        <v>34</v>
      </c>
      <c r="K51" s="7" t="s">
        <v>66</v>
      </c>
      <c r="L51" s="7">
        <v>15</v>
      </c>
      <c r="M51" s="25">
        <v>20193320023932</v>
      </c>
      <c r="N51" s="8">
        <v>43717.698865740742</v>
      </c>
      <c r="O51" s="25">
        <v>43724</v>
      </c>
      <c r="P51" s="7" t="s">
        <v>262</v>
      </c>
      <c r="Q51" s="7">
        <v>11</v>
      </c>
      <c r="R51" s="7">
        <v>11</v>
      </c>
      <c r="S51" s="7" t="s">
        <v>43</v>
      </c>
      <c r="T51" s="7" t="s">
        <v>263</v>
      </c>
      <c r="U51" s="8">
        <v>43724</v>
      </c>
      <c r="V51" s="7" t="s">
        <v>217</v>
      </c>
      <c r="W51" s="7" t="s">
        <v>53</v>
      </c>
      <c r="X51" s="14"/>
      <c r="Y51" s="14"/>
    </row>
    <row r="52" spans="1:25" ht="86.25" customHeight="1" thickBot="1" x14ac:dyDescent="0.3">
      <c r="A52" s="9" t="s">
        <v>25</v>
      </c>
      <c r="B52" s="10" t="s">
        <v>26</v>
      </c>
      <c r="C52" s="10" t="s">
        <v>54</v>
      </c>
      <c r="D52" s="10" t="s">
        <v>237</v>
      </c>
      <c r="E52" s="10" t="s">
        <v>29</v>
      </c>
      <c r="F52" s="10" t="s">
        <v>122</v>
      </c>
      <c r="G52" s="10" t="s">
        <v>264</v>
      </c>
      <c r="H52" s="10" t="s">
        <v>134</v>
      </c>
      <c r="I52" s="10" t="s">
        <v>33</v>
      </c>
      <c r="J52" s="10" t="s">
        <v>115</v>
      </c>
      <c r="K52" s="10" t="s">
        <v>51</v>
      </c>
      <c r="L52" s="10">
        <v>15</v>
      </c>
      <c r="M52" s="26">
        <v>20193320023982</v>
      </c>
      <c r="N52" s="11">
        <v>43718.483599537038</v>
      </c>
      <c r="O52" s="26">
        <v>20191000009531</v>
      </c>
      <c r="P52" s="11">
        <v>43748</v>
      </c>
      <c r="Q52" s="10">
        <v>22</v>
      </c>
      <c r="R52" s="10">
        <v>22</v>
      </c>
      <c r="S52" s="10" t="s">
        <v>72</v>
      </c>
      <c r="T52" s="10" t="s">
        <v>265</v>
      </c>
      <c r="U52" s="11">
        <v>43748</v>
      </c>
      <c r="V52" s="10" t="s">
        <v>45</v>
      </c>
      <c r="W52" s="10" t="s">
        <v>46</v>
      </c>
      <c r="X52" s="13"/>
      <c r="Y52" s="13"/>
    </row>
    <row r="53" spans="1:25" ht="123.75" customHeight="1" thickBot="1" x14ac:dyDescent="0.3">
      <c r="A53" s="6" t="s">
        <v>25</v>
      </c>
      <c r="B53" s="7" t="s">
        <v>83</v>
      </c>
      <c r="C53" s="7" t="s">
        <v>37</v>
      </c>
      <c r="D53" s="7" t="s">
        <v>266</v>
      </c>
      <c r="E53" s="7" t="s">
        <v>60</v>
      </c>
      <c r="F53" s="7" t="s">
        <v>164</v>
      </c>
      <c r="G53" s="7" t="s">
        <v>267</v>
      </c>
      <c r="H53" s="7" t="s">
        <v>77</v>
      </c>
      <c r="I53" s="7" t="s">
        <v>33</v>
      </c>
      <c r="J53" s="7" t="s">
        <v>34</v>
      </c>
      <c r="K53" s="7" t="s">
        <v>66</v>
      </c>
      <c r="L53" s="7">
        <v>15</v>
      </c>
      <c r="M53" s="25">
        <v>20193320023992</v>
      </c>
      <c r="N53" s="8">
        <v>43718.485983796294</v>
      </c>
      <c r="O53" s="25">
        <v>43726</v>
      </c>
      <c r="P53" s="7">
        <v>20192050060041</v>
      </c>
      <c r="Q53" s="7">
        <v>6</v>
      </c>
      <c r="R53" s="7">
        <v>6</v>
      </c>
      <c r="S53" s="7" t="s">
        <v>43</v>
      </c>
      <c r="T53" s="7" t="s">
        <v>268</v>
      </c>
      <c r="U53" s="8">
        <v>43726</v>
      </c>
      <c r="V53" s="7" t="s">
        <v>217</v>
      </c>
      <c r="W53" s="7" t="s">
        <v>53</v>
      </c>
      <c r="X53" s="14"/>
      <c r="Y53" s="14"/>
    </row>
    <row r="54" spans="1:25" ht="107.25" customHeight="1" thickBot="1" x14ac:dyDescent="0.3">
      <c r="A54" s="9" t="s">
        <v>25</v>
      </c>
      <c r="B54" s="10" t="s">
        <v>26</v>
      </c>
      <c r="C54" s="10" t="s">
        <v>37</v>
      </c>
      <c r="D54" s="10" t="s">
        <v>269</v>
      </c>
      <c r="E54" s="10" t="s">
        <v>39</v>
      </c>
      <c r="F54" s="10" t="s">
        <v>164</v>
      </c>
      <c r="G54" s="10" t="s">
        <v>270</v>
      </c>
      <c r="H54" s="10" t="s">
        <v>57</v>
      </c>
      <c r="I54" s="10" t="s">
        <v>33</v>
      </c>
      <c r="J54" s="10" t="s">
        <v>34</v>
      </c>
      <c r="K54" s="10" t="s">
        <v>51</v>
      </c>
      <c r="L54" s="10">
        <v>15</v>
      </c>
      <c r="M54" s="26">
        <v>20193320024012</v>
      </c>
      <c r="N54" s="11">
        <v>43718.495208333334</v>
      </c>
      <c r="O54" s="26">
        <v>20192050060521</v>
      </c>
      <c r="P54" s="11">
        <v>43745</v>
      </c>
      <c r="Q54" s="10">
        <v>19</v>
      </c>
      <c r="R54" s="10">
        <v>19</v>
      </c>
      <c r="S54" s="10" t="s">
        <v>72</v>
      </c>
      <c r="T54" s="10" t="s">
        <v>271</v>
      </c>
      <c r="U54" s="10"/>
      <c r="V54" s="10" t="s">
        <v>148</v>
      </c>
      <c r="W54" s="10" t="s">
        <v>149</v>
      </c>
      <c r="X54" s="13"/>
      <c r="Y54" s="12" t="s">
        <v>272</v>
      </c>
    </row>
    <row r="55" spans="1:25" ht="99" customHeight="1" thickBot="1" x14ac:dyDescent="0.3">
      <c r="A55" s="6" t="s">
        <v>25</v>
      </c>
      <c r="B55" s="7" t="s">
        <v>26</v>
      </c>
      <c r="C55" s="7" t="s">
        <v>37</v>
      </c>
      <c r="D55" s="7" t="s">
        <v>273</v>
      </c>
      <c r="E55" s="7" t="s">
        <v>39</v>
      </c>
      <c r="F55" s="7" t="s">
        <v>164</v>
      </c>
      <c r="G55" s="7" t="s">
        <v>274</v>
      </c>
      <c r="H55" s="7" t="s">
        <v>42</v>
      </c>
      <c r="I55" s="7" t="s">
        <v>33</v>
      </c>
      <c r="J55" s="7" t="s">
        <v>34</v>
      </c>
      <c r="K55" s="7" t="s">
        <v>66</v>
      </c>
      <c r="L55" s="7">
        <v>15</v>
      </c>
      <c r="M55" s="25">
        <v>20193320024022</v>
      </c>
      <c r="N55" s="8">
        <v>43718.498206018521</v>
      </c>
      <c r="O55" s="25">
        <v>43714</v>
      </c>
      <c r="P55" s="7">
        <v>20192050059271</v>
      </c>
      <c r="Q55" s="7">
        <v>0</v>
      </c>
      <c r="R55" s="7">
        <v>0</v>
      </c>
      <c r="S55" s="7" t="s">
        <v>43</v>
      </c>
      <c r="T55" s="7" t="s">
        <v>275</v>
      </c>
      <c r="U55" s="8">
        <v>43714</v>
      </c>
      <c r="V55" s="7" t="s">
        <v>217</v>
      </c>
      <c r="W55" s="7" t="s">
        <v>53</v>
      </c>
      <c r="X55" s="14"/>
      <c r="Y55" s="14"/>
    </row>
    <row r="56" spans="1:25" ht="120" customHeight="1" thickBot="1" x14ac:dyDescent="0.3">
      <c r="A56" s="6" t="s">
        <v>25</v>
      </c>
      <c r="B56" s="7" t="s">
        <v>26</v>
      </c>
      <c r="C56" s="7" t="s">
        <v>37</v>
      </c>
      <c r="D56" s="7" t="s">
        <v>249</v>
      </c>
      <c r="E56" s="7" t="s">
        <v>60</v>
      </c>
      <c r="F56" s="7" t="s">
        <v>164</v>
      </c>
      <c r="G56" s="7" t="s">
        <v>276</v>
      </c>
      <c r="H56" s="7" t="s">
        <v>251</v>
      </c>
      <c r="I56" s="7" t="s">
        <v>115</v>
      </c>
      <c r="J56" s="7" t="s">
        <v>115</v>
      </c>
      <c r="K56" s="7" t="s">
        <v>66</v>
      </c>
      <c r="L56" s="7">
        <v>15</v>
      </c>
      <c r="M56" s="25">
        <v>20193320024032</v>
      </c>
      <c r="N56" s="8">
        <v>43718.498877314814</v>
      </c>
      <c r="O56" s="25">
        <v>43728</v>
      </c>
      <c r="P56" s="7">
        <v>20191000001993</v>
      </c>
      <c r="Q56" s="7">
        <v>9</v>
      </c>
      <c r="R56" s="7">
        <v>9</v>
      </c>
      <c r="S56" s="7" t="s">
        <v>43</v>
      </c>
      <c r="T56" s="7" t="s">
        <v>277</v>
      </c>
      <c r="U56" s="14"/>
      <c r="V56" s="7" t="s">
        <v>104</v>
      </c>
      <c r="W56" s="7"/>
      <c r="X56" s="14"/>
      <c r="Y56" s="12" t="s">
        <v>278</v>
      </c>
    </row>
    <row r="57" spans="1:25" ht="91.5" customHeight="1" thickBot="1" x14ac:dyDescent="0.3">
      <c r="A57" s="9" t="s">
        <v>25</v>
      </c>
      <c r="B57" s="10" t="s">
        <v>110</v>
      </c>
      <c r="C57" s="10" t="s">
        <v>279</v>
      </c>
      <c r="D57" s="10" t="s">
        <v>280</v>
      </c>
      <c r="E57" s="10" t="s">
        <v>60</v>
      </c>
      <c r="F57" s="10" t="s">
        <v>207</v>
      </c>
      <c r="G57" s="10" t="s">
        <v>281</v>
      </c>
      <c r="H57" s="10" t="s">
        <v>32</v>
      </c>
      <c r="I57" s="10" t="s">
        <v>33</v>
      </c>
      <c r="J57" s="10" t="s">
        <v>34</v>
      </c>
      <c r="K57" s="10" t="s">
        <v>51</v>
      </c>
      <c r="L57" s="10">
        <v>15</v>
      </c>
      <c r="M57" s="26">
        <v>20193320024042</v>
      </c>
      <c r="N57" s="11">
        <v>43718.601168981484</v>
      </c>
      <c r="O57" s="26">
        <v>20192050060661</v>
      </c>
      <c r="P57" s="11">
        <v>43746</v>
      </c>
      <c r="Q57" s="10">
        <v>20</v>
      </c>
      <c r="R57" s="10">
        <v>20</v>
      </c>
      <c r="S57" s="10" t="s">
        <v>72</v>
      </c>
      <c r="T57" s="10" t="s">
        <v>282</v>
      </c>
      <c r="U57" s="11">
        <v>43746</v>
      </c>
      <c r="V57" s="10" t="s">
        <v>199</v>
      </c>
      <c r="W57" s="10" t="s">
        <v>149</v>
      </c>
      <c r="X57" s="13"/>
      <c r="Y57" s="13"/>
    </row>
    <row r="58" spans="1:25" ht="117" customHeight="1" thickBot="1" x14ac:dyDescent="0.3">
      <c r="A58" s="6" t="s">
        <v>25</v>
      </c>
      <c r="B58" s="7" t="s">
        <v>110</v>
      </c>
      <c r="C58" s="7" t="s">
        <v>37</v>
      </c>
      <c r="D58" s="7" t="s">
        <v>283</v>
      </c>
      <c r="E58" s="7" t="s">
        <v>75</v>
      </c>
      <c r="F58" s="7" t="s">
        <v>164</v>
      </c>
      <c r="G58" s="7" t="s">
        <v>284</v>
      </c>
      <c r="H58" s="7" t="s">
        <v>113</v>
      </c>
      <c r="I58" s="7" t="s">
        <v>114</v>
      </c>
      <c r="J58" s="7" t="s">
        <v>115</v>
      </c>
      <c r="K58" s="7" t="s">
        <v>66</v>
      </c>
      <c r="L58" s="7">
        <v>15</v>
      </c>
      <c r="M58" s="25">
        <v>20193320024092</v>
      </c>
      <c r="N58" s="8">
        <v>43718.627349537041</v>
      </c>
      <c r="O58" s="25">
        <v>43731</v>
      </c>
      <c r="P58" s="7">
        <v>20191200002003</v>
      </c>
      <c r="Q58" s="7">
        <v>9</v>
      </c>
      <c r="R58" s="7">
        <v>9</v>
      </c>
      <c r="S58" s="7" t="s">
        <v>43</v>
      </c>
      <c r="T58" s="7" t="s">
        <v>285</v>
      </c>
      <c r="U58" s="14"/>
      <c r="V58" s="7" t="s">
        <v>104</v>
      </c>
      <c r="W58" s="7"/>
      <c r="X58" s="14"/>
      <c r="Y58" s="14"/>
    </row>
    <row r="59" spans="1:25" ht="113.25" customHeight="1" thickBot="1" x14ac:dyDescent="0.3">
      <c r="A59" s="9" t="s">
        <v>25</v>
      </c>
      <c r="B59" s="10" t="s">
        <v>26</v>
      </c>
      <c r="C59" s="10" t="s">
        <v>37</v>
      </c>
      <c r="D59" s="10" t="s">
        <v>286</v>
      </c>
      <c r="E59" s="10" t="s">
        <v>39</v>
      </c>
      <c r="F59" s="10" t="s">
        <v>164</v>
      </c>
      <c r="G59" s="10" t="s">
        <v>287</v>
      </c>
      <c r="H59" s="10" t="s">
        <v>89</v>
      </c>
      <c r="I59" s="10" t="s">
        <v>33</v>
      </c>
      <c r="J59" s="10" t="s">
        <v>34</v>
      </c>
      <c r="K59" s="10" t="s">
        <v>66</v>
      </c>
      <c r="L59" s="10">
        <v>15</v>
      </c>
      <c r="M59" s="26">
        <v>20193320024112</v>
      </c>
      <c r="N59" s="11">
        <v>43718.743819444448</v>
      </c>
      <c r="O59" s="26">
        <v>20192050060691</v>
      </c>
      <c r="P59" s="10" t="s">
        <v>288</v>
      </c>
      <c r="Q59" s="10">
        <v>18</v>
      </c>
      <c r="R59" s="10">
        <v>18</v>
      </c>
      <c r="S59" s="10" t="s">
        <v>72</v>
      </c>
      <c r="T59" s="10" t="s">
        <v>289</v>
      </c>
      <c r="U59" s="11">
        <v>43745</v>
      </c>
      <c r="V59" s="10" t="s">
        <v>199</v>
      </c>
      <c r="W59" s="10" t="s">
        <v>149</v>
      </c>
      <c r="X59" s="13"/>
      <c r="Y59" s="12" t="s">
        <v>290</v>
      </c>
    </row>
    <row r="60" spans="1:25" ht="117" customHeight="1" thickBot="1" x14ac:dyDescent="0.3">
      <c r="A60" s="6" t="s">
        <v>25</v>
      </c>
      <c r="B60" s="7" t="s">
        <v>26</v>
      </c>
      <c r="C60" s="7" t="s">
        <v>54</v>
      </c>
      <c r="D60" s="7" t="s">
        <v>291</v>
      </c>
      <c r="E60" s="7" t="s">
        <v>29</v>
      </c>
      <c r="F60" s="7" t="s">
        <v>164</v>
      </c>
      <c r="G60" s="7" t="s">
        <v>292</v>
      </c>
      <c r="H60" s="7" t="s">
        <v>251</v>
      </c>
      <c r="I60" s="7" t="s">
        <v>115</v>
      </c>
      <c r="J60" s="7" t="s">
        <v>34</v>
      </c>
      <c r="K60" s="7" t="s">
        <v>66</v>
      </c>
      <c r="L60" s="7">
        <v>15</v>
      </c>
      <c r="M60" s="25">
        <v>20193320024122</v>
      </c>
      <c r="N60" s="8">
        <v>43718.744317129633</v>
      </c>
      <c r="O60" s="25">
        <v>43728</v>
      </c>
      <c r="P60" s="7" t="s">
        <v>47</v>
      </c>
      <c r="Q60" s="7">
        <v>9</v>
      </c>
      <c r="R60" s="7">
        <v>9</v>
      </c>
      <c r="S60" s="7" t="s">
        <v>43</v>
      </c>
      <c r="T60" s="7" t="s">
        <v>293</v>
      </c>
      <c r="U60" s="14"/>
      <c r="V60" s="7"/>
      <c r="W60" s="7" t="s">
        <v>53</v>
      </c>
      <c r="X60" s="14"/>
      <c r="Y60" s="12" t="s">
        <v>278</v>
      </c>
    </row>
    <row r="61" spans="1:25" ht="81" customHeight="1" thickBot="1" x14ac:dyDescent="0.3">
      <c r="A61" s="6" t="s">
        <v>25</v>
      </c>
      <c r="B61" s="7" t="s">
        <v>26</v>
      </c>
      <c r="C61" s="7" t="s">
        <v>37</v>
      </c>
      <c r="D61" s="7" t="s">
        <v>294</v>
      </c>
      <c r="E61" s="7" t="s">
        <v>39</v>
      </c>
      <c r="F61" s="7" t="s">
        <v>145</v>
      </c>
      <c r="G61" s="7" t="s">
        <v>257</v>
      </c>
      <c r="H61" s="7" t="s">
        <v>42</v>
      </c>
      <c r="I61" s="7" t="s">
        <v>33</v>
      </c>
      <c r="J61" s="7" t="s">
        <v>34</v>
      </c>
      <c r="K61" s="7" t="s">
        <v>66</v>
      </c>
      <c r="L61" s="7">
        <v>15</v>
      </c>
      <c r="M61" s="25">
        <v>20193320024132</v>
      </c>
      <c r="N61" s="8">
        <v>43718.745023148149</v>
      </c>
      <c r="O61" s="25" t="s">
        <v>47</v>
      </c>
      <c r="P61" s="8">
        <v>43720</v>
      </c>
      <c r="Q61" s="7">
        <v>2</v>
      </c>
      <c r="R61" s="7">
        <v>2</v>
      </c>
      <c r="S61" s="7" t="s">
        <v>43</v>
      </c>
      <c r="T61" s="7" t="s">
        <v>295</v>
      </c>
      <c r="U61" s="14"/>
      <c r="V61" s="14"/>
      <c r="W61" s="7" t="s">
        <v>149</v>
      </c>
      <c r="X61" s="14"/>
      <c r="Y61" s="12" t="s">
        <v>296</v>
      </c>
    </row>
    <row r="62" spans="1:25" ht="81" customHeight="1" thickBot="1" x14ac:dyDescent="0.3">
      <c r="A62" s="6" t="s">
        <v>25</v>
      </c>
      <c r="B62" s="7" t="s">
        <v>83</v>
      </c>
      <c r="C62" s="7" t="s">
        <v>297</v>
      </c>
      <c r="D62" s="7" t="s">
        <v>298</v>
      </c>
      <c r="E62" s="7" t="s">
        <v>39</v>
      </c>
      <c r="F62" s="7" t="s">
        <v>145</v>
      </c>
      <c r="G62" s="7" t="s">
        <v>299</v>
      </c>
      <c r="H62" s="7" t="s">
        <v>77</v>
      </c>
      <c r="I62" s="7" t="s">
        <v>33</v>
      </c>
      <c r="J62" s="7" t="s">
        <v>34</v>
      </c>
      <c r="K62" s="7" t="s">
        <v>66</v>
      </c>
      <c r="L62" s="7">
        <v>15</v>
      </c>
      <c r="M62" s="25">
        <v>20193320024152</v>
      </c>
      <c r="N62" s="8">
        <v>43719.470891203702</v>
      </c>
      <c r="O62" s="25" t="s">
        <v>155</v>
      </c>
      <c r="P62" s="7">
        <v>20192050060021</v>
      </c>
      <c r="Q62" s="7">
        <v>9</v>
      </c>
      <c r="R62" s="7">
        <v>9</v>
      </c>
      <c r="S62" s="7" t="s">
        <v>43</v>
      </c>
      <c r="T62" s="7" t="s">
        <v>300</v>
      </c>
      <c r="U62" s="8">
        <v>43725</v>
      </c>
      <c r="V62" s="7" t="s">
        <v>217</v>
      </c>
      <c r="W62" s="7" t="s">
        <v>53</v>
      </c>
      <c r="X62" s="14"/>
      <c r="Y62" s="14"/>
    </row>
    <row r="63" spans="1:25" ht="66.75" customHeight="1" thickBot="1" x14ac:dyDescent="0.3">
      <c r="A63" s="6" t="s">
        <v>25</v>
      </c>
      <c r="B63" s="7" t="s">
        <v>26</v>
      </c>
      <c r="C63" s="7" t="s">
        <v>37</v>
      </c>
      <c r="D63" s="7" t="s">
        <v>167</v>
      </c>
      <c r="E63" s="7" t="s">
        <v>39</v>
      </c>
      <c r="F63" s="7" t="s">
        <v>207</v>
      </c>
      <c r="G63" s="7" t="s">
        <v>301</v>
      </c>
      <c r="H63" s="7" t="s">
        <v>42</v>
      </c>
      <c r="I63" s="7" t="s">
        <v>33</v>
      </c>
      <c r="J63" s="7" t="s">
        <v>34</v>
      </c>
      <c r="K63" s="7" t="s">
        <v>66</v>
      </c>
      <c r="L63" s="7">
        <v>15</v>
      </c>
      <c r="M63" s="25">
        <v>20193320024172</v>
      </c>
      <c r="N63" s="8">
        <v>43719.47320601852</v>
      </c>
      <c r="O63" s="25">
        <v>20192050060111</v>
      </c>
      <c r="P63" s="7" t="s">
        <v>302</v>
      </c>
      <c r="Q63" s="7">
        <v>6</v>
      </c>
      <c r="R63" s="7">
        <v>6</v>
      </c>
      <c r="S63" s="7" t="s">
        <v>43</v>
      </c>
      <c r="T63" s="7" t="s">
        <v>303</v>
      </c>
      <c r="U63" s="8">
        <v>43727</v>
      </c>
      <c r="V63" s="7" t="s">
        <v>199</v>
      </c>
      <c r="W63" s="7" t="s">
        <v>149</v>
      </c>
      <c r="X63" s="14"/>
      <c r="Y63" s="14"/>
    </row>
    <row r="64" spans="1:25" ht="99" customHeight="1" thickBot="1" x14ac:dyDescent="0.3">
      <c r="A64" s="6" t="s">
        <v>25</v>
      </c>
      <c r="B64" s="7" t="s">
        <v>125</v>
      </c>
      <c r="C64" s="7" t="s">
        <v>37</v>
      </c>
      <c r="D64" s="7" t="s">
        <v>304</v>
      </c>
      <c r="E64" s="7" t="s">
        <v>75</v>
      </c>
      <c r="F64" s="7" t="s">
        <v>164</v>
      </c>
      <c r="G64" s="7" t="s">
        <v>305</v>
      </c>
      <c r="H64" s="7" t="s">
        <v>306</v>
      </c>
      <c r="I64" s="7" t="s">
        <v>307</v>
      </c>
      <c r="J64" s="7" t="s">
        <v>223</v>
      </c>
      <c r="K64" s="7" t="s">
        <v>66</v>
      </c>
      <c r="L64" s="7">
        <v>15</v>
      </c>
      <c r="M64" s="25">
        <v>20193320024222</v>
      </c>
      <c r="N64" s="8">
        <v>43719.622754629629</v>
      </c>
      <c r="O64" s="25">
        <v>20193300009001</v>
      </c>
      <c r="P64" s="8">
        <v>43739</v>
      </c>
      <c r="Q64" s="7">
        <v>14</v>
      </c>
      <c r="R64" s="7">
        <v>14</v>
      </c>
      <c r="S64" s="7" t="s">
        <v>43</v>
      </c>
      <c r="T64" s="7" t="s">
        <v>308</v>
      </c>
      <c r="U64" s="8">
        <v>43740</v>
      </c>
      <c r="V64" s="7" t="s">
        <v>45</v>
      </c>
      <c r="W64" s="14"/>
      <c r="X64" s="14"/>
      <c r="Y64" s="12" t="s">
        <v>309</v>
      </c>
    </row>
    <row r="65" spans="1:25" ht="91.5" customHeight="1" thickBot="1" x14ac:dyDescent="0.3">
      <c r="A65" s="9" t="s">
        <v>25</v>
      </c>
      <c r="B65" s="10" t="s">
        <v>83</v>
      </c>
      <c r="C65" s="10" t="s">
        <v>91</v>
      </c>
      <c r="D65" s="10" t="s">
        <v>92</v>
      </c>
      <c r="E65" s="10" t="s">
        <v>29</v>
      </c>
      <c r="F65" s="10" t="s">
        <v>145</v>
      </c>
      <c r="G65" s="10" t="s">
        <v>310</v>
      </c>
      <c r="H65" s="10" t="s">
        <v>42</v>
      </c>
      <c r="I65" s="10" t="s">
        <v>33</v>
      </c>
      <c r="J65" s="10" t="s">
        <v>34</v>
      </c>
      <c r="K65" s="10" t="s">
        <v>66</v>
      </c>
      <c r="L65" s="10">
        <v>15</v>
      </c>
      <c r="M65" s="26">
        <v>20193320024242</v>
      </c>
      <c r="N65" s="11">
        <v>43719.698506944442</v>
      </c>
      <c r="O65" s="26" t="s">
        <v>311</v>
      </c>
      <c r="P65" s="11">
        <v>43742</v>
      </c>
      <c r="Q65" s="10">
        <v>17</v>
      </c>
      <c r="R65" s="10">
        <v>17</v>
      </c>
      <c r="S65" s="10" t="s">
        <v>72</v>
      </c>
      <c r="T65" s="10" t="s">
        <v>312</v>
      </c>
      <c r="U65" s="11">
        <v>43742</v>
      </c>
      <c r="V65" s="10" t="s">
        <v>45</v>
      </c>
      <c r="W65" s="10" t="s">
        <v>46</v>
      </c>
      <c r="X65" s="13"/>
      <c r="Y65" s="13"/>
    </row>
    <row r="66" spans="1:25" ht="81.75" customHeight="1" thickBot="1" x14ac:dyDescent="0.3">
      <c r="A66" s="6" t="s">
        <v>25</v>
      </c>
      <c r="B66" s="7" t="s">
        <v>26</v>
      </c>
      <c r="C66" s="7" t="s">
        <v>37</v>
      </c>
      <c r="D66" s="7" t="s">
        <v>74</v>
      </c>
      <c r="E66" s="7" t="s">
        <v>75</v>
      </c>
      <c r="F66" s="7" t="s">
        <v>164</v>
      </c>
      <c r="G66" s="7" t="s">
        <v>313</v>
      </c>
      <c r="H66" s="7" t="s">
        <v>108</v>
      </c>
      <c r="I66" s="7" t="s">
        <v>102</v>
      </c>
      <c r="J66" s="7" t="s">
        <v>34</v>
      </c>
      <c r="K66" s="7" t="s">
        <v>66</v>
      </c>
      <c r="L66" s="7">
        <v>15</v>
      </c>
      <c r="M66" s="25">
        <v>20193320024272</v>
      </c>
      <c r="N66" s="8">
        <v>43719.70480324074</v>
      </c>
      <c r="O66" s="25">
        <v>43733</v>
      </c>
      <c r="P66" s="7">
        <v>20192100008411</v>
      </c>
      <c r="Q66" s="7">
        <v>10</v>
      </c>
      <c r="R66" s="7">
        <v>10</v>
      </c>
      <c r="S66" s="7" t="s">
        <v>43</v>
      </c>
      <c r="T66" s="7" t="s">
        <v>314</v>
      </c>
      <c r="U66" s="8">
        <v>43733</v>
      </c>
      <c r="V66" s="7" t="s">
        <v>217</v>
      </c>
      <c r="W66" s="7" t="s">
        <v>53</v>
      </c>
      <c r="X66" s="14"/>
      <c r="Y66" s="14"/>
    </row>
    <row r="67" spans="1:25" ht="90.75" thickBot="1" x14ac:dyDescent="0.3">
      <c r="A67" s="15" t="s">
        <v>25</v>
      </c>
      <c r="B67" s="16" t="s">
        <v>26</v>
      </c>
      <c r="C67" s="16" t="s">
        <v>119</v>
      </c>
      <c r="D67" s="16" t="s">
        <v>315</v>
      </c>
      <c r="E67" s="16" t="s">
        <v>29</v>
      </c>
      <c r="F67" s="16" t="s">
        <v>145</v>
      </c>
      <c r="G67" s="16" t="s">
        <v>257</v>
      </c>
      <c r="H67" s="16" t="s">
        <v>42</v>
      </c>
      <c r="I67" s="16" t="s">
        <v>33</v>
      </c>
      <c r="J67" s="16" t="s">
        <v>34</v>
      </c>
      <c r="K67" s="16" t="s">
        <v>66</v>
      </c>
      <c r="L67" s="16">
        <v>15</v>
      </c>
      <c r="M67" s="27">
        <v>20193320024282</v>
      </c>
      <c r="N67" s="28">
        <v>43719.705254629633</v>
      </c>
      <c r="O67" s="32"/>
      <c r="P67" s="17"/>
      <c r="Q67" s="17"/>
      <c r="R67" s="17"/>
      <c r="S67" s="16" t="s">
        <v>176</v>
      </c>
      <c r="T67" s="17"/>
      <c r="U67" s="17"/>
      <c r="V67" s="17"/>
      <c r="W67" s="17"/>
      <c r="X67" s="17"/>
      <c r="Y67" s="17"/>
    </row>
    <row r="68" spans="1:25" ht="84.75" customHeight="1" thickBot="1" x14ac:dyDescent="0.3">
      <c r="A68" s="6" t="s">
        <v>25</v>
      </c>
      <c r="B68" s="7" t="s">
        <v>125</v>
      </c>
      <c r="C68" s="7" t="s">
        <v>316</v>
      </c>
      <c r="D68" s="7" t="s">
        <v>317</v>
      </c>
      <c r="E68" s="7" t="s">
        <v>75</v>
      </c>
      <c r="F68" s="7" t="s">
        <v>207</v>
      </c>
      <c r="G68" s="7" t="s">
        <v>318</v>
      </c>
      <c r="H68" s="7" t="s">
        <v>77</v>
      </c>
      <c r="I68" s="7" t="s">
        <v>33</v>
      </c>
      <c r="J68" s="7" t="s">
        <v>34</v>
      </c>
      <c r="K68" s="7" t="s">
        <v>66</v>
      </c>
      <c r="L68" s="7">
        <v>15</v>
      </c>
      <c r="M68" s="25">
        <v>20193320024292</v>
      </c>
      <c r="N68" s="8">
        <v>43719.727638888886</v>
      </c>
      <c r="O68" s="25">
        <v>20192050060151</v>
      </c>
      <c r="P68" s="8">
        <v>43735</v>
      </c>
      <c r="Q68" s="7">
        <v>12</v>
      </c>
      <c r="R68" s="7">
        <v>12</v>
      </c>
      <c r="S68" s="7" t="s">
        <v>43</v>
      </c>
      <c r="T68" s="7" t="s">
        <v>319</v>
      </c>
      <c r="U68" s="8">
        <v>43738</v>
      </c>
      <c r="V68" s="7" t="s">
        <v>45</v>
      </c>
      <c r="W68" s="7" t="s">
        <v>46</v>
      </c>
      <c r="X68" s="14"/>
      <c r="Y68" s="14"/>
    </row>
    <row r="69" spans="1:25" ht="102" customHeight="1" thickBot="1" x14ac:dyDescent="0.3">
      <c r="A69" s="6" t="s">
        <v>25</v>
      </c>
      <c r="B69" s="7" t="s">
        <v>125</v>
      </c>
      <c r="C69" s="7" t="s">
        <v>316</v>
      </c>
      <c r="D69" s="7" t="s">
        <v>317</v>
      </c>
      <c r="E69" s="7" t="s">
        <v>75</v>
      </c>
      <c r="F69" s="7" t="s">
        <v>207</v>
      </c>
      <c r="G69" s="7" t="s">
        <v>320</v>
      </c>
      <c r="H69" s="7" t="s">
        <v>77</v>
      </c>
      <c r="I69" s="7" t="s">
        <v>33</v>
      </c>
      <c r="J69" s="7" t="s">
        <v>34</v>
      </c>
      <c r="K69" s="7" t="s">
        <v>66</v>
      </c>
      <c r="L69" s="7">
        <v>15</v>
      </c>
      <c r="M69" s="25">
        <v>20193320024312</v>
      </c>
      <c r="N69" s="8">
        <v>43719.729560185187</v>
      </c>
      <c r="O69" s="25">
        <v>43733</v>
      </c>
      <c r="P69" s="7">
        <v>20192050060441</v>
      </c>
      <c r="Q69" s="7">
        <v>10</v>
      </c>
      <c r="R69" s="7">
        <v>10</v>
      </c>
      <c r="S69" s="7" t="s">
        <v>43</v>
      </c>
      <c r="T69" s="7" t="s">
        <v>321</v>
      </c>
      <c r="U69" s="8">
        <v>43733</v>
      </c>
      <c r="V69" s="7" t="s">
        <v>217</v>
      </c>
      <c r="W69" s="7" t="s">
        <v>53</v>
      </c>
      <c r="X69" s="14"/>
      <c r="Y69" s="14"/>
    </row>
    <row r="70" spans="1:25" ht="93" customHeight="1" thickBot="1" x14ac:dyDescent="0.3">
      <c r="A70" s="9" t="s">
        <v>25</v>
      </c>
      <c r="B70" s="10" t="s">
        <v>110</v>
      </c>
      <c r="C70" s="10" t="s">
        <v>322</v>
      </c>
      <c r="D70" s="10" t="s">
        <v>323</v>
      </c>
      <c r="E70" s="10" t="s">
        <v>29</v>
      </c>
      <c r="F70" s="10" t="s">
        <v>122</v>
      </c>
      <c r="G70" s="10" t="s">
        <v>324</v>
      </c>
      <c r="H70" s="10" t="s">
        <v>134</v>
      </c>
      <c r="I70" s="10" t="s">
        <v>115</v>
      </c>
      <c r="J70" s="10" t="s">
        <v>115</v>
      </c>
      <c r="K70" s="10" t="s">
        <v>51</v>
      </c>
      <c r="L70" s="10">
        <v>15</v>
      </c>
      <c r="M70" s="26">
        <v>20193320024322</v>
      </c>
      <c r="N70" s="11">
        <v>43720.403946759259</v>
      </c>
      <c r="O70" s="26">
        <v>20191000009391</v>
      </c>
      <c r="P70" s="11">
        <v>43747</v>
      </c>
      <c r="Q70" s="10">
        <v>19</v>
      </c>
      <c r="R70" s="10">
        <v>19</v>
      </c>
      <c r="S70" s="10" t="s">
        <v>72</v>
      </c>
      <c r="T70" s="10" t="s">
        <v>325</v>
      </c>
      <c r="U70" s="11">
        <v>43745</v>
      </c>
      <c r="V70" s="10" t="s">
        <v>45</v>
      </c>
      <c r="W70" s="10" t="s">
        <v>46</v>
      </c>
      <c r="X70" s="13"/>
      <c r="Y70" s="13"/>
    </row>
    <row r="71" spans="1:25" ht="96.75" customHeight="1" thickBot="1" x14ac:dyDescent="0.3">
      <c r="A71" s="9" t="s">
        <v>25</v>
      </c>
      <c r="B71" s="10" t="s">
        <v>125</v>
      </c>
      <c r="C71" s="10" t="s">
        <v>119</v>
      </c>
      <c r="D71" s="10" t="s">
        <v>326</v>
      </c>
      <c r="E71" s="10" t="s">
        <v>29</v>
      </c>
      <c r="F71" s="10" t="s">
        <v>122</v>
      </c>
      <c r="G71" s="10" t="s">
        <v>327</v>
      </c>
      <c r="H71" s="10" t="s">
        <v>134</v>
      </c>
      <c r="I71" s="10" t="s">
        <v>115</v>
      </c>
      <c r="J71" s="10" t="s">
        <v>115</v>
      </c>
      <c r="K71" s="10" t="s">
        <v>51</v>
      </c>
      <c r="L71" s="10">
        <v>15</v>
      </c>
      <c r="M71" s="26">
        <v>20193320024332</v>
      </c>
      <c r="N71" s="11">
        <v>43720.41101851852</v>
      </c>
      <c r="O71" s="26">
        <v>20191000009551</v>
      </c>
      <c r="P71" s="11">
        <v>43748</v>
      </c>
      <c r="Q71" s="10">
        <v>20</v>
      </c>
      <c r="R71" s="10">
        <v>20</v>
      </c>
      <c r="S71" s="10" t="s">
        <v>72</v>
      </c>
      <c r="T71" s="10" t="s">
        <v>328</v>
      </c>
      <c r="U71" s="11">
        <v>43748</v>
      </c>
      <c r="V71" s="10" t="s">
        <v>45</v>
      </c>
      <c r="W71" s="10" t="s">
        <v>46</v>
      </c>
      <c r="X71" s="13"/>
      <c r="Y71" s="12" t="s">
        <v>329</v>
      </c>
    </row>
    <row r="72" spans="1:25" ht="89.25" customHeight="1" thickBot="1" x14ac:dyDescent="0.3">
      <c r="A72" s="9" t="s">
        <v>25</v>
      </c>
      <c r="B72" s="10" t="s">
        <v>125</v>
      </c>
      <c r="C72" s="10" t="s">
        <v>119</v>
      </c>
      <c r="D72" s="10" t="s">
        <v>326</v>
      </c>
      <c r="E72" s="10" t="s">
        <v>29</v>
      </c>
      <c r="F72" s="10" t="s">
        <v>122</v>
      </c>
      <c r="G72" s="10" t="s">
        <v>327</v>
      </c>
      <c r="H72" s="10" t="s">
        <v>134</v>
      </c>
      <c r="I72" s="10" t="s">
        <v>115</v>
      </c>
      <c r="J72" s="10" t="s">
        <v>115</v>
      </c>
      <c r="K72" s="10" t="s">
        <v>51</v>
      </c>
      <c r="L72" s="10">
        <v>15</v>
      </c>
      <c r="M72" s="26">
        <v>20193320024342</v>
      </c>
      <c r="N72" s="11">
        <v>43720.413634259261</v>
      </c>
      <c r="O72" s="26">
        <v>20191000009561</v>
      </c>
      <c r="P72" s="11">
        <v>43748</v>
      </c>
      <c r="Q72" s="10">
        <v>20</v>
      </c>
      <c r="R72" s="10">
        <v>20</v>
      </c>
      <c r="S72" s="10" t="s">
        <v>72</v>
      </c>
      <c r="T72" s="10" t="s">
        <v>330</v>
      </c>
      <c r="U72" s="11">
        <v>43748</v>
      </c>
      <c r="V72" s="10" t="s">
        <v>45</v>
      </c>
      <c r="W72" s="10" t="s">
        <v>46</v>
      </c>
      <c r="X72" s="13"/>
      <c r="Y72" s="12" t="s">
        <v>331</v>
      </c>
    </row>
    <row r="73" spans="1:25" ht="105.75" customHeight="1" thickBot="1" x14ac:dyDescent="0.3">
      <c r="A73" s="6" t="s">
        <v>25</v>
      </c>
      <c r="B73" s="7" t="s">
        <v>125</v>
      </c>
      <c r="C73" s="7" t="s">
        <v>316</v>
      </c>
      <c r="D73" s="7" t="s">
        <v>332</v>
      </c>
      <c r="E73" s="7" t="s">
        <v>29</v>
      </c>
      <c r="F73" s="7" t="s">
        <v>164</v>
      </c>
      <c r="G73" s="7" t="s">
        <v>333</v>
      </c>
      <c r="H73" s="7" t="s">
        <v>251</v>
      </c>
      <c r="I73" s="7" t="s">
        <v>115</v>
      </c>
      <c r="J73" s="7" t="s">
        <v>115</v>
      </c>
      <c r="K73" s="7" t="s">
        <v>66</v>
      </c>
      <c r="L73" s="7">
        <v>15</v>
      </c>
      <c r="M73" s="25">
        <v>20193320024352</v>
      </c>
      <c r="N73" s="8">
        <v>43720.419236111113</v>
      </c>
      <c r="O73" s="25">
        <v>20191000002013</v>
      </c>
      <c r="P73" s="8">
        <v>43732</v>
      </c>
      <c r="Q73" s="7">
        <v>8</v>
      </c>
      <c r="R73" s="7">
        <v>8</v>
      </c>
      <c r="S73" s="7" t="s">
        <v>43</v>
      </c>
      <c r="T73" s="7" t="s">
        <v>334</v>
      </c>
      <c r="U73" s="14"/>
      <c r="V73" s="7" t="s">
        <v>104</v>
      </c>
      <c r="W73" s="14"/>
      <c r="X73" s="14"/>
      <c r="Y73" s="12" t="s">
        <v>278</v>
      </c>
    </row>
    <row r="74" spans="1:25" ht="90.75" thickBot="1" x14ac:dyDescent="0.3">
      <c r="A74" s="3" t="s">
        <v>25</v>
      </c>
      <c r="B74" s="4" t="s">
        <v>110</v>
      </c>
      <c r="C74" s="4" t="s">
        <v>143</v>
      </c>
      <c r="D74" s="4" t="s">
        <v>335</v>
      </c>
      <c r="E74" s="4" t="s">
        <v>75</v>
      </c>
      <c r="F74" s="4" t="s">
        <v>164</v>
      </c>
      <c r="G74" s="4" t="s">
        <v>284</v>
      </c>
      <c r="H74" s="4" t="s">
        <v>57</v>
      </c>
      <c r="I74" s="4" t="s">
        <v>33</v>
      </c>
      <c r="J74" s="4" t="s">
        <v>34</v>
      </c>
      <c r="K74" s="4" t="s">
        <v>649</v>
      </c>
      <c r="L74" s="4">
        <v>30</v>
      </c>
      <c r="M74" s="23">
        <v>20193320024402</v>
      </c>
      <c r="N74" s="24">
        <v>43720.517453703702</v>
      </c>
      <c r="O74" s="31"/>
      <c r="P74" s="5"/>
      <c r="Q74" s="5"/>
      <c r="R74" s="5"/>
      <c r="S74" s="4" t="s">
        <v>35</v>
      </c>
      <c r="T74" s="5"/>
      <c r="U74" s="5"/>
      <c r="V74" s="5"/>
      <c r="W74" s="5"/>
      <c r="X74" s="5"/>
      <c r="Y74" s="5"/>
    </row>
    <row r="75" spans="1:25" ht="106.5" customHeight="1" thickBot="1" x14ac:dyDescent="0.3">
      <c r="A75" s="6" t="s">
        <v>25</v>
      </c>
      <c r="B75" s="7" t="s">
        <v>125</v>
      </c>
      <c r="C75" s="7" t="s">
        <v>151</v>
      </c>
      <c r="D75" s="7" t="s">
        <v>336</v>
      </c>
      <c r="E75" s="7" t="s">
        <v>121</v>
      </c>
      <c r="F75" s="7" t="s">
        <v>164</v>
      </c>
      <c r="G75" s="7" t="s">
        <v>127</v>
      </c>
      <c r="H75" s="7" t="s">
        <v>251</v>
      </c>
      <c r="I75" s="7" t="s">
        <v>115</v>
      </c>
      <c r="J75" s="7" t="s">
        <v>34</v>
      </c>
      <c r="K75" s="7" t="s">
        <v>66</v>
      </c>
      <c r="L75" s="7">
        <v>15</v>
      </c>
      <c r="M75" s="25">
        <v>20193320024412</v>
      </c>
      <c r="N75" s="8">
        <v>43720.630636574075</v>
      </c>
      <c r="O75" s="25">
        <v>20191000002023</v>
      </c>
      <c r="P75" s="8">
        <v>43732</v>
      </c>
      <c r="Q75" s="7">
        <v>8</v>
      </c>
      <c r="R75" s="7">
        <v>8</v>
      </c>
      <c r="S75" s="7" t="s">
        <v>43</v>
      </c>
      <c r="T75" s="7" t="s">
        <v>337</v>
      </c>
      <c r="U75" s="14"/>
      <c r="V75" s="14"/>
      <c r="W75" s="14"/>
      <c r="X75" s="14"/>
      <c r="Y75" s="14"/>
    </row>
    <row r="76" spans="1:25" ht="135.75" customHeight="1" thickBot="1" x14ac:dyDescent="0.3">
      <c r="A76" s="9" t="s">
        <v>25</v>
      </c>
      <c r="B76" s="10" t="s">
        <v>125</v>
      </c>
      <c r="C76" s="10" t="s">
        <v>205</v>
      </c>
      <c r="D76" s="10" t="s">
        <v>338</v>
      </c>
      <c r="E76" s="10" t="s">
        <v>29</v>
      </c>
      <c r="F76" s="10" t="s">
        <v>122</v>
      </c>
      <c r="G76" s="10" t="s">
        <v>339</v>
      </c>
      <c r="H76" s="10" t="s">
        <v>134</v>
      </c>
      <c r="I76" s="10" t="s">
        <v>115</v>
      </c>
      <c r="J76" s="10" t="s">
        <v>115</v>
      </c>
      <c r="K76" s="10" t="s">
        <v>51</v>
      </c>
      <c r="L76" s="10">
        <v>15</v>
      </c>
      <c r="M76" s="26">
        <v>20193320024422</v>
      </c>
      <c r="N76" s="11">
        <v>43720.680625000001</v>
      </c>
      <c r="O76" s="26">
        <v>20191000009481</v>
      </c>
      <c r="P76" s="11">
        <v>43747</v>
      </c>
      <c r="Q76" s="10">
        <v>19</v>
      </c>
      <c r="R76" s="10">
        <v>19</v>
      </c>
      <c r="S76" s="10" t="s">
        <v>72</v>
      </c>
      <c r="T76" s="10" t="s">
        <v>340</v>
      </c>
      <c r="U76" s="11">
        <v>43746</v>
      </c>
      <c r="V76" s="10" t="s">
        <v>45</v>
      </c>
      <c r="W76" s="10" t="s">
        <v>149</v>
      </c>
      <c r="X76" s="13"/>
      <c r="Y76" s="13"/>
    </row>
    <row r="77" spans="1:25" ht="72.75" thickBot="1" x14ac:dyDescent="0.3">
      <c r="A77" s="15" t="s">
        <v>25</v>
      </c>
      <c r="B77" s="16" t="s">
        <v>110</v>
      </c>
      <c r="C77" s="16" t="s">
        <v>119</v>
      </c>
      <c r="D77" s="16" t="s">
        <v>341</v>
      </c>
      <c r="E77" s="16" t="s">
        <v>29</v>
      </c>
      <c r="F77" s="16" t="s">
        <v>122</v>
      </c>
      <c r="G77" s="16" t="s">
        <v>133</v>
      </c>
      <c r="H77" s="16" t="s">
        <v>134</v>
      </c>
      <c r="I77" s="16" t="s">
        <v>115</v>
      </c>
      <c r="J77" s="16" t="s">
        <v>115</v>
      </c>
      <c r="K77" s="16" t="s">
        <v>51</v>
      </c>
      <c r="L77" s="16">
        <v>15</v>
      </c>
      <c r="M77" s="27">
        <v>20193320024442</v>
      </c>
      <c r="N77" s="28">
        <v>43720.691990740743</v>
      </c>
      <c r="O77" s="32"/>
      <c r="P77" s="17"/>
      <c r="Q77" s="17"/>
      <c r="R77" s="17"/>
      <c r="S77" s="16" t="s">
        <v>176</v>
      </c>
      <c r="T77" s="17"/>
      <c r="U77" s="17"/>
      <c r="V77" s="17"/>
      <c r="W77" s="17"/>
      <c r="X77" s="17"/>
      <c r="Y77" s="17"/>
    </row>
    <row r="78" spans="1:25" ht="95.25" customHeight="1" thickBot="1" x14ac:dyDescent="0.3">
      <c r="A78" s="6" t="s">
        <v>25</v>
      </c>
      <c r="B78" s="7" t="s">
        <v>110</v>
      </c>
      <c r="C78" s="7" t="s">
        <v>37</v>
      </c>
      <c r="D78" s="7" t="s">
        <v>157</v>
      </c>
      <c r="E78" s="7" t="s">
        <v>60</v>
      </c>
      <c r="F78" s="7" t="s">
        <v>207</v>
      </c>
      <c r="G78" s="7" t="s">
        <v>342</v>
      </c>
      <c r="H78" s="7" t="s">
        <v>113</v>
      </c>
      <c r="I78" s="7" t="s">
        <v>114</v>
      </c>
      <c r="J78" s="7" t="s">
        <v>115</v>
      </c>
      <c r="K78" s="7" t="s">
        <v>650</v>
      </c>
      <c r="L78" s="7">
        <v>10</v>
      </c>
      <c r="M78" s="25">
        <v>20193320024452</v>
      </c>
      <c r="N78" s="8">
        <v>43720.699444444443</v>
      </c>
      <c r="O78" s="25">
        <v>20191200001963</v>
      </c>
      <c r="P78" s="8">
        <v>43725</v>
      </c>
      <c r="Q78" s="7">
        <v>3</v>
      </c>
      <c r="R78" s="7">
        <v>3</v>
      </c>
      <c r="S78" s="7" t="s">
        <v>43</v>
      </c>
      <c r="T78" s="7" t="s">
        <v>343</v>
      </c>
      <c r="U78" s="14"/>
      <c r="V78" s="14"/>
      <c r="W78" s="14"/>
      <c r="X78" s="14"/>
      <c r="Y78" s="14"/>
    </row>
    <row r="79" spans="1:25" ht="113.25" customHeight="1" thickBot="1" x14ac:dyDescent="0.3">
      <c r="A79" s="6" t="s">
        <v>25</v>
      </c>
      <c r="B79" s="7" t="s">
        <v>110</v>
      </c>
      <c r="C79" s="7" t="s">
        <v>37</v>
      </c>
      <c r="D79" s="7" t="s">
        <v>157</v>
      </c>
      <c r="E79" s="7" t="s">
        <v>60</v>
      </c>
      <c r="F79" s="7" t="s">
        <v>207</v>
      </c>
      <c r="G79" s="7" t="s">
        <v>344</v>
      </c>
      <c r="H79" s="7" t="s">
        <v>113</v>
      </c>
      <c r="I79" s="7" t="s">
        <v>114</v>
      </c>
      <c r="J79" s="7" t="s">
        <v>115</v>
      </c>
      <c r="K79" s="7" t="s">
        <v>650</v>
      </c>
      <c r="L79" s="7">
        <v>10</v>
      </c>
      <c r="M79" s="25">
        <v>20193320024462</v>
      </c>
      <c r="N79" s="8">
        <v>43720.702534722222</v>
      </c>
      <c r="O79" s="25">
        <v>20191200001973</v>
      </c>
      <c r="P79" s="8">
        <v>43725</v>
      </c>
      <c r="Q79" s="7">
        <v>3</v>
      </c>
      <c r="R79" s="7">
        <v>3</v>
      </c>
      <c r="S79" s="7" t="s">
        <v>43</v>
      </c>
      <c r="T79" s="7" t="s">
        <v>345</v>
      </c>
      <c r="U79" s="14"/>
      <c r="V79" s="14"/>
      <c r="W79" s="14"/>
      <c r="X79" s="14"/>
      <c r="Y79" s="14"/>
    </row>
    <row r="80" spans="1:25" ht="120" customHeight="1" thickBot="1" x14ac:dyDescent="0.3">
      <c r="A80" s="6" t="s">
        <v>25</v>
      </c>
      <c r="B80" s="7" t="s">
        <v>26</v>
      </c>
      <c r="C80" s="7" t="s">
        <v>37</v>
      </c>
      <c r="D80" s="7" t="s">
        <v>210</v>
      </c>
      <c r="E80" s="7" t="s">
        <v>39</v>
      </c>
      <c r="F80" s="7" t="s">
        <v>168</v>
      </c>
      <c r="G80" s="7" t="s">
        <v>346</v>
      </c>
      <c r="H80" s="7" t="s">
        <v>77</v>
      </c>
      <c r="I80" s="7" t="s">
        <v>33</v>
      </c>
      <c r="J80" s="7" t="s">
        <v>34</v>
      </c>
      <c r="K80" s="7" t="s">
        <v>70</v>
      </c>
      <c r="L80" s="7">
        <v>5</v>
      </c>
      <c r="M80" s="25">
        <v>20193320024472</v>
      </c>
      <c r="N80" s="8">
        <v>43720.706203703703</v>
      </c>
      <c r="O80" s="25">
        <v>20192050060061</v>
      </c>
      <c r="P80" s="7" t="s">
        <v>302</v>
      </c>
      <c r="Q80" s="7">
        <v>5</v>
      </c>
      <c r="R80" s="7">
        <v>5</v>
      </c>
      <c r="S80" s="7" t="s">
        <v>43</v>
      </c>
      <c r="T80" s="7" t="s">
        <v>347</v>
      </c>
      <c r="U80" s="8">
        <v>43727</v>
      </c>
      <c r="V80" s="7" t="s">
        <v>217</v>
      </c>
      <c r="W80" s="7" t="s">
        <v>53</v>
      </c>
      <c r="X80" s="14"/>
      <c r="Y80" s="14"/>
    </row>
    <row r="81" spans="1:25" ht="90.75" thickBot="1" x14ac:dyDescent="0.3">
      <c r="A81" s="3" t="s">
        <v>25</v>
      </c>
      <c r="B81" s="4" t="s">
        <v>26</v>
      </c>
      <c r="C81" s="4" t="s">
        <v>37</v>
      </c>
      <c r="D81" s="4" t="s">
        <v>348</v>
      </c>
      <c r="E81" s="4" t="s">
        <v>29</v>
      </c>
      <c r="F81" s="4" t="s">
        <v>207</v>
      </c>
      <c r="G81" s="4" t="s">
        <v>349</v>
      </c>
      <c r="H81" s="4" t="s">
        <v>42</v>
      </c>
      <c r="I81" s="4" t="s">
        <v>33</v>
      </c>
      <c r="J81" s="4" t="s">
        <v>34</v>
      </c>
      <c r="K81" s="4" t="s">
        <v>649</v>
      </c>
      <c r="L81" s="4">
        <v>30</v>
      </c>
      <c r="M81" s="23">
        <v>20193320024482</v>
      </c>
      <c r="N81" s="24">
        <v>43720.708715277775</v>
      </c>
      <c r="O81" s="31"/>
      <c r="P81" s="5"/>
      <c r="Q81" s="5"/>
      <c r="R81" s="5"/>
      <c r="S81" s="4" t="s">
        <v>35</v>
      </c>
      <c r="T81" s="5"/>
      <c r="U81" s="5"/>
      <c r="V81" s="5"/>
      <c r="W81" s="5"/>
      <c r="X81" s="5"/>
      <c r="Y81" s="5"/>
    </row>
    <row r="82" spans="1:25" ht="109.5" customHeight="1" thickBot="1" x14ac:dyDescent="0.3">
      <c r="A82" s="6" t="s">
        <v>25</v>
      </c>
      <c r="B82" s="18" t="s">
        <v>26</v>
      </c>
      <c r="C82" s="7" t="s">
        <v>37</v>
      </c>
      <c r="D82" s="7" t="s">
        <v>210</v>
      </c>
      <c r="E82" s="7" t="s">
        <v>39</v>
      </c>
      <c r="F82" s="7" t="s">
        <v>168</v>
      </c>
      <c r="G82" s="7" t="s">
        <v>350</v>
      </c>
      <c r="H82" s="7" t="s">
        <v>77</v>
      </c>
      <c r="I82" s="7" t="s">
        <v>33</v>
      </c>
      <c r="J82" s="7" t="s">
        <v>34</v>
      </c>
      <c r="K82" s="7" t="s">
        <v>70</v>
      </c>
      <c r="L82" s="7">
        <v>5</v>
      </c>
      <c r="M82" s="25">
        <v>20193320024492</v>
      </c>
      <c r="N82" s="8">
        <v>43720.709282407406</v>
      </c>
      <c r="O82" s="25" t="s">
        <v>351</v>
      </c>
      <c r="P82" s="7" t="s">
        <v>302</v>
      </c>
      <c r="Q82" s="7">
        <v>5</v>
      </c>
      <c r="R82" s="7">
        <v>5</v>
      </c>
      <c r="S82" s="7" t="s">
        <v>43</v>
      </c>
      <c r="T82" s="7" t="s">
        <v>352</v>
      </c>
      <c r="U82" s="8">
        <v>43727</v>
      </c>
      <c r="V82" s="7" t="s">
        <v>217</v>
      </c>
      <c r="W82" s="7" t="s">
        <v>53</v>
      </c>
      <c r="X82" s="14"/>
      <c r="Y82" s="14"/>
    </row>
    <row r="83" spans="1:25" ht="54.75" thickBot="1" x14ac:dyDescent="0.3">
      <c r="A83" s="15" t="s">
        <v>25</v>
      </c>
      <c r="B83" s="16" t="s">
        <v>83</v>
      </c>
      <c r="C83" s="16" t="s">
        <v>37</v>
      </c>
      <c r="D83" s="16" t="s">
        <v>353</v>
      </c>
      <c r="E83" s="16" t="s">
        <v>75</v>
      </c>
      <c r="F83" s="16" t="s">
        <v>164</v>
      </c>
      <c r="G83" s="16" t="s">
        <v>354</v>
      </c>
      <c r="H83" s="16" t="s">
        <v>355</v>
      </c>
      <c r="I83" s="16" t="s">
        <v>102</v>
      </c>
      <c r="J83" s="16" t="s">
        <v>115</v>
      </c>
      <c r="K83" s="16" t="s">
        <v>66</v>
      </c>
      <c r="L83" s="16">
        <v>15</v>
      </c>
      <c r="M83" s="27">
        <v>20193320024502</v>
      </c>
      <c r="N83" s="28">
        <v>43721.491273148145</v>
      </c>
      <c r="O83" s="32"/>
      <c r="P83" s="17"/>
      <c r="Q83" s="17"/>
      <c r="R83" s="17"/>
      <c r="S83" s="16" t="s">
        <v>176</v>
      </c>
      <c r="T83" s="17"/>
      <c r="U83" s="17"/>
      <c r="V83" s="17"/>
      <c r="W83" s="17"/>
      <c r="X83" s="17"/>
      <c r="Y83" s="17"/>
    </row>
    <row r="84" spans="1:25" ht="123.75" customHeight="1" thickBot="1" x14ac:dyDescent="0.3">
      <c r="A84" s="6" t="s">
        <v>25</v>
      </c>
      <c r="B84" s="7" t="s">
        <v>83</v>
      </c>
      <c r="C84" s="7" t="s">
        <v>37</v>
      </c>
      <c r="D84" s="7" t="s">
        <v>356</v>
      </c>
      <c r="E84" s="7" t="s">
        <v>39</v>
      </c>
      <c r="F84" s="7" t="s">
        <v>207</v>
      </c>
      <c r="G84" s="7" t="s">
        <v>357</v>
      </c>
      <c r="H84" s="7" t="s">
        <v>77</v>
      </c>
      <c r="I84" s="7" t="s">
        <v>33</v>
      </c>
      <c r="J84" s="7" t="s">
        <v>34</v>
      </c>
      <c r="K84" s="7" t="s">
        <v>66</v>
      </c>
      <c r="L84" s="7">
        <v>15</v>
      </c>
      <c r="M84" s="25">
        <v>20193320024512</v>
      </c>
      <c r="N84" s="8">
        <v>43721.499618055554</v>
      </c>
      <c r="O84" s="25">
        <v>20192050060181</v>
      </c>
      <c r="P84" s="8">
        <v>43738</v>
      </c>
      <c r="Q84" s="7">
        <v>11</v>
      </c>
      <c r="R84" s="7">
        <v>11</v>
      </c>
      <c r="S84" s="7" t="s">
        <v>43</v>
      </c>
      <c r="T84" s="7" t="s">
        <v>358</v>
      </c>
      <c r="U84" s="8">
        <v>43738</v>
      </c>
      <c r="V84" s="7" t="s">
        <v>45</v>
      </c>
      <c r="W84" s="7" t="s">
        <v>46</v>
      </c>
      <c r="X84" s="14"/>
      <c r="Y84" s="14"/>
    </row>
    <row r="85" spans="1:25" ht="109.5" customHeight="1" thickBot="1" x14ac:dyDescent="0.3">
      <c r="A85" s="6" t="s">
        <v>25</v>
      </c>
      <c r="B85" s="7" t="s">
        <v>26</v>
      </c>
      <c r="C85" s="7" t="s">
        <v>37</v>
      </c>
      <c r="D85" s="7" t="s">
        <v>359</v>
      </c>
      <c r="E85" s="7" t="s">
        <v>39</v>
      </c>
      <c r="F85" s="7" t="s">
        <v>164</v>
      </c>
      <c r="G85" s="7" t="s">
        <v>360</v>
      </c>
      <c r="H85" s="7" t="s">
        <v>57</v>
      </c>
      <c r="I85" s="7" t="s">
        <v>33</v>
      </c>
      <c r="J85" s="7" t="s">
        <v>34</v>
      </c>
      <c r="K85" s="7" t="s">
        <v>649</v>
      </c>
      <c r="L85" s="7">
        <v>30</v>
      </c>
      <c r="M85" s="25">
        <v>20193320024532</v>
      </c>
      <c r="N85" s="8">
        <v>43721.659826388888</v>
      </c>
      <c r="O85" s="25">
        <v>20192050060581</v>
      </c>
      <c r="P85" s="8">
        <v>43742</v>
      </c>
      <c r="Q85" s="7">
        <v>15</v>
      </c>
      <c r="R85" s="7">
        <v>15</v>
      </c>
      <c r="S85" s="7" t="s">
        <v>43</v>
      </c>
      <c r="T85" s="7" t="s">
        <v>361</v>
      </c>
      <c r="U85" s="8">
        <v>43742</v>
      </c>
      <c r="V85" s="7" t="s">
        <v>45</v>
      </c>
      <c r="W85" s="7" t="s">
        <v>46</v>
      </c>
      <c r="X85" s="14"/>
      <c r="Y85" s="14"/>
    </row>
    <row r="86" spans="1:25" ht="109.5" customHeight="1" thickBot="1" x14ac:dyDescent="0.3">
      <c r="A86" s="6" t="s">
        <v>25</v>
      </c>
      <c r="B86" s="7" t="s">
        <v>125</v>
      </c>
      <c r="C86" s="7" t="s">
        <v>37</v>
      </c>
      <c r="D86" s="7" t="s">
        <v>362</v>
      </c>
      <c r="E86" s="7" t="s">
        <v>39</v>
      </c>
      <c r="F86" s="7" t="s">
        <v>363</v>
      </c>
      <c r="G86" s="7" t="s">
        <v>364</v>
      </c>
      <c r="H86" s="7" t="s">
        <v>365</v>
      </c>
      <c r="I86" s="7" t="s">
        <v>115</v>
      </c>
      <c r="J86" s="7" t="s">
        <v>115</v>
      </c>
      <c r="K86" s="7" t="s">
        <v>66</v>
      </c>
      <c r="L86" s="7">
        <v>15</v>
      </c>
      <c r="M86" s="25">
        <v>20193320024542</v>
      </c>
      <c r="N86" s="8">
        <v>43721.711956018517</v>
      </c>
      <c r="O86" s="25">
        <v>20191000008681</v>
      </c>
      <c r="P86" s="8">
        <v>43734</v>
      </c>
      <c r="Q86" s="7">
        <v>9</v>
      </c>
      <c r="R86" s="7">
        <v>9</v>
      </c>
      <c r="S86" s="7" t="s">
        <v>43</v>
      </c>
      <c r="T86" s="7" t="s">
        <v>366</v>
      </c>
      <c r="U86" s="14"/>
      <c r="V86" s="14"/>
      <c r="W86" s="14"/>
      <c r="X86" s="14"/>
      <c r="Y86" s="12" t="s">
        <v>367</v>
      </c>
    </row>
    <row r="87" spans="1:25" ht="109.5" customHeight="1" thickBot="1" x14ac:dyDescent="0.3">
      <c r="A87" s="6" t="s">
        <v>25</v>
      </c>
      <c r="B87" s="7" t="s">
        <v>125</v>
      </c>
      <c r="C87" s="7" t="s">
        <v>259</v>
      </c>
      <c r="D87" s="7" t="s">
        <v>368</v>
      </c>
      <c r="E87" s="7" t="s">
        <v>75</v>
      </c>
      <c r="F87" s="7" t="s">
        <v>164</v>
      </c>
      <c r="G87" s="7" t="s">
        <v>369</v>
      </c>
      <c r="H87" s="7" t="s">
        <v>370</v>
      </c>
      <c r="I87" s="7" t="s">
        <v>102</v>
      </c>
      <c r="J87" s="7" t="s">
        <v>34</v>
      </c>
      <c r="K87" s="7" t="s">
        <v>66</v>
      </c>
      <c r="L87" s="7">
        <v>15</v>
      </c>
      <c r="M87" s="25">
        <v>20193320024562</v>
      </c>
      <c r="N87" s="8">
        <v>43724.428726851853</v>
      </c>
      <c r="O87" s="25" t="s">
        <v>47</v>
      </c>
      <c r="P87" s="8">
        <v>43741</v>
      </c>
      <c r="Q87" s="7">
        <v>13</v>
      </c>
      <c r="R87" s="7">
        <v>13</v>
      </c>
      <c r="S87" s="7" t="s">
        <v>43</v>
      </c>
      <c r="T87" s="7" t="s">
        <v>371</v>
      </c>
      <c r="U87" s="14"/>
      <c r="V87" s="7" t="s">
        <v>372</v>
      </c>
      <c r="W87" s="7" t="s">
        <v>46</v>
      </c>
      <c r="X87" s="14"/>
      <c r="Y87" s="12" t="s">
        <v>373</v>
      </c>
    </row>
    <row r="88" spans="1:25" ht="145.5" customHeight="1" thickBot="1" x14ac:dyDescent="0.3">
      <c r="A88" s="6" t="s">
        <v>25</v>
      </c>
      <c r="B88" s="7" t="s">
        <v>125</v>
      </c>
      <c r="C88" s="7" t="s">
        <v>259</v>
      </c>
      <c r="D88" s="7" t="s">
        <v>374</v>
      </c>
      <c r="E88" s="7" t="s">
        <v>29</v>
      </c>
      <c r="F88" s="7" t="s">
        <v>164</v>
      </c>
      <c r="G88" s="7" t="s">
        <v>375</v>
      </c>
      <c r="H88" s="7" t="s">
        <v>179</v>
      </c>
      <c r="I88" s="7" t="s">
        <v>180</v>
      </c>
      <c r="J88" s="7" t="s">
        <v>115</v>
      </c>
      <c r="K88" s="7" t="s">
        <v>51</v>
      </c>
      <c r="L88" s="7">
        <v>15</v>
      </c>
      <c r="M88" s="25">
        <v>20193320024572</v>
      </c>
      <c r="N88" s="8">
        <v>43724.430648148147</v>
      </c>
      <c r="O88" s="25" t="s">
        <v>47</v>
      </c>
      <c r="P88" s="8">
        <v>43741</v>
      </c>
      <c r="Q88" s="7">
        <v>13</v>
      </c>
      <c r="R88" s="7">
        <v>13</v>
      </c>
      <c r="S88" s="7" t="s">
        <v>43</v>
      </c>
      <c r="T88" s="7" t="s">
        <v>376</v>
      </c>
      <c r="U88" s="14"/>
      <c r="V88" s="7" t="s">
        <v>182</v>
      </c>
      <c r="W88" s="7" t="s">
        <v>53</v>
      </c>
      <c r="X88" s="14"/>
      <c r="Y88" s="12" t="s">
        <v>373</v>
      </c>
    </row>
    <row r="89" spans="1:25" ht="138" customHeight="1" thickBot="1" x14ac:dyDescent="0.3">
      <c r="A89" s="6" t="s">
        <v>25</v>
      </c>
      <c r="B89" s="7" t="s">
        <v>110</v>
      </c>
      <c r="C89" s="7" t="s">
        <v>37</v>
      </c>
      <c r="D89" s="7" t="s">
        <v>377</v>
      </c>
      <c r="E89" s="7" t="s">
        <v>39</v>
      </c>
      <c r="F89" s="7" t="s">
        <v>168</v>
      </c>
      <c r="G89" s="7" t="s">
        <v>378</v>
      </c>
      <c r="H89" s="7" t="s">
        <v>42</v>
      </c>
      <c r="I89" s="7" t="s">
        <v>33</v>
      </c>
      <c r="J89" s="7" t="s">
        <v>34</v>
      </c>
      <c r="K89" s="7" t="s">
        <v>66</v>
      </c>
      <c r="L89" s="7">
        <v>15</v>
      </c>
      <c r="M89" s="25">
        <v>20193320024582</v>
      </c>
      <c r="N89" s="8">
        <v>43724.438981481479</v>
      </c>
      <c r="O89" s="25">
        <v>20192050060991</v>
      </c>
      <c r="P89" s="8">
        <v>43742</v>
      </c>
      <c r="Q89" s="7">
        <v>14</v>
      </c>
      <c r="R89" s="7">
        <v>14</v>
      </c>
      <c r="S89" s="7" t="s">
        <v>43</v>
      </c>
      <c r="T89" s="7" t="s">
        <v>379</v>
      </c>
      <c r="U89" s="14"/>
      <c r="V89" s="7" t="s">
        <v>148</v>
      </c>
      <c r="W89" s="7" t="s">
        <v>149</v>
      </c>
      <c r="X89" s="14"/>
      <c r="Y89" s="12" t="s">
        <v>272</v>
      </c>
    </row>
    <row r="90" spans="1:25" ht="127.5" customHeight="1" thickBot="1" x14ac:dyDescent="0.3">
      <c r="A90" s="6" t="s">
        <v>25</v>
      </c>
      <c r="B90" s="7" t="s">
        <v>110</v>
      </c>
      <c r="C90" s="7" t="s">
        <v>37</v>
      </c>
      <c r="D90" s="7" t="s">
        <v>380</v>
      </c>
      <c r="E90" s="7" t="s">
        <v>75</v>
      </c>
      <c r="F90" s="7" t="s">
        <v>164</v>
      </c>
      <c r="G90" s="7" t="s">
        <v>381</v>
      </c>
      <c r="H90" s="7" t="s">
        <v>221</v>
      </c>
      <c r="I90" s="7" t="s">
        <v>222</v>
      </c>
      <c r="J90" s="7" t="s">
        <v>223</v>
      </c>
      <c r="K90" s="7" t="s">
        <v>70</v>
      </c>
      <c r="L90" s="7">
        <v>5</v>
      </c>
      <c r="M90" s="25">
        <v>20193320024602</v>
      </c>
      <c r="N90" s="8">
        <v>43724.50167824074</v>
      </c>
      <c r="O90" s="25" t="s">
        <v>47</v>
      </c>
      <c r="P90" s="8">
        <v>43726</v>
      </c>
      <c r="Q90" s="7">
        <v>2</v>
      </c>
      <c r="R90" s="7">
        <v>2</v>
      </c>
      <c r="S90" s="7" t="s">
        <v>43</v>
      </c>
      <c r="T90" s="7" t="s">
        <v>382</v>
      </c>
      <c r="U90" s="8">
        <v>43726</v>
      </c>
      <c r="V90" s="7" t="s">
        <v>45</v>
      </c>
      <c r="W90" s="7" t="s">
        <v>46</v>
      </c>
      <c r="X90" s="7" t="s">
        <v>47</v>
      </c>
      <c r="Y90" s="7" t="s">
        <v>47</v>
      </c>
    </row>
    <row r="91" spans="1:25" ht="90.75" thickBot="1" x14ac:dyDescent="0.3">
      <c r="A91" s="15" t="s">
        <v>25</v>
      </c>
      <c r="B91" s="16" t="s">
        <v>110</v>
      </c>
      <c r="C91" s="16" t="s">
        <v>139</v>
      </c>
      <c r="D91" s="16" t="s">
        <v>383</v>
      </c>
      <c r="E91" s="16" t="s">
        <v>384</v>
      </c>
      <c r="F91" s="16" t="s">
        <v>30</v>
      </c>
      <c r="G91" s="16" t="s">
        <v>385</v>
      </c>
      <c r="H91" s="16" t="s">
        <v>42</v>
      </c>
      <c r="I91" s="16" t="s">
        <v>33</v>
      </c>
      <c r="J91" s="16" t="s">
        <v>34</v>
      </c>
      <c r="K91" s="16" t="s">
        <v>51</v>
      </c>
      <c r="L91" s="16">
        <v>15</v>
      </c>
      <c r="M91" s="27">
        <v>20193320024612</v>
      </c>
      <c r="N91" s="28">
        <v>43724.509942129633</v>
      </c>
      <c r="O91" s="32"/>
      <c r="P91" s="17"/>
      <c r="Q91" s="17"/>
      <c r="R91" s="17"/>
      <c r="S91" s="16" t="s">
        <v>176</v>
      </c>
      <c r="T91" s="16" t="s">
        <v>386</v>
      </c>
      <c r="U91" s="17"/>
      <c r="V91" s="17"/>
      <c r="W91" s="17"/>
      <c r="X91" s="17"/>
      <c r="Y91" s="17"/>
    </row>
    <row r="92" spans="1:25" ht="72.75" thickBot="1" x14ac:dyDescent="0.3">
      <c r="A92" s="15" t="s">
        <v>25</v>
      </c>
      <c r="B92" s="16" t="s">
        <v>125</v>
      </c>
      <c r="C92" s="16" t="s">
        <v>387</v>
      </c>
      <c r="D92" s="16" t="s">
        <v>388</v>
      </c>
      <c r="E92" s="16" t="s">
        <v>29</v>
      </c>
      <c r="F92" s="16" t="s">
        <v>122</v>
      </c>
      <c r="G92" s="16" t="s">
        <v>389</v>
      </c>
      <c r="H92" s="16" t="s">
        <v>134</v>
      </c>
      <c r="I92" s="16" t="s">
        <v>115</v>
      </c>
      <c r="J92" s="16" t="s">
        <v>115</v>
      </c>
      <c r="K92" s="16" t="s">
        <v>51</v>
      </c>
      <c r="L92" s="16">
        <v>15</v>
      </c>
      <c r="M92" s="27">
        <v>20193320024622</v>
      </c>
      <c r="N92" s="28">
        <v>43724.634155092594</v>
      </c>
      <c r="O92" s="32"/>
      <c r="P92" s="17"/>
      <c r="Q92" s="17"/>
      <c r="R92" s="17"/>
      <c r="S92" s="16" t="s">
        <v>176</v>
      </c>
      <c r="T92" s="16" t="s">
        <v>386</v>
      </c>
      <c r="U92" s="17"/>
      <c r="V92" s="17"/>
      <c r="W92" s="17"/>
      <c r="X92" s="17"/>
      <c r="Y92" s="17"/>
    </row>
    <row r="93" spans="1:25" ht="117" customHeight="1" thickBot="1" x14ac:dyDescent="0.3">
      <c r="A93" s="6" t="s">
        <v>25</v>
      </c>
      <c r="B93" s="7" t="s">
        <v>125</v>
      </c>
      <c r="C93" s="7" t="s">
        <v>37</v>
      </c>
      <c r="D93" s="7" t="s">
        <v>390</v>
      </c>
      <c r="E93" s="7" t="s">
        <v>75</v>
      </c>
      <c r="F93" s="7" t="s">
        <v>164</v>
      </c>
      <c r="G93" s="7" t="s">
        <v>391</v>
      </c>
      <c r="H93" s="7" t="s">
        <v>306</v>
      </c>
      <c r="I93" s="7" t="s">
        <v>307</v>
      </c>
      <c r="J93" s="7" t="s">
        <v>223</v>
      </c>
      <c r="K93" s="7" t="s">
        <v>51</v>
      </c>
      <c r="L93" s="7">
        <v>15</v>
      </c>
      <c r="M93" s="25">
        <v>20193320024632</v>
      </c>
      <c r="N93" s="8">
        <v>43724.642905092594</v>
      </c>
      <c r="O93" s="25">
        <v>20193300008441</v>
      </c>
      <c r="P93" s="8">
        <v>43739</v>
      </c>
      <c r="Q93" s="7">
        <v>11</v>
      </c>
      <c r="R93" s="7">
        <v>11</v>
      </c>
      <c r="S93" s="7" t="s">
        <v>43</v>
      </c>
      <c r="T93" s="7" t="s">
        <v>392</v>
      </c>
      <c r="U93" s="8">
        <v>43738</v>
      </c>
      <c r="V93" s="7" t="s">
        <v>45</v>
      </c>
      <c r="W93" s="14"/>
      <c r="X93" s="14"/>
      <c r="Y93" s="12" t="s">
        <v>393</v>
      </c>
    </row>
    <row r="94" spans="1:25" ht="105.75" customHeight="1" thickBot="1" x14ac:dyDescent="0.3">
      <c r="A94" s="6" t="s">
        <v>25</v>
      </c>
      <c r="B94" s="7" t="s">
        <v>110</v>
      </c>
      <c r="C94" s="7" t="s">
        <v>37</v>
      </c>
      <c r="D94" s="7" t="s">
        <v>394</v>
      </c>
      <c r="E94" s="7" t="s">
        <v>39</v>
      </c>
      <c r="F94" s="7" t="s">
        <v>164</v>
      </c>
      <c r="G94" s="7" t="s">
        <v>395</v>
      </c>
      <c r="H94" s="7" t="s">
        <v>396</v>
      </c>
      <c r="I94" s="7" t="s">
        <v>33</v>
      </c>
      <c r="J94" s="7" t="s">
        <v>34</v>
      </c>
      <c r="K94" s="7" t="s">
        <v>66</v>
      </c>
      <c r="L94" s="7">
        <v>15</v>
      </c>
      <c r="M94" s="25">
        <v>20193320024652</v>
      </c>
      <c r="N94" s="8">
        <v>43724.69976851852</v>
      </c>
      <c r="O94" s="25" t="s">
        <v>397</v>
      </c>
      <c r="P94" s="8">
        <v>43739</v>
      </c>
      <c r="Q94" s="7">
        <v>11</v>
      </c>
      <c r="R94" s="7">
        <v>11</v>
      </c>
      <c r="S94" s="7" t="s">
        <v>43</v>
      </c>
      <c r="T94" s="7" t="s">
        <v>398</v>
      </c>
      <c r="U94" s="8">
        <v>43739</v>
      </c>
      <c r="V94" s="7" t="s">
        <v>45</v>
      </c>
      <c r="W94" s="7" t="s">
        <v>46</v>
      </c>
      <c r="X94" s="14"/>
      <c r="Y94" s="14"/>
    </row>
    <row r="95" spans="1:25" ht="72.75" thickBot="1" x14ac:dyDescent="0.3">
      <c r="A95" s="15" t="s">
        <v>25</v>
      </c>
      <c r="B95" s="16" t="s">
        <v>110</v>
      </c>
      <c r="C95" s="16" t="s">
        <v>139</v>
      </c>
      <c r="D95" s="16" t="s">
        <v>399</v>
      </c>
      <c r="E95" s="16" t="s">
        <v>29</v>
      </c>
      <c r="F95" s="16" t="s">
        <v>122</v>
      </c>
      <c r="G95" s="16" t="s">
        <v>400</v>
      </c>
      <c r="H95" s="16" t="s">
        <v>134</v>
      </c>
      <c r="I95" s="16" t="s">
        <v>115</v>
      </c>
      <c r="J95" s="16" t="s">
        <v>115</v>
      </c>
      <c r="K95" s="16" t="s">
        <v>51</v>
      </c>
      <c r="L95" s="16">
        <v>15</v>
      </c>
      <c r="M95" s="27">
        <v>20193320024672</v>
      </c>
      <c r="N95" s="28">
        <v>43725.40221064815</v>
      </c>
      <c r="O95" s="32"/>
      <c r="P95" s="17"/>
      <c r="Q95" s="17"/>
      <c r="R95" s="17"/>
      <c r="S95" s="16" t="s">
        <v>176</v>
      </c>
      <c r="T95" s="16"/>
      <c r="U95" s="17"/>
      <c r="V95" s="17"/>
      <c r="W95" s="17"/>
      <c r="X95" s="17"/>
      <c r="Y95" s="17"/>
    </row>
    <row r="96" spans="1:25" ht="123.75" customHeight="1" thickBot="1" x14ac:dyDescent="0.3">
      <c r="A96" s="6" t="s">
        <v>25</v>
      </c>
      <c r="B96" s="7" t="s">
        <v>125</v>
      </c>
      <c r="C96" s="7" t="s">
        <v>37</v>
      </c>
      <c r="D96" s="7" t="s">
        <v>401</v>
      </c>
      <c r="E96" s="7" t="s">
        <v>384</v>
      </c>
      <c r="F96" s="7" t="s">
        <v>164</v>
      </c>
      <c r="G96" s="7" t="s">
        <v>402</v>
      </c>
      <c r="H96" s="7" t="s">
        <v>179</v>
      </c>
      <c r="I96" s="7" t="s">
        <v>180</v>
      </c>
      <c r="J96" s="7" t="s">
        <v>115</v>
      </c>
      <c r="K96" s="7" t="s">
        <v>51</v>
      </c>
      <c r="L96" s="7">
        <v>15</v>
      </c>
      <c r="M96" s="25">
        <v>20193320024682</v>
      </c>
      <c r="N96" s="8">
        <v>43725.449803240743</v>
      </c>
      <c r="O96" s="25" t="s">
        <v>47</v>
      </c>
      <c r="P96" s="8">
        <v>43741</v>
      </c>
      <c r="Q96" s="7">
        <v>12</v>
      </c>
      <c r="R96" s="7">
        <v>12</v>
      </c>
      <c r="S96" s="7" t="s">
        <v>43</v>
      </c>
      <c r="T96" s="7" t="s">
        <v>403</v>
      </c>
      <c r="U96" s="14"/>
      <c r="V96" s="7" t="s">
        <v>182</v>
      </c>
      <c r="W96" s="7" t="s">
        <v>53</v>
      </c>
      <c r="X96" s="14"/>
      <c r="Y96" s="12" t="s">
        <v>373</v>
      </c>
    </row>
    <row r="97" spans="1:25" ht="87.75" customHeight="1" thickBot="1" x14ac:dyDescent="0.3">
      <c r="A97" s="6" t="s">
        <v>25</v>
      </c>
      <c r="B97" s="7" t="s">
        <v>110</v>
      </c>
      <c r="C97" s="7" t="s">
        <v>404</v>
      </c>
      <c r="D97" s="7" t="s">
        <v>405</v>
      </c>
      <c r="E97" s="7" t="s">
        <v>121</v>
      </c>
      <c r="F97" s="7" t="s">
        <v>363</v>
      </c>
      <c r="G97" s="7" t="s">
        <v>406</v>
      </c>
      <c r="H97" s="7" t="s">
        <v>365</v>
      </c>
      <c r="I97" s="7" t="s">
        <v>115</v>
      </c>
      <c r="J97" s="7" t="s">
        <v>115</v>
      </c>
      <c r="K97" s="7" t="s">
        <v>407</v>
      </c>
      <c r="L97" s="7">
        <v>0</v>
      </c>
      <c r="M97" s="25">
        <v>20193320024782</v>
      </c>
      <c r="N97" s="8">
        <v>43725.696828703702</v>
      </c>
      <c r="O97" s="25" t="s">
        <v>47</v>
      </c>
      <c r="P97" s="8">
        <v>43734</v>
      </c>
      <c r="Q97" s="7">
        <v>7</v>
      </c>
      <c r="R97" s="7">
        <v>7</v>
      </c>
      <c r="S97" s="7" t="s">
        <v>43</v>
      </c>
      <c r="T97" s="7" t="s">
        <v>408</v>
      </c>
      <c r="U97" s="7" t="s">
        <v>47</v>
      </c>
      <c r="V97" s="7" t="s">
        <v>47</v>
      </c>
      <c r="W97" s="7" t="s">
        <v>47</v>
      </c>
      <c r="X97" s="7" t="s">
        <v>47</v>
      </c>
      <c r="Y97" s="7" t="s">
        <v>47</v>
      </c>
    </row>
    <row r="98" spans="1:25" ht="90.75" thickBot="1" x14ac:dyDescent="0.3">
      <c r="A98" s="15" t="s">
        <v>25</v>
      </c>
      <c r="B98" s="16" t="s">
        <v>125</v>
      </c>
      <c r="C98" s="16" t="s">
        <v>91</v>
      </c>
      <c r="D98" s="16" t="s">
        <v>92</v>
      </c>
      <c r="E98" s="16" t="s">
        <v>29</v>
      </c>
      <c r="F98" s="16" t="s">
        <v>164</v>
      </c>
      <c r="G98" s="16" t="s">
        <v>409</v>
      </c>
      <c r="H98" s="16" t="s">
        <v>57</v>
      </c>
      <c r="I98" s="16" t="s">
        <v>33</v>
      </c>
      <c r="J98" s="16" t="s">
        <v>34</v>
      </c>
      <c r="K98" s="16" t="s">
        <v>650</v>
      </c>
      <c r="L98" s="16">
        <v>10</v>
      </c>
      <c r="M98" s="27">
        <v>20193320024792</v>
      </c>
      <c r="N98" s="28">
        <v>43725.706284722219</v>
      </c>
      <c r="O98" s="32"/>
      <c r="P98" s="17"/>
      <c r="Q98" s="17"/>
      <c r="R98" s="17"/>
      <c r="S98" s="16" t="s">
        <v>176</v>
      </c>
      <c r="T98" s="17"/>
      <c r="U98" s="17"/>
      <c r="V98" s="17"/>
      <c r="W98" s="17"/>
      <c r="X98" s="17"/>
      <c r="Y98" s="17"/>
    </row>
    <row r="99" spans="1:25" ht="36.75" thickBot="1" x14ac:dyDescent="0.3">
      <c r="A99" s="6" t="s">
        <v>25</v>
      </c>
      <c r="B99" s="7" t="s">
        <v>26</v>
      </c>
      <c r="C99" s="7" t="s">
        <v>259</v>
      </c>
      <c r="D99" s="7" t="s">
        <v>410</v>
      </c>
      <c r="E99" s="7" t="s">
        <v>60</v>
      </c>
      <c r="F99" s="7" t="s">
        <v>411</v>
      </c>
      <c r="G99" s="7" t="s">
        <v>412</v>
      </c>
      <c r="H99" s="7" t="s">
        <v>251</v>
      </c>
      <c r="I99" s="7" t="s">
        <v>115</v>
      </c>
      <c r="J99" s="7" t="s">
        <v>115</v>
      </c>
      <c r="K99" s="7" t="s">
        <v>407</v>
      </c>
      <c r="L99" s="7">
        <v>0</v>
      </c>
      <c r="M99" s="25">
        <v>20193320024802</v>
      </c>
      <c r="N99" s="8">
        <v>43725.716990740744</v>
      </c>
      <c r="O99" s="25" t="s">
        <v>47</v>
      </c>
      <c r="P99" s="8">
        <v>43726</v>
      </c>
      <c r="Q99" s="7">
        <v>1</v>
      </c>
      <c r="R99" s="7">
        <v>1</v>
      </c>
      <c r="S99" s="7" t="s">
        <v>43</v>
      </c>
      <c r="T99" s="7" t="s">
        <v>413</v>
      </c>
      <c r="U99" s="7" t="s">
        <v>47</v>
      </c>
      <c r="V99" s="7" t="s">
        <v>47</v>
      </c>
      <c r="W99" s="7" t="s">
        <v>47</v>
      </c>
      <c r="X99" s="7" t="s">
        <v>47</v>
      </c>
      <c r="Y99" s="7" t="s">
        <v>47</v>
      </c>
    </row>
    <row r="100" spans="1:25" ht="45" customHeight="1" thickBot="1" x14ac:dyDescent="0.3">
      <c r="A100" s="6" t="s">
        <v>25</v>
      </c>
      <c r="B100" s="7" t="s">
        <v>26</v>
      </c>
      <c r="C100" s="7" t="s">
        <v>91</v>
      </c>
      <c r="D100" s="7" t="s">
        <v>414</v>
      </c>
      <c r="E100" s="7" t="s">
        <v>29</v>
      </c>
      <c r="F100" s="7" t="s">
        <v>122</v>
      </c>
      <c r="G100" s="7" t="s">
        <v>415</v>
      </c>
      <c r="H100" s="7" t="s">
        <v>32</v>
      </c>
      <c r="I100" s="7" t="s">
        <v>33</v>
      </c>
      <c r="J100" s="7" t="s">
        <v>34</v>
      </c>
      <c r="K100" s="7" t="s">
        <v>51</v>
      </c>
      <c r="L100" s="7">
        <v>15</v>
      </c>
      <c r="M100" s="25">
        <v>20193320024812</v>
      </c>
      <c r="N100" s="8">
        <v>43725.718414351853</v>
      </c>
      <c r="O100" s="25">
        <v>20192050060671</v>
      </c>
      <c r="P100" s="8">
        <v>43746</v>
      </c>
      <c r="Q100" s="7">
        <v>15</v>
      </c>
      <c r="R100" s="7">
        <v>15</v>
      </c>
      <c r="S100" s="7" t="s">
        <v>43</v>
      </c>
      <c r="T100" s="7" t="s">
        <v>416</v>
      </c>
      <c r="U100" s="8">
        <v>43746</v>
      </c>
      <c r="V100" s="7" t="s">
        <v>45</v>
      </c>
      <c r="W100" s="7" t="s">
        <v>149</v>
      </c>
      <c r="X100" s="14"/>
      <c r="Y100" s="14"/>
    </row>
    <row r="101" spans="1:25" ht="121.5" customHeight="1" thickBot="1" x14ac:dyDescent="0.3">
      <c r="A101" s="6" t="s">
        <v>25</v>
      </c>
      <c r="B101" s="7" t="s">
        <v>83</v>
      </c>
      <c r="C101" s="7" t="s">
        <v>91</v>
      </c>
      <c r="D101" s="7" t="s">
        <v>92</v>
      </c>
      <c r="E101" s="7" t="s">
        <v>29</v>
      </c>
      <c r="F101" s="7" t="s">
        <v>145</v>
      </c>
      <c r="G101" s="7" t="s">
        <v>417</v>
      </c>
      <c r="H101" s="7" t="s">
        <v>57</v>
      </c>
      <c r="I101" s="7" t="s">
        <v>33</v>
      </c>
      <c r="J101" s="7" t="s">
        <v>34</v>
      </c>
      <c r="K101" s="7" t="s">
        <v>51</v>
      </c>
      <c r="L101" s="7">
        <v>15</v>
      </c>
      <c r="M101" s="25">
        <v>20193320024832</v>
      </c>
      <c r="N101" s="8">
        <v>43725.724490740744</v>
      </c>
      <c r="O101" s="25">
        <v>20192050060561</v>
      </c>
      <c r="P101" s="8">
        <v>43742</v>
      </c>
      <c r="Q101" s="7">
        <v>13</v>
      </c>
      <c r="R101" s="7">
        <v>13</v>
      </c>
      <c r="S101" s="7" t="s">
        <v>43</v>
      </c>
      <c r="T101" s="7" t="s">
        <v>418</v>
      </c>
      <c r="U101" s="8">
        <v>43742</v>
      </c>
      <c r="V101" s="7" t="s">
        <v>217</v>
      </c>
      <c r="W101" s="7" t="s">
        <v>53</v>
      </c>
      <c r="X101" s="14"/>
      <c r="Y101" s="14"/>
    </row>
    <row r="102" spans="1:25" ht="84.75" customHeight="1" thickBot="1" x14ac:dyDescent="0.3">
      <c r="A102" s="6" t="s">
        <v>25</v>
      </c>
      <c r="B102" s="7" t="s">
        <v>26</v>
      </c>
      <c r="C102" s="7" t="s">
        <v>37</v>
      </c>
      <c r="D102" s="7" t="s">
        <v>64</v>
      </c>
      <c r="E102" s="7" t="s">
        <v>39</v>
      </c>
      <c r="F102" s="7" t="s">
        <v>145</v>
      </c>
      <c r="G102" s="7" t="s">
        <v>257</v>
      </c>
      <c r="H102" s="7" t="s">
        <v>57</v>
      </c>
      <c r="I102" s="7" t="s">
        <v>33</v>
      </c>
      <c r="J102" s="7" t="s">
        <v>34</v>
      </c>
      <c r="K102" s="7" t="s">
        <v>66</v>
      </c>
      <c r="L102" s="7">
        <v>15</v>
      </c>
      <c r="M102" s="25">
        <v>20193320024862</v>
      </c>
      <c r="N102" s="8">
        <v>43725.73778935185</v>
      </c>
      <c r="O102" s="25">
        <v>20192050060541</v>
      </c>
      <c r="P102" s="8">
        <v>43742</v>
      </c>
      <c r="Q102" s="7">
        <v>13</v>
      </c>
      <c r="R102" s="7">
        <v>13</v>
      </c>
      <c r="S102" s="7" t="s">
        <v>43</v>
      </c>
      <c r="T102" s="7" t="s">
        <v>419</v>
      </c>
      <c r="U102" s="8">
        <v>43742</v>
      </c>
      <c r="V102" s="7" t="s">
        <v>217</v>
      </c>
      <c r="W102" s="7" t="s">
        <v>53</v>
      </c>
      <c r="X102" s="14"/>
      <c r="Y102" s="14"/>
    </row>
    <row r="103" spans="1:25" ht="94.5" customHeight="1" thickBot="1" x14ac:dyDescent="0.3">
      <c r="A103" s="6" t="s">
        <v>25</v>
      </c>
      <c r="B103" s="7" t="s">
        <v>26</v>
      </c>
      <c r="C103" s="7" t="s">
        <v>37</v>
      </c>
      <c r="D103" s="7" t="s">
        <v>420</v>
      </c>
      <c r="E103" s="7" t="s">
        <v>39</v>
      </c>
      <c r="F103" s="7" t="s">
        <v>164</v>
      </c>
      <c r="G103" s="7" t="s">
        <v>421</v>
      </c>
      <c r="H103" s="7" t="s">
        <v>77</v>
      </c>
      <c r="I103" s="7" t="s">
        <v>33</v>
      </c>
      <c r="J103" s="7" t="s">
        <v>34</v>
      </c>
      <c r="K103" s="7" t="s">
        <v>650</v>
      </c>
      <c r="L103" s="7">
        <v>10</v>
      </c>
      <c r="M103" s="25">
        <v>20193320024872</v>
      </c>
      <c r="N103" s="8">
        <v>43725.738854166666</v>
      </c>
      <c r="O103" s="25">
        <v>20192050060131</v>
      </c>
      <c r="P103" s="8">
        <v>43727</v>
      </c>
      <c r="Q103" s="7">
        <v>2</v>
      </c>
      <c r="R103" s="7">
        <v>2</v>
      </c>
      <c r="S103" s="7" t="s">
        <v>43</v>
      </c>
      <c r="T103" s="7" t="s">
        <v>422</v>
      </c>
      <c r="U103" s="8">
        <v>43727</v>
      </c>
      <c r="V103" s="7" t="s">
        <v>45</v>
      </c>
      <c r="W103" s="7" t="s">
        <v>46</v>
      </c>
      <c r="X103" s="7" t="s">
        <v>47</v>
      </c>
      <c r="Y103" s="7" t="s">
        <v>47</v>
      </c>
    </row>
    <row r="104" spans="1:25" ht="138" customHeight="1" thickBot="1" x14ac:dyDescent="0.3">
      <c r="A104" s="6" t="s">
        <v>25</v>
      </c>
      <c r="B104" s="7" t="s">
        <v>26</v>
      </c>
      <c r="C104" s="7" t="s">
        <v>37</v>
      </c>
      <c r="D104" s="7" t="s">
        <v>423</v>
      </c>
      <c r="E104" s="7" t="s">
        <v>39</v>
      </c>
      <c r="F104" s="7" t="s">
        <v>190</v>
      </c>
      <c r="G104" s="7" t="s">
        <v>424</v>
      </c>
      <c r="H104" s="7" t="s">
        <v>77</v>
      </c>
      <c r="I104" s="7" t="s">
        <v>33</v>
      </c>
      <c r="J104" s="7" t="s">
        <v>34</v>
      </c>
      <c r="K104" s="7" t="s">
        <v>66</v>
      </c>
      <c r="L104" s="7">
        <v>15</v>
      </c>
      <c r="M104" s="25">
        <v>20193320024912</v>
      </c>
      <c r="N104" s="8">
        <v>43726.437199074076</v>
      </c>
      <c r="O104" s="25">
        <v>20192050060401</v>
      </c>
      <c r="P104" s="8">
        <v>43735</v>
      </c>
      <c r="Q104" s="7">
        <v>7</v>
      </c>
      <c r="R104" s="7">
        <v>7</v>
      </c>
      <c r="S104" s="7" t="s">
        <v>43</v>
      </c>
      <c r="T104" s="7" t="s">
        <v>425</v>
      </c>
      <c r="U104" s="8">
        <v>43738</v>
      </c>
      <c r="V104" s="7" t="s">
        <v>45</v>
      </c>
      <c r="W104" s="7" t="s">
        <v>46</v>
      </c>
      <c r="X104" s="7" t="s">
        <v>47</v>
      </c>
      <c r="Y104" s="7" t="s">
        <v>47</v>
      </c>
    </row>
    <row r="105" spans="1:25" ht="96" customHeight="1" thickBot="1" x14ac:dyDescent="0.3">
      <c r="A105" s="6" t="s">
        <v>25</v>
      </c>
      <c r="B105" s="7" t="s">
        <v>26</v>
      </c>
      <c r="C105" s="7" t="s">
        <v>37</v>
      </c>
      <c r="D105" s="7" t="s">
        <v>426</v>
      </c>
      <c r="E105" s="7" t="s">
        <v>39</v>
      </c>
      <c r="F105" s="7" t="s">
        <v>164</v>
      </c>
      <c r="G105" s="7" t="s">
        <v>427</v>
      </c>
      <c r="H105" s="7" t="s">
        <v>108</v>
      </c>
      <c r="I105" s="7" t="s">
        <v>102</v>
      </c>
      <c r="J105" s="7" t="s">
        <v>34</v>
      </c>
      <c r="K105" s="7" t="s">
        <v>66</v>
      </c>
      <c r="L105" s="7">
        <v>15</v>
      </c>
      <c r="M105" s="25">
        <v>20193320024922</v>
      </c>
      <c r="N105" s="8">
        <v>43726.438125000001</v>
      </c>
      <c r="O105" s="25">
        <v>20192100008471</v>
      </c>
      <c r="P105" s="8">
        <v>43739</v>
      </c>
      <c r="Q105" s="7">
        <v>9</v>
      </c>
      <c r="R105" s="7">
        <v>9</v>
      </c>
      <c r="S105" s="7" t="s">
        <v>43</v>
      </c>
      <c r="T105" s="7" t="s">
        <v>428</v>
      </c>
      <c r="U105" s="8">
        <v>43739</v>
      </c>
      <c r="V105" s="7" t="s">
        <v>45</v>
      </c>
      <c r="W105" s="7" t="s">
        <v>46</v>
      </c>
      <c r="X105" s="7" t="s">
        <v>47</v>
      </c>
      <c r="Y105" s="7" t="s">
        <v>47</v>
      </c>
    </row>
    <row r="106" spans="1:25" ht="117" customHeight="1" thickBot="1" x14ac:dyDescent="0.3">
      <c r="A106" s="6" t="s">
        <v>25</v>
      </c>
      <c r="B106" s="7" t="s">
        <v>110</v>
      </c>
      <c r="C106" s="7" t="s">
        <v>162</v>
      </c>
      <c r="D106" s="7" t="s">
        <v>429</v>
      </c>
      <c r="E106" s="7" t="s">
        <v>121</v>
      </c>
      <c r="F106" s="7" t="s">
        <v>363</v>
      </c>
      <c r="G106" s="7" t="s">
        <v>430</v>
      </c>
      <c r="H106" s="7" t="s">
        <v>365</v>
      </c>
      <c r="I106" s="7" t="s">
        <v>115</v>
      </c>
      <c r="J106" s="7" t="s">
        <v>115</v>
      </c>
      <c r="K106" s="7" t="s">
        <v>407</v>
      </c>
      <c r="L106" s="7">
        <v>0</v>
      </c>
      <c r="M106" s="25">
        <v>20193320024932</v>
      </c>
      <c r="N106" s="8">
        <v>43726.438761574071</v>
      </c>
      <c r="O106" s="25">
        <v>20191000008701</v>
      </c>
      <c r="P106" s="8">
        <v>43734</v>
      </c>
      <c r="Q106" s="7">
        <v>6</v>
      </c>
      <c r="R106" s="7">
        <v>6</v>
      </c>
      <c r="S106" s="7" t="s">
        <v>43</v>
      </c>
      <c r="T106" s="7" t="s">
        <v>431</v>
      </c>
      <c r="U106" s="14"/>
      <c r="V106" s="14"/>
      <c r="W106" s="14"/>
      <c r="X106" s="14"/>
      <c r="Y106" s="12" t="s">
        <v>278</v>
      </c>
    </row>
    <row r="107" spans="1:25" ht="86.25" customHeight="1" thickBot="1" x14ac:dyDescent="0.3">
      <c r="A107" s="9" t="s">
        <v>25</v>
      </c>
      <c r="B107" s="10" t="s">
        <v>125</v>
      </c>
      <c r="C107" s="10" t="s">
        <v>151</v>
      </c>
      <c r="D107" s="10" t="s">
        <v>152</v>
      </c>
      <c r="E107" s="10" t="s">
        <v>121</v>
      </c>
      <c r="F107" s="10" t="s">
        <v>122</v>
      </c>
      <c r="G107" s="10" t="s">
        <v>432</v>
      </c>
      <c r="H107" s="10" t="s">
        <v>134</v>
      </c>
      <c r="I107" s="10" t="s">
        <v>115</v>
      </c>
      <c r="J107" s="10" t="s">
        <v>115</v>
      </c>
      <c r="K107" s="10" t="s">
        <v>51</v>
      </c>
      <c r="L107" s="10">
        <v>15</v>
      </c>
      <c r="M107" s="26">
        <v>20193320024942</v>
      </c>
      <c r="N107" s="11">
        <v>43726.478900462964</v>
      </c>
      <c r="O107" s="26">
        <v>20191000009541</v>
      </c>
      <c r="P107" s="11">
        <v>43748</v>
      </c>
      <c r="Q107" s="10">
        <v>16</v>
      </c>
      <c r="R107" s="10">
        <v>16</v>
      </c>
      <c r="S107" s="10" t="s">
        <v>72</v>
      </c>
      <c r="T107" s="10" t="s">
        <v>433</v>
      </c>
      <c r="U107" s="11">
        <v>43748</v>
      </c>
      <c r="V107" s="10" t="s">
        <v>199</v>
      </c>
      <c r="W107" s="10" t="s">
        <v>149</v>
      </c>
      <c r="X107" s="13"/>
      <c r="Y107" s="12" t="s">
        <v>434</v>
      </c>
    </row>
    <row r="108" spans="1:25" ht="90.75" thickBot="1" x14ac:dyDescent="0.3">
      <c r="A108" s="15" t="s">
        <v>25</v>
      </c>
      <c r="B108" s="16" t="s">
        <v>26</v>
      </c>
      <c r="C108" s="16" t="s">
        <v>37</v>
      </c>
      <c r="D108" s="16" t="s">
        <v>435</v>
      </c>
      <c r="E108" s="16" t="s">
        <v>39</v>
      </c>
      <c r="F108" s="16" t="s">
        <v>164</v>
      </c>
      <c r="G108" s="16" t="s">
        <v>436</v>
      </c>
      <c r="H108" s="16" t="s">
        <v>57</v>
      </c>
      <c r="I108" s="16" t="s">
        <v>33</v>
      </c>
      <c r="J108" s="16" t="s">
        <v>34</v>
      </c>
      <c r="K108" s="16" t="s">
        <v>66</v>
      </c>
      <c r="L108" s="16">
        <v>15</v>
      </c>
      <c r="M108" s="27">
        <v>20193320025002</v>
      </c>
      <c r="N108" s="28">
        <v>43726.644155092596</v>
      </c>
      <c r="O108" s="32"/>
      <c r="P108" s="17"/>
      <c r="Q108" s="17"/>
      <c r="R108" s="17"/>
      <c r="S108" s="16" t="s">
        <v>176</v>
      </c>
      <c r="T108" s="16" t="s">
        <v>437</v>
      </c>
      <c r="U108" s="17"/>
      <c r="V108" s="17"/>
      <c r="W108" s="17"/>
      <c r="X108" s="17"/>
      <c r="Y108" s="17"/>
    </row>
    <row r="109" spans="1:25" ht="95.25" customHeight="1" thickBot="1" x14ac:dyDescent="0.3">
      <c r="A109" s="6" t="s">
        <v>25</v>
      </c>
      <c r="B109" s="7" t="s">
        <v>26</v>
      </c>
      <c r="C109" s="7" t="s">
        <v>37</v>
      </c>
      <c r="D109" s="7" t="s">
        <v>210</v>
      </c>
      <c r="E109" s="7" t="s">
        <v>39</v>
      </c>
      <c r="F109" s="7" t="s">
        <v>145</v>
      </c>
      <c r="G109" s="7" t="s">
        <v>287</v>
      </c>
      <c r="H109" s="7" t="s">
        <v>57</v>
      </c>
      <c r="I109" s="7" t="s">
        <v>33</v>
      </c>
      <c r="J109" s="7" t="s">
        <v>34</v>
      </c>
      <c r="K109" s="7" t="s">
        <v>649</v>
      </c>
      <c r="L109" s="7">
        <v>30</v>
      </c>
      <c r="M109" s="25">
        <v>20193320025012</v>
      </c>
      <c r="N109" s="8">
        <v>43726.644606481481</v>
      </c>
      <c r="O109" s="25">
        <v>20192050060711</v>
      </c>
      <c r="P109" s="8">
        <v>43747</v>
      </c>
      <c r="Q109" s="7">
        <v>15</v>
      </c>
      <c r="R109" s="7">
        <v>15</v>
      </c>
      <c r="S109" s="7" t="s">
        <v>43</v>
      </c>
      <c r="T109" s="7" t="s">
        <v>438</v>
      </c>
      <c r="U109" s="8">
        <v>43747</v>
      </c>
      <c r="V109" s="7" t="s">
        <v>217</v>
      </c>
      <c r="W109" s="7" t="s">
        <v>53</v>
      </c>
      <c r="X109" s="14"/>
      <c r="Y109" s="14"/>
    </row>
    <row r="110" spans="1:25" ht="138" customHeight="1" thickBot="1" x14ac:dyDescent="0.3">
      <c r="A110" s="6" t="s">
        <v>25</v>
      </c>
      <c r="B110" s="7" t="s">
        <v>26</v>
      </c>
      <c r="C110" s="7" t="s">
        <v>37</v>
      </c>
      <c r="D110" s="7" t="s">
        <v>439</v>
      </c>
      <c r="E110" s="7" t="s">
        <v>121</v>
      </c>
      <c r="F110" s="7" t="s">
        <v>440</v>
      </c>
      <c r="G110" s="7" t="s">
        <v>441</v>
      </c>
      <c r="H110" s="7" t="s">
        <v>77</v>
      </c>
      <c r="I110" s="7" t="s">
        <v>33</v>
      </c>
      <c r="J110" s="7" t="s">
        <v>34</v>
      </c>
      <c r="K110" s="7" t="s">
        <v>407</v>
      </c>
      <c r="L110" s="7">
        <v>0</v>
      </c>
      <c r="M110" s="25">
        <v>20193320025022</v>
      </c>
      <c r="N110" s="8">
        <v>43726.648148148146</v>
      </c>
      <c r="O110" s="25">
        <v>20192050060271</v>
      </c>
      <c r="P110" s="7" t="s">
        <v>442</v>
      </c>
      <c r="Q110" s="7">
        <v>13</v>
      </c>
      <c r="R110" s="7">
        <v>13</v>
      </c>
      <c r="S110" s="7" t="s">
        <v>43</v>
      </c>
      <c r="T110" s="7" t="s">
        <v>443</v>
      </c>
      <c r="U110" s="14"/>
      <c r="V110" s="14"/>
      <c r="W110" s="14"/>
      <c r="X110" s="14"/>
      <c r="Y110" s="14"/>
    </row>
    <row r="111" spans="1:25" ht="91.5" customHeight="1" thickBot="1" x14ac:dyDescent="0.3">
      <c r="A111" s="6" t="s">
        <v>25</v>
      </c>
      <c r="B111" s="7" t="s">
        <v>26</v>
      </c>
      <c r="C111" s="7" t="s">
        <v>37</v>
      </c>
      <c r="D111" s="7" t="s">
        <v>348</v>
      </c>
      <c r="E111" s="7" t="s">
        <v>29</v>
      </c>
      <c r="F111" s="7" t="s">
        <v>145</v>
      </c>
      <c r="G111" s="7" t="s">
        <v>444</v>
      </c>
      <c r="H111" s="7" t="s">
        <v>42</v>
      </c>
      <c r="I111" s="7" t="s">
        <v>33</v>
      </c>
      <c r="J111" s="7" t="s">
        <v>34</v>
      </c>
      <c r="K111" s="7" t="s">
        <v>649</v>
      </c>
      <c r="L111" s="7">
        <v>30</v>
      </c>
      <c r="M111" s="25">
        <v>20193320025032</v>
      </c>
      <c r="N111" s="8">
        <v>43726.648611111108</v>
      </c>
      <c r="O111" s="25">
        <v>20192050060711</v>
      </c>
      <c r="P111" s="8">
        <v>43747</v>
      </c>
      <c r="Q111" s="7">
        <v>15</v>
      </c>
      <c r="R111" s="7">
        <v>15</v>
      </c>
      <c r="S111" s="7" t="s">
        <v>43</v>
      </c>
      <c r="T111" s="7" t="s">
        <v>438</v>
      </c>
      <c r="U111" s="8">
        <v>43747</v>
      </c>
      <c r="V111" s="7" t="s">
        <v>217</v>
      </c>
      <c r="W111" s="7" t="s">
        <v>53</v>
      </c>
      <c r="X111" s="14"/>
      <c r="Y111" s="14"/>
    </row>
    <row r="112" spans="1:25" ht="87.75" customHeight="1" thickBot="1" x14ac:dyDescent="0.3">
      <c r="A112" s="6" t="s">
        <v>25</v>
      </c>
      <c r="B112" s="7" t="s">
        <v>26</v>
      </c>
      <c r="C112" s="7" t="s">
        <v>37</v>
      </c>
      <c r="D112" s="7" t="s">
        <v>445</v>
      </c>
      <c r="E112" s="7" t="s">
        <v>39</v>
      </c>
      <c r="F112" s="7" t="s">
        <v>446</v>
      </c>
      <c r="G112" s="7" t="s">
        <v>441</v>
      </c>
      <c r="H112" s="7" t="s">
        <v>77</v>
      </c>
      <c r="I112" s="7" t="s">
        <v>33</v>
      </c>
      <c r="J112" s="7" t="s">
        <v>34</v>
      </c>
      <c r="K112" s="7" t="s">
        <v>407</v>
      </c>
      <c r="L112" s="7">
        <v>0</v>
      </c>
      <c r="M112" s="25">
        <v>20193320025052</v>
      </c>
      <c r="N112" s="8">
        <v>43726.659884259258</v>
      </c>
      <c r="O112" s="25">
        <v>20192050060271</v>
      </c>
      <c r="P112" s="7" t="s">
        <v>442</v>
      </c>
      <c r="Q112" s="7">
        <v>13</v>
      </c>
      <c r="R112" s="7">
        <v>13</v>
      </c>
      <c r="S112" s="7" t="s">
        <v>43</v>
      </c>
      <c r="T112" s="7" t="s">
        <v>447</v>
      </c>
      <c r="U112" s="8">
        <v>43745</v>
      </c>
      <c r="V112" s="7" t="s">
        <v>217</v>
      </c>
      <c r="W112" s="7" t="s">
        <v>53</v>
      </c>
      <c r="X112" s="14"/>
      <c r="Y112" s="14"/>
    </row>
    <row r="113" spans="1:25" ht="105.75" customHeight="1" thickBot="1" x14ac:dyDescent="0.3">
      <c r="A113" s="6" t="s">
        <v>25</v>
      </c>
      <c r="B113" s="7" t="s">
        <v>26</v>
      </c>
      <c r="C113" s="7" t="s">
        <v>205</v>
      </c>
      <c r="D113" s="7" t="s">
        <v>448</v>
      </c>
      <c r="E113" s="7" t="s">
        <v>121</v>
      </c>
      <c r="F113" s="7" t="s">
        <v>440</v>
      </c>
      <c r="G113" s="7" t="s">
        <v>449</v>
      </c>
      <c r="H113" s="7" t="s">
        <v>42</v>
      </c>
      <c r="I113" s="7" t="s">
        <v>33</v>
      </c>
      <c r="J113" s="7" t="s">
        <v>34</v>
      </c>
      <c r="K113" s="7" t="s">
        <v>407</v>
      </c>
      <c r="L113" s="7">
        <v>0</v>
      </c>
      <c r="M113" s="25">
        <v>20193320025072</v>
      </c>
      <c r="N113" s="8">
        <v>43726.677476851852</v>
      </c>
      <c r="O113" s="25" t="s">
        <v>450</v>
      </c>
      <c r="P113" s="8">
        <v>43742</v>
      </c>
      <c r="Q113" s="7">
        <v>12</v>
      </c>
      <c r="R113" s="7">
        <v>12</v>
      </c>
      <c r="S113" s="7" t="s">
        <v>43</v>
      </c>
      <c r="T113" s="7" t="s">
        <v>451</v>
      </c>
      <c r="U113" s="8">
        <v>43715</v>
      </c>
      <c r="V113" s="7" t="s">
        <v>217</v>
      </c>
      <c r="W113" s="7" t="s">
        <v>53</v>
      </c>
      <c r="X113" s="14"/>
      <c r="Y113" s="14"/>
    </row>
    <row r="114" spans="1:25" ht="29.25" customHeight="1" thickBot="1" x14ac:dyDescent="0.3">
      <c r="A114" s="6" t="s">
        <v>25</v>
      </c>
      <c r="B114" s="7" t="s">
        <v>26</v>
      </c>
      <c r="C114" s="7" t="s">
        <v>37</v>
      </c>
      <c r="D114" s="7" t="s">
        <v>452</v>
      </c>
      <c r="E114" s="7" t="s">
        <v>39</v>
      </c>
      <c r="F114" s="7" t="s">
        <v>145</v>
      </c>
      <c r="G114" s="7" t="s">
        <v>287</v>
      </c>
      <c r="H114" s="7" t="s">
        <v>77</v>
      </c>
      <c r="I114" s="7" t="s">
        <v>33</v>
      </c>
      <c r="J114" s="7" t="s">
        <v>34</v>
      </c>
      <c r="K114" s="7" t="s">
        <v>66</v>
      </c>
      <c r="L114" s="7">
        <v>15</v>
      </c>
      <c r="M114" s="25">
        <v>20193320025092</v>
      </c>
      <c r="N114" s="8">
        <v>43726.685949074075</v>
      </c>
      <c r="O114" s="25">
        <v>20192050060571</v>
      </c>
      <c r="P114" s="8">
        <v>43742</v>
      </c>
      <c r="Q114" s="7">
        <v>12</v>
      </c>
      <c r="R114" s="7">
        <v>12</v>
      </c>
      <c r="S114" s="7" t="s">
        <v>43</v>
      </c>
      <c r="T114" s="7" t="s">
        <v>453</v>
      </c>
      <c r="U114" s="8">
        <v>43742</v>
      </c>
      <c r="V114" s="7" t="s">
        <v>217</v>
      </c>
      <c r="W114" s="7" t="s">
        <v>53</v>
      </c>
      <c r="X114" s="14"/>
      <c r="Y114" s="14"/>
    </row>
    <row r="115" spans="1:25" ht="114.75" customHeight="1" thickBot="1" x14ac:dyDescent="0.3">
      <c r="A115" s="6" t="s">
        <v>25</v>
      </c>
      <c r="B115" s="7" t="s">
        <v>26</v>
      </c>
      <c r="C115" s="7" t="s">
        <v>200</v>
      </c>
      <c r="D115" s="7" t="s">
        <v>454</v>
      </c>
      <c r="E115" s="7" t="s">
        <v>39</v>
      </c>
      <c r="F115" s="7" t="s">
        <v>164</v>
      </c>
      <c r="G115" s="7" t="s">
        <v>455</v>
      </c>
      <c r="H115" s="7" t="s">
        <v>370</v>
      </c>
      <c r="I115" s="7" t="s">
        <v>102</v>
      </c>
      <c r="J115" s="7" t="s">
        <v>34</v>
      </c>
      <c r="K115" s="7" t="s">
        <v>650</v>
      </c>
      <c r="L115" s="7">
        <v>10</v>
      </c>
      <c r="M115" s="25">
        <v>20193320025112</v>
      </c>
      <c r="N115" s="8">
        <v>43726.687002314815</v>
      </c>
      <c r="O115" s="25" t="s">
        <v>47</v>
      </c>
      <c r="P115" s="8">
        <v>43727</v>
      </c>
      <c r="Q115" s="7">
        <v>1</v>
      </c>
      <c r="R115" s="7">
        <v>1</v>
      </c>
      <c r="S115" s="7" t="s">
        <v>43</v>
      </c>
      <c r="T115" s="7" t="s">
        <v>456</v>
      </c>
      <c r="U115" s="14"/>
      <c r="V115" s="14"/>
      <c r="W115" s="14"/>
      <c r="X115" s="14"/>
      <c r="Y115" s="12" t="s">
        <v>457</v>
      </c>
    </row>
    <row r="116" spans="1:25" ht="89.25" customHeight="1" thickBot="1" x14ac:dyDescent="0.3">
      <c r="A116" s="6" t="s">
        <v>25</v>
      </c>
      <c r="B116" s="7" t="s">
        <v>26</v>
      </c>
      <c r="C116" s="7" t="s">
        <v>37</v>
      </c>
      <c r="D116" s="7" t="s">
        <v>458</v>
      </c>
      <c r="E116" s="7" t="s">
        <v>39</v>
      </c>
      <c r="F116" s="7" t="s">
        <v>164</v>
      </c>
      <c r="G116" s="7" t="s">
        <v>88</v>
      </c>
      <c r="H116" s="7" t="s">
        <v>57</v>
      </c>
      <c r="I116" s="7" t="s">
        <v>33</v>
      </c>
      <c r="J116" s="7" t="s">
        <v>34</v>
      </c>
      <c r="K116" s="7" t="s">
        <v>66</v>
      </c>
      <c r="L116" s="7">
        <v>15</v>
      </c>
      <c r="M116" s="25">
        <v>20193320025132</v>
      </c>
      <c r="N116" s="8">
        <v>43726.68854166667</v>
      </c>
      <c r="O116" s="25">
        <v>20192050060701</v>
      </c>
      <c r="P116" s="8">
        <v>43745</v>
      </c>
      <c r="Q116" s="7">
        <v>13</v>
      </c>
      <c r="R116" s="7" t="s">
        <v>459</v>
      </c>
      <c r="S116" s="7" t="s">
        <v>43</v>
      </c>
      <c r="T116" s="7" t="s">
        <v>460</v>
      </c>
      <c r="U116" s="8">
        <v>43742</v>
      </c>
      <c r="V116" s="7" t="s">
        <v>217</v>
      </c>
      <c r="W116" s="7" t="s">
        <v>53</v>
      </c>
      <c r="X116" s="14"/>
      <c r="Y116" s="14"/>
    </row>
    <row r="117" spans="1:25" ht="113.25" customHeight="1" thickBot="1" x14ac:dyDescent="0.3">
      <c r="A117" s="6" t="s">
        <v>25</v>
      </c>
      <c r="B117" s="7" t="s">
        <v>26</v>
      </c>
      <c r="C117" s="7" t="s">
        <v>37</v>
      </c>
      <c r="D117" s="7" t="s">
        <v>461</v>
      </c>
      <c r="E117" s="7" t="s">
        <v>39</v>
      </c>
      <c r="F117" s="7" t="s">
        <v>164</v>
      </c>
      <c r="G117" s="7" t="s">
        <v>462</v>
      </c>
      <c r="H117" s="7" t="s">
        <v>251</v>
      </c>
      <c r="I117" s="7" t="s">
        <v>115</v>
      </c>
      <c r="J117" s="7" t="s">
        <v>115</v>
      </c>
      <c r="K117" s="7" t="s">
        <v>66</v>
      </c>
      <c r="L117" s="7">
        <v>15</v>
      </c>
      <c r="M117" s="25">
        <v>20193320025142</v>
      </c>
      <c r="N117" s="8">
        <v>43726.69159722222</v>
      </c>
      <c r="O117" s="25">
        <v>20191000002053</v>
      </c>
      <c r="P117" s="8">
        <v>43735</v>
      </c>
      <c r="Q117" s="7">
        <v>7</v>
      </c>
      <c r="R117" s="7">
        <v>7</v>
      </c>
      <c r="S117" s="7" t="s">
        <v>43</v>
      </c>
      <c r="T117" s="7" t="s">
        <v>463</v>
      </c>
      <c r="U117" s="14"/>
      <c r="V117" s="7" t="s">
        <v>117</v>
      </c>
      <c r="W117" s="7"/>
      <c r="X117" s="14"/>
      <c r="Y117" s="12" t="s">
        <v>278</v>
      </c>
    </row>
    <row r="118" spans="1:25" ht="118.5" customHeight="1" thickBot="1" x14ac:dyDescent="0.3">
      <c r="A118" s="6" t="s">
        <v>25</v>
      </c>
      <c r="B118" s="7" t="s">
        <v>26</v>
      </c>
      <c r="C118" s="7" t="s">
        <v>205</v>
      </c>
      <c r="D118" s="7" t="s">
        <v>464</v>
      </c>
      <c r="E118" s="7" t="s">
        <v>29</v>
      </c>
      <c r="F118" s="7" t="s">
        <v>465</v>
      </c>
      <c r="G118" s="7" t="s">
        <v>466</v>
      </c>
      <c r="H118" s="7" t="s">
        <v>365</v>
      </c>
      <c r="I118" s="7" t="s">
        <v>115</v>
      </c>
      <c r="J118" s="7" t="s">
        <v>115</v>
      </c>
      <c r="K118" s="7" t="s">
        <v>650</v>
      </c>
      <c r="L118" s="7">
        <v>10</v>
      </c>
      <c r="M118" s="25">
        <v>20193320025162</v>
      </c>
      <c r="N118" s="8">
        <v>43726.692627314813</v>
      </c>
      <c r="O118" s="25" t="s">
        <v>47</v>
      </c>
      <c r="P118" s="8">
        <v>43740</v>
      </c>
      <c r="Q118" s="7">
        <v>10</v>
      </c>
      <c r="R118" s="7">
        <v>10</v>
      </c>
      <c r="S118" s="7" t="s">
        <v>43</v>
      </c>
      <c r="T118" s="7" t="s">
        <v>467</v>
      </c>
      <c r="U118" s="14"/>
      <c r="V118" s="7" t="s">
        <v>117</v>
      </c>
      <c r="W118" s="14"/>
      <c r="X118" s="14"/>
      <c r="Y118" s="12" t="s">
        <v>468</v>
      </c>
    </row>
    <row r="119" spans="1:25" ht="105.75" customHeight="1" thickBot="1" x14ac:dyDescent="0.3">
      <c r="A119" s="6" t="s">
        <v>25</v>
      </c>
      <c r="B119" s="7" t="s">
        <v>26</v>
      </c>
      <c r="C119" s="7" t="s">
        <v>91</v>
      </c>
      <c r="D119" s="7" t="s">
        <v>249</v>
      </c>
      <c r="E119" s="7" t="s">
        <v>29</v>
      </c>
      <c r="F119" s="7" t="s">
        <v>164</v>
      </c>
      <c r="G119" s="7" t="s">
        <v>276</v>
      </c>
      <c r="H119" s="7" t="s">
        <v>251</v>
      </c>
      <c r="I119" s="7" t="s">
        <v>115</v>
      </c>
      <c r="J119" s="7" t="s">
        <v>115</v>
      </c>
      <c r="K119" s="7" t="s">
        <v>66</v>
      </c>
      <c r="L119" s="7">
        <v>15</v>
      </c>
      <c r="M119" s="25">
        <v>20193320025172</v>
      </c>
      <c r="N119" s="8">
        <v>43726.693148148152</v>
      </c>
      <c r="O119" s="25">
        <v>20191000002043</v>
      </c>
      <c r="P119" s="8">
        <v>43733</v>
      </c>
      <c r="Q119" s="7">
        <v>5</v>
      </c>
      <c r="R119" s="7">
        <v>5</v>
      </c>
      <c r="S119" s="7" t="s">
        <v>43</v>
      </c>
      <c r="T119" s="7" t="s">
        <v>469</v>
      </c>
      <c r="U119" s="14"/>
      <c r="V119" s="7" t="s">
        <v>117</v>
      </c>
      <c r="W119" s="14"/>
      <c r="X119" s="14"/>
      <c r="Y119" s="12" t="s">
        <v>278</v>
      </c>
    </row>
    <row r="120" spans="1:25" ht="84.75" customHeight="1" thickBot="1" x14ac:dyDescent="0.3">
      <c r="A120" s="6" t="s">
        <v>25</v>
      </c>
      <c r="B120" s="7" t="s">
        <v>125</v>
      </c>
      <c r="C120" s="7" t="s">
        <v>131</v>
      </c>
      <c r="D120" s="7" t="s">
        <v>470</v>
      </c>
      <c r="E120" s="7" t="s">
        <v>60</v>
      </c>
      <c r="F120" s="7" t="s">
        <v>471</v>
      </c>
      <c r="G120" s="7" t="s">
        <v>472</v>
      </c>
      <c r="H120" s="7" t="s">
        <v>179</v>
      </c>
      <c r="I120" s="7" t="s">
        <v>180</v>
      </c>
      <c r="J120" s="7" t="s">
        <v>115</v>
      </c>
      <c r="K120" s="7" t="s">
        <v>66</v>
      </c>
      <c r="L120" s="7">
        <v>15</v>
      </c>
      <c r="M120" s="25">
        <v>20193320025292</v>
      </c>
      <c r="N120" s="8">
        <v>43727.420231481483</v>
      </c>
      <c r="O120" s="25">
        <v>20192300008991</v>
      </c>
      <c r="P120" s="8">
        <v>43738</v>
      </c>
      <c r="Q120" s="7">
        <v>6</v>
      </c>
      <c r="R120" s="7">
        <v>6</v>
      </c>
      <c r="S120" s="7" t="s">
        <v>43</v>
      </c>
      <c r="T120" s="7" t="s">
        <v>473</v>
      </c>
      <c r="U120" s="8">
        <v>43738</v>
      </c>
      <c r="V120" s="7" t="s">
        <v>45</v>
      </c>
      <c r="W120" s="7" t="s">
        <v>46</v>
      </c>
      <c r="X120" s="14"/>
      <c r="Y120" s="14"/>
    </row>
    <row r="121" spans="1:25" ht="120" customHeight="1" thickBot="1" x14ac:dyDescent="0.3">
      <c r="A121" s="6" t="s">
        <v>25</v>
      </c>
      <c r="B121" s="7" t="s">
        <v>83</v>
      </c>
      <c r="C121" s="7" t="s">
        <v>474</v>
      </c>
      <c r="D121" s="7" t="s">
        <v>475</v>
      </c>
      <c r="E121" s="7" t="s">
        <v>121</v>
      </c>
      <c r="F121" s="7" t="s">
        <v>207</v>
      </c>
      <c r="G121" s="7" t="s">
        <v>476</v>
      </c>
      <c r="H121" s="7" t="s">
        <v>77</v>
      </c>
      <c r="I121" s="7" t="s">
        <v>33</v>
      </c>
      <c r="J121" s="7" t="s">
        <v>34</v>
      </c>
      <c r="K121" s="7" t="s">
        <v>66</v>
      </c>
      <c r="L121" s="7">
        <v>15</v>
      </c>
      <c r="M121" s="25">
        <v>20193320025322</v>
      </c>
      <c r="N121" s="8">
        <v>43727.463877314818</v>
      </c>
      <c r="O121" s="25">
        <v>20192050060241</v>
      </c>
      <c r="P121" s="8">
        <v>43733</v>
      </c>
      <c r="Q121" s="7">
        <v>4</v>
      </c>
      <c r="R121" s="7">
        <v>4</v>
      </c>
      <c r="S121" s="7" t="s">
        <v>43</v>
      </c>
      <c r="T121" s="7" t="s">
        <v>477</v>
      </c>
      <c r="U121" s="8">
        <v>43733</v>
      </c>
      <c r="V121" s="7" t="s">
        <v>45</v>
      </c>
      <c r="W121" s="7" t="s">
        <v>46</v>
      </c>
      <c r="X121" s="14"/>
      <c r="Y121" s="14"/>
    </row>
    <row r="122" spans="1:25" ht="90.75" thickBot="1" x14ac:dyDescent="0.3">
      <c r="A122" s="15" t="s">
        <v>25</v>
      </c>
      <c r="B122" s="16" t="s">
        <v>125</v>
      </c>
      <c r="C122" s="16" t="s">
        <v>316</v>
      </c>
      <c r="D122" s="16" t="s">
        <v>478</v>
      </c>
      <c r="E122" s="16" t="s">
        <v>121</v>
      </c>
      <c r="F122" s="16" t="s">
        <v>30</v>
      </c>
      <c r="G122" s="16" t="s">
        <v>479</v>
      </c>
      <c r="H122" s="16" t="s">
        <v>57</v>
      </c>
      <c r="I122" s="16" t="s">
        <v>33</v>
      </c>
      <c r="J122" s="16" t="s">
        <v>34</v>
      </c>
      <c r="K122" s="16" t="s">
        <v>66</v>
      </c>
      <c r="L122" s="16">
        <v>15</v>
      </c>
      <c r="M122" s="27">
        <v>20193320025442</v>
      </c>
      <c r="N122" s="28">
        <v>43727.653136574074</v>
      </c>
      <c r="O122" s="32"/>
      <c r="P122" s="17"/>
      <c r="Q122" s="17"/>
      <c r="R122" s="17"/>
      <c r="S122" s="16" t="s">
        <v>176</v>
      </c>
      <c r="T122" s="16" t="s">
        <v>480</v>
      </c>
      <c r="U122" s="17"/>
      <c r="V122" s="17"/>
      <c r="W122" s="17"/>
      <c r="X122" s="17"/>
      <c r="Y122" s="17"/>
    </row>
    <row r="123" spans="1:25" ht="90.75" thickBot="1" x14ac:dyDescent="0.3">
      <c r="A123" s="3" t="s">
        <v>25</v>
      </c>
      <c r="B123" s="4" t="s">
        <v>125</v>
      </c>
      <c r="C123" s="4" t="s">
        <v>205</v>
      </c>
      <c r="D123" s="4" t="s">
        <v>481</v>
      </c>
      <c r="E123" s="4" t="s">
        <v>121</v>
      </c>
      <c r="F123" s="4" t="s">
        <v>65</v>
      </c>
      <c r="G123" s="4" t="s">
        <v>482</v>
      </c>
      <c r="H123" s="4" t="s">
        <v>57</v>
      </c>
      <c r="I123" s="4" t="s">
        <v>33</v>
      </c>
      <c r="J123" s="4" t="s">
        <v>34</v>
      </c>
      <c r="K123" s="4" t="s">
        <v>51</v>
      </c>
      <c r="L123" s="4">
        <v>15</v>
      </c>
      <c r="M123" s="23">
        <v>20193320025492</v>
      </c>
      <c r="N123" s="24">
        <v>43728.449097222219</v>
      </c>
      <c r="O123" s="31"/>
      <c r="P123" s="5"/>
      <c r="Q123" s="5"/>
      <c r="R123" s="5"/>
      <c r="S123" s="4" t="s">
        <v>35</v>
      </c>
      <c r="T123" s="4" t="s">
        <v>483</v>
      </c>
      <c r="U123" s="5"/>
      <c r="V123" s="5"/>
      <c r="W123" s="5"/>
      <c r="X123" s="5"/>
      <c r="Y123" s="5"/>
    </row>
    <row r="124" spans="1:25" ht="90.75" thickBot="1" x14ac:dyDescent="0.3">
      <c r="A124" s="3" t="s">
        <v>25</v>
      </c>
      <c r="B124" s="4" t="s">
        <v>110</v>
      </c>
      <c r="C124" s="4" t="s">
        <v>37</v>
      </c>
      <c r="D124" s="4" t="s">
        <v>484</v>
      </c>
      <c r="E124" s="4" t="s">
        <v>39</v>
      </c>
      <c r="F124" s="4" t="s">
        <v>164</v>
      </c>
      <c r="G124" s="4" t="s">
        <v>485</v>
      </c>
      <c r="H124" s="4" t="s">
        <v>32</v>
      </c>
      <c r="I124" s="4" t="s">
        <v>33</v>
      </c>
      <c r="J124" s="4" t="s">
        <v>34</v>
      </c>
      <c r="K124" s="4" t="s">
        <v>649</v>
      </c>
      <c r="L124" s="4">
        <v>30</v>
      </c>
      <c r="M124" s="23">
        <v>20193320025592</v>
      </c>
      <c r="N124" s="24">
        <v>43728.489004629628</v>
      </c>
      <c r="O124" s="31"/>
      <c r="P124" s="5"/>
      <c r="Q124" s="5"/>
      <c r="R124" s="5"/>
      <c r="S124" s="4" t="s">
        <v>35</v>
      </c>
      <c r="T124" s="4" t="s">
        <v>486</v>
      </c>
      <c r="U124" s="5"/>
      <c r="V124" s="5"/>
      <c r="W124" s="5"/>
      <c r="X124" s="5"/>
      <c r="Y124" s="5"/>
    </row>
    <row r="125" spans="1:25" ht="72.75" thickBot="1" x14ac:dyDescent="0.3">
      <c r="A125" s="3" t="s">
        <v>25</v>
      </c>
      <c r="B125" s="4" t="s">
        <v>125</v>
      </c>
      <c r="C125" s="4" t="s">
        <v>162</v>
      </c>
      <c r="D125" s="4" t="s">
        <v>487</v>
      </c>
      <c r="E125" s="4" t="s">
        <v>121</v>
      </c>
      <c r="F125" s="4" t="s">
        <v>122</v>
      </c>
      <c r="G125" s="4" t="s">
        <v>488</v>
      </c>
      <c r="H125" s="4" t="s">
        <v>134</v>
      </c>
      <c r="I125" s="4" t="s">
        <v>115</v>
      </c>
      <c r="J125" s="4" t="s">
        <v>115</v>
      </c>
      <c r="K125" s="4" t="s">
        <v>51</v>
      </c>
      <c r="L125" s="4">
        <v>15</v>
      </c>
      <c r="M125" s="23">
        <v>20193320025622</v>
      </c>
      <c r="N125" s="24">
        <v>43728.502696759257</v>
      </c>
      <c r="O125" s="31"/>
      <c r="P125" s="5"/>
      <c r="Q125" s="5"/>
      <c r="R125" s="5"/>
      <c r="S125" s="4" t="s">
        <v>35</v>
      </c>
      <c r="T125" s="4" t="s">
        <v>483</v>
      </c>
      <c r="U125" s="5"/>
      <c r="V125" s="5"/>
      <c r="W125" s="5"/>
      <c r="X125" s="5"/>
      <c r="Y125" s="5"/>
    </row>
    <row r="126" spans="1:25" ht="117.75" customHeight="1" thickBot="1" x14ac:dyDescent="0.3">
      <c r="A126" s="6" t="s">
        <v>25</v>
      </c>
      <c r="B126" s="7" t="s">
        <v>110</v>
      </c>
      <c r="C126" s="7" t="s">
        <v>259</v>
      </c>
      <c r="D126" s="7" t="s">
        <v>489</v>
      </c>
      <c r="E126" s="7" t="s">
        <v>121</v>
      </c>
      <c r="F126" s="7" t="s">
        <v>122</v>
      </c>
      <c r="G126" s="7" t="s">
        <v>490</v>
      </c>
      <c r="H126" s="7" t="s">
        <v>134</v>
      </c>
      <c r="I126" s="7" t="s">
        <v>115</v>
      </c>
      <c r="J126" s="7" t="s">
        <v>115</v>
      </c>
      <c r="K126" s="7" t="s">
        <v>51</v>
      </c>
      <c r="L126" s="7">
        <v>15</v>
      </c>
      <c r="M126" s="25">
        <v>20193320025642</v>
      </c>
      <c r="N126" s="8">
        <v>43728.518935185188</v>
      </c>
      <c r="O126" s="25">
        <v>20191000009341</v>
      </c>
      <c r="P126" s="8">
        <v>43741</v>
      </c>
      <c r="Q126" s="7">
        <v>9</v>
      </c>
      <c r="R126" s="7">
        <v>9</v>
      </c>
      <c r="S126" s="7" t="s">
        <v>43</v>
      </c>
      <c r="T126" s="7" t="s">
        <v>491</v>
      </c>
      <c r="U126" s="8">
        <v>43741</v>
      </c>
      <c r="V126" s="7" t="s">
        <v>45</v>
      </c>
      <c r="W126" s="7" t="s">
        <v>46</v>
      </c>
      <c r="X126" s="7" t="s">
        <v>47</v>
      </c>
      <c r="Y126" s="7" t="s">
        <v>47</v>
      </c>
    </row>
    <row r="127" spans="1:25" ht="90.75" thickBot="1" x14ac:dyDescent="0.3">
      <c r="A127" s="3" t="s">
        <v>25</v>
      </c>
      <c r="B127" s="4" t="s">
        <v>110</v>
      </c>
      <c r="C127" s="4" t="s">
        <v>143</v>
      </c>
      <c r="D127" s="4" t="s">
        <v>335</v>
      </c>
      <c r="E127" s="4" t="s">
        <v>60</v>
      </c>
      <c r="F127" s="4" t="s">
        <v>164</v>
      </c>
      <c r="G127" s="4" t="s">
        <v>492</v>
      </c>
      <c r="H127" s="4" t="s">
        <v>57</v>
      </c>
      <c r="I127" s="4" t="s">
        <v>33</v>
      </c>
      <c r="J127" s="4" t="s">
        <v>34</v>
      </c>
      <c r="K127" s="4" t="s">
        <v>649</v>
      </c>
      <c r="L127" s="4">
        <v>30</v>
      </c>
      <c r="M127" s="23">
        <v>20193320025652</v>
      </c>
      <c r="N127" s="24">
        <v>43728.68240740741</v>
      </c>
      <c r="O127" s="31"/>
      <c r="P127" s="5"/>
      <c r="Q127" s="5"/>
      <c r="R127" s="5"/>
      <c r="S127" s="4" t="s">
        <v>35</v>
      </c>
      <c r="T127" s="4" t="s">
        <v>486</v>
      </c>
      <c r="U127" s="5"/>
      <c r="V127" s="5"/>
      <c r="W127" s="5"/>
      <c r="X127" s="5"/>
      <c r="Y127" s="5"/>
    </row>
    <row r="128" spans="1:25" ht="72.75" thickBot="1" x14ac:dyDescent="0.3">
      <c r="A128" s="3" t="s">
        <v>25</v>
      </c>
      <c r="B128" s="4" t="s">
        <v>110</v>
      </c>
      <c r="C128" s="4" t="s">
        <v>139</v>
      </c>
      <c r="D128" s="4" t="s">
        <v>493</v>
      </c>
      <c r="E128" s="4" t="s">
        <v>121</v>
      </c>
      <c r="F128" s="4" t="s">
        <v>122</v>
      </c>
      <c r="G128" s="4" t="s">
        <v>202</v>
      </c>
      <c r="H128" s="4" t="s">
        <v>134</v>
      </c>
      <c r="I128" s="4" t="s">
        <v>115</v>
      </c>
      <c r="J128" s="4" t="s">
        <v>115</v>
      </c>
      <c r="K128" s="4" t="s">
        <v>51</v>
      </c>
      <c r="L128" s="4">
        <v>15</v>
      </c>
      <c r="M128" s="23">
        <v>20193320025672</v>
      </c>
      <c r="N128" s="24">
        <v>43728.715949074074</v>
      </c>
      <c r="O128" s="31"/>
      <c r="P128" s="5"/>
      <c r="Q128" s="5"/>
      <c r="R128" s="5"/>
      <c r="S128" s="4" t="s">
        <v>35</v>
      </c>
      <c r="T128" s="4" t="s">
        <v>483</v>
      </c>
      <c r="U128" s="5"/>
      <c r="V128" s="5"/>
      <c r="W128" s="5"/>
      <c r="X128" s="5"/>
      <c r="Y128" s="5"/>
    </row>
    <row r="129" spans="1:25" ht="81" customHeight="1" thickBot="1" x14ac:dyDescent="0.3">
      <c r="A129" s="6" t="s">
        <v>25</v>
      </c>
      <c r="B129" s="7" t="s">
        <v>125</v>
      </c>
      <c r="C129" s="7" t="s">
        <v>37</v>
      </c>
      <c r="D129" s="7" t="s">
        <v>494</v>
      </c>
      <c r="E129" s="7" t="s">
        <v>75</v>
      </c>
      <c r="F129" s="7" t="s">
        <v>363</v>
      </c>
      <c r="G129" s="7" t="s">
        <v>495</v>
      </c>
      <c r="H129" s="7" t="s">
        <v>365</v>
      </c>
      <c r="I129" s="7" t="s">
        <v>115</v>
      </c>
      <c r="J129" s="7" t="s">
        <v>115</v>
      </c>
      <c r="K129" s="7" t="s">
        <v>650</v>
      </c>
      <c r="L129" s="7">
        <v>10</v>
      </c>
      <c r="M129" s="25">
        <v>20193320025692</v>
      </c>
      <c r="N129" s="8">
        <v>43731.406898148147</v>
      </c>
      <c r="O129" s="25">
        <v>20191000008791</v>
      </c>
      <c r="P129" s="8">
        <v>43734</v>
      </c>
      <c r="Q129" s="7">
        <v>4</v>
      </c>
      <c r="R129" s="7">
        <v>4</v>
      </c>
      <c r="S129" s="7" t="s">
        <v>43</v>
      </c>
      <c r="T129" s="7" t="s">
        <v>496</v>
      </c>
      <c r="U129" s="14"/>
      <c r="V129" s="7" t="s">
        <v>104</v>
      </c>
      <c r="W129" s="7"/>
      <c r="X129" s="14"/>
      <c r="Y129" s="12" t="s">
        <v>497</v>
      </c>
    </row>
    <row r="130" spans="1:25" ht="113.25" customHeight="1" thickBot="1" x14ac:dyDescent="0.3">
      <c r="A130" s="6" t="s">
        <v>25</v>
      </c>
      <c r="B130" s="7" t="s">
        <v>125</v>
      </c>
      <c r="C130" s="7" t="s">
        <v>37</v>
      </c>
      <c r="D130" s="7" t="s">
        <v>494</v>
      </c>
      <c r="E130" s="7" t="s">
        <v>75</v>
      </c>
      <c r="F130" s="7" t="s">
        <v>363</v>
      </c>
      <c r="G130" s="7" t="s">
        <v>498</v>
      </c>
      <c r="H130" s="7" t="s">
        <v>365</v>
      </c>
      <c r="I130" s="7" t="s">
        <v>115</v>
      </c>
      <c r="J130" s="7" t="s">
        <v>115</v>
      </c>
      <c r="K130" s="7" t="s">
        <v>650</v>
      </c>
      <c r="L130" s="7">
        <v>10</v>
      </c>
      <c r="M130" s="25">
        <v>20193320025702</v>
      </c>
      <c r="N130" s="8">
        <v>43731.408472222225</v>
      </c>
      <c r="O130" s="25">
        <v>20191000008791</v>
      </c>
      <c r="P130" s="8">
        <v>43734</v>
      </c>
      <c r="Q130" s="7">
        <v>4</v>
      </c>
      <c r="R130" s="7">
        <v>4</v>
      </c>
      <c r="S130" s="7" t="s">
        <v>43</v>
      </c>
      <c r="T130" s="7" t="s">
        <v>496</v>
      </c>
      <c r="U130" s="14"/>
      <c r="V130" s="7" t="s">
        <v>104</v>
      </c>
      <c r="W130" s="14"/>
      <c r="X130" s="14"/>
      <c r="Y130" s="12" t="s">
        <v>497</v>
      </c>
    </row>
    <row r="131" spans="1:25" ht="117" customHeight="1" thickBot="1" x14ac:dyDescent="0.3">
      <c r="A131" s="6" t="s">
        <v>25</v>
      </c>
      <c r="B131" s="7" t="s">
        <v>125</v>
      </c>
      <c r="C131" s="7" t="s">
        <v>37</v>
      </c>
      <c r="D131" s="7" t="s">
        <v>494</v>
      </c>
      <c r="E131" s="7" t="s">
        <v>75</v>
      </c>
      <c r="F131" s="7" t="s">
        <v>363</v>
      </c>
      <c r="G131" s="7" t="s">
        <v>495</v>
      </c>
      <c r="H131" s="7" t="s">
        <v>365</v>
      </c>
      <c r="I131" s="7" t="s">
        <v>115</v>
      </c>
      <c r="J131" s="7" t="s">
        <v>115</v>
      </c>
      <c r="K131" s="7" t="s">
        <v>650</v>
      </c>
      <c r="L131" s="7">
        <v>10</v>
      </c>
      <c r="M131" s="25">
        <v>20193320025712</v>
      </c>
      <c r="N131" s="8">
        <v>43731.409270833334</v>
      </c>
      <c r="O131" s="25">
        <v>20191000008791</v>
      </c>
      <c r="P131" s="8">
        <v>43734</v>
      </c>
      <c r="Q131" s="7">
        <v>4</v>
      </c>
      <c r="R131" s="7">
        <v>4</v>
      </c>
      <c r="S131" s="7" t="s">
        <v>43</v>
      </c>
      <c r="T131" s="7" t="s">
        <v>496</v>
      </c>
      <c r="U131" s="14"/>
      <c r="V131" s="7" t="s">
        <v>104</v>
      </c>
      <c r="W131" s="14"/>
      <c r="X131" s="14"/>
      <c r="Y131" s="12" t="s">
        <v>497</v>
      </c>
    </row>
    <row r="132" spans="1:25" ht="120" customHeight="1" thickBot="1" x14ac:dyDescent="0.3">
      <c r="A132" s="6" t="s">
        <v>25</v>
      </c>
      <c r="B132" s="7" t="s">
        <v>125</v>
      </c>
      <c r="C132" s="7" t="s">
        <v>37</v>
      </c>
      <c r="D132" s="7" t="s">
        <v>494</v>
      </c>
      <c r="E132" s="7" t="s">
        <v>75</v>
      </c>
      <c r="F132" s="7" t="s">
        <v>363</v>
      </c>
      <c r="G132" s="7" t="s">
        <v>495</v>
      </c>
      <c r="H132" s="7" t="s">
        <v>365</v>
      </c>
      <c r="I132" s="7" t="s">
        <v>115</v>
      </c>
      <c r="J132" s="7" t="s">
        <v>115</v>
      </c>
      <c r="K132" s="7" t="s">
        <v>650</v>
      </c>
      <c r="L132" s="7">
        <v>10</v>
      </c>
      <c r="M132" s="25">
        <v>20193320025722</v>
      </c>
      <c r="N132" s="8">
        <v>43731.414039351854</v>
      </c>
      <c r="O132" s="25">
        <v>20191000008791</v>
      </c>
      <c r="P132" s="8">
        <v>43734</v>
      </c>
      <c r="Q132" s="7">
        <v>4</v>
      </c>
      <c r="R132" s="7">
        <v>4</v>
      </c>
      <c r="S132" s="7" t="s">
        <v>43</v>
      </c>
      <c r="T132" s="7" t="s">
        <v>496</v>
      </c>
      <c r="U132" s="14"/>
      <c r="V132" s="7" t="s">
        <v>104</v>
      </c>
      <c r="W132" s="14"/>
      <c r="X132" s="14"/>
      <c r="Y132" s="12" t="s">
        <v>497</v>
      </c>
    </row>
    <row r="133" spans="1:25" ht="138" customHeight="1" thickBot="1" x14ac:dyDescent="0.3">
      <c r="A133" s="6" t="s">
        <v>25</v>
      </c>
      <c r="B133" s="7" t="s">
        <v>125</v>
      </c>
      <c r="C133" s="7" t="s">
        <v>37</v>
      </c>
      <c r="D133" s="7" t="s">
        <v>494</v>
      </c>
      <c r="E133" s="7" t="s">
        <v>75</v>
      </c>
      <c r="F133" s="7" t="s">
        <v>363</v>
      </c>
      <c r="G133" s="7" t="s">
        <v>498</v>
      </c>
      <c r="H133" s="7" t="s">
        <v>365</v>
      </c>
      <c r="I133" s="7" t="s">
        <v>115</v>
      </c>
      <c r="J133" s="7" t="s">
        <v>115</v>
      </c>
      <c r="K133" s="7" t="s">
        <v>650</v>
      </c>
      <c r="L133" s="7">
        <v>10</v>
      </c>
      <c r="M133" s="25">
        <v>20193320025732</v>
      </c>
      <c r="N133" s="8">
        <v>43731.41710648148</v>
      </c>
      <c r="O133" s="25">
        <v>20191000008791</v>
      </c>
      <c r="P133" s="8">
        <v>43734</v>
      </c>
      <c r="Q133" s="7">
        <v>4</v>
      </c>
      <c r="R133" s="7">
        <v>4</v>
      </c>
      <c r="S133" s="7" t="s">
        <v>43</v>
      </c>
      <c r="T133" s="7" t="s">
        <v>496</v>
      </c>
      <c r="U133" s="14"/>
      <c r="V133" s="7" t="s">
        <v>104</v>
      </c>
      <c r="W133" s="14"/>
      <c r="X133" s="14"/>
      <c r="Y133" s="12" t="s">
        <v>497</v>
      </c>
    </row>
    <row r="134" spans="1:25" ht="102" customHeight="1" thickBot="1" x14ac:dyDescent="0.3">
      <c r="A134" s="6" t="s">
        <v>25</v>
      </c>
      <c r="B134" s="7" t="s">
        <v>125</v>
      </c>
      <c r="C134" s="7" t="s">
        <v>37</v>
      </c>
      <c r="D134" s="7" t="s">
        <v>494</v>
      </c>
      <c r="E134" s="7" t="s">
        <v>75</v>
      </c>
      <c r="F134" s="7" t="s">
        <v>363</v>
      </c>
      <c r="G134" s="7" t="s">
        <v>498</v>
      </c>
      <c r="H134" s="7" t="s">
        <v>365</v>
      </c>
      <c r="I134" s="7" t="s">
        <v>115</v>
      </c>
      <c r="J134" s="7" t="s">
        <v>115</v>
      </c>
      <c r="K134" s="7" t="s">
        <v>650</v>
      </c>
      <c r="L134" s="7">
        <v>10</v>
      </c>
      <c r="M134" s="25">
        <v>20193320025742</v>
      </c>
      <c r="N134" s="8">
        <v>43731.420300925929</v>
      </c>
      <c r="O134" s="25">
        <v>20191000008791</v>
      </c>
      <c r="P134" s="8">
        <v>43734</v>
      </c>
      <c r="Q134" s="7">
        <v>4</v>
      </c>
      <c r="R134" s="7">
        <v>4</v>
      </c>
      <c r="S134" s="7" t="s">
        <v>43</v>
      </c>
      <c r="T134" s="7" t="s">
        <v>496</v>
      </c>
      <c r="U134" s="14"/>
      <c r="V134" s="7" t="s">
        <v>104</v>
      </c>
      <c r="W134" s="14"/>
      <c r="X134" s="14"/>
      <c r="Y134" s="12" t="s">
        <v>497</v>
      </c>
    </row>
    <row r="135" spans="1:25" ht="135" customHeight="1" thickBot="1" x14ac:dyDescent="0.3">
      <c r="A135" s="6" t="s">
        <v>25</v>
      </c>
      <c r="B135" s="7" t="s">
        <v>26</v>
      </c>
      <c r="C135" s="7" t="s">
        <v>54</v>
      </c>
      <c r="D135" s="7" t="s">
        <v>291</v>
      </c>
      <c r="E135" s="7" t="s">
        <v>121</v>
      </c>
      <c r="F135" s="7" t="s">
        <v>164</v>
      </c>
      <c r="G135" s="7" t="s">
        <v>499</v>
      </c>
      <c r="H135" s="7" t="s">
        <v>251</v>
      </c>
      <c r="I135" s="7" t="s">
        <v>115</v>
      </c>
      <c r="J135" s="7" t="s">
        <v>115</v>
      </c>
      <c r="K135" s="7" t="s">
        <v>66</v>
      </c>
      <c r="L135" s="7">
        <v>15</v>
      </c>
      <c r="M135" s="25">
        <v>20193320025762</v>
      </c>
      <c r="N135" s="8">
        <v>43731.449328703704</v>
      </c>
      <c r="O135" s="25">
        <v>43738</v>
      </c>
      <c r="P135" s="7" t="s">
        <v>47</v>
      </c>
      <c r="Q135" s="7">
        <v>5</v>
      </c>
      <c r="R135" s="7">
        <v>5</v>
      </c>
      <c r="S135" s="7" t="s">
        <v>43</v>
      </c>
      <c r="T135" s="7" t="s">
        <v>500</v>
      </c>
      <c r="U135" s="7" t="s">
        <v>47</v>
      </c>
      <c r="V135" s="7" t="s">
        <v>47</v>
      </c>
      <c r="W135" s="7" t="s">
        <v>53</v>
      </c>
      <c r="X135" s="14"/>
      <c r="Y135" s="12" t="s">
        <v>501</v>
      </c>
    </row>
    <row r="136" spans="1:25" ht="90.75" thickBot="1" x14ac:dyDescent="0.3">
      <c r="A136" s="3" t="s">
        <v>25</v>
      </c>
      <c r="B136" s="4" t="s">
        <v>26</v>
      </c>
      <c r="C136" s="4" t="s">
        <v>37</v>
      </c>
      <c r="D136" s="4" t="s">
        <v>502</v>
      </c>
      <c r="E136" s="4" t="s">
        <v>39</v>
      </c>
      <c r="F136" s="4" t="s">
        <v>168</v>
      </c>
      <c r="G136" s="4" t="s">
        <v>503</v>
      </c>
      <c r="H136" s="4" t="s">
        <v>57</v>
      </c>
      <c r="I136" s="4" t="s">
        <v>33</v>
      </c>
      <c r="J136" s="4" t="s">
        <v>34</v>
      </c>
      <c r="K136" s="4" t="s">
        <v>66</v>
      </c>
      <c r="L136" s="4">
        <v>15</v>
      </c>
      <c r="M136" s="23">
        <v>20193320025772</v>
      </c>
      <c r="N136" s="24">
        <v>43731.450891203705</v>
      </c>
      <c r="O136" s="31"/>
      <c r="P136" s="5"/>
      <c r="Q136" s="5"/>
      <c r="R136" s="5"/>
      <c r="S136" s="4" t="s">
        <v>35</v>
      </c>
      <c r="T136" s="5"/>
      <c r="U136" s="5"/>
      <c r="V136" s="5"/>
      <c r="W136" s="5"/>
      <c r="X136" s="5"/>
      <c r="Y136" s="5"/>
    </row>
    <row r="137" spans="1:25" ht="120" customHeight="1" thickBot="1" x14ac:dyDescent="0.3">
      <c r="A137" s="6" t="s">
        <v>25</v>
      </c>
      <c r="B137" s="7" t="s">
        <v>83</v>
      </c>
      <c r="C137" s="7" t="s">
        <v>37</v>
      </c>
      <c r="D137" s="7" t="s">
        <v>504</v>
      </c>
      <c r="E137" s="7" t="s">
        <v>39</v>
      </c>
      <c r="F137" s="7" t="s">
        <v>145</v>
      </c>
      <c r="G137" s="7" t="s">
        <v>505</v>
      </c>
      <c r="H137" s="7" t="s">
        <v>77</v>
      </c>
      <c r="I137" s="7" t="s">
        <v>33</v>
      </c>
      <c r="J137" s="7" t="s">
        <v>34</v>
      </c>
      <c r="K137" s="7" t="s">
        <v>66</v>
      </c>
      <c r="L137" s="7">
        <v>15</v>
      </c>
      <c r="M137" s="25">
        <v>20193320025782</v>
      </c>
      <c r="N137" s="8">
        <v>43731.451493055552</v>
      </c>
      <c r="O137" s="25">
        <v>43745</v>
      </c>
      <c r="P137" s="7" t="s">
        <v>506</v>
      </c>
      <c r="Q137" s="7">
        <v>10</v>
      </c>
      <c r="R137" s="7">
        <v>10</v>
      </c>
      <c r="S137" s="7" t="s">
        <v>43</v>
      </c>
      <c r="T137" s="7" t="s">
        <v>507</v>
      </c>
      <c r="U137" s="14"/>
      <c r="V137" s="7" t="s">
        <v>217</v>
      </c>
      <c r="W137" s="7" t="s">
        <v>53</v>
      </c>
      <c r="X137" s="14"/>
      <c r="Y137" s="12" t="s">
        <v>508</v>
      </c>
    </row>
    <row r="138" spans="1:25" ht="105.75" customHeight="1" thickBot="1" x14ac:dyDescent="0.3">
      <c r="A138" s="6" t="s">
        <v>25</v>
      </c>
      <c r="B138" s="7" t="s">
        <v>26</v>
      </c>
      <c r="C138" s="7" t="s">
        <v>37</v>
      </c>
      <c r="D138" s="7" t="s">
        <v>509</v>
      </c>
      <c r="E138" s="7" t="s">
        <v>39</v>
      </c>
      <c r="F138" s="7" t="s">
        <v>164</v>
      </c>
      <c r="G138" s="7" t="s">
        <v>257</v>
      </c>
      <c r="H138" s="7" t="s">
        <v>108</v>
      </c>
      <c r="I138" s="7" t="s">
        <v>102</v>
      </c>
      <c r="J138" s="7" t="s">
        <v>34</v>
      </c>
      <c r="K138" s="7" t="s">
        <v>650</v>
      </c>
      <c r="L138" s="7">
        <v>10</v>
      </c>
      <c r="M138" s="25">
        <v>20193320025802</v>
      </c>
      <c r="N138" s="8">
        <v>43731.453449074077</v>
      </c>
      <c r="O138" s="25">
        <v>20192100008501</v>
      </c>
      <c r="P138" s="8">
        <v>43741</v>
      </c>
      <c r="Q138" s="7">
        <v>8</v>
      </c>
      <c r="R138" s="7">
        <v>8</v>
      </c>
      <c r="S138" s="7" t="s">
        <v>43</v>
      </c>
      <c r="T138" s="7" t="s">
        <v>510</v>
      </c>
      <c r="U138" s="7" t="s">
        <v>511</v>
      </c>
      <c r="V138" s="7" t="s">
        <v>217</v>
      </c>
      <c r="W138" s="7" t="s">
        <v>53</v>
      </c>
      <c r="X138" s="14"/>
      <c r="Y138" s="14"/>
    </row>
    <row r="139" spans="1:25" ht="145.5" customHeight="1" thickBot="1" x14ac:dyDescent="0.3">
      <c r="A139" s="9" t="s">
        <v>25</v>
      </c>
      <c r="B139" s="10" t="s">
        <v>26</v>
      </c>
      <c r="C139" s="10" t="s">
        <v>37</v>
      </c>
      <c r="D139" s="10" t="s">
        <v>68</v>
      </c>
      <c r="E139" s="10" t="s">
        <v>39</v>
      </c>
      <c r="F139" s="10" t="s">
        <v>164</v>
      </c>
      <c r="G139" s="10" t="s">
        <v>512</v>
      </c>
      <c r="H139" s="10" t="s">
        <v>50</v>
      </c>
      <c r="I139" s="10" t="s">
        <v>180</v>
      </c>
      <c r="J139" s="10" t="s">
        <v>34</v>
      </c>
      <c r="K139" s="10" t="s">
        <v>70</v>
      </c>
      <c r="L139" s="10">
        <v>5</v>
      </c>
      <c r="M139" s="26">
        <v>20193320025812</v>
      </c>
      <c r="N139" s="11">
        <v>43731.455370370371</v>
      </c>
      <c r="O139" s="26" t="s">
        <v>513</v>
      </c>
      <c r="P139" s="11">
        <v>43742</v>
      </c>
      <c r="Q139" s="10">
        <v>9</v>
      </c>
      <c r="R139" s="10">
        <v>9</v>
      </c>
      <c r="S139" s="10" t="s">
        <v>72</v>
      </c>
      <c r="T139" s="10" t="s">
        <v>514</v>
      </c>
      <c r="U139" s="11">
        <v>43742</v>
      </c>
      <c r="V139" s="10" t="s">
        <v>217</v>
      </c>
      <c r="W139" s="10" t="s">
        <v>53</v>
      </c>
      <c r="X139" s="13"/>
      <c r="Y139" s="13"/>
    </row>
    <row r="140" spans="1:25" ht="91.5" customHeight="1" thickBot="1" x14ac:dyDescent="0.3">
      <c r="A140" s="6" t="s">
        <v>194</v>
      </c>
      <c r="B140" s="7" t="s">
        <v>195</v>
      </c>
      <c r="C140" s="7" t="s">
        <v>91</v>
      </c>
      <c r="D140" s="7" t="s">
        <v>515</v>
      </c>
      <c r="E140" s="7" t="s">
        <v>121</v>
      </c>
      <c r="F140" s="7" t="s">
        <v>164</v>
      </c>
      <c r="G140" s="7" t="s">
        <v>197</v>
      </c>
      <c r="H140" s="7" t="s">
        <v>245</v>
      </c>
      <c r="I140" s="7" t="s">
        <v>246</v>
      </c>
      <c r="J140" s="7" t="s">
        <v>223</v>
      </c>
      <c r="K140" s="7" t="s">
        <v>650</v>
      </c>
      <c r="L140" s="7">
        <v>10</v>
      </c>
      <c r="M140" s="25">
        <v>20193320025862</v>
      </c>
      <c r="N140" s="8">
        <v>43731.486157407409</v>
      </c>
      <c r="O140" s="25" t="s">
        <v>47</v>
      </c>
      <c r="P140" s="8">
        <v>43745</v>
      </c>
      <c r="Q140" s="7">
        <v>10</v>
      </c>
      <c r="R140" s="7">
        <v>10</v>
      </c>
      <c r="S140" s="7" t="s">
        <v>43</v>
      </c>
      <c r="T140" s="7" t="s">
        <v>516</v>
      </c>
      <c r="U140" s="14"/>
      <c r="V140" s="14"/>
      <c r="W140" s="7" t="s">
        <v>53</v>
      </c>
      <c r="X140" s="14"/>
      <c r="Y140" s="14"/>
    </row>
    <row r="141" spans="1:25" ht="72.75" thickBot="1" x14ac:dyDescent="0.3">
      <c r="A141" s="3" t="s">
        <v>25</v>
      </c>
      <c r="B141" s="4" t="s">
        <v>110</v>
      </c>
      <c r="C141" s="4" t="s">
        <v>297</v>
      </c>
      <c r="D141" s="4" t="s">
        <v>517</v>
      </c>
      <c r="E141" s="4" t="s">
        <v>121</v>
      </c>
      <c r="F141" s="4" t="s">
        <v>122</v>
      </c>
      <c r="G141" s="4" t="s">
        <v>518</v>
      </c>
      <c r="H141" s="4" t="s">
        <v>134</v>
      </c>
      <c r="I141" s="4" t="s">
        <v>115</v>
      </c>
      <c r="J141" s="4" t="s">
        <v>115</v>
      </c>
      <c r="K141" s="4" t="s">
        <v>51</v>
      </c>
      <c r="L141" s="4">
        <v>15</v>
      </c>
      <c r="M141" s="23">
        <v>20193320025872</v>
      </c>
      <c r="N141" s="24">
        <v>43731.493090277778</v>
      </c>
      <c r="O141" s="31"/>
      <c r="P141" s="5"/>
      <c r="Q141" s="5"/>
      <c r="R141" s="5"/>
      <c r="S141" s="4" t="s">
        <v>35</v>
      </c>
      <c r="T141" s="5"/>
      <c r="U141" s="5"/>
      <c r="V141" s="5"/>
      <c r="W141" s="5"/>
      <c r="X141" s="5"/>
      <c r="Y141" s="5"/>
    </row>
    <row r="142" spans="1:25" ht="72.75" thickBot="1" x14ac:dyDescent="0.3">
      <c r="A142" s="3" t="s">
        <v>25</v>
      </c>
      <c r="B142" s="4" t="s">
        <v>110</v>
      </c>
      <c r="C142" s="4" t="s">
        <v>297</v>
      </c>
      <c r="D142" s="4" t="s">
        <v>517</v>
      </c>
      <c r="E142" s="4" t="s">
        <v>121</v>
      </c>
      <c r="F142" s="4" t="s">
        <v>122</v>
      </c>
      <c r="G142" s="4" t="s">
        <v>519</v>
      </c>
      <c r="H142" s="4" t="s">
        <v>134</v>
      </c>
      <c r="I142" s="4" t="s">
        <v>115</v>
      </c>
      <c r="J142" s="4" t="s">
        <v>115</v>
      </c>
      <c r="K142" s="4" t="s">
        <v>51</v>
      </c>
      <c r="L142" s="4">
        <v>15</v>
      </c>
      <c r="M142" s="23">
        <v>20193320025882</v>
      </c>
      <c r="N142" s="24">
        <v>43731.499895833331</v>
      </c>
      <c r="O142" s="31"/>
      <c r="P142" s="5"/>
      <c r="Q142" s="5"/>
      <c r="R142" s="5"/>
      <c r="S142" s="4" t="s">
        <v>35</v>
      </c>
      <c r="T142" s="5"/>
      <c r="U142" s="5"/>
      <c r="V142" s="5"/>
      <c r="W142" s="5"/>
      <c r="X142" s="5"/>
      <c r="Y142" s="5"/>
    </row>
    <row r="143" spans="1:25" ht="125.25" customHeight="1" thickBot="1" x14ac:dyDescent="0.3">
      <c r="A143" s="6" t="s">
        <v>25</v>
      </c>
      <c r="B143" s="7" t="s">
        <v>125</v>
      </c>
      <c r="C143" s="7" t="s">
        <v>200</v>
      </c>
      <c r="D143" s="7" t="s">
        <v>520</v>
      </c>
      <c r="E143" s="7" t="s">
        <v>121</v>
      </c>
      <c r="F143" s="7" t="s">
        <v>122</v>
      </c>
      <c r="G143" s="7" t="s">
        <v>521</v>
      </c>
      <c r="H143" s="7" t="s">
        <v>134</v>
      </c>
      <c r="I143" s="7" t="s">
        <v>115</v>
      </c>
      <c r="J143" s="7" t="s">
        <v>115</v>
      </c>
      <c r="K143" s="7" t="s">
        <v>51</v>
      </c>
      <c r="L143" s="7">
        <v>15</v>
      </c>
      <c r="M143" s="25">
        <v>20193320025932</v>
      </c>
      <c r="N143" s="8">
        <v>43732.432384259257</v>
      </c>
      <c r="O143" s="25">
        <v>43747</v>
      </c>
      <c r="P143" s="7">
        <v>20191000009471</v>
      </c>
      <c r="Q143" s="7">
        <v>11</v>
      </c>
      <c r="R143" s="7">
        <v>11</v>
      </c>
      <c r="S143" s="7" t="s">
        <v>43</v>
      </c>
      <c r="T143" s="7" t="s">
        <v>522</v>
      </c>
      <c r="U143" s="8">
        <v>43746</v>
      </c>
      <c r="V143" s="7" t="s">
        <v>217</v>
      </c>
      <c r="W143" s="7" t="s">
        <v>53</v>
      </c>
      <c r="X143" s="14"/>
      <c r="Y143" s="14"/>
    </row>
    <row r="144" spans="1:25" ht="90.75" thickBot="1" x14ac:dyDescent="0.3">
      <c r="A144" s="15" t="s">
        <v>25</v>
      </c>
      <c r="B144" s="16" t="s">
        <v>125</v>
      </c>
      <c r="C144" s="16" t="s">
        <v>37</v>
      </c>
      <c r="D144" s="16" t="s">
        <v>523</v>
      </c>
      <c r="E144" s="16" t="s">
        <v>39</v>
      </c>
      <c r="F144" s="16" t="s">
        <v>145</v>
      </c>
      <c r="G144" s="16" t="s">
        <v>524</v>
      </c>
      <c r="H144" s="16" t="s">
        <v>42</v>
      </c>
      <c r="I144" s="16" t="s">
        <v>33</v>
      </c>
      <c r="J144" s="16" t="s">
        <v>34</v>
      </c>
      <c r="K144" s="16" t="s">
        <v>650</v>
      </c>
      <c r="L144" s="16">
        <v>10</v>
      </c>
      <c r="M144" s="27">
        <v>20193320025962</v>
      </c>
      <c r="N144" s="28">
        <v>43732.473009259258</v>
      </c>
      <c r="O144" s="27"/>
      <c r="P144" s="17"/>
      <c r="Q144" s="17"/>
      <c r="R144" s="17"/>
      <c r="S144" s="16" t="s">
        <v>176</v>
      </c>
      <c r="T144" s="16"/>
      <c r="U144" s="17"/>
      <c r="V144" s="17"/>
      <c r="W144" s="17"/>
      <c r="X144" s="17"/>
      <c r="Y144" s="17"/>
    </row>
    <row r="145" spans="1:25" ht="90.75" thickBot="1" x14ac:dyDescent="0.3">
      <c r="A145" s="3" t="s">
        <v>25</v>
      </c>
      <c r="B145" s="4" t="s">
        <v>26</v>
      </c>
      <c r="C145" s="4" t="s">
        <v>205</v>
      </c>
      <c r="D145" s="4" t="s">
        <v>227</v>
      </c>
      <c r="E145" s="4" t="s">
        <v>121</v>
      </c>
      <c r="F145" s="4" t="s">
        <v>207</v>
      </c>
      <c r="G145" s="4" t="s">
        <v>525</v>
      </c>
      <c r="H145" s="4" t="s">
        <v>57</v>
      </c>
      <c r="I145" s="4" t="s">
        <v>33</v>
      </c>
      <c r="J145" s="4" t="s">
        <v>34</v>
      </c>
      <c r="K145" s="4" t="s">
        <v>649</v>
      </c>
      <c r="L145" s="4">
        <v>30</v>
      </c>
      <c r="M145" s="23">
        <v>20193320025992</v>
      </c>
      <c r="N145" s="24">
        <v>43732.636655092596</v>
      </c>
      <c r="O145" s="31"/>
      <c r="P145" s="5"/>
      <c r="Q145" s="5"/>
      <c r="R145" s="5"/>
      <c r="S145" s="4" t="s">
        <v>35</v>
      </c>
      <c r="T145" s="5"/>
      <c r="U145" s="5"/>
      <c r="V145" s="5"/>
      <c r="W145" s="5"/>
      <c r="X145" s="5"/>
      <c r="Y145" s="5"/>
    </row>
    <row r="146" spans="1:25" ht="120.75" customHeight="1" thickBot="1" x14ac:dyDescent="0.3">
      <c r="A146" s="6" t="s">
        <v>25</v>
      </c>
      <c r="B146" s="7" t="s">
        <v>26</v>
      </c>
      <c r="C146" s="7" t="s">
        <v>37</v>
      </c>
      <c r="D146" s="7" t="s">
        <v>249</v>
      </c>
      <c r="E146" s="7" t="s">
        <v>121</v>
      </c>
      <c r="F146" s="7" t="s">
        <v>164</v>
      </c>
      <c r="G146" s="7" t="s">
        <v>526</v>
      </c>
      <c r="H146" s="7" t="s">
        <v>251</v>
      </c>
      <c r="I146" s="7" t="s">
        <v>115</v>
      </c>
      <c r="J146" s="7" t="s">
        <v>115</v>
      </c>
      <c r="K146" s="7" t="s">
        <v>66</v>
      </c>
      <c r="L146" s="7">
        <v>15</v>
      </c>
      <c r="M146" s="25">
        <v>20193320026002</v>
      </c>
      <c r="N146" s="8">
        <v>43733.388969907406</v>
      </c>
      <c r="O146" s="25">
        <v>43735</v>
      </c>
      <c r="P146" s="7" t="s">
        <v>47</v>
      </c>
      <c r="Q146" s="7">
        <v>2</v>
      </c>
      <c r="R146" s="7">
        <v>2</v>
      </c>
      <c r="S146" s="7" t="s">
        <v>43</v>
      </c>
      <c r="T146" s="7" t="s">
        <v>527</v>
      </c>
      <c r="U146" s="14"/>
      <c r="V146" s="14"/>
      <c r="W146" s="7" t="s">
        <v>53</v>
      </c>
      <c r="X146" s="14"/>
      <c r="Y146" s="12" t="s">
        <v>501</v>
      </c>
    </row>
    <row r="147" spans="1:25" ht="105.75" customHeight="1" thickBot="1" x14ac:dyDescent="0.3">
      <c r="A147" s="6" t="s">
        <v>25</v>
      </c>
      <c r="B147" s="7" t="s">
        <v>83</v>
      </c>
      <c r="C147" s="7" t="s">
        <v>37</v>
      </c>
      <c r="D147" s="7" t="s">
        <v>528</v>
      </c>
      <c r="E147" s="7" t="s">
        <v>121</v>
      </c>
      <c r="F147" s="7" t="s">
        <v>145</v>
      </c>
      <c r="G147" s="7" t="s">
        <v>529</v>
      </c>
      <c r="H147" s="7" t="s">
        <v>530</v>
      </c>
      <c r="I147" s="7" t="s">
        <v>33</v>
      </c>
      <c r="J147" s="7" t="s">
        <v>34</v>
      </c>
      <c r="K147" s="7" t="s">
        <v>66</v>
      </c>
      <c r="L147" s="7">
        <v>15</v>
      </c>
      <c r="M147" s="25">
        <v>20193320026012</v>
      </c>
      <c r="N147" s="8">
        <v>43733.39025462963</v>
      </c>
      <c r="O147" s="25">
        <v>43735</v>
      </c>
      <c r="P147" s="7">
        <v>20192050060531</v>
      </c>
      <c r="Q147" s="7">
        <v>2</v>
      </c>
      <c r="R147" s="7">
        <v>2</v>
      </c>
      <c r="S147" s="7" t="s">
        <v>43</v>
      </c>
      <c r="T147" s="7" t="s">
        <v>531</v>
      </c>
      <c r="U147" s="8">
        <v>43738</v>
      </c>
      <c r="V147" s="7" t="s">
        <v>199</v>
      </c>
      <c r="W147" s="7" t="s">
        <v>149</v>
      </c>
      <c r="X147" s="14"/>
      <c r="Y147" s="12" t="s">
        <v>532</v>
      </c>
    </row>
    <row r="148" spans="1:25" ht="72.75" thickBot="1" x14ac:dyDescent="0.3">
      <c r="A148" s="3" t="s">
        <v>25</v>
      </c>
      <c r="B148" s="4" t="s">
        <v>125</v>
      </c>
      <c r="C148" s="4" t="s">
        <v>279</v>
      </c>
      <c r="D148" s="4" t="s">
        <v>533</v>
      </c>
      <c r="E148" s="4" t="s">
        <v>121</v>
      </c>
      <c r="F148" s="4" t="s">
        <v>122</v>
      </c>
      <c r="G148" s="4" t="s">
        <v>389</v>
      </c>
      <c r="H148" s="4" t="s">
        <v>134</v>
      </c>
      <c r="I148" s="4" t="s">
        <v>115</v>
      </c>
      <c r="J148" s="4" t="s">
        <v>115</v>
      </c>
      <c r="K148" s="4" t="s">
        <v>51</v>
      </c>
      <c r="L148" s="4">
        <v>15</v>
      </c>
      <c r="M148" s="23">
        <v>20193320026032</v>
      </c>
      <c r="N148" s="24">
        <v>43733.404293981483</v>
      </c>
      <c r="O148" s="31"/>
      <c r="P148" s="5"/>
      <c r="Q148" s="5"/>
      <c r="R148" s="5"/>
      <c r="S148" s="4" t="s">
        <v>35</v>
      </c>
      <c r="T148" s="5"/>
      <c r="U148" s="5"/>
      <c r="V148" s="5"/>
      <c r="W148" s="5"/>
      <c r="X148" s="5"/>
      <c r="Y148" s="5"/>
    </row>
    <row r="149" spans="1:25" ht="90.75" thickBot="1" x14ac:dyDescent="0.3">
      <c r="A149" s="3" t="s">
        <v>25</v>
      </c>
      <c r="B149" s="4" t="s">
        <v>26</v>
      </c>
      <c r="C149" s="4" t="s">
        <v>37</v>
      </c>
      <c r="D149" s="4" t="s">
        <v>534</v>
      </c>
      <c r="E149" s="4" t="s">
        <v>39</v>
      </c>
      <c r="F149" s="4" t="s">
        <v>145</v>
      </c>
      <c r="G149" s="4" t="s">
        <v>535</v>
      </c>
      <c r="H149" s="4" t="s">
        <v>57</v>
      </c>
      <c r="I149" s="4" t="s">
        <v>33</v>
      </c>
      <c r="J149" s="4" t="s">
        <v>34</v>
      </c>
      <c r="K149" s="4" t="s">
        <v>66</v>
      </c>
      <c r="L149" s="4">
        <v>15</v>
      </c>
      <c r="M149" s="23">
        <v>20193320026042</v>
      </c>
      <c r="N149" s="24">
        <v>43733.411203703705</v>
      </c>
      <c r="O149" s="31"/>
      <c r="P149" s="5"/>
      <c r="Q149" s="5"/>
      <c r="R149" s="5"/>
      <c r="S149" s="4" t="s">
        <v>35</v>
      </c>
      <c r="T149" s="5"/>
      <c r="U149" s="5"/>
      <c r="V149" s="5"/>
      <c r="W149" s="5"/>
      <c r="X149" s="5"/>
      <c r="Y149" s="5"/>
    </row>
    <row r="150" spans="1:25" ht="102" customHeight="1" thickBot="1" x14ac:dyDescent="0.3">
      <c r="A150" s="6" t="s">
        <v>25</v>
      </c>
      <c r="B150" s="7" t="s">
        <v>26</v>
      </c>
      <c r="C150" s="7" t="s">
        <v>37</v>
      </c>
      <c r="D150" s="7" t="s">
        <v>536</v>
      </c>
      <c r="E150" s="7" t="s">
        <v>39</v>
      </c>
      <c r="F150" s="7" t="s">
        <v>164</v>
      </c>
      <c r="G150" s="7" t="s">
        <v>537</v>
      </c>
      <c r="H150" s="7" t="s">
        <v>108</v>
      </c>
      <c r="I150" s="7" t="s">
        <v>102</v>
      </c>
      <c r="J150" s="7" t="s">
        <v>34</v>
      </c>
      <c r="K150" s="7" t="s">
        <v>650</v>
      </c>
      <c r="L150" s="7">
        <v>10</v>
      </c>
      <c r="M150" s="25">
        <v>20193320026052</v>
      </c>
      <c r="N150" s="8">
        <v>43733.412673611114</v>
      </c>
      <c r="O150" s="25">
        <v>20192100009441</v>
      </c>
      <c r="P150" s="7" t="s">
        <v>538</v>
      </c>
      <c r="Q150" s="7">
        <v>9</v>
      </c>
      <c r="R150" s="7">
        <v>9</v>
      </c>
      <c r="S150" s="7" t="s">
        <v>43</v>
      </c>
      <c r="T150" s="7" t="s">
        <v>539</v>
      </c>
      <c r="U150" s="7" t="s">
        <v>538</v>
      </c>
      <c r="V150" s="7" t="s">
        <v>217</v>
      </c>
      <c r="W150" s="7" t="s">
        <v>53</v>
      </c>
      <c r="X150" s="14"/>
      <c r="Y150" s="14"/>
    </row>
    <row r="151" spans="1:25" ht="90.75" thickBot="1" x14ac:dyDescent="0.3">
      <c r="A151" s="3" t="s">
        <v>25</v>
      </c>
      <c r="B151" s="4" t="s">
        <v>26</v>
      </c>
      <c r="C151" s="4" t="s">
        <v>37</v>
      </c>
      <c r="D151" s="4" t="s">
        <v>96</v>
      </c>
      <c r="E151" s="4" t="s">
        <v>39</v>
      </c>
      <c r="F151" s="4" t="s">
        <v>164</v>
      </c>
      <c r="G151" s="4" t="s">
        <v>540</v>
      </c>
      <c r="H151" s="4" t="s">
        <v>42</v>
      </c>
      <c r="I151" s="4" t="s">
        <v>33</v>
      </c>
      <c r="J151" s="4" t="s">
        <v>34</v>
      </c>
      <c r="K151" s="4" t="s">
        <v>66</v>
      </c>
      <c r="L151" s="4">
        <v>15</v>
      </c>
      <c r="M151" s="23">
        <v>20193320026062</v>
      </c>
      <c r="N151" s="24">
        <v>43733.413391203707</v>
      </c>
      <c r="O151" s="31"/>
      <c r="P151" s="5"/>
      <c r="Q151" s="5"/>
      <c r="R151" s="5"/>
      <c r="S151" s="4" t="s">
        <v>35</v>
      </c>
      <c r="T151" s="5"/>
      <c r="U151" s="5"/>
      <c r="V151" s="5"/>
      <c r="W151" s="5"/>
      <c r="X151" s="5"/>
      <c r="Y151" s="5"/>
    </row>
    <row r="152" spans="1:25" ht="134.25" customHeight="1" thickBot="1" x14ac:dyDescent="0.3">
      <c r="A152" s="6" t="s">
        <v>25</v>
      </c>
      <c r="B152" s="7" t="s">
        <v>26</v>
      </c>
      <c r="C152" s="7" t="s">
        <v>162</v>
      </c>
      <c r="D152" s="7" t="s">
        <v>541</v>
      </c>
      <c r="E152" s="7" t="s">
        <v>121</v>
      </c>
      <c r="F152" s="7" t="s">
        <v>145</v>
      </c>
      <c r="G152" s="7" t="s">
        <v>542</v>
      </c>
      <c r="H152" s="7" t="s">
        <v>396</v>
      </c>
      <c r="I152" s="7" t="s">
        <v>33</v>
      </c>
      <c r="J152" s="7" t="s">
        <v>34</v>
      </c>
      <c r="K152" s="7" t="s">
        <v>649</v>
      </c>
      <c r="L152" s="7">
        <v>30</v>
      </c>
      <c r="M152" s="25">
        <v>20193320026072</v>
      </c>
      <c r="N152" s="8">
        <v>43733.418321759258</v>
      </c>
      <c r="O152" s="25">
        <v>43733</v>
      </c>
      <c r="P152" s="7" t="s">
        <v>543</v>
      </c>
      <c r="Q152" s="7">
        <v>0</v>
      </c>
      <c r="R152" s="7">
        <v>0</v>
      </c>
      <c r="S152" s="7" t="s">
        <v>43</v>
      </c>
      <c r="T152" s="7" t="s">
        <v>544</v>
      </c>
      <c r="U152" s="8">
        <v>43733</v>
      </c>
      <c r="V152" s="7" t="s">
        <v>199</v>
      </c>
      <c r="W152" s="7" t="s">
        <v>149</v>
      </c>
      <c r="X152" s="14"/>
      <c r="Y152" s="12" t="s">
        <v>532</v>
      </c>
    </row>
    <row r="153" spans="1:25" ht="102" customHeight="1" thickBot="1" x14ac:dyDescent="0.3">
      <c r="A153" s="6" t="s">
        <v>25</v>
      </c>
      <c r="B153" s="7" t="s">
        <v>26</v>
      </c>
      <c r="C153" s="7" t="s">
        <v>37</v>
      </c>
      <c r="D153" s="7" t="s">
        <v>545</v>
      </c>
      <c r="E153" s="7" t="s">
        <v>60</v>
      </c>
      <c r="F153" s="7" t="s">
        <v>145</v>
      </c>
      <c r="G153" s="7" t="s">
        <v>546</v>
      </c>
      <c r="H153" s="7" t="s">
        <v>42</v>
      </c>
      <c r="I153" s="7" t="s">
        <v>33</v>
      </c>
      <c r="J153" s="7" t="s">
        <v>34</v>
      </c>
      <c r="K153" s="7" t="s">
        <v>66</v>
      </c>
      <c r="L153" s="7">
        <v>15</v>
      </c>
      <c r="M153" s="25">
        <v>20193320026082</v>
      </c>
      <c r="N153" s="8">
        <v>43733.423460648148</v>
      </c>
      <c r="O153" s="25">
        <v>43742</v>
      </c>
      <c r="P153" s="7">
        <v>20192050060611</v>
      </c>
      <c r="Q153" s="7">
        <v>7</v>
      </c>
      <c r="R153" s="7">
        <v>7</v>
      </c>
      <c r="S153" s="7" t="s">
        <v>43</v>
      </c>
      <c r="T153" s="7" t="s">
        <v>547</v>
      </c>
      <c r="U153" s="8">
        <v>43742</v>
      </c>
      <c r="V153" s="7" t="s">
        <v>199</v>
      </c>
      <c r="W153" s="7" t="s">
        <v>149</v>
      </c>
      <c r="X153" s="14"/>
      <c r="Y153" s="14"/>
    </row>
    <row r="154" spans="1:25" ht="72.75" thickBot="1" x14ac:dyDescent="0.3">
      <c r="A154" s="3" t="s">
        <v>25</v>
      </c>
      <c r="B154" s="4" t="s">
        <v>110</v>
      </c>
      <c r="C154" s="4" t="s">
        <v>131</v>
      </c>
      <c r="D154" s="4" t="s">
        <v>548</v>
      </c>
      <c r="E154" s="4" t="s">
        <v>121</v>
      </c>
      <c r="F154" s="4" t="s">
        <v>122</v>
      </c>
      <c r="G154" s="4" t="s">
        <v>549</v>
      </c>
      <c r="H154" s="4" t="s">
        <v>134</v>
      </c>
      <c r="I154" s="4" t="s">
        <v>115</v>
      </c>
      <c r="J154" s="4" t="s">
        <v>115</v>
      </c>
      <c r="K154" s="4" t="s">
        <v>51</v>
      </c>
      <c r="L154" s="4">
        <v>15</v>
      </c>
      <c r="M154" s="23">
        <v>20193320026092</v>
      </c>
      <c r="N154" s="24">
        <v>43733.48574074074</v>
      </c>
      <c r="O154" s="31"/>
      <c r="P154" s="5"/>
      <c r="Q154" s="5"/>
      <c r="R154" s="5"/>
      <c r="S154" s="4" t="s">
        <v>35</v>
      </c>
      <c r="T154" s="5"/>
      <c r="U154" s="5"/>
      <c r="V154" s="5"/>
      <c r="W154" s="5"/>
      <c r="X154" s="5"/>
      <c r="Y154" s="5"/>
    </row>
    <row r="155" spans="1:25" ht="121.5" customHeight="1" thickBot="1" x14ac:dyDescent="0.3">
      <c r="A155" s="6" t="s">
        <v>25</v>
      </c>
      <c r="B155" s="7" t="s">
        <v>125</v>
      </c>
      <c r="C155" s="7" t="s">
        <v>322</v>
      </c>
      <c r="D155" s="7" t="s">
        <v>550</v>
      </c>
      <c r="E155" s="7" t="s">
        <v>121</v>
      </c>
      <c r="F155" s="7" t="s">
        <v>164</v>
      </c>
      <c r="G155" s="7" t="s">
        <v>551</v>
      </c>
      <c r="H155" s="7" t="s">
        <v>370</v>
      </c>
      <c r="I155" s="7" t="s">
        <v>102</v>
      </c>
      <c r="J155" s="7" t="s">
        <v>34</v>
      </c>
      <c r="K155" s="7" t="s">
        <v>51</v>
      </c>
      <c r="L155" s="7">
        <v>15</v>
      </c>
      <c r="M155" s="25">
        <v>20193320026132</v>
      </c>
      <c r="N155" s="8">
        <v>43733.518865740742</v>
      </c>
      <c r="O155" s="25">
        <v>20192100009301</v>
      </c>
      <c r="P155" s="8">
        <v>43741</v>
      </c>
      <c r="Q155" s="7">
        <v>6</v>
      </c>
      <c r="R155" s="7">
        <v>6</v>
      </c>
      <c r="S155" s="7" t="s">
        <v>43</v>
      </c>
      <c r="T155" s="7" t="s">
        <v>552</v>
      </c>
      <c r="U155" s="7" t="s">
        <v>47</v>
      </c>
      <c r="V155" s="7" t="s">
        <v>104</v>
      </c>
      <c r="W155" s="7" t="s">
        <v>53</v>
      </c>
      <c r="X155" s="14"/>
      <c r="Y155" s="12" t="s">
        <v>553</v>
      </c>
    </row>
    <row r="156" spans="1:25" ht="95.25" customHeight="1" thickBot="1" x14ac:dyDescent="0.3">
      <c r="A156" s="6" t="s">
        <v>25</v>
      </c>
      <c r="B156" s="7" t="s">
        <v>26</v>
      </c>
      <c r="C156" s="7" t="s">
        <v>37</v>
      </c>
      <c r="D156" s="7" t="s">
        <v>554</v>
      </c>
      <c r="E156" s="7" t="s">
        <v>39</v>
      </c>
      <c r="F156" s="7" t="s">
        <v>145</v>
      </c>
      <c r="G156" s="7" t="s">
        <v>555</v>
      </c>
      <c r="H156" s="7" t="s">
        <v>77</v>
      </c>
      <c r="I156" s="7" t="s">
        <v>33</v>
      </c>
      <c r="J156" s="7" t="s">
        <v>34</v>
      </c>
      <c r="K156" s="7" t="s">
        <v>66</v>
      </c>
      <c r="L156" s="7">
        <v>15</v>
      </c>
      <c r="M156" s="25">
        <v>20193320026142</v>
      </c>
      <c r="N156" s="8">
        <v>43733.6171875</v>
      </c>
      <c r="O156" s="25">
        <v>20192050060781</v>
      </c>
      <c r="P156" s="8">
        <v>43742</v>
      </c>
      <c r="Q156" s="7">
        <v>7</v>
      </c>
      <c r="R156" s="7">
        <v>7</v>
      </c>
      <c r="S156" s="7" t="s">
        <v>43</v>
      </c>
      <c r="T156" s="7" t="s">
        <v>556</v>
      </c>
      <c r="U156" s="8">
        <v>43742</v>
      </c>
      <c r="V156" s="7" t="s">
        <v>199</v>
      </c>
      <c r="W156" s="7" t="s">
        <v>149</v>
      </c>
      <c r="X156" s="14"/>
      <c r="Y156" s="14"/>
    </row>
    <row r="157" spans="1:25" ht="131.25" customHeight="1" thickBot="1" x14ac:dyDescent="0.3">
      <c r="A157" s="6" t="s">
        <v>25</v>
      </c>
      <c r="B157" s="7" t="s">
        <v>26</v>
      </c>
      <c r="C157" s="7" t="s">
        <v>474</v>
      </c>
      <c r="D157" s="7" t="s">
        <v>557</v>
      </c>
      <c r="E157" s="7" t="s">
        <v>121</v>
      </c>
      <c r="F157" s="7" t="s">
        <v>145</v>
      </c>
      <c r="G157" s="7" t="s">
        <v>558</v>
      </c>
      <c r="H157" s="7" t="s">
        <v>77</v>
      </c>
      <c r="I157" s="7" t="s">
        <v>33</v>
      </c>
      <c r="J157" s="7" t="s">
        <v>34</v>
      </c>
      <c r="K157" s="7" t="s">
        <v>649</v>
      </c>
      <c r="L157" s="7">
        <v>30</v>
      </c>
      <c r="M157" s="25">
        <v>20193320026162</v>
      </c>
      <c r="N157" s="8">
        <v>43733.634328703702</v>
      </c>
      <c r="O157" s="25">
        <v>20192050060751</v>
      </c>
      <c r="P157" s="8">
        <v>43742</v>
      </c>
      <c r="Q157" s="7">
        <v>7</v>
      </c>
      <c r="R157" s="7">
        <v>7</v>
      </c>
      <c r="S157" s="7" t="s">
        <v>43</v>
      </c>
      <c r="T157" s="7" t="s">
        <v>559</v>
      </c>
      <c r="U157" s="8">
        <v>43742</v>
      </c>
      <c r="V157" s="7" t="s">
        <v>199</v>
      </c>
      <c r="W157" s="7" t="s">
        <v>149</v>
      </c>
      <c r="X157" s="14"/>
      <c r="Y157" s="14"/>
    </row>
    <row r="158" spans="1:25" ht="96.75" customHeight="1" thickBot="1" x14ac:dyDescent="0.3">
      <c r="A158" s="6" t="s">
        <v>25</v>
      </c>
      <c r="B158" s="7" t="s">
        <v>26</v>
      </c>
      <c r="C158" s="7" t="s">
        <v>37</v>
      </c>
      <c r="D158" s="7" t="s">
        <v>99</v>
      </c>
      <c r="E158" s="7" t="s">
        <v>39</v>
      </c>
      <c r="F158" s="7" t="s">
        <v>164</v>
      </c>
      <c r="G158" s="7" t="s">
        <v>287</v>
      </c>
      <c r="H158" s="7" t="s">
        <v>50</v>
      </c>
      <c r="I158" s="7" t="s">
        <v>102</v>
      </c>
      <c r="J158" s="7" t="s">
        <v>34</v>
      </c>
      <c r="K158" s="7" t="s">
        <v>650</v>
      </c>
      <c r="L158" s="7">
        <v>10</v>
      </c>
      <c r="M158" s="25">
        <v>20193320026172</v>
      </c>
      <c r="N158" s="8">
        <v>43733.634791666664</v>
      </c>
      <c r="O158" s="25">
        <v>20192300009431</v>
      </c>
      <c r="P158" s="8">
        <v>43747</v>
      </c>
      <c r="Q158" s="7">
        <v>10</v>
      </c>
      <c r="R158" s="7">
        <v>10</v>
      </c>
      <c r="S158" s="7" t="s">
        <v>43</v>
      </c>
      <c r="T158" s="7" t="s">
        <v>560</v>
      </c>
      <c r="U158" s="8">
        <v>43747</v>
      </c>
      <c r="V158" s="7" t="s">
        <v>199</v>
      </c>
      <c r="W158" s="7" t="s">
        <v>149</v>
      </c>
      <c r="X158" s="14"/>
      <c r="Y158" s="14"/>
    </row>
    <row r="159" spans="1:25" ht="90.75" thickBot="1" x14ac:dyDescent="0.3">
      <c r="A159" s="3" t="s">
        <v>25</v>
      </c>
      <c r="B159" s="4" t="s">
        <v>110</v>
      </c>
      <c r="C159" s="4" t="s">
        <v>37</v>
      </c>
      <c r="D159" s="4" t="s">
        <v>561</v>
      </c>
      <c r="E159" s="4" t="s">
        <v>39</v>
      </c>
      <c r="F159" s="4" t="s">
        <v>145</v>
      </c>
      <c r="G159" s="4" t="s">
        <v>395</v>
      </c>
      <c r="H159" s="4" t="s">
        <v>42</v>
      </c>
      <c r="I159" s="4" t="s">
        <v>562</v>
      </c>
      <c r="J159" s="4" t="s">
        <v>34</v>
      </c>
      <c r="K159" s="4" t="s">
        <v>66</v>
      </c>
      <c r="L159" s="4">
        <v>15</v>
      </c>
      <c r="M159" s="23">
        <v>20193320026272</v>
      </c>
      <c r="N159" s="24">
        <v>43733.6799537037</v>
      </c>
      <c r="O159" s="31"/>
      <c r="P159" s="5"/>
      <c r="Q159" s="5"/>
      <c r="R159" s="5"/>
      <c r="S159" s="4" t="s">
        <v>35</v>
      </c>
      <c r="T159" s="5"/>
      <c r="U159" s="5"/>
      <c r="V159" s="5"/>
      <c r="W159" s="5"/>
      <c r="X159" s="5"/>
      <c r="Y159" s="5"/>
    </row>
    <row r="160" spans="1:25" ht="72.75" thickBot="1" x14ac:dyDescent="0.3">
      <c r="A160" s="3" t="s">
        <v>25</v>
      </c>
      <c r="B160" s="4" t="s">
        <v>110</v>
      </c>
      <c r="C160" s="4" t="s">
        <v>200</v>
      </c>
      <c r="D160" s="4" t="s">
        <v>563</v>
      </c>
      <c r="E160" s="4" t="s">
        <v>121</v>
      </c>
      <c r="F160" s="4" t="s">
        <v>122</v>
      </c>
      <c r="G160" s="4" t="s">
        <v>564</v>
      </c>
      <c r="H160" s="4" t="s">
        <v>134</v>
      </c>
      <c r="I160" s="4" t="s">
        <v>565</v>
      </c>
      <c r="J160" s="4" t="s">
        <v>115</v>
      </c>
      <c r="K160" s="4" t="s">
        <v>51</v>
      </c>
      <c r="L160" s="4">
        <v>15</v>
      </c>
      <c r="M160" s="23">
        <v>20193320026282</v>
      </c>
      <c r="N160" s="24">
        <v>43733.683819444443</v>
      </c>
      <c r="O160" s="31"/>
      <c r="P160" s="5"/>
      <c r="Q160" s="5"/>
      <c r="R160" s="5"/>
      <c r="S160" s="4" t="s">
        <v>35</v>
      </c>
      <c r="T160" s="5"/>
      <c r="U160" s="5"/>
      <c r="V160" s="5"/>
      <c r="W160" s="5"/>
      <c r="X160" s="5"/>
      <c r="Y160" s="5"/>
    </row>
    <row r="161" spans="1:25" ht="72.75" thickBot="1" x14ac:dyDescent="0.3">
      <c r="A161" s="3" t="s">
        <v>25</v>
      </c>
      <c r="B161" s="4" t="s">
        <v>110</v>
      </c>
      <c r="C161" s="4" t="s">
        <v>91</v>
      </c>
      <c r="D161" s="4" t="s">
        <v>414</v>
      </c>
      <c r="E161" s="4" t="s">
        <v>121</v>
      </c>
      <c r="F161" s="4" t="s">
        <v>122</v>
      </c>
      <c r="G161" s="4" t="s">
        <v>133</v>
      </c>
      <c r="H161" s="4" t="s">
        <v>134</v>
      </c>
      <c r="I161" s="4" t="s">
        <v>115</v>
      </c>
      <c r="J161" s="4" t="s">
        <v>115</v>
      </c>
      <c r="K161" s="4" t="s">
        <v>51</v>
      </c>
      <c r="L161" s="4">
        <v>15</v>
      </c>
      <c r="M161" s="23">
        <v>20193320026302</v>
      </c>
      <c r="N161" s="24">
        <v>43733.689930555556</v>
      </c>
      <c r="O161" s="31"/>
      <c r="P161" s="5"/>
      <c r="Q161" s="5"/>
      <c r="R161" s="5"/>
      <c r="S161" s="4" t="s">
        <v>35</v>
      </c>
      <c r="T161" s="5"/>
      <c r="U161" s="5"/>
      <c r="V161" s="5"/>
      <c r="W161" s="5"/>
      <c r="X161" s="5"/>
      <c r="Y161" s="5"/>
    </row>
    <row r="162" spans="1:25" ht="68.25" customHeight="1" thickBot="1" x14ac:dyDescent="0.3">
      <c r="A162" s="6" t="s">
        <v>25</v>
      </c>
      <c r="B162" s="7" t="s">
        <v>125</v>
      </c>
      <c r="C162" s="7" t="s">
        <v>205</v>
      </c>
      <c r="D162" s="7" t="s">
        <v>566</v>
      </c>
      <c r="E162" s="7" t="s">
        <v>121</v>
      </c>
      <c r="F162" s="7" t="s">
        <v>164</v>
      </c>
      <c r="G162" s="7" t="s">
        <v>127</v>
      </c>
      <c r="H162" s="7" t="s">
        <v>370</v>
      </c>
      <c r="I162" s="7" t="s">
        <v>102</v>
      </c>
      <c r="J162" s="7" t="s">
        <v>34</v>
      </c>
      <c r="K162" s="7" t="s">
        <v>66</v>
      </c>
      <c r="L162" s="7">
        <v>15</v>
      </c>
      <c r="M162" s="25">
        <v>20193320026322</v>
      </c>
      <c r="N162" s="8">
        <v>43734.419537037036</v>
      </c>
      <c r="O162" s="25">
        <v>43741</v>
      </c>
      <c r="P162" s="7">
        <v>20192100009331</v>
      </c>
      <c r="Q162" s="7">
        <v>5</v>
      </c>
      <c r="R162" s="7">
        <v>5</v>
      </c>
      <c r="S162" s="7" t="s">
        <v>43</v>
      </c>
      <c r="T162" s="7" t="s">
        <v>567</v>
      </c>
      <c r="U162" s="8">
        <v>43741</v>
      </c>
      <c r="V162" s="7" t="s">
        <v>199</v>
      </c>
      <c r="W162" s="7" t="s">
        <v>149</v>
      </c>
      <c r="X162" s="14"/>
      <c r="Y162" s="12" t="s">
        <v>568</v>
      </c>
    </row>
    <row r="163" spans="1:25" ht="89.25" customHeight="1" thickBot="1" x14ac:dyDescent="0.3">
      <c r="A163" s="6" t="s">
        <v>25</v>
      </c>
      <c r="B163" s="7" t="s">
        <v>83</v>
      </c>
      <c r="C163" s="7" t="s">
        <v>37</v>
      </c>
      <c r="D163" s="7" t="s">
        <v>569</v>
      </c>
      <c r="E163" s="7" t="s">
        <v>39</v>
      </c>
      <c r="F163" s="7" t="s">
        <v>145</v>
      </c>
      <c r="G163" s="7" t="s">
        <v>570</v>
      </c>
      <c r="H163" s="7" t="s">
        <v>396</v>
      </c>
      <c r="I163" s="7" t="s">
        <v>33</v>
      </c>
      <c r="J163" s="7" t="s">
        <v>34</v>
      </c>
      <c r="K163" s="7" t="s">
        <v>66</v>
      </c>
      <c r="L163" s="7">
        <v>15</v>
      </c>
      <c r="M163" s="25">
        <v>20193320026342</v>
      </c>
      <c r="N163" s="8">
        <v>43734.45480324074</v>
      </c>
      <c r="O163" s="25">
        <v>43745</v>
      </c>
      <c r="P163" s="7">
        <v>20192050060451</v>
      </c>
      <c r="Q163" s="7">
        <v>7</v>
      </c>
      <c r="R163" s="7">
        <v>7</v>
      </c>
      <c r="S163" s="7" t="s">
        <v>43</v>
      </c>
      <c r="T163" s="7" t="s">
        <v>571</v>
      </c>
      <c r="U163" s="8">
        <v>43745</v>
      </c>
      <c r="V163" s="7" t="s">
        <v>148</v>
      </c>
      <c r="W163" s="7" t="s">
        <v>149</v>
      </c>
      <c r="X163" s="14"/>
      <c r="Y163" s="12" t="s">
        <v>572</v>
      </c>
    </row>
    <row r="164" spans="1:25" ht="90.75" thickBot="1" x14ac:dyDescent="0.3">
      <c r="A164" s="3" t="s">
        <v>25</v>
      </c>
      <c r="B164" s="4" t="s">
        <v>26</v>
      </c>
      <c r="C164" s="4" t="s">
        <v>37</v>
      </c>
      <c r="D164" s="4" t="s">
        <v>210</v>
      </c>
      <c r="E164" s="4" t="s">
        <v>39</v>
      </c>
      <c r="F164" s="4" t="s">
        <v>573</v>
      </c>
      <c r="G164" s="4" t="s">
        <v>574</v>
      </c>
      <c r="H164" s="4" t="s">
        <v>32</v>
      </c>
      <c r="I164" s="4" t="s">
        <v>33</v>
      </c>
      <c r="J164" s="4" t="s">
        <v>34</v>
      </c>
      <c r="K164" s="4" t="s">
        <v>573</v>
      </c>
      <c r="L164" s="4">
        <v>15</v>
      </c>
      <c r="M164" s="23">
        <v>20193320026352</v>
      </c>
      <c r="N164" s="24">
        <v>43734.455312500002</v>
      </c>
      <c r="O164" s="31"/>
      <c r="P164" s="5"/>
      <c r="Q164" s="5"/>
      <c r="R164" s="5"/>
      <c r="S164" s="4" t="s">
        <v>35</v>
      </c>
      <c r="T164" s="5"/>
      <c r="U164" s="5"/>
      <c r="V164" s="5"/>
      <c r="W164" s="5"/>
      <c r="X164" s="5"/>
      <c r="Y164" s="5"/>
    </row>
    <row r="165" spans="1:25" ht="90.75" thickBot="1" x14ac:dyDescent="0.3">
      <c r="A165" s="3" t="s">
        <v>25</v>
      </c>
      <c r="B165" s="4" t="s">
        <v>26</v>
      </c>
      <c r="C165" s="4" t="s">
        <v>37</v>
      </c>
      <c r="D165" s="4" t="s">
        <v>210</v>
      </c>
      <c r="E165" s="4" t="s">
        <v>39</v>
      </c>
      <c r="F165" s="4" t="s">
        <v>573</v>
      </c>
      <c r="G165" s="4" t="s">
        <v>287</v>
      </c>
      <c r="H165" s="4" t="s">
        <v>32</v>
      </c>
      <c r="I165" s="4" t="s">
        <v>33</v>
      </c>
      <c r="J165" s="4" t="s">
        <v>34</v>
      </c>
      <c r="K165" s="4" t="s">
        <v>573</v>
      </c>
      <c r="L165" s="4">
        <v>15</v>
      </c>
      <c r="M165" s="23">
        <v>20193320026362</v>
      </c>
      <c r="N165" s="24">
        <v>43734.457430555558</v>
      </c>
      <c r="O165" s="31"/>
      <c r="P165" s="5"/>
      <c r="Q165" s="5"/>
      <c r="R165" s="5"/>
      <c r="S165" s="4" t="s">
        <v>35</v>
      </c>
      <c r="T165" s="5"/>
      <c r="U165" s="5"/>
      <c r="V165" s="5"/>
      <c r="W165" s="5"/>
      <c r="X165" s="5"/>
      <c r="Y165" s="5"/>
    </row>
    <row r="166" spans="1:25" ht="90.75" thickBot="1" x14ac:dyDescent="0.3">
      <c r="A166" s="3" t="s">
        <v>25</v>
      </c>
      <c r="B166" s="4" t="s">
        <v>26</v>
      </c>
      <c r="C166" s="4" t="s">
        <v>37</v>
      </c>
      <c r="D166" s="4" t="s">
        <v>575</v>
      </c>
      <c r="E166" s="4" t="s">
        <v>39</v>
      </c>
      <c r="F166" s="4" t="s">
        <v>164</v>
      </c>
      <c r="G166" s="4" t="s">
        <v>574</v>
      </c>
      <c r="H166" s="4" t="s">
        <v>89</v>
      </c>
      <c r="I166" s="4" t="s">
        <v>33</v>
      </c>
      <c r="J166" s="4" t="s">
        <v>34</v>
      </c>
      <c r="K166" s="4" t="s">
        <v>66</v>
      </c>
      <c r="L166" s="4">
        <v>15</v>
      </c>
      <c r="M166" s="23">
        <v>20193320026392</v>
      </c>
      <c r="N166" s="24">
        <v>43734.459560185183</v>
      </c>
      <c r="O166" s="31"/>
      <c r="P166" s="5"/>
      <c r="Q166" s="5"/>
      <c r="R166" s="5"/>
      <c r="S166" s="4" t="s">
        <v>35</v>
      </c>
      <c r="T166" s="5"/>
      <c r="U166" s="5"/>
      <c r="V166" s="5"/>
      <c r="W166" s="5"/>
      <c r="X166" s="5"/>
      <c r="Y166" s="5"/>
    </row>
    <row r="167" spans="1:25" ht="95.25" customHeight="1" thickBot="1" x14ac:dyDescent="0.3">
      <c r="A167" s="6" t="s">
        <v>25</v>
      </c>
      <c r="B167" s="7" t="s">
        <v>26</v>
      </c>
      <c r="C167" s="7" t="s">
        <v>205</v>
      </c>
      <c r="D167" s="7" t="s">
        <v>227</v>
      </c>
      <c r="E167" s="7" t="s">
        <v>121</v>
      </c>
      <c r="F167" s="7" t="s">
        <v>440</v>
      </c>
      <c r="G167" s="7" t="s">
        <v>525</v>
      </c>
      <c r="H167" s="7" t="s">
        <v>576</v>
      </c>
      <c r="I167" s="7" t="s">
        <v>33</v>
      </c>
      <c r="J167" s="7" t="s">
        <v>34</v>
      </c>
      <c r="K167" s="7" t="s">
        <v>407</v>
      </c>
      <c r="L167" s="7">
        <v>0</v>
      </c>
      <c r="M167" s="25">
        <v>20193320026442</v>
      </c>
      <c r="N167" s="8">
        <v>43734.478703703702</v>
      </c>
      <c r="O167" s="25" t="s">
        <v>47</v>
      </c>
      <c r="P167" s="8">
        <v>43734</v>
      </c>
      <c r="Q167" s="7">
        <v>0</v>
      </c>
      <c r="R167" s="7">
        <v>0</v>
      </c>
      <c r="S167" s="7" t="s">
        <v>43</v>
      </c>
      <c r="T167" s="7" t="s">
        <v>577</v>
      </c>
      <c r="U167" s="14"/>
      <c r="V167" s="14"/>
      <c r="W167" s="14"/>
      <c r="X167" s="14"/>
      <c r="Y167" s="14"/>
    </row>
    <row r="168" spans="1:25" ht="90.75" thickBot="1" x14ac:dyDescent="0.3">
      <c r="A168" s="3" t="s">
        <v>25</v>
      </c>
      <c r="B168" s="4" t="s">
        <v>26</v>
      </c>
      <c r="C168" s="4" t="s">
        <v>37</v>
      </c>
      <c r="D168" s="4" t="s">
        <v>536</v>
      </c>
      <c r="E168" s="4" t="s">
        <v>39</v>
      </c>
      <c r="F168" s="4" t="s">
        <v>145</v>
      </c>
      <c r="G168" s="4" t="s">
        <v>578</v>
      </c>
      <c r="H168" s="4" t="s">
        <v>396</v>
      </c>
      <c r="I168" s="4" t="s">
        <v>33</v>
      </c>
      <c r="J168" s="4" t="s">
        <v>34</v>
      </c>
      <c r="K168" s="4" t="s">
        <v>66</v>
      </c>
      <c r="L168" s="4">
        <v>15</v>
      </c>
      <c r="M168" s="23">
        <v>20193320026462</v>
      </c>
      <c r="N168" s="24">
        <v>43734.48159722222</v>
      </c>
      <c r="O168" s="31"/>
      <c r="P168" s="5"/>
      <c r="Q168" s="5"/>
      <c r="R168" s="4"/>
      <c r="S168" s="4" t="s">
        <v>35</v>
      </c>
      <c r="T168" s="5"/>
      <c r="U168" s="5"/>
      <c r="V168" s="5"/>
      <c r="W168" s="5"/>
      <c r="X168" s="5"/>
      <c r="Y168" s="5"/>
    </row>
    <row r="169" spans="1:25" ht="74.25" customHeight="1" thickBot="1" x14ac:dyDescent="0.3">
      <c r="A169" s="6" t="s">
        <v>25</v>
      </c>
      <c r="B169" s="7" t="s">
        <v>26</v>
      </c>
      <c r="C169" s="7" t="s">
        <v>54</v>
      </c>
      <c r="D169" s="7" t="s">
        <v>579</v>
      </c>
      <c r="E169" s="7" t="s">
        <v>121</v>
      </c>
      <c r="F169" s="7" t="s">
        <v>164</v>
      </c>
      <c r="G169" s="7" t="s">
        <v>580</v>
      </c>
      <c r="H169" s="7" t="s">
        <v>251</v>
      </c>
      <c r="I169" s="7" t="s">
        <v>115</v>
      </c>
      <c r="J169" s="7" t="s">
        <v>115</v>
      </c>
      <c r="K169" s="7" t="s">
        <v>66</v>
      </c>
      <c r="L169" s="7">
        <v>15</v>
      </c>
      <c r="M169" s="25">
        <v>20193320026472</v>
      </c>
      <c r="N169" s="8">
        <v>43734.485219907408</v>
      </c>
      <c r="O169" s="25">
        <v>20191000002083</v>
      </c>
      <c r="P169" s="8">
        <v>43742</v>
      </c>
      <c r="Q169" s="7">
        <v>6</v>
      </c>
      <c r="R169" s="7">
        <v>6</v>
      </c>
      <c r="S169" s="7" t="s">
        <v>43</v>
      </c>
      <c r="T169" s="7" t="s">
        <v>581</v>
      </c>
      <c r="U169" s="14"/>
      <c r="V169" s="7" t="s">
        <v>148</v>
      </c>
      <c r="W169" s="14"/>
      <c r="X169" s="14"/>
      <c r="Y169" s="12" t="s">
        <v>582</v>
      </c>
    </row>
    <row r="170" spans="1:25" ht="99" customHeight="1" thickBot="1" x14ac:dyDescent="0.3">
      <c r="A170" s="6" t="s">
        <v>25</v>
      </c>
      <c r="B170" s="7" t="s">
        <v>26</v>
      </c>
      <c r="C170" s="7" t="s">
        <v>200</v>
      </c>
      <c r="D170" s="7" t="s">
        <v>583</v>
      </c>
      <c r="E170" s="7" t="s">
        <v>121</v>
      </c>
      <c r="F170" s="7" t="s">
        <v>164</v>
      </c>
      <c r="G170" s="7" t="s">
        <v>584</v>
      </c>
      <c r="H170" s="7" t="s">
        <v>251</v>
      </c>
      <c r="I170" s="7" t="s">
        <v>115</v>
      </c>
      <c r="J170" s="7" t="s">
        <v>115</v>
      </c>
      <c r="K170" s="7" t="s">
        <v>66</v>
      </c>
      <c r="L170" s="7">
        <v>15</v>
      </c>
      <c r="M170" s="25">
        <v>20193320026482</v>
      </c>
      <c r="N170" s="8">
        <v>43734.486377314817</v>
      </c>
      <c r="O170" s="25">
        <v>20191000002093</v>
      </c>
      <c r="P170" s="8">
        <v>43742</v>
      </c>
      <c r="Q170" s="7">
        <v>6</v>
      </c>
      <c r="R170" s="7">
        <v>6</v>
      </c>
      <c r="S170" s="7" t="s">
        <v>43</v>
      </c>
      <c r="T170" s="7" t="s">
        <v>585</v>
      </c>
      <c r="U170" s="14"/>
      <c r="V170" s="7" t="s">
        <v>148</v>
      </c>
      <c r="W170" s="14"/>
      <c r="X170" s="14"/>
      <c r="Y170" s="12" t="s">
        <v>582</v>
      </c>
    </row>
    <row r="171" spans="1:25" ht="74.25" customHeight="1" thickBot="1" x14ac:dyDescent="0.3">
      <c r="A171" s="6" t="s">
        <v>25</v>
      </c>
      <c r="B171" s="7" t="s">
        <v>26</v>
      </c>
      <c r="C171" s="7" t="s">
        <v>119</v>
      </c>
      <c r="D171" s="7" t="s">
        <v>586</v>
      </c>
      <c r="E171" s="7" t="s">
        <v>121</v>
      </c>
      <c r="F171" s="7" t="s">
        <v>164</v>
      </c>
      <c r="G171" s="7" t="s">
        <v>587</v>
      </c>
      <c r="H171" s="7" t="s">
        <v>251</v>
      </c>
      <c r="I171" s="7" t="s">
        <v>115</v>
      </c>
      <c r="J171" s="7" t="s">
        <v>115</v>
      </c>
      <c r="K171" s="7" t="s">
        <v>66</v>
      </c>
      <c r="L171" s="7">
        <v>15</v>
      </c>
      <c r="M171" s="25">
        <v>20193320026492</v>
      </c>
      <c r="N171" s="8">
        <v>43734.486875000002</v>
      </c>
      <c r="O171" s="25">
        <v>20191000002103</v>
      </c>
      <c r="P171" s="8">
        <v>43745</v>
      </c>
      <c r="Q171" s="7">
        <v>7</v>
      </c>
      <c r="R171" s="7">
        <v>7</v>
      </c>
      <c r="S171" s="7" t="s">
        <v>43</v>
      </c>
      <c r="T171" s="7" t="s">
        <v>588</v>
      </c>
      <c r="U171" s="14"/>
      <c r="V171" s="7" t="s">
        <v>148</v>
      </c>
      <c r="W171" s="14"/>
      <c r="X171" s="14"/>
      <c r="Y171" s="12" t="s">
        <v>582</v>
      </c>
    </row>
    <row r="172" spans="1:25" ht="90.75" thickBot="1" x14ac:dyDescent="0.3">
      <c r="A172" s="3" t="s">
        <v>25</v>
      </c>
      <c r="B172" s="4" t="s">
        <v>26</v>
      </c>
      <c r="C172" s="4" t="s">
        <v>54</v>
      </c>
      <c r="D172" s="4" t="s">
        <v>589</v>
      </c>
      <c r="E172" s="4" t="s">
        <v>121</v>
      </c>
      <c r="F172" s="4" t="s">
        <v>145</v>
      </c>
      <c r="G172" s="4" t="s">
        <v>590</v>
      </c>
      <c r="H172" s="4" t="s">
        <v>57</v>
      </c>
      <c r="I172" s="4" t="s">
        <v>33</v>
      </c>
      <c r="J172" s="4" t="s">
        <v>34</v>
      </c>
      <c r="K172" s="4" t="s">
        <v>649</v>
      </c>
      <c r="L172" s="4">
        <v>30</v>
      </c>
      <c r="M172" s="23">
        <v>20193320026502</v>
      </c>
      <c r="N172" s="24">
        <v>43734.487476851849</v>
      </c>
      <c r="O172" s="31"/>
      <c r="P172" s="5"/>
      <c r="Q172" s="5"/>
      <c r="R172" s="5"/>
      <c r="S172" s="4" t="s">
        <v>35</v>
      </c>
      <c r="T172" s="5"/>
      <c r="U172" s="5"/>
      <c r="V172" s="5"/>
      <c r="W172" s="5"/>
      <c r="X172" s="5"/>
      <c r="Y172" s="5"/>
    </row>
    <row r="173" spans="1:25" ht="90.75" thickBot="1" x14ac:dyDescent="0.3">
      <c r="A173" s="3" t="s">
        <v>25</v>
      </c>
      <c r="B173" s="4" t="s">
        <v>110</v>
      </c>
      <c r="C173" s="4" t="s">
        <v>474</v>
      </c>
      <c r="D173" s="4" t="s">
        <v>591</v>
      </c>
      <c r="E173" s="4" t="s">
        <v>60</v>
      </c>
      <c r="F173" s="4" t="s">
        <v>164</v>
      </c>
      <c r="G173" s="4" t="s">
        <v>592</v>
      </c>
      <c r="H173" s="4" t="s">
        <v>370</v>
      </c>
      <c r="I173" s="4" t="s">
        <v>102</v>
      </c>
      <c r="J173" s="4" t="s">
        <v>34</v>
      </c>
      <c r="K173" s="4" t="s">
        <v>66</v>
      </c>
      <c r="L173" s="4">
        <v>15</v>
      </c>
      <c r="M173" s="23">
        <v>20193320026512</v>
      </c>
      <c r="N173" s="24">
        <v>43734.516701388886</v>
      </c>
      <c r="O173" s="31"/>
      <c r="P173" s="5"/>
      <c r="Q173" s="5"/>
      <c r="R173" s="5"/>
      <c r="S173" s="4" t="s">
        <v>35</v>
      </c>
      <c r="T173" s="5"/>
      <c r="U173" s="5"/>
      <c r="V173" s="5"/>
      <c r="W173" s="5"/>
      <c r="X173" s="5"/>
      <c r="Y173" s="5"/>
    </row>
    <row r="174" spans="1:25" ht="72.75" thickBot="1" x14ac:dyDescent="0.3">
      <c r="A174" s="3" t="s">
        <v>25</v>
      </c>
      <c r="B174" s="4" t="s">
        <v>110</v>
      </c>
      <c r="C174" s="4" t="s">
        <v>200</v>
      </c>
      <c r="D174" s="4" t="s">
        <v>593</v>
      </c>
      <c r="E174" s="4" t="s">
        <v>121</v>
      </c>
      <c r="F174" s="4" t="s">
        <v>122</v>
      </c>
      <c r="G174" s="4" t="s">
        <v>549</v>
      </c>
      <c r="H174" s="4" t="s">
        <v>134</v>
      </c>
      <c r="I174" s="4" t="s">
        <v>115</v>
      </c>
      <c r="J174" s="4" t="s">
        <v>115</v>
      </c>
      <c r="K174" s="4" t="s">
        <v>51</v>
      </c>
      <c r="L174" s="4">
        <v>15</v>
      </c>
      <c r="M174" s="23">
        <v>20193320026562</v>
      </c>
      <c r="N174" s="24">
        <v>43734.622314814813</v>
      </c>
      <c r="O174" s="31"/>
      <c r="P174" s="5"/>
      <c r="Q174" s="5"/>
      <c r="R174" s="5"/>
      <c r="S174" s="4" t="s">
        <v>35</v>
      </c>
      <c r="T174" s="5"/>
      <c r="U174" s="5"/>
      <c r="V174" s="5"/>
      <c r="W174" s="5"/>
      <c r="X174" s="5"/>
      <c r="Y174" s="5"/>
    </row>
    <row r="175" spans="1:25" ht="72.75" thickBot="1" x14ac:dyDescent="0.3">
      <c r="A175" s="3" t="s">
        <v>25</v>
      </c>
      <c r="B175" s="4" t="s">
        <v>110</v>
      </c>
      <c r="C175" s="4" t="s">
        <v>200</v>
      </c>
      <c r="D175" s="4" t="s">
        <v>594</v>
      </c>
      <c r="E175" s="4" t="s">
        <v>121</v>
      </c>
      <c r="F175" s="4" t="s">
        <v>122</v>
      </c>
      <c r="G175" s="4" t="s">
        <v>595</v>
      </c>
      <c r="H175" s="4" t="s">
        <v>134</v>
      </c>
      <c r="I175" s="4" t="s">
        <v>115</v>
      </c>
      <c r="J175" s="4" t="s">
        <v>115</v>
      </c>
      <c r="K175" s="4" t="s">
        <v>51</v>
      </c>
      <c r="L175" s="4">
        <v>15</v>
      </c>
      <c r="M175" s="23">
        <v>20193320026572</v>
      </c>
      <c r="N175" s="24">
        <v>43734.64</v>
      </c>
      <c r="O175" s="31"/>
      <c r="P175" s="5"/>
      <c r="Q175" s="5"/>
      <c r="R175" s="5"/>
      <c r="S175" s="4" t="s">
        <v>35</v>
      </c>
      <c r="T175" s="5"/>
      <c r="U175" s="5"/>
      <c r="V175" s="5"/>
      <c r="W175" s="5"/>
      <c r="X175" s="5"/>
      <c r="Y175" s="5"/>
    </row>
    <row r="176" spans="1:25" ht="76.5" customHeight="1" thickBot="1" x14ac:dyDescent="0.3">
      <c r="A176" s="6" t="s">
        <v>25</v>
      </c>
      <c r="B176" s="7" t="s">
        <v>26</v>
      </c>
      <c r="C176" s="7" t="s">
        <v>119</v>
      </c>
      <c r="D176" s="7" t="s">
        <v>586</v>
      </c>
      <c r="E176" s="7" t="s">
        <v>121</v>
      </c>
      <c r="F176" s="7" t="s">
        <v>164</v>
      </c>
      <c r="G176" s="7" t="s">
        <v>587</v>
      </c>
      <c r="H176" s="7" t="s">
        <v>251</v>
      </c>
      <c r="I176" s="7" t="s">
        <v>115</v>
      </c>
      <c r="J176" s="7" t="s">
        <v>115</v>
      </c>
      <c r="K176" s="7" t="s">
        <v>66</v>
      </c>
      <c r="L176" s="7">
        <v>15</v>
      </c>
      <c r="M176" s="25">
        <v>20193320026622</v>
      </c>
      <c r="N176" s="8">
        <v>43735.381678240738</v>
      </c>
      <c r="O176" s="25">
        <v>20191000002103</v>
      </c>
      <c r="P176" s="8">
        <v>43745</v>
      </c>
      <c r="Q176" s="7">
        <v>6</v>
      </c>
      <c r="R176" s="7">
        <v>6</v>
      </c>
      <c r="S176" s="7" t="s">
        <v>43</v>
      </c>
      <c r="T176" s="7" t="s">
        <v>588</v>
      </c>
      <c r="U176" s="14"/>
      <c r="V176" s="7" t="s">
        <v>148</v>
      </c>
      <c r="W176" s="14"/>
      <c r="X176" s="14"/>
      <c r="Y176" s="12" t="s">
        <v>596</v>
      </c>
    </row>
    <row r="177" spans="1:25" ht="89.25" customHeight="1" thickBot="1" x14ac:dyDescent="0.3">
      <c r="A177" s="6" t="s">
        <v>25</v>
      </c>
      <c r="B177" s="7" t="s">
        <v>26</v>
      </c>
      <c r="C177" s="7" t="s">
        <v>322</v>
      </c>
      <c r="D177" s="7" t="s">
        <v>597</v>
      </c>
      <c r="E177" s="7" t="s">
        <v>121</v>
      </c>
      <c r="F177" s="7" t="s">
        <v>164</v>
      </c>
      <c r="G177" s="7" t="s">
        <v>598</v>
      </c>
      <c r="H177" s="7" t="s">
        <v>370</v>
      </c>
      <c r="I177" s="7" t="s">
        <v>102</v>
      </c>
      <c r="J177" s="7" t="s">
        <v>34</v>
      </c>
      <c r="K177" s="7" t="s">
        <v>51</v>
      </c>
      <c r="L177" s="7">
        <v>15</v>
      </c>
      <c r="M177" s="25">
        <v>20193320026632</v>
      </c>
      <c r="N177" s="8">
        <v>43735.383009259262</v>
      </c>
      <c r="O177" s="25">
        <v>20192100009451</v>
      </c>
      <c r="P177" s="8">
        <v>43748</v>
      </c>
      <c r="Q177" s="7">
        <v>9</v>
      </c>
      <c r="R177" s="7">
        <v>9</v>
      </c>
      <c r="S177" s="7" t="s">
        <v>43</v>
      </c>
      <c r="T177" s="7" t="s">
        <v>599</v>
      </c>
      <c r="U177" s="14"/>
      <c r="V177" s="7" t="s">
        <v>148</v>
      </c>
      <c r="W177" s="7" t="s">
        <v>149</v>
      </c>
      <c r="X177" s="14"/>
      <c r="Y177" s="12" t="s">
        <v>600</v>
      </c>
    </row>
    <row r="178" spans="1:25" ht="90.75" thickBot="1" x14ac:dyDescent="0.3">
      <c r="A178" s="3" t="s">
        <v>25</v>
      </c>
      <c r="B178" s="4" t="s">
        <v>26</v>
      </c>
      <c r="C178" s="4" t="s">
        <v>37</v>
      </c>
      <c r="D178" s="4" t="s">
        <v>601</v>
      </c>
      <c r="E178" s="4" t="s">
        <v>39</v>
      </c>
      <c r="F178" s="4" t="s">
        <v>164</v>
      </c>
      <c r="G178" s="4" t="s">
        <v>602</v>
      </c>
      <c r="H178" s="4" t="s">
        <v>370</v>
      </c>
      <c r="I178" s="4" t="s">
        <v>102</v>
      </c>
      <c r="J178" s="4" t="s">
        <v>34</v>
      </c>
      <c r="K178" s="4" t="s">
        <v>66</v>
      </c>
      <c r="L178" s="4">
        <v>15</v>
      </c>
      <c r="M178" s="23">
        <v>20193320026642</v>
      </c>
      <c r="N178" s="24">
        <v>43735.386574074073</v>
      </c>
      <c r="O178" s="31"/>
      <c r="P178" s="5"/>
      <c r="Q178" s="5"/>
      <c r="R178" s="5"/>
      <c r="S178" s="4" t="s">
        <v>35</v>
      </c>
      <c r="T178" s="5"/>
      <c r="U178" s="5"/>
      <c r="V178" s="5"/>
      <c r="W178" s="5"/>
      <c r="X178" s="5"/>
      <c r="Y178" s="5"/>
    </row>
    <row r="179" spans="1:25" ht="72.75" thickBot="1" x14ac:dyDescent="0.3">
      <c r="A179" s="3" t="s">
        <v>25</v>
      </c>
      <c r="B179" s="4" t="s">
        <v>125</v>
      </c>
      <c r="C179" s="4" t="s">
        <v>603</v>
      </c>
      <c r="D179" s="4" t="s">
        <v>111</v>
      </c>
      <c r="E179" s="4" t="s">
        <v>60</v>
      </c>
      <c r="F179" s="4" t="s">
        <v>164</v>
      </c>
      <c r="G179" s="4" t="s">
        <v>604</v>
      </c>
      <c r="H179" s="4" t="s">
        <v>306</v>
      </c>
      <c r="I179" s="4" t="s">
        <v>307</v>
      </c>
      <c r="J179" s="4" t="s">
        <v>223</v>
      </c>
      <c r="K179" s="4" t="s">
        <v>650</v>
      </c>
      <c r="L179" s="4">
        <v>10</v>
      </c>
      <c r="M179" s="23">
        <v>20193320026672</v>
      </c>
      <c r="N179" s="24">
        <v>43735.429988425924</v>
      </c>
      <c r="O179" s="31"/>
      <c r="P179" s="5"/>
      <c r="Q179" s="5"/>
      <c r="R179" s="5"/>
      <c r="S179" s="4" t="s">
        <v>35</v>
      </c>
      <c r="T179" s="5"/>
      <c r="U179" s="5"/>
      <c r="V179" s="5"/>
      <c r="W179" s="5"/>
      <c r="X179" s="5"/>
      <c r="Y179" s="5"/>
    </row>
    <row r="180" spans="1:25" ht="90.75" thickBot="1" x14ac:dyDescent="0.3">
      <c r="A180" s="3" t="s">
        <v>25</v>
      </c>
      <c r="B180" s="4" t="s">
        <v>110</v>
      </c>
      <c r="C180" s="4" t="s">
        <v>200</v>
      </c>
      <c r="D180" s="4" t="s">
        <v>605</v>
      </c>
      <c r="E180" s="4" t="s">
        <v>121</v>
      </c>
      <c r="F180" s="4" t="s">
        <v>207</v>
      </c>
      <c r="G180" s="4" t="s">
        <v>606</v>
      </c>
      <c r="H180" s="4" t="s">
        <v>396</v>
      </c>
      <c r="I180" s="4" t="s">
        <v>33</v>
      </c>
      <c r="J180" s="4" t="s">
        <v>34</v>
      </c>
      <c r="K180" s="4" t="s">
        <v>66</v>
      </c>
      <c r="L180" s="4">
        <v>15</v>
      </c>
      <c r="M180" s="23">
        <v>20193320026712</v>
      </c>
      <c r="N180" s="24">
        <v>43735.466331018521</v>
      </c>
      <c r="O180" s="31"/>
      <c r="P180" s="5"/>
      <c r="Q180" s="5"/>
      <c r="R180" s="5"/>
      <c r="S180" s="4" t="s">
        <v>35</v>
      </c>
      <c r="T180" s="5"/>
      <c r="U180" s="5"/>
      <c r="V180" s="5"/>
      <c r="W180" s="5"/>
      <c r="X180" s="5"/>
      <c r="Y180" s="5"/>
    </row>
    <row r="181" spans="1:25" ht="90.75" thickBot="1" x14ac:dyDescent="0.3">
      <c r="A181" s="19" t="s">
        <v>25</v>
      </c>
      <c r="B181" s="4" t="s">
        <v>125</v>
      </c>
      <c r="C181" s="4" t="s">
        <v>205</v>
      </c>
      <c r="D181" s="4" t="s">
        <v>481</v>
      </c>
      <c r="E181" s="4" t="s">
        <v>121</v>
      </c>
      <c r="F181" s="4" t="s">
        <v>145</v>
      </c>
      <c r="G181" s="4" t="s">
        <v>607</v>
      </c>
      <c r="H181" s="4" t="s">
        <v>77</v>
      </c>
      <c r="I181" s="4" t="s">
        <v>33</v>
      </c>
      <c r="J181" s="4" t="s">
        <v>34</v>
      </c>
      <c r="K181" s="4" t="s">
        <v>649</v>
      </c>
      <c r="L181" s="4">
        <v>30</v>
      </c>
      <c r="M181" s="23">
        <v>20193320026732</v>
      </c>
      <c r="N181" s="24">
        <v>43735.588437500002</v>
      </c>
      <c r="O181" s="31"/>
      <c r="P181" s="5"/>
      <c r="Q181" s="5"/>
      <c r="R181" s="5"/>
      <c r="S181" s="4" t="s">
        <v>35</v>
      </c>
      <c r="T181" s="5"/>
      <c r="U181" s="5"/>
      <c r="V181" s="5"/>
      <c r="W181" s="5"/>
      <c r="X181" s="5"/>
      <c r="Y181" s="5"/>
    </row>
    <row r="182" spans="1:25" ht="90.75" thickBot="1" x14ac:dyDescent="0.3">
      <c r="A182" s="3" t="s">
        <v>25</v>
      </c>
      <c r="B182" s="4" t="s">
        <v>125</v>
      </c>
      <c r="C182" s="4" t="s">
        <v>205</v>
      </c>
      <c r="D182" s="4" t="s">
        <v>481</v>
      </c>
      <c r="E182" s="4" t="s">
        <v>121</v>
      </c>
      <c r="F182" s="4" t="s">
        <v>30</v>
      </c>
      <c r="G182" s="4" t="s">
        <v>608</v>
      </c>
      <c r="H182" s="4" t="s">
        <v>77</v>
      </c>
      <c r="I182" s="4" t="s">
        <v>33</v>
      </c>
      <c r="J182" s="4" t="s">
        <v>34</v>
      </c>
      <c r="K182" s="4" t="s">
        <v>66</v>
      </c>
      <c r="L182" s="4">
        <v>15</v>
      </c>
      <c r="M182" s="23">
        <v>20193320026742</v>
      </c>
      <c r="N182" s="24">
        <v>43735.590902777774</v>
      </c>
      <c r="O182" s="31"/>
      <c r="P182" s="5"/>
      <c r="Q182" s="5"/>
      <c r="R182" s="5"/>
      <c r="S182" s="4" t="s">
        <v>35</v>
      </c>
      <c r="T182" s="5"/>
      <c r="U182" s="5"/>
      <c r="V182" s="5"/>
      <c r="W182" s="5"/>
      <c r="X182" s="5"/>
      <c r="Y182" s="5"/>
    </row>
    <row r="183" spans="1:25" ht="90.75" thickBot="1" x14ac:dyDescent="0.3">
      <c r="A183" s="3" t="s">
        <v>25</v>
      </c>
      <c r="B183" s="4" t="s">
        <v>125</v>
      </c>
      <c r="C183" s="4" t="s">
        <v>37</v>
      </c>
      <c r="D183" s="4" t="s">
        <v>609</v>
      </c>
      <c r="E183" s="4" t="s">
        <v>39</v>
      </c>
      <c r="F183" s="4" t="s">
        <v>190</v>
      </c>
      <c r="G183" s="4" t="s">
        <v>610</v>
      </c>
      <c r="H183" s="4" t="s">
        <v>57</v>
      </c>
      <c r="I183" s="4" t="s">
        <v>33</v>
      </c>
      <c r="J183" s="4" t="s">
        <v>34</v>
      </c>
      <c r="K183" s="4" t="s">
        <v>66</v>
      </c>
      <c r="L183" s="4">
        <v>15</v>
      </c>
      <c r="M183" s="23">
        <v>20193320026752</v>
      </c>
      <c r="N183" s="24">
        <v>43738.381828703707</v>
      </c>
      <c r="O183" s="31"/>
      <c r="P183" s="5"/>
      <c r="Q183" s="5"/>
      <c r="R183" s="5"/>
      <c r="S183" s="4" t="s">
        <v>35</v>
      </c>
      <c r="T183" s="5"/>
      <c r="U183" s="5"/>
      <c r="V183" s="5"/>
      <c r="W183" s="5"/>
      <c r="X183" s="5"/>
      <c r="Y183" s="5"/>
    </row>
    <row r="184" spans="1:25" ht="90.75" thickBot="1" x14ac:dyDescent="0.3">
      <c r="A184" s="3" t="s">
        <v>25</v>
      </c>
      <c r="B184" s="4" t="s">
        <v>125</v>
      </c>
      <c r="C184" s="4" t="s">
        <v>37</v>
      </c>
      <c r="D184" s="4" t="s">
        <v>609</v>
      </c>
      <c r="E184" s="4" t="s">
        <v>39</v>
      </c>
      <c r="F184" s="4" t="s">
        <v>207</v>
      </c>
      <c r="G184" s="4" t="s">
        <v>611</v>
      </c>
      <c r="H184" s="4" t="s">
        <v>57</v>
      </c>
      <c r="I184" s="4" t="s">
        <v>33</v>
      </c>
      <c r="J184" s="4" t="s">
        <v>34</v>
      </c>
      <c r="K184" s="4" t="s">
        <v>66</v>
      </c>
      <c r="L184" s="4">
        <v>15</v>
      </c>
      <c r="M184" s="23">
        <v>20193320026762</v>
      </c>
      <c r="N184" s="24">
        <v>43738.384351851855</v>
      </c>
      <c r="O184" s="31"/>
      <c r="P184" s="5"/>
      <c r="Q184" s="5"/>
      <c r="R184" s="5"/>
      <c r="S184" s="4" t="s">
        <v>35</v>
      </c>
      <c r="T184" s="5"/>
      <c r="U184" s="5"/>
      <c r="V184" s="5"/>
      <c r="W184" s="5"/>
      <c r="X184" s="5"/>
      <c r="Y184" s="5"/>
    </row>
    <row r="185" spans="1:25" ht="90.75" thickBot="1" x14ac:dyDescent="0.3">
      <c r="A185" s="3" t="s">
        <v>25</v>
      </c>
      <c r="B185" s="4" t="s">
        <v>26</v>
      </c>
      <c r="C185" s="4" t="s">
        <v>37</v>
      </c>
      <c r="D185" s="4" t="s">
        <v>612</v>
      </c>
      <c r="E185" s="4" t="s">
        <v>39</v>
      </c>
      <c r="F185" s="4" t="s">
        <v>164</v>
      </c>
      <c r="G185" s="4" t="s">
        <v>613</v>
      </c>
      <c r="H185" s="4" t="s">
        <v>42</v>
      </c>
      <c r="I185" s="4" t="s">
        <v>33</v>
      </c>
      <c r="J185" s="4" t="s">
        <v>34</v>
      </c>
      <c r="K185" s="4" t="s">
        <v>66</v>
      </c>
      <c r="L185" s="4">
        <v>15</v>
      </c>
      <c r="M185" s="23">
        <v>20193320026822</v>
      </c>
      <c r="N185" s="24">
        <v>43738.492164351854</v>
      </c>
      <c r="O185" s="31"/>
      <c r="P185" s="5"/>
      <c r="Q185" s="5"/>
      <c r="R185" s="5"/>
      <c r="S185" s="4" t="s">
        <v>35</v>
      </c>
      <c r="T185" s="5"/>
      <c r="U185" s="5"/>
      <c r="V185" s="5"/>
      <c r="W185" s="5"/>
      <c r="X185" s="5"/>
      <c r="Y185" s="5"/>
    </row>
    <row r="186" spans="1:25" ht="123.75" customHeight="1" thickBot="1" x14ac:dyDescent="0.3">
      <c r="A186" s="6" t="s">
        <v>25</v>
      </c>
      <c r="B186" s="7" t="s">
        <v>26</v>
      </c>
      <c r="C186" s="7" t="s">
        <v>37</v>
      </c>
      <c r="D186" s="7" t="s">
        <v>509</v>
      </c>
      <c r="E186" s="7" t="s">
        <v>39</v>
      </c>
      <c r="F186" s="7" t="s">
        <v>207</v>
      </c>
      <c r="G186" s="7" t="s">
        <v>257</v>
      </c>
      <c r="H186" s="7" t="s">
        <v>50</v>
      </c>
      <c r="I186" s="7" t="s">
        <v>180</v>
      </c>
      <c r="J186" s="7" t="s">
        <v>34</v>
      </c>
      <c r="K186" s="7" t="s">
        <v>650</v>
      </c>
      <c r="L186" s="7">
        <v>10</v>
      </c>
      <c r="M186" s="25">
        <v>20193320026832</v>
      </c>
      <c r="N186" s="8">
        <v>43738.498067129629</v>
      </c>
      <c r="O186" s="25">
        <v>20192100008501</v>
      </c>
      <c r="P186" s="8">
        <v>43741</v>
      </c>
      <c r="Q186" s="7">
        <v>3</v>
      </c>
      <c r="R186" s="7">
        <v>3</v>
      </c>
      <c r="S186" s="7" t="s">
        <v>43</v>
      </c>
      <c r="T186" s="7" t="s">
        <v>614</v>
      </c>
      <c r="U186" s="8">
        <v>43741</v>
      </c>
      <c r="V186" s="7" t="s">
        <v>217</v>
      </c>
      <c r="W186" s="7" t="s">
        <v>53</v>
      </c>
      <c r="X186" s="14"/>
      <c r="Y186" s="14"/>
    </row>
    <row r="187" spans="1:25" ht="87.75" customHeight="1" thickBot="1" x14ac:dyDescent="0.3">
      <c r="A187" s="3" t="s">
        <v>25</v>
      </c>
      <c r="B187" s="4" t="s">
        <v>110</v>
      </c>
      <c r="C187" s="4" t="s">
        <v>322</v>
      </c>
      <c r="D187" s="4" t="s">
        <v>615</v>
      </c>
      <c r="E187" s="4" t="s">
        <v>121</v>
      </c>
      <c r="F187" s="4" t="s">
        <v>164</v>
      </c>
      <c r="G187" s="4" t="s">
        <v>616</v>
      </c>
      <c r="H187" s="4" t="s">
        <v>42</v>
      </c>
      <c r="I187" s="4" t="s">
        <v>33</v>
      </c>
      <c r="J187" s="4" t="s">
        <v>34</v>
      </c>
      <c r="K187" s="4" t="s">
        <v>66</v>
      </c>
      <c r="L187" s="4">
        <v>15</v>
      </c>
      <c r="M187" s="23">
        <v>20193320026852</v>
      </c>
      <c r="N187" s="24">
        <v>43738.522835648146</v>
      </c>
      <c r="O187" s="31"/>
      <c r="P187" s="5"/>
      <c r="Q187" s="5"/>
      <c r="R187" s="5"/>
      <c r="S187" s="4" t="s">
        <v>35</v>
      </c>
      <c r="T187" s="5"/>
      <c r="U187" s="5"/>
      <c r="V187" s="5"/>
      <c r="W187" s="5"/>
      <c r="X187" s="5"/>
      <c r="Y187" s="5"/>
    </row>
    <row r="188" spans="1:25" ht="81" customHeight="1" thickBot="1" x14ac:dyDescent="0.3">
      <c r="A188" s="6" t="s">
        <v>25</v>
      </c>
      <c r="B188" s="7" t="s">
        <v>125</v>
      </c>
      <c r="C188" s="7" t="s">
        <v>37</v>
      </c>
      <c r="D188" s="7" t="s">
        <v>617</v>
      </c>
      <c r="E188" s="7" t="s">
        <v>75</v>
      </c>
      <c r="F188" s="7" t="s">
        <v>164</v>
      </c>
      <c r="G188" s="7" t="s">
        <v>618</v>
      </c>
      <c r="H188" s="7" t="s">
        <v>619</v>
      </c>
      <c r="I188" s="7" t="s">
        <v>619</v>
      </c>
      <c r="J188" s="7" t="s">
        <v>223</v>
      </c>
      <c r="K188" s="7" t="s">
        <v>70</v>
      </c>
      <c r="L188" s="7">
        <v>5</v>
      </c>
      <c r="M188" s="25">
        <v>20193320026872</v>
      </c>
      <c r="N188" s="8">
        <v>43738.53696759259</v>
      </c>
      <c r="O188" s="25">
        <v>20193800009221</v>
      </c>
      <c r="P188" s="8">
        <v>43739</v>
      </c>
      <c r="Q188" s="7">
        <v>1</v>
      </c>
      <c r="R188" s="7">
        <v>1</v>
      </c>
      <c r="S188" s="7" t="s">
        <v>43</v>
      </c>
      <c r="T188" s="7" t="s">
        <v>620</v>
      </c>
      <c r="U188" s="8">
        <v>43747</v>
      </c>
      <c r="V188" s="7" t="s">
        <v>217</v>
      </c>
      <c r="W188" s="14"/>
      <c r="X188" s="7" t="s">
        <v>53</v>
      </c>
      <c r="Y188" s="14"/>
    </row>
    <row r="189" spans="1:25" ht="90.75" thickBot="1" x14ac:dyDescent="0.3">
      <c r="A189" s="3" t="s">
        <v>25</v>
      </c>
      <c r="B189" s="4" t="s">
        <v>26</v>
      </c>
      <c r="C189" s="4" t="s">
        <v>37</v>
      </c>
      <c r="D189" s="4" t="s">
        <v>99</v>
      </c>
      <c r="E189" s="4" t="s">
        <v>39</v>
      </c>
      <c r="F189" s="4" t="s">
        <v>164</v>
      </c>
      <c r="G189" s="4" t="s">
        <v>100</v>
      </c>
      <c r="H189" s="4" t="s">
        <v>42</v>
      </c>
      <c r="I189" s="4" t="s">
        <v>33</v>
      </c>
      <c r="J189" s="4" t="s">
        <v>34</v>
      </c>
      <c r="K189" s="4" t="s">
        <v>649</v>
      </c>
      <c r="L189" s="4">
        <v>30</v>
      </c>
      <c r="M189" s="23">
        <v>20193320026882</v>
      </c>
      <c r="N189" s="24">
        <v>43738.583518518521</v>
      </c>
      <c r="O189" s="31"/>
      <c r="P189" s="5"/>
      <c r="Q189" s="5"/>
      <c r="R189" s="5"/>
      <c r="S189" s="4" t="s">
        <v>35</v>
      </c>
      <c r="T189" s="5"/>
      <c r="U189" s="5"/>
      <c r="V189" s="5"/>
      <c r="W189" s="5"/>
      <c r="X189" s="5"/>
      <c r="Y189" s="5"/>
    </row>
    <row r="190" spans="1:25" ht="121.5" customHeight="1" thickBot="1" x14ac:dyDescent="0.3">
      <c r="A190" s="6" t="s">
        <v>25</v>
      </c>
      <c r="B190" s="7" t="s">
        <v>26</v>
      </c>
      <c r="C190" s="7" t="s">
        <v>37</v>
      </c>
      <c r="D190" s="7" t="s">
        <v>621</v>
      </c>
      <c r="E190" s="7" t="s">
        <v>39</v>
      </c>
      <c r="F190" s="7" t="s">
        <v>65</v>
      </c>
      <c r="G190" s="7" t="s">
        <v>574</v>
      </c>
      <c r="H190" s="7" t="s">
        <v>77</v>
      </c>
      <c r="I190" s="7" t="s">
        <v>33</v>
      </c>
      <c r="J190" s="7" t="s">
        <v>34</v>
      </c>
      <c r="K190" s="7" t="s">
        <v>66</v>
      </c>
      <c r="L190" s="7">
        <v>15</v>
      </c>
      <c r="M190" s="25">
        <v>20193320026892</v>
      </c>
      <c r="N190" s="8">
        <v>43738.586064814815</v>
      </c>
      <c r="O190" s="25">
        <v>20192050060821</v>
      </c>
      <c r="P190" s="8">
        <v>43745</v>
      </c>
      <c r="Q190" s="7">
        <v>5</v>
      </c>
      <c r="R190" s="7">
        <v>5</v>
      </c>
      <c r="S190" s="7" t="s">
        <v>43</v>
      </c>
      <c r="T190" s="7" t="s">
        <v>622</v>
      </c>
      <c r="U190" s="7"/>
      <c r="V190" s="14"/>
      <c r="W190" s="14"/>
      <c r="X190" s="14"/>
      <c r="Y190" s="12" t="s">
        <v>623</v>
      </c>
    </row>
    <row r="191" spans="1:25" ht="90.75" thickBot="1" x14ac:dyDescent="0.3">
      <c r="A191" s="3" t="s">
        <v>25</v>
      </c>
      <c r="B191" s="4" t="s">
        <v>26</v>
      </c>
      <c r="C191" s="4" t="s">
        <v>37</v>
      </c>
      <c r="D191" s="4" t="s">
        <v>461</v>
      </c>
      <c r="E191" s="4" t="s">
        <v>39</v>
      </c>
      <c r="F191" s="4" t="s">
        <v>207</v>
      </c>
      <c r="G191" s="4" t="s">
        <v>624</v>
      </c>
      <c r="H191" s="4" t="s">
        <v>77</v>
      </c>
      <c r="I191" s="4" t="s">
        <v>33</v>
      </c>
      <c r="J191" s="4" t="s">
        <v>34</v>
      </c>
      <c r="K191" s="4" t="s">
        <v>649</v>
      </c>
      <c r="L191" s="4">
        <v>30</v>
      </c>
      <c r="M191" s="23">
        <v>20193320026922</v>
      </c>
      <c r="N191" s="24">
        <v>43738.589074074072</v>
      </c>
      <c r="O191" s="31"/>
      <c r="P191" s="5"/>
      <c r="Q191" s="5"/>
      <c r="R191" s="5"/>
      <c r="S191" s="4" t="s">
        <v>35</v>
      </c>
      <c r="T191" s="5"/>
      <c r="U191" s="5"/>
      <c r="V191" s="5"/>
      <c r="W191" s="5"/>
      <c r="X191" s="5"/>
      <c r="Y191" s="5"/>
    </row>
    <row r="192" spans="1:25" ht="90.75" thickBot="1" x14ac:dyDescent="0.3">
      <c r="A192" s="3" t="s">
        <v>25</v>
      </c>
      <c r="B192" s="4" t="s">
        <v>26</v>
      </c>
      <c r="C192" s="4" t="s">
        <v>37</v>
      </c>
      <c r="D192" s="4" t="s">
        <v>625</v>
      </c>
      <c r="E192" s="4" t="s">
        <v>121</v>
      </c>
      <c r="F192" s="4" t="s">
        <v>164</v>
      </c>
      <c r="G192" s="4" t="s">
        <v>49</v>
      </c>
      <c r="H192" s="4" t="s">
        <v>77</v>
      </c>
      <c r="I192" s="4" t="s">
        <v>33</v>
      </c>
      <c r="J192" s="4" t="s">
        <v>34</v>
      </c>
      <c r="K192" s="4" t="s">
        <v>66</v>
      </c>
      <c r="L192" s="4">
        <v>15</v>
      </c>
      <c r="M192" s="23">
        <v>20193320026942</v>
      </c>
      <c r="N192" s="24">
        <v>43738.590821759259</v>
      </c>
      <c r="O192" s="31"/>
      <c r="P192" s="5"/>
      <c r="Q192" s="5"/>
      <c r="R192" s="5"/>
      <c r="S192" s="4" t="s">
        <v>35</v>
      </c>
      <c r="T192" s="5"/>
      <c r="U192" s="5"/>
      <c r="V192" s="5"/>
      <c r="W192" s="5"/>
      <c r="X192" s="5"/>
      <c r="Y192" s="5"/>
    </row>
    <row r="193" spans="1:25" ht="138" customHeight="1" thickBot="1" x14ac:dyDescent="0.3">
      <c r="A193" s="6" t="s">
        <v>626</v>
      </c>
      <c r="B193" s="7" t="s">
        <v>195</v>
      </c>
      <c r="C193" s="7" t="s">
        <v>37</v>
      </c>
      <c r="D193" s="7" t="s">
        <v>627</v>
      </c>
      <c r="E193" s="7" t="s">
        <v>39</v>
      </c>
      <c r="F193" s="7" t="s">
        <v>164</v>
      </c>
      <c r="G193" s="7" t="s">
        <v>197</v>
      </c>
      <c r="H193" s="7" t="s">
        <v>619</v>
      </c>
      <c r="I193" s="7" t="s">
        <v>619</v>
      </c>
      <c r="J193" s="7" t="s">
        <v>223</v>
      </c>
      <c r="K193" s="7" t="s">
        <v>650</v>
      </c>
      <c r="L193" s="7">
        <v>10</v>
      </c>
      <c r="M193" s="25">
        <v>20193320026962</v>
      </c>
      <c r="N193" s="8">
        <v>43738.600138888891</v>
      </c>
      <c r="O193" s="25" t="s">
        <v>47</v>
      </c>
      <c r="P193" s="8">
        <v>43738</v>
      </c>
      <c r="Q193" s="7">
        <v>0</v>
      </c>
      <c r="R193" s="7">
        <v>0</v>
      </c>
      <c r="S193" s="7" t="s">
        <v>43</v>
      </c>
      <c r="T193" s="7" t="s">
        <v>628</v>
      </c>
      <c r="U193" s="8">
        <v>43739</v>
      </c>
      <c r="V193" s="7" t="s">
        <v>217</v>
      </c>
      <c r="W193" s="7" t="s">
        <v>53</v>
      </c>
      <c r="X193" s="14"/>
      <c r="Y193" s="12" t="s">
        <v>629</v>
      </c>
    </row>
    <row r="194" spans="1:25" ht="90.75" thickBot="1" x14ac:dyDescent="0.3">
      <c r="A194" s="3" t="s">
        <v>25</v>
      </c>
      <c r="B194" s="4" t="s">
        <v>26</v>
      </c>
      <c r="C194" s="4" t="s">
        <v>297</v>
      </c>
      <c r="D194" s="4" t="s">
        <v>630</v>
      </c>
      <c r="E194" s="4" t="s">
        <v>39</v>
      </c>
      <c r="F194" s="4" t="s">
        <v>122</v>
      </c>
      <c r="G194" s="4" t="s">
        <v>631</v>
      </c>
      <c r="H194" s="4" t="s">
        <v>632</v>
      </c>
      <c r="I194" s="4" t="s">
        <v>33</v>
      </c>
      <c r="J194" s="4" t="s">
        <v>34</v>
      </c>
      <c r="K194" s="4" t="s">
        <v>66</v>
      </c>
      <c r="L194" s="4">
        <v>15</v>
      </c>
      <c r="M194" s="23">
        <v>20193320026972</v>
      </c>
      <c r="N194" s="24">
        <v>43738.60833333333</v>
      </c>
      <c r="O194" s="31"/>
      <c r="P194" s="5"/>
      <c r="Q194" s="5"/>
      <c r="R194" s="5"/>
      <c r="S194" s="4" t="s">
        <v>35</v>
      </c>
      <c r="T194" s="5"/>
      <c r="U194" s="5"/>
      <c r="V194" s="5"/>
      <c r="W194" s="5"/>
      <c r="X194" s="5"/>
      <c r="Y194" s="5"/>
    </row>
    <row r="195" spans="1:25" ht="78.75" customHeight="1" thickBot="1" x14ac:dyDescent="0.3">
      <c r="A195" s="6" t="s">
        <v>25</v>
      </c>
      <c r="B195" s="7" t="s">
        <v>26</v>
      </c>
      <c r="C195" s="7" t="s">
        <v>200</v>
      </c>
      <c r="D195" s="7" t="s">
        <v>633</v>
      </c>
      <c r="E195" s="7" t="s">
        <v>121</v>
      </c>
      <c r="F195" s="7" t="s">
        <v>164</v>
      </c>
      <c r="G195" s="7" t="s">
        <v>257</v>
      </c>
      <c r="H195" s="7" t="s">
        <v>365</v>
      </c>
      <c r="I195" s="7" t="s">
        <v>634</v>
      </c>
      <c r="J195" s="7" t="s">
        <v>115</v>
      </c>
      <c r="K195" s="7" t="s">
        <v>650</v>
      </c>
      <c r="L195" s="7">
        <v>10</v>
      </c>
      <c r="M195" s="25">
        <v>20193320026982</v>
      </c>
      <c r="N195" s="8">
        <v>43738.609826388885</v>
      </c>
      <c r="O195" s="25" t="s">
        <v>47</v>
      </c>
      <c r="P195" s="8">
        <v>43739</v>
      </c>
      <c r="Q195" s="7">
        <v>0</v>
      </c>
      <c r="R195" s="7">
        <v>0</v>
      </c>
      <c r="S195" s="7" t="s">
        <v>43</v>
      </c>
      <c r="T195" s="7" t="s">
        <v>635</v>
      </c>
      <c r="U195" s="14"/>
      <c r="V195" s="7" t="s">
        <v>104</v>
      </c>
      <c r="W195" s="14"/>
      <c r="X195" s="14"/>
      <c r="Y195" s="12" t="s">
        <v>636</v>
      </c>
    </row>
    <row r="196" spans="1:25" ht="91.5" customHeight="1" thickBot="1" x14ac:dyDescent="0.3">
      <c r="A196" s="6" t="s">
        <v>25</v>
      </c>
      <c r="B196" s="7" t="s">
        <v>125</v>
      </c>
      <c r="C196" s="7" t="s">
        <v>37</v>
      </c>
      <c r="D196" s="7" t="s">
        <v>637</v>
      </c>
      <c r="E196" s="7" t="s">
        <v>121</v>
      </c>
      <c r="F196" s="7" t="s">
        <v>164</v>
      </c>
      <c r="G196" s="7" t="s">
        <v>638</v>
      </c>
      <c r="H196" s="7" t="s">
        <v>251</v>
      </c>
      <c r="I196" s="7" t="s">
        <v>634</v>
      </c>
      <c r="J196" s="7" t="s">
        <v>115</v>
      </c>
      <c r="K196" s="7" t="s">
        <v>66</v>
      </c>
      <c r="L196" s="7">
        <v>15</v>
      </c>
      <c r="M196" s="25">
        <v>20193320026992</v>
      </c>
      <c r="N196" s="8">
        <v>43738.656701388885</v>
      </c>
      <c r="O196" s="25">
        <v>20191000002113</v>
      </c>
      <c r="P196" s="8">
        <v>43745</v>
      </c>
      <c r="Q196" s="7">
        <v>5</v>
      </c>
      <c r="R196" s="7">
        <v>5</v>
      </c>
      <c r="S196" s="7" t="s">
        <v>43</v>
      </c>
      <c r="T196" s="7" t="s">
        <v>639</v>
      </c>
      <c r="U196" s="14"/>
      <c r="V196" s="7" t="s">
        <v>104</v>
      </c>
      <c r="W196" s="14"/>
      <c r="X196" s="14"/>
      <c r="Y196" s="12" t="s">
        <v>636</v>
      </c>
    </row>
    <row r="197" spans="1:25" ht="90.75" thickBot="1" x14ac:dyDescent="0.3">
      <c r="A197" s="3" t="s">
        <v>25</v>
      </c>
      <c r="B197" s="4" t="s">
        <v>26</v>
      </c>
      <c r="C197" s="4" t="s">
        <v>37</v>
      </c>
      <c r="D197" s="4" t="s">
        <v>210</v>
      </c>
      <c r="E197" s="4" t="s">
        <v>39</v>
      </c>
      <c r="F197" s="4" t="s">
        <v>164</v>
      </c>
      <c r="G197" s="4" t="s">
        <v>287</v>
      </c>
      <c r="H197" s="4" t="s">
        <v>77</v>
      </c>
      <c r="I197" s="4" t="s">
        <v>33</v>
      </c>
      <c r="J197" s="4" t="s">
        <v>34</v>
      </c>
      <c r="K197" s="4" t="s">
        <v>66</v>
      </c>
      <c r="L197" s="4">
        <v>15</v>
      </c>
      <c r="M197" s="23">
        <v>20193320027022</v>
      </c>
      <c r="N197" s="24">
        <v>43738.730868055558</v>
      </c>
      <c r="O197" s="31"/>
      <c r="P197" s="5"/>
      <c r="Q197" s="5"/>
      <c r="R197" s="5"/>
      <c r="S197" s="4" t="s">
        <v>35</v>
      </c>
      <c r="T197" s="5"/>
      <c r="U197" s="5"/>
      <c r="V197" s="5"/>
      <c r="W197" s="5"/>
      <c r="X197" s="5"/>
      <c r="Y197" s="5"/>
    </row>
  </sheetData>
  <autoFilter ref="A1:Y197"/>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11"/>
  <sheetViews>
    <sheetView tabSelected="1" workbookViewId="0">
      <selection activeCell="B37" sqref="B37"/>
    </sheetView>
  </sheetViews>
  <sheetFormatPr baseColWidth="10" defaultRowHeight="18.75" x14ac:dyDescent="0.25"/>
  <cols>
    <col min="1" max="1" width="45.42578125" customWidth="1"/>
    <col min="2" max="2" width="22.42578125" style="64" customWidth="1"/>
    <col min="3" max="3" width="14.85546875" style="71" bestFit="1" customWidth="1"/>
  </cols>
  <sheetData>
    <row r="3" spans="1:3" x14ac:dyDescent="0.25">
      <c r="A3" s="39" t="s">
        <v>640</v>
      </c>
      <c r="B3" s="50" t="s">
        <v>642</v>
      </c>
    </row>
    <row r="4" spans="1:3" x14ac:dyDescent="0.25">
      <c r="A4" s="40" t="s">
        <v>115</v>
      </c>
      <c r="B4" s="51">
        <v>58</v>
      </c>
      <c r="C4" s="72">
        <f>58/196</f>
        <v>0.29591836734693877</v>
      </c>
    </row>
    <row r="5" spans="1:3" x14ac:dyDescent="0.25">
      <c r="A5" s="40" t="s">
        <v>223</v>
      </c>
      <c r="B5" s="51">
        <v>9</v>
      </c>
      <c r="C5" s="72">
        <f>9/196</f>
        <v>4.5918367346938778E-2</v>
      </c>
    </row>
    <row r="6" spans="1:3" x14ac:dyDescent="0.25">
      <c r="A6" s="40" t="s">
        <v>34</v>
      </c>
      <c r="B6" s="51">
        <v>129</v>
      </c>
      <c r="C6" s="72">
        <f>129/196</f>
        <v>0.65816326530612246</v>
      </c>
    </row>
    <row r="7" spans="1:3" x14ac:dyDescent="0.25">
      <c r="A7" s="40" t="s">
        <v>641</v>
      </c>
      <c r="B7" s="51">
        <v>196</v>
      </c>
      <c r="C7" s="73">
        <f>SUM(C4:C6)</f>
        <v>1</v>
      </c>
    </row>
    <row r="18" spans="1:3" x14ac:dyDescent="0.25">
      <c r="A18" s="37" t="s">
        <v>640</v>
      </c>
      <c r="B18" s="52" t="s">
        <v>643</v>
      </c>
    </row>
    <row r="19" spans="1:3" x14ac:dyDescent="0.25">
      <c r="A19" s="38" t="s">
        <v>43</v>
      </c>
      <c r="B19" s="53">
        <v>121</v>
      </c>
      <c r="C19" s="72">
        <f>121/196</f>
        <v>0.61734693877551017</v>
      </c>
    </row>
    <row r="20" spans="1:3" x14ac:dyDescent="0.25">
      <c r="A20" s="38" t="s">
        <v>35</v>
      </c>
      <c r="B20" s="53">
        <v>43</v>
      </c>
      <c r="C20" s="72">
        <f>43/196</f>
        <v>0.21938775510204081</v>
      </c>
    </row>
    <row r="21" spans="1:3" x14ac:dyDescent="0.25">
      <c r="A21" s="38" t="s">
        <v>72</v>
      </c>
      <c r="B21" s="53">
        <v>20</v>
      </c>
      <c r="C21" s="72">
        <f>20/196</f>
        <v>0.10204081632653061</v>
      </c>
    </row>
    <row r="22" spans="1:3" x14ac:dyDescent="0.25">
      <c r="A22" s="38" t="s">
        <v>176</v>
      </c>
      <c r="B22" s="53">
        <v>12</v>
      </c>
      <c r="C22" s="72">
        <f>12/196</f>
        <v>6.1224489795918366E-2</v>
      </c>
    </row>
    <row r="23" spans="1:3" x14ac:dyDescent="0.25">
      <c r="A23" s="38" t="s">
        <v>641</v>
      </c>
      <c r="B23" s="53">
        <v>196</v>
      </c>
      <c r="C23" s="74">
        <f>SUM(C19:C22)</f>
        <v>0.99999999999999989</v>
      </c>
    </row>
    <row r="35" spans="1:2" x14ac:dyDescent="0.25">
      <c r="A35" s="43" t="s">
        <v>644</v>
      </c>
      <c r="B35" s="54"/>
    </row>
    <row r="36" spans="1:2" x14ac:dyDescent="0.25">
      <c r="A36" s="43" t="s">
        <v>646</v>
      </c>
      <c r="B36" s="54">
        <v>248</v>
      </c>
    </row>
    <row r="37" spans="1:2" x14ac:dyDescent="0.25">
      <c r="A37" s="43" t="s">
        <v>647</v>
      </c>
      <c r="B37" s="54">
        <v>239</v>
      </c>
    </row>
    <row r="38" spans="1:2" x14ac:dyDescent="0.25">
      <c r="A38" s="43" t="s">
        <v>645</v>
      </c>
      <c r="B38" s="54">
        <v>196</v>
      </c>
    </row>
    <row r="54" spans="1:3" ht="30" x14ac:dyDescent="0.25">
      <c r="A54" s="46" t="s">
        <v>640</v>
      </c>
      <c r="B54" s="55" t="s">
        <v>648</v>
      </c>
    </row>
    <row r="55" spans="1:3" x14ac:dyDescent="0.25">
      <c r="A55" s="47" t="s">
        <v>70</v>
      </c>
      <c r="B55" s="56">
        <v>9</v>
      </c>
      <c r="C55" s="72">
        <f>9/196</f>
        <v>4.5918367346938778E-2</v>
      </c>
    </row>
    <row r="56" spans="1:3" x14ac:dyDescent="0.25">
      <c r="A56" s="47" t="s">
        <v>649</v>
      </c>
      <c r="B56" s="56">
        <v>23</v>
      </c>
      <c r="C56" s="72">
        <f>23/196</f>
        <v>0.11734693877551021</v>
      </c>
    </row>
    <row r="57" spans="1:3" x14ac:dyDescent="0.25">
      <c r="A57" s="47" t="s">
        <v>407</v>
      </c>
      <c r="B57" s="56">
        <v>7</v>
      </c>
      <c r="C57" s="72">
        <f>7/196</f>
        <v>3.5714285714285712E-2</v>
      </c>
    </row>
    <row r="58" spans="1:3" x14ac:dyDescent="0.25">
      <c r="A58" s="47" t="s">
        <v>51</v>
      </c>
      <c r="B58" s="76">
        <v>43</v>
      </c>
      <c r="C58" s="72">
        <f>43/196</f>
        <v>0.21938775510204081</v>
      </c>
    </row>
    <row r="59" spans="1:3" x14ac:dyDescent="0.25">
      <c r="A59" s="47" t="s">
        <v>66</v>
      </c>
      <c r="B59" s="56">
        <v>82</v>
      </c>
      <c r="C59" s="72">
        <f>82/196</f>
        <v>0.41836734693877553</v>
      </c>
    </row>
    <row r="60" spans="1:3" x14ac:dyDescent="0.25">
      <c r="A60" s="47" t="s">
        <v>159</v>
      </c>
      <c r="B60" s="56">
        <v>1</v>
      </c>
      <c r="C60" s="72">
        <f>1/196</f>
        <v>5.1020408163265302E-3</v>
      </c>
    </row>
    <row r="61" spans="1:3" x14ac:dyDescent="0.25">
      <c r="A61" s="47" t="s">
        <v>573</v>
      </c>
      <c r="B61" s="56">
        <v>2</v>
      </c>
      <c r="C61" s="72">
        <f>2/196</f>
        <v>1.020408163265306E-2</v>
      </c>
    </row>
    <row r="62" spans="1:3" x14ac:dyDescent="0.25">
      <c r="A62" s="47" t="s">
        <v>650</v>
      </c>
      <c r="B62" s="56">
        <v>29</v>
      </c>
      <c r="C62" s="72">
        <f>29/196</f>
        <v>0.14795918367346939</v>
      </c>
    </row>
    <row r="63" spans="1:3" x14ac:dyDescent="0.25">
      <c r="A63" s="47" t="s">
        <v>641</v>
      </c>
      <c r="B63" s="56">
        <v>196</v>
      </c>
      <c r="C63" s="75">
        <f>SUM(C55:C62)</f>
        <v>1</v>
      </c>
    </row>
    <row r="78" spans="1:2" x14ac:dyDescent="0.25">
      <c r="A78" s="44" t="s">
        <v>640</v>
      </c>
      <c r="B78"/>
    </row>
    <row r="79" spans="1:2" x14ac:dyDescent="0.25">
      <c r="A79" s="45" t="s">
        <v>26</v>
      </c>
      <c r="B79"/>
    </row>
    <row r="80" spans="1:2" x14ac:dyDescent="0.25">
      <c r="A80" s="45" t="s">
        <v>83</v>
      </c>
      <c r="B80"/>
    </row>
    <row r="81" spans="1:3" x14ac:dyDescent="0.25">
      <c r="A81" s="45" t="s">
        <v>195</v>
      </c>
      <c r="B81"/>
    </row>
    <row r="82" spans="1:3" x14ac:dyDescent="0.25">
      <c r="A82" s="45" t="s">
        <v>125</v>
      </c>
      <c r="B82"/>
    </row>
    <row r="83" spans="1:3" x14ac:dyDescent="0.25">
      <c r="A83" s="45" t="s">
        <v>110</v>
      </c>
      <c r="B83"/>
    </row>
    <row r="84" spans="1:3" x14ac:dyDescent="0.25">
      <c r="B84"/>
    </row>
    <row r="88" spans="1:3" ht="30" x14ac:dyDescent="0.25">
      <c r="A88" s="65" t="s">
        <v>640</v>
      </c>
      <c r="B88" s="65" t="s">
        <v>651</v>
      </c>
    </row>
    <row r="89" spans="1:3" x14ac:dyDescent="0.25">
      <c r="A89" s="65" t="s">
        <v>25</v>
      </c>
      <c r="B89" s="66">
        <v>193</v>
      </c>
      <c r="C89" s="72">
        <f>193/196</f>
        <v>0.98469387755102045</v>
      </c>
    </row>
    <row r="90" spans="1:3" x14ac:dyDescent="0.25">
      <c r="A90" s="65" t="s">
        <v>194</v>
      </c>
      <c r="B90" s="66">
        <v>2</v>
      </c>
      <c r="C90" s="72">
        <f>2/196</f>
        <v>1.020408163265306E-2</v>
      </c>
    </row>
    <row r="91" spans="1:3" x14ac:dyDescent="0.25">
      <c r="A91" s="65" t="s">
        <v>626</v>
      </c>
      <c r="B91" s="66">
        <v>1</v>
      </c>
      <c r="C91" s="72">
        <f>1/196</f>
        <v>5.1020408163265302E-3</v>
      </c>
    </row>
    <row r="92" spans="1:3" x14ac:dyDescent="0.25">
      <c r="A92" s="65" t="s">
        <v>641</v>
      </c>
      <c r="B92" s="66">
        <v>196</v>
      </c>
      <c r="C92" s="74">
        <f>SUM(C89:C91)</f>
        <v>1</v>
      </c>
    </row>
    <row r="104" spans="1:3" ht="30" x14ac:dyDescent="0.25">
      <c r="A104" s="41" t="s">
        <v>640</v>
      </c>
      <c r="B104" s="57" t="s">
        <v>652</v>
      </c>
    </row>
    <row r="105" spans="1:3" x14ac:dyDescent="0.25">
      <c r="A105" s="42" t="s">
        <v>29</v>
      </c>
      <c r="B105" s="58">
        <v>77</v>
      </c>
      <c r="C105" s="72">
        <f>77/196</f>
        <v>0.39285714285714285</v>
      </c>
    </row>
    <row r="106" spans="1:3" x14ac:dyDescent="0.25">
      <c r="A106" s="42" t="s">
        <v>60</v>
      </c>
      <c r="B106" s="58">
        <v>22</v>
      </c>
      <c r="C106" s="72">
        <f>22/196</f>
        <v>0.11224489795918367</v>
      </c>
    </row>
    <row r="107" spans="1:3" x14ac:dyDescent="0.25">
      <c r="A107" s="42" t="s">
        <v>75</v>
      </c>
      <c r="B107" s="58">
        <v>21</v>
      </c>
      <c r="C107" s="72">
        <f>21/196</f>
        <v>0.10714285714285714</v>
      </c>
    </row>
    <row r="108" spans="1:3" x14ac:dyDescent="0.25">
      <c r="A108" s="42" t="s">
        <v>39</v>
      </c>
      <c r="B108" s="58">
        <v>76</v>
      </c>
      <c r="C108" s="72">
        <f>76/196</f>
        <v>0.38775510204081631</v>
      </c>
    </row>
    <row r="109" spans="1:3" x14ac:dyDescent="0.25">
      <c r="A109" s="42" t="s">
        <v>641</v>
      </c>
      <c r="B109" s="58">
        <v>196</v>
      </c>
      <c r="C109" s="74">
        <f>SUM(C105:C108)</f>
        <v>0.99999999999999989</v>
      </c>
    </row>
    <row r="133" spans="1:3" ht="30" x14ac:dyDescent="0.25">
      <c r="A133" s="48" t="s">
        <v>640</v>
      </c>
      <c r="B133" s="59" t="s">
        <v>653</v>
      </c>
    </row>
    <row r="134" spans="1:3" x14ac:dyDescent="0.25">
      <c r="A134" s="49" t="s">
        <v>603</v>
      </c>
      <c r="B134" s="60">
        <v>1</v>
      </c>
      <c r="C134" s="72">
        <f>1/196</f>
        <v>5.1020408163265302E-3</v>
      </c>
    </row>
    <row r="135" spans="1:3" x14ac:dyDescent="0.25">
      <c r="A135" s="49" t="s">
        <v>200</v>
      </c>
      <c r="B135" s="60">
        <v>9</v>
      </c>
      <c r="C135" s="72">
        <f>9/196</f>
        <v>4.5918367346938778E-2</v>
      </c>
    </row>
    <row r="136" spans="1:3" x14ac:dyDescent="0.25">
      <c r="A136" s="49" t="s">
        <v>151</v>
      </c>
      <c r="B136" s="60">
        <v>5</v>
      </c>
      <c r="C136" s="72">
        <f>5/196</f>
        <v>2.5510204081632654E-2</v>
      </c>
    </row>
    <row r="137" spans="1:3" x14ac:dyDescent="0.25">
      <c r="A137" s="49" t="s">
        <v>37</v>
      </c>
      <c r="B137" s="60">
        <v>104</v>
      </c>
      <c r="C137" s="72">
        <f>104/196</f>
        <v>0.53061224489795922</v>
      </c>
    </row>
    <row r="138" spans="1:3" x14ac:dyDescent="0.25">
      <c r="A138" s="49" t="s">
        <v>54</v>
      </c>
      <c r="B138" s="60">
        <v>8</v>
      </c>
      <c r="C138" s="72">
        <f>8/196</f>
        <v>4.0816326530612242E-2</v>
      </c>
    </row>
    <row r="139" spans="1:3" x14ac:dyDescent="0.25">
      <c r="A139" s="49" t="s">
        <v>119</v>
      </c>
      <c r="B139" s="60">
        <v>8</v>
      </c>
      <c r="C139" s="72">
        <f>8/196</f>
        <v>4.0816326530612242E-2</v>
      </c>
    </row>
    <row r="140" spans="1:3" x14ac:dyDescent="0.25">
      <c r="A140" s="49" t="s">
        <v>297</v>
      </c>
      <c r="B140" s="60">
        <v>4</v>
      </c>
      <c r="C140" s="72">
        <f>4/196</f>
        <v>2.0408163265306121E-2</v>
      </c>
    </row>
    <row r="141" spans="1:3" x14ac:dyDescent="0.25">
      <c r="A141" s="49" t="s">
        <v>387</v>
      </c>
      <c r="B141" s="60">
        <v>1</v>
      </c>
      <c r="C141" s="72">
        <f>1/196</f>
        <v>5.1020408163265302E-3</v>
      </c>
    </row>
    <row r="142" spans="1:3" x14ac:dyDescent="0.25">
      <c r="A142" s="49" t="s">
        <v>131</v>
      </c>
      <c r="B142" s="60">
        <v>3</v>
      </c>
      <c r="C142" s="72">
        <f>3/196</f>
        <v>1.5306122448979591E-2</v>
      </c>
    </row>
    <row r="143" spans="1:3" x14ac:dyDescent="0.25">
      <c r="A143" s="49" t="s">
        <v>205</v>
      </c>
      <c r="B143" s="60">
        <v>13</v>
      </c>
      <c r="C143" s="72">
        <f>13/196</f>
        <v>6.6326530612244902E-2</v>
      </c>
    </row>
    <row r="144" spans="1:3" x14ac:dyDescent="0.25">
      <c r="A144" s="49" t="s">
        <v>316</v>
      </c>
      <c r="B144" s="60">
        <v>4</v>
      </c>
      <c r="C144" s="72">
        <f>4/196</f>
        <v>2.0408163265306121E-2</v>
      </c>
    </row>
    <row r="145" spans="1:3" x14ac:dyDescent="0.25">
      <c r="A145" s="49" t="s">
        <v>91</v>
      </c>
      <c r="B145" s="60">
        <v>9</v>
      </c>
      <c r="C145" s="72">
        <f>9/196</f>
        <v>4.5918367346938778E-2</v>
      </c>
    </row>
    <row r="146" spans="1:3" x14ac:dyDescent="0.25">
      <c r="A146" s="49" t="s">
        <v>27</v>
      </c>
      <c r="B146" s="60">
        <v>1</v>
      </c>
      <c r="C146" s="72">
        <f>1/196</f>
        <v>5.1020408163265302E-3</v>
      </c>
    </row>
    <row r="147" spans="1:3" x14ac:dyDescent="0.25">
      <c r="A147" s="49" t="s">
        <v>279</v>
      </c>
      <c r="B147" s="60">
        <v>2</v>
      </c>
      <c r="C147" s="72">
        <f>2/196</f>
        <v>1.020408163265306E-2</v>
      </c>
    </row>
    <row r="148" spans="1:3" x14ac:dyDescent="0.25">
      <c r="A148" s="49" t="s">
        <v>143</v>
      </c>
      <c r="B148" s="60">
        <v>3</v>
      </c>
      <c r="C148" s="72">
        <f>3/196</f>
        <v>1.5306122448979591E-2</v>
      </c>
    </row>
    <row r="149" spans="1:3" x14ac:dyDescent="0.25">
      <c r="A149" s="49" t="s">
        <v>404</v>
      </c>
      <c r="B149" s="60">
        <v>1</v>
      </c>
      <c r="C149" s="72">
        <f>1/196</f>
        <v>5.1020408163265302E-3</v>
      </c>
    </row>
    <row r="150" spans="1:3" x14ac:dyDescent="0.25">
      <c r="A150" s="49" t="s">
        <v>162</v>
      </c>
      <c r="B150" s="60">
        <v>4</v>
      </c>
      <c r="C150" s="72">
        <f>4/196</f>
        <v>2.0408163265306121E-2</v>
      </c>
    </row>
    <row r="151" spans="1:3" x14ac:dyDescent="0.25">
      <c r="A151" s="49" t="s">
        <v>474</v>
      </c>
      <c r="B151" s="60">
        <v>3</v>
      </c>
      <c r="C151" s="72">
        <f>3/196</f>
        <v>1.5306122448979591E-2</v>
      </c>
    </row>
    <row r="152" spans="1:3" x14ac:dyDescent="0.25">
      <c r="A152" s="49" t="s">
        <v>259</v>
      </c>
      <c r="B152" s="60">
        <v>5</v>
      </c>
      <c r="C152" s="72">
        <f>5/196</f>
        <v>2.5510204081632654E-2</v>
      </c>
    </row>
    <row r="153" spans="1:3" x14ac:dyDescent="0.25">
      <c r="A153" s="49" t="s">
        <v>139</v>
      </c>
      <c r="B153" s="60">
        <v>8</v>
      </c>
      <c r="C153" s="72">
        <f>8/196</f>
        <v>4.0816326530612242E-2</v>
      </c>
    </row>
    <row r="154" spans="1:3" x14ac:dyDescent="0.25">
      <c r="A154" s="34" t="s">
        <v>641</v>
      </c>
      <c r="B154" s="61">
        <v>196</v>
      </c>
      <c r="C154" s="75">
        <f>SUM(C134:C153)</f>
        <v>1</v>
      </c>
    </row>
    <row r="175" spans="1:3" ht="30" x14ac:dyDescent="0.25">
      <c r="A175" s="35" t="s">
        <v>640</v>
      </c>
      <c r="B175" s="62" t="s">
        <v>654</v>
      </c>
    </row>
    <row r="176" spans="1:3" x14ac:dyDescent="0.25">
      <c r="A176" s="36" t="s">
        <v>207</v>
      </c>
      <c r="B176" s="63">
        <v>16</v>
      </c>
      <c r="C176" s="72">
        <f>16/196</f>
        <v>8.1632653061224483E-2</v>
      </c>
    </row>
    <row r="177" spans="1:3" x14ac:dyDescent="0.25">
      <c r="A177" s="36" t="s">
        <v>411</v>
      </c>
      <c r="B177" s="63">
        <v>1</v>
      </c>
      <c r="C177" s="72">
        <f>1/196</f>
        <v>5.1020408163265302E-3</v>
      </c>
    </row>
    <row r="178" spans="1:3" x14ac:dyDescent="0.25">
      <c r="A178" s="36" t="s">
        <v>122</v>
      </c>
      <c r="B178" s="63">
        <v>28</v>
      </c>
      <c r="C178" s="72">
        <f>28/196</f>
        <v>0.14285714285714285</v>
      </c>
    </row>
    <row r="179" spans="1:3" x14ac:dyDescent="0.25">
      <c r="A179" s="36" t="s">
        <v>168</v>
      </c>
      <c r="B179" s="63">
        <v>5</v>
      </c>
      <c r="C179" s="72">
        <f>5/196</f>
        <v>2.5510204081632654E-2</v>
      </c>
    </row>
    <row r="180" spans="1:3" x14ac:dyDescent="0.25">
      <c r="A180" s="36" t="s">
        <v>440</v>
      </c>
      <c r="B180" s="63">
        <v>3</v>
      </c>
      <c r="C180" s="72">
        <f>3/196</f>
        <v>1.5306122448979591E-2</v>
      </c>
    </row>
    <row r="181" spans="1:3" x14ac:dyDescent="0.25">
      <c r="A181" s="36" t="s">
        <v>30</v>
      </c>
      <c r="B181" s="63">
        <v>34</v>
      </c>
      <c r="C181" s="72">
        <f>34/196</f>
        <v>0.17346938775510204</v>
      </c>
    </row>
    <row r="182" spans="1:3" x14ac:dyDescent="0.25">
      <c r="A182" s="36" t="s">
        <v>446</v>
      </c>
      <c r="B182" s="63">
        <v>1</v>
      </c>
      <c r="C182" s="72">
        <f>1/196</f>
        <v>5.1020408163265302E-3</v>
      </c>
    </row>
    <row r="183" spans="1:3" x14ac:dyDescent="0.25">
      <c r="A183" s="36" t="s">
        <v>573</v>
      </c>
      <c r="B183" s="63">
        <v>2</v>
      </c>
      <c r="C183" s="72">
        <f>2/196</f>
        <v>1.020408163265306E-2</v>
      </c>
    </row>
    <row r="184" spans="1:3" x14ac:dyDescent="0.25">
      <c r="A184" s="36" t="s">
        <v>65</v>
      </c>
      <c r="B184" s="63">
        <v>5</v>
      </c>
      <c r="C184" s="72">
        <f>5/196</f>
        <v>2.5510204081632654E-2</v>
      </c>
    </row>
    <row r="185" spans="1:3" x14ac:dyDescent="0.25">
      <c r="A185" s="36" t="s">
        <v>190</v>
      </c>
      <c r="B185" s="63">
        <v>5</v>
      </c>
      <c r="C185" s="72">
        <f>5/196</f>
        <v>2.5510204081632654E-2</v>
      </c>
    </row>
    <row r="186" spans="1:3" x14ac:dyDescent="0.25">
      <c r="A186" s="36" t="s">
        <v>363</v>
      </c>
      <c r="B186" s="63">
        <v>10</v>
      </c>
      <c r="C186" s="72">
        <f>10/196</f>
        <v>5.1020408163265307E-2</v>
      </c>
    </row>
    <row r="187" spans="1:3" x14ac:dyDescent="0.25">
      <c r="A187" s="36" t="s">
        <v>40</v>
      </c>
      <c r="B187" s="63">
        <v>85</v>
      </c>
      <c r="C187" s="72">
        <f>85/196</f>
        <v>0.43367346938775508</v>
      </c>
    </row>
    <row r="188" spans="1:3" x14ac:dyDescent="0.25">
      <c r="A188" s="36" t="s">
        <v>471</v>
      </c>
      <c r="B188" s="63">
        <v>1</v>
      </c>
      <c r="C188" s="72">
        <f>1/196</f>
        <v>5.1020408163265302E-3</v>
      </c>
    </row>
    <row r="189" spans="1:3" x14ac:dyDescent="0.25">
      <c r="A189" s="36" t="s">
        <v>641</v>
      </c>
      <c r="B189" s="63">
        <v>196</v>
      </c>
      <c r="C189" s="75">
        <f>SUM(C176:C188)</f>
        <v>1</v>
      </c>
    </row>
    <row r="201" spans="1:2" x14ac:dyDescent="0.25">
      <c r="A201" s="67" t="s">
        <v>655</v>
      </c>
      <c r="B201" s="68"/>
    </row>
    <row r="202" spans="1:2" ht="45" x14ac:dyDescent="0.25">
      <c r="A202" s="67" t="s">
        <v>640</v>
      </c>
      <c r="B202" s="69" t="s">
        <v>656</v>
      </c>
    </row>
    <row r="203" spans="1:2" x14ac:dyDescent="0.25">
      <c r="A203" s="67" t="s">
        <v>70</v>
      </c>
      <c r="B203" s="70">
        <v>7</v>
      </c>
    </row>
    <row r="204" spans="1:2" x14ac:dyDescent="0.25">
      <c r="A204" s="67" t="s">
        <v>649</v>
      </c>
      <c r="B204" s="70">
        <v>11.916666666666666</v>
      </c>
    </row>
    <row r="205" spans="1:2" x14ac:dyDescent="0.25">
      <c r="A205" s="67" t="s">
        <v>407</v>
      </c>
      <c r="B205" s="70">
        <v>7.4285714285714288</v>
      </c>
    </row>
    <row r="206" spans="1:2" x14ac:dyDescent="0.25">
      <c r="A206" s="67" t="s">
        <v>650</v>
      </c>
      <c r="B206" s="70">
        <v>5.208333333333333</v>
      </c>
    </row>
    <row r="207" spans="1:2" x14ac:dyDescent="0.25">
      <c r="A207" s="67" t="s">
        <v>51</v>
      </c>
      <c r="B207" s="70">
        <v>13.321428571428571</v>
      </c>
    </row>
    <row r="208" spans="1:2" x14ac:dyDescent="0.25">
      <c r="A208" s="67" t="s">
        <v>66</v>
      </c>
      <c r="B208" s="70">
        <v>7.9666666666666668</v>
      </c>
    </row>
    <row r="209" spans="1:2" x14ac:dyDescent="0.25">
      <c r="A209" s="67" t="s">
        <v>159</v>
      </c>
      <c r="B209" s="70">
        <v>8</v>
      </c>
    </row>
    <row r="210" spans="1:2" x14ac:dyDescent="0.25">
      <c r="A210" s="67" t="s">
        <v>573</v>
      </c>
      <c r="B210" s="70"/>
    </row>
    <row r="211" spans="1:2" x14ac:dyDescent="0.25">
      <c r="A211" s="67" t="s">
        <v>641</v>
      </c>
      <c r="B211" s="70">
        <v>8.8085106382978715</v>
      </c>
    </row>
  </sheetData>
  <pageMargins left="0.7" right="0.7" top="0.75" bottom="0.75" header="0.3" footer="0.3"/>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Informe</vt:lpstr>
      <vt:lpstr>Dinámicas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2019-10-17T16:52:46Z</dcterms:created>
  <dcterms:modified xsi:type="dcterms:W3CDTF">2019-10-22T19:17:33Z</dcterms:modified>
</cp:coreProperties>
</file>